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D:\استمارات الفص الثاني\رياض الأطفال\مجلد جديد\"/>
    </mc:Choice>
  </mc:AlternateContent>
  <xr:revisionPtr revIDLastSave="0" documentId="8_{0B9835D0-3D9E-42C0-8BFB-F15DB3F9A1D5}" xr6:coauthVersionLast="47" xr6:coauthVersionMax="47" xr10:uidLastSave="{00000000-0000-0000-0000-000000000000}"/>
  <workbookProtection workbookAlgorithmName="SHA-512" workbookHashValue="75id7mw/8HbUOd2IeJVyaFjmMlnKQQifAPt4Snut51NWVYUqD6dvPKwP5Lgkj9RpoO3yYII7La/IsdnK6MkG2w==" workbookSaltValue="Oms3Vx5WCmN+GHdZ71SmZA==" workbookSpinCount="100000" lockStructure="1"/>
  <bookViews>
    <workbookView xWindow="-108" yWindow="-108" windowWidth="23256" windowHeight="1245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رياض-21-22-ف2" sheetId="15" r:id="rId5"/>
    <sheet name="السجل العام" sheetId="2" state="hidden" r:id="rId6"/>
    <sheet name="ورقة4" sheetId="10" state="hidden" r:id="rId7"/>
    <sheet name="ورقة2" sheetId="4" state="hidden" r:id="rId8"/>
    <sheet name="ورقة1" sheetId="6" state="hidden" r:id="rId9"/>
  </sheets>
  <definedNames>
    <definedName name="_xlnm._FilterDatabase" localSheetId="1" hidden="1">'إدخال البيانات'!$I$4:$I$19</definedName>
    <definedName name="_xlnm._FilterDatabase" localSheetId="7" hidden="1">ورقة2!$A$1:$AE$7968</definedName>
    <definedName name="_xlnm._FilterDatabase" localSheetId="6" hidden="1">ورقة4!$A$1:$AW$7968</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7" l="1"/>
  <c r="A2" i="17" s="1"/>
  <c r="B20" i="11" s="1"/>
  <c r="Z28" i="5" l="1"/>
  <c r="EJ5" i="15" s="1"/>
  <c r="Q4" i="5" l="1"/>
  <c r="L4" i="5"/>
  <c r="E4" i="5"/>
  <c r="L3" i="5"/>
  <c r="E3" i="5"/>
  <c r="AE1" i="5"/>
  <c r="AB1" i="5"/>
  <c r="AE3" i="5" l="1"/>
  <c r="DS5" i="15"/>
  <c r="DM5" i="15"/>
  <c r="DL5" i="15"/>
  <c r="DK5" i="15"/>
  <c r="DJ5" i="15"/>
  <c r="J25" i="11"/>
  <c r="J23" i="11"/>
  <c r="N22" i="11"/>
  <c r="K22" i="11"/>
  <c r="E22" i="11"/>
  <c r="G39" i="11"/>
  <c r="AE22" i="11"/>
  <c r="B1" i="11"/>
  <c r="D1" i="17"/>
  <c r="AE4" i="5"/>
  <c r="K7" i="11" s="1"/>
  <c r="Z22" i="11" s="1"/>
  <c r="Y22" i="11" s="1"/>
  <c r="AB4" i="5"/>
  <c r="H7" i="11" s="1"/>
  <c r="Z21" i="11" s="1"/>
  <c r="Y21" i="11" s="1"/>
  <c r="W4" i="5"/>
  <c r="D7" i="11" s="1"/>
  <c r="Z20" i="11" s="1"/>
  <c r="Y20" i="11" s="1"/>
  <c r="W2" i="5"/>
  <c r="J3" i="11" s="1"/>
  <c r="Z6" i="11" s="1"/>
  <c r="Y6" i="11" s="1"/>
  <c r="Q2" i="5"/>
  <c r="F3" i="11" s="1"/>
  <c r="Z7" i="11" s="1"/>
  <c r="Y7" i="11" s="1"/>
  <c r="H2" i="5"/>
  <c r="N4" i="11" s="1"/>
  <c r="Z11" i="11" s="1"/>
  <c r="Y11" i="11" s="1"/>
  <c r="E1" i="5"/>
  <c r="C5" i="17"/>
  <c r="AB2" i="5" s="1"/>
  <c r="N3" i="11" s="1"/>
  <c r="Z5" i="11" s="1"/>
  <c r="Y5" i="11" s="1"/>
  <c r="AY6" i="5" l="1"/>
  <c r="AY14" i="5"/>
  <c r="AY22" i="5"/>
  <c r="AY30" i="5"/>
  <c r="AY38" i="5"/>
  <c r="AY46" i="5"/>
  <c r="AY7" i="5"/>
  <c r="AY15" i="5"/>
  <c r="AY23" i="5"/>
  <c r="AY31" i="5"/>
  <c r="AY39" i="5"/>
  <c r="AY47" i="5"/>
  <c r="AY8" i="5"/>
  <c r="AY16" i="5"/>
  <c r="AY24" i="5"/>
  <c r="AY32" i="5"/>
  <c r="AY40" i="5"/>
  <c r="AY48" i="5"/>
  <c r="AY9" i="5"/>
  <c r="AY17" i="5"/>
  <c r="AY25" i="5"/>
  <c r="AY33" i="5"/>
  <c r="AY41" i="5"/>
  <c r="AY49" i="5"/>
  <c r="AY10" i="5"/>
  <c r="AY18" i="5"/>
  <c r="AY26" i="5"/>
  <c r="AY34" i="5"/>
  <c r="AY42" i="5"/>
  <c r="AY50" i="5"/>
  <c r="AY11" i="5"/>
  <c r="AY19" i="5"/>
  <c r="AY27" i="5"/>
  <c r="AY35" i="5"/>
  <c r="AY43" i="5"/>
  <c r="AY51" i="5"/>
  <c r="AY12" i="5"/>
  <c r="AY20" i="5"/>
  <c r="AY28" i="5"/>
  <c r="AY36" i="5"/>
  <c r="AY44" i="5"/>
  <c r="AY5" i="5"/>
  <c r="AY13" i="5"/>
  <c r="AY21" i="5"/>
  <c r="AY29" i="5"/>
  <c r="AY37" i="5"/>
  <c r="AY45" i="5"/>
  <c r="Q1" i="5"/>
  <c r="M2" i="11" s="1"/>
  <c r="Z3" i="11" s="1"/>
  <c r="Y3" i="11" s="1"/>
  <c r="L1" i="5"/>
  <c r="H2" i="11" s="1"/>
  <c r="AD27" i="5"/>
  <c r="E2" i="5"/>
  <c r="N27" i="5" s="1"/>
  <c r="W1" i="5"/>
  <c r="P2" i="11" s="1"/>
  <c r="Z4" i="11" s="1"/>
  <c r="Y4" i="11" s="1"/>
  <c r="H4" i="11"/>
  <c r="Z9" i="11" s="1"/>
  <c r="Y9" i="11" s="1"/>
  <c r="C38" i="5"/>
  <c r="C37" i="5"/>
  <c r="C36" i="5"/>
  <c r="C35" i="5"/>
  <c r="C39" i="5"/>
  <c r="C40" i="5"/>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29" i="5" l="1"/>
  <c r="C29" i="5" s="1"/>
  <c r="B33" i="5"/>
  <c r="C33" i="5" s="1"/>
  <c r="B32" i="5"/>
  <c r="C32" i="5" s="1"/>
  <c r="EH5" i="15" s="1"/>
  <c r="B31" i="5"/>
  <c r="C31" i="5" s="1"/>
  <c r="EG5" i="15" s="1"/>
  <c r="B28" i="5"/>
  <c r="B30" i="5"/>
  <c r="C30" i="5" s="1"/>
  <c r="EF5" i="15" s="1"/>
  <c r="D3" i="11"/>
  <c r="H33" i="11"/>
  <c r="H38" i="11" s="1"/>
  <c r="Z8" i="11"/>
  <c r="Y8" i="11" s="1"/>
  <c r="B6" i="5"/>
  <c r="DP5" i="15"/>
  <c r="J24" i="11"/>
  <c r="D6" i="11"/>
  <c r="Z16" i="11" s="1"/>
  <c r="Y16" i="11" s="1"/>
  <c r="W3" i="5"/>
  <c r="P5" i="11" s="1"/>
  <c r="Z15" i="11" s="1"/>
  <c r="Y15" i="11" s="1"/>
  <c r="AB3" i="5"/>
  <c r="K5" i="11" s="1"/>
  <c r="Z14" i="11" s="1"/>
  <c r="Y14" i="11" s="1"/>
  <c r="Q3" i="5"/>
  <c r="H5" i="11" s="1"/>
  <c r="Z13" i="11" s="1"/>
  <c r="Y13" i="11" s="1"/>
  <c r="EI5" i="15" l="1"/>
  <c r="G30" i="11"/>
  <c r="C28" i="5"/>
  <c r="B28" i="11" s="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ED5" i="15" l="1"/>
  <c r="AE3" i="11"/>
  <c r="AJ1" i="11"/>
  <c r="A5" i="15"/>
  <c r="AN3" i="15"/>
  <c r="AL3" i="15"/>
  <c r="AJ3" i="15"/>
  <c r="AH3" i="15"/>
  <c r="AF3" i="15"/>
  <c r="AD3" i="15"/>
  <c r="AB3" i="15"/>
  <c r="Z3" i="15"/>
  <c r="X3" i="15"/>
  <c r="V3" i="15"/>
  <c r="T3" i="15"/>
  <c r="DC5" i="15" l="1"/>
  <c r="CM5" i="15"/>
  <c r="BW5" i="15"/>
  <c r="BG5" i="15"/>
  <c r="AQ5" i="15"/>
  <c r="AA5" i="15"/>
  <c r="CK5" i="15"/>
  <c r="BU5" i="15"/>
  <c r="BE5" i="15"/>
  <c r="AO5" i="15"/>
  <c r="CY5" i="15"/>
  <c r="CI5" i="15"/>
  <c r="BS5" i="15"/>
  <c r="AM5" i="15"/>
  <c r="W5" i="15"/>
  <c r="CW5" i="15"/>
  <c r="CG5" i="15"/>
  <c r="BQ5" i="15"/>
  <c r="BA5" i="15"/>
  <c r="AK5" i="15"/>
  <c r="BO5" i="15"/>
  <c r="DI5" i="15"/>
  <c r="BM5" i="15"/>
  <c r="AG5" i="15"/>
  <c r="CQ5" i="15"/>
  <c r="BK5" i="15"/>
  <c r="BY5" i="15"/>
  <c r="AC5" i="15"/>
  <c r="DA5" i="15"/>
  <c r="Y5" i="15"/>
  <c r="BC5" i="15"/>
  <c r="AY5" i="15"/>
  <c r="CS5" i="15"/>
  <c r="DG5" i="15"/>
  <c r="AU5" i="15"/>
  <c r="CO5" i="15"/>
  <c r="AS5" i="15"/>
  <c r="U5" i="15"/>
  <c r="CU5" i="15"/>
  <c r="CE5" i="15"/>
  <c r="AI5" i="15"/>
  <c r="CC5" i="15"/>
  <c r="AW5" i="15"/>
  <c r="CA5" i="15"/>
  <c r="AE5" i="15"/>
  <c r="DE5" i="15"/>
  <c r="BI5" i="15"/>
  <c r="AD1" i="11"/>
  <c r="B8" i="11" s="1"/>
  <c r="AK4" i="5"/>
  <c r="AX41" i="5"/>
  <c r="AX48" i="5"/>
  <c r="AX49" i="5"/>
  <c r="AX50" i="5"/>
  <c r="AX51" i="5"/>
  <c r="AX43" i="5"/>
  <c r="AX44" i="5"/>
  <c r="AX45" i="5"/>
  <c r="AX46" i="5"/>
  <c r="AX37" i="5"/>
  <c r="AX38" i="5"/>
  <c r="AX39" i="5"/>
  <c r="AX40" i="5"/>
  <c r="AX31" i="5"/>
  <c r="AX32" i="5"/>
  <c r="AX33" i="5"/>
  <c r="AX34" i="5"/>
  <c r="AX35" i="5"/>
  <c r="AX24" i="5"/>
  <c r="AX25" i="5"/>
  <c r="AX26" i="5"/>
  <c r="AX27" i="5"/>
  <c r="AX28" i="5"/>
  <c r="AX29" i="5"/>
  <c r="AX17" i="5"/>
  <c r="AX18" i="5"/>
  <c r="AX19" i="5"/>
  <c r="AX20" i="5"/>
  <c r="AX21" i="5"/>
  <c r="AX22" i="5"/>
  <c r="AX12" i="5"/>
  <c r="AX13" i="5"/>
  <c r="AX14" i="5"/>
  <c r="AX15" i="5"/>
  <c r="AX6" i="5"/>
  <c r="AX7" i="5"/>
  <c r="AX8" i="5"/>
  <c r="AX9" i="5"/>
  <c r="AX10" i="5"/>
  <c r="AX47" i="5"/>
  <c r="AX42" i="5"/>
  <c r="AX36" i="5"/>
  <c r="AX30" i="5"/>
  <c r="AX23" i="5"/>
  <c r="AX16" i="5"/>
  <c r="AX11" i="5"/>
  <c r="I9" i="5" l="1"/>
  <c r="B9" i="5" s="1"/>
  <c r="I8" i="5"/>
  <c r="W27" i="5" s="1"/>
  <c r="DN5" i="15" s="1"/>
  <c r="Y21" i="5"/>
  <c r="S21" i="5" s="1"/>
  <c r="Y20" i="5"/>
  <c r="S20" i="5" s="1"/>
  <c r="Y19" i="5"/>
  <c r="S19" i="5" s="1"/>
  <c r="Y18" i="5"/>
  <c r="S18" i="5" s="1"/>
  <c r="Y17" i="5"/>
  <c r="S17" i="5" s="1"/>
  <c r="AG13" i="5"/>
  <c r="AA13" i="5" s="1"/>
  <c r="AG12" i="5"/>
  <c r="AA12" i="5" s="1"/>
  <c r="AG11" i="5"/>
  <c r="AA11" i="5" s="1"/>
  <c r="AG10" i="5"/>
  <c r="AA10" i="5" s="1"/>
  <c r="AG9" i="5"/>
  <c r="AA9" i="5" s="1"/>
  <c r="AG8" i="5"/>
  <c r="AA8" i="5" s="1"/>
  <c r="Y13" i="5"/>
  <c r="S13" i="5" s="1"/>
  <c r="Y12" i="5"/>
  <c r="S12" i="5" s="1"/>
  <c r="Y11" i="5"/>
  <c r="S11" i="5" s="1"/>
  <c r="Y10" i="5"/>
  <c r="S10" i="5" s="1"/>
  <c r="Y9" i="5"/>
  <c r="S9" i="5" s="1"/>
  <c r="Y8" i="5"/>
  <c r="S8" i="5" s="1"/>
  <c r="Q23" i="5"/>
  <c r="K23" i="5" s="1"/>
  <c r="I23" i="5"/>
  <c r="B23" i="5" s="1"/>
  <c r="I22" i="5"/>
  <c r="B22" i="5" s="1"/>
  <c r="I21" i="5"/>
  <c r="B21" i="5" s="1"/>
  <c r="I20" i="5"/>
  <c r="B20" i="5" s="1"/>
  <c r="I19" i="5"/>
  <c r="B19" i="5" s="1"/>
  <c r="I18" i="5"/>
  <c r="B18" i="5" s="1"/>
  <c r="I17" i="5"/>
  <c r="B17" i="5" s="1"/>
  <c r="E24" i="11" l="1"/>
  <c r="B8" i="5"/>
  <c r="DO5" i="15"/>
  <c r="E23" i="11"/>
  <c r="A23" i="5"/>
  <c r="AL25" i="5" s="1"/>
  <c r="Y15" i="5"/>
  <c r="X15" i="5"/>
  <c r="X24" i="5"/>
  <c r="Y24" i="5"/>
  <c r="AF15" i="5"/>
  <c r="AG15" i="5"/>
  <c r="H24" i="5"/>
  <c r="I24" i="5"/>
  <c r="W15" i="5"/>
  <c r="W24" i="5"/>
  <c r="AE15" i="5"/>
  <c r="A19" i="5"/>
  <c r="AL21" i="5" s="1"/>
  <c r="R11" i="5"/>
  <c r="AL36" i="5" s="1"/>
  <c r="R20" i="5"/>
  <c r="AL48" i="5" s="1"/>
  <c r="A20" i="5"/>
  <c r="AL22" i="5" s="1"/>
  <c r="R8" i="5"/>
  <c r="R12" i="5"/>
  <c r="AL37" i="5" s="1"/>
  <c r="Z10" i="5"/>
  <c r="AL41" i="5" s="1"/>
  <c r="R17" i="5"/>
  <c r="R21" i="5"/>
  <c r="AL49" i="5" s="1"/>
  <c r="Z9" i="5"/>
  <c r="AL40" i="5" s="1"/>
  <c r="A17" i="5"/>
  <c r="A21" i="5"/>
  <c r="AL23" i="5" s="1"/>
  <c r="R9" i="5"/>
  <c r="AL34" i="5" s="1"/>
  <c r="R13" i="5"/>
  <c r="AL38" i="5" s="1"/>
  <c r="Z11" i="5"/>
  <c r="AL42" i="5" s="1"/>
  <c r="R18" i="5"/>
  <c r="AL46" i="5" s="1"/>
  <c r="Z13" i="5"/>
  <c r="AL44" i="5" s="1"/>
  <c r="A18" i="5"/>
  <c r="AL20" i="5" s="1"/>
  <c r="A22" i="5"/>
  <c r="AL24" i="5" s="1"/>
  <c r="R10" i="5"/>
  <c r="AL35" i="5" s="1"/>
  <c r="Z8" i="5"/>
  <c r="Z12" i="5"/>
  <c r="AL43" i="5" s="1"/>
  <c r="R19" i="5"/>
  <c r="AL47" i="5" s="1"/>
  <c r="J23" i="5"/>
  <c r="AL32" i="5" s="1"/>
  <c r="AX5" i="5"/>
  <c r="AG17" i="5"/>
  <c r="AA17" i="5" s="1"/>
  <c r="Z17" i="5" l="1"/>
  <c r="A9" i="5"/>
  <c r="AL9" i="5" s="1"/>
  <c r="A8" i="5"/>
  <c r="Q8" i="5"/>
  <c r="K8" i="5" s="1"/>
  <c r="J8" i="5" l="1"/>
  <c r="DW5" i="2" l="1"/>
  <c r="DT5" i="2"/>
  <c r="DS5" i="2"/>
  <c r="DM5" i="2"/>
  <c r="DL5" i="2"/>
  <c r="DR5" i="2"/>
  <c r="A5" i="2"/>
  <c r="AG21" i="5"/>
  <c r="AA21" i="5" s="1"/>
  <c r="AG20" i="5"/>
  <c r="AA20" i="5" s="1"/>
  <c r="AG19" i="5"/>
  <c r="AA19" i="5" s="1"/>
  <c r="AG18" i="5"/>
  <c r="AA18" i="5" s="1"/>
  <c r="Q22" i="5"/>
  <c r="K22" i="5" s="1"/>
  <c r="Q21" i="5"/>
  <c r="K21" i="5" s="1"/>
  <c r="Q20" i="5"/>
  <c r="K20" i="5" s="1"/>
  <c r="Q19" i="5"/>
  <c r="K19" i="5" s="1"/>
  <c r="Q18" i="5"/>
  <c r="K18" i="5" s="1"/>
  <c r="Q17" i="5"/>
  <c r="K17" i="5" s="1"/>
  <c r="Q12" i="5"/>
  <c r="K12" i="5" s="1"/>
  <c r="Q11" i="5"/>
  <c r="K11" i="5" s="1"/>
  <c r="Q10" i="5"/>
  <c r="K10" i="5" s="1"/>
  <c r="Q9" i="5"/>
  <c r="K9" i="5" s="1"/>
  <c r="I13" i="5"/>
  <c r="B13" i="5" s="1"/>
  <c r="I12" i="5"/>
  <c r="B12" i="5" s="1"/>
  <c r="I11" i="5"/>
  <c r="B11" i="5" s="1"/>
  <c r="I10" i="5"/>
  <c r="B10" i="5" s="1"/>
  <c r="DP5" i="2"/>
  <c r="DN5" i="2"/>
  <c r="DQ5" i="2"/>
  <c r="EE5" i="2" l="1"/>
  <c r="L5" i="2"/>
  <c r="L5" i="15"/>
  <c r="M5" i="2"/>
  <c r="M5" i="15"/>
  <c r="N5" i="15"/>
  <c r="G5" i="15"/>
  <c r="DO5" i="2"/>
  <c r="O5" i="15"/>
  <c r="H5" i="2"/>
  <c r="H5" i="15"/>
  <c r="B5" i="15"/>
  <c r="S5" i="15"/>
  <c r="P5" i="15"/>
  <c r="S5" i="2"/>
  <c r="I15" i="5"/>
  <c r="H15" i="5"/>
  <c r="P24" i="5"/>
  <c r="Q24" i="5"/>
  <c r="Q15" i="5"/>
  <c r="P15" i="5"/>
  <c r="AG24" i="5"/>
  <c r="AF24" i="5"/>
  <c r="G15" i="5"/>
  <c r="AE24" i="5"/>
  <c r="O24" i="5"/>
  <c r="S15" i="5"/>
  <c r="A13" i="5"/>
  <c r="AL13" i="5" s="1"/>
  <c r="J12" i="5"/>
  <c r="AL18" i="5" s="1"/>
  <c r="J17" i="5"/>
  <c r="J21" i="5"/>
  <c r="AL30" i="5" s="1"/>
  <c r="Z19" i="5"/>
  <c r="AL52" i="5" s="1"/>
  <c r="J9" i="5"/>
  <c r="AL15" i="5" s="1"/>
  <c r="A10" i="5"/>
  <c r="AL10" i="5" s="1"/>
  <c r="J18" i="5"/>
  <c r="AL27" i="5" s="1"/>
  <c r="J22" i="5"/>
  <c r="AL31" i="5" s="1"/>
  <c r="Z20" i="5"/>
  <c r="AL53" i="5" s="1"/>
  <c r="A11" i="5"/>
  <c r="AL11" i="5" s="1"/>
  <c r="J10" i="5"/>
  <c r="AL16" i="5" s="1"/>
  <c r="J19" i="5"/>
  <c r="AL28" i="5" s="1"/>
  <c r="Z21" i="5"/>
  <c r="AL54" i="5" s="1"/>
  <c r="A12" i="5"/>
  <c r="AL12" i="5" s="1"/>
  <c r="J11" i="5"/>
  <c r="AL17" i="5" s="1"/>
  <c r="J20" i="5"/>
  <c r="AL29" i="5" s="1"/>
  <c r="Z18" i="5"/>
  <c r="AL51" i="5" s="1"/>
  <c r="AA15" i="5"/>
  <c r="O15" i="5"/>
  <c r="S24" i="5"/>
  <c r="B24" i="5"/>
  <c r="G24" i="5"/>
  <c r="G5" i="2"/>
  <c r="O5" i="2"/>
  <c r="N5" i="2"/>
  <c r="EF5" i="2"/>
  <c r="EG5" i="2"/>
  <c r="EH5" i="2"/>
  <c r="E5" i="15"/>
  <c r="B5" i="2"/>
  <c r="P5" i="2"/>
  <c r="DU5" i="2" l="1"/>
  <c r="J5" i="15"/>
  <c r="D5" i="15"/>
  <c r="F5" i="15"/>
  <c r="Q5" i="2"/>
  <c r="Q5" i="15"/>
  <c r="R5" i="15"/>
  <c r="K5" i="2"/>
  <c r="K5" i="15"/>
  <c r="I5" i="15"/>
  <c r="C27" i="5"/>
  <c r="B27" i="11" s="1"/>
  <c r="C5" i="15"/>
  <c r="AF30" i="5"/>
  <c r="V30" i="5"/>
  <c r="AB30" i="5"/>
  <c r="AA24" i="5"/>
  <c r="K24" i="5"/>
  <c r="K15" i="5"/>
  <c r="B15" i="5"/>
  <c r="D5" i="2"/>
  <c r="F5" i="2"/>
  <c r="E5" i="2"/>
  <c r="R5" i="2"/>
  <c r="I5" i="2"/>
  <c r="C5" i="2"/>
  <c r="F21" i="11" l="1"/>
  <c r="DV5" i="15"/>
  <c r="K21" i="11"/>
  <c r="DW5" i="15"/>
  <c r="Q21" i="11"/>
  <c r="DX5" i="15"/>
  <c r="T25" i="5"/>
  <c r="N28" i="5" s="1"/>
  <c r="DY5" i="15" l="1"/>
  <c r="E25" i="11"/>
  <c r="DQ5" i="15"/>
  <c r="W28" i="5"/>
  <c r="AL45" i="5"/>
  <c r="AL33" i="5"/>
  <c r="AL8" i="5"/>
  <c r="AL57" i="5"/>
  <c r="AL50" i="5"/>
  <c r="AL39"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W29" i="5" l="1"/>
  <c r="F33" i="11" s="1"/>
  <c r="K17" i="11"/>
  <c r="Z5" i="15" s="1"/>
  <c r="P17" i="11"/>
  <c r="L17" i="11"/>
  <c r="DB5" i="2" s="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AL5" i="2"/>
  <c r="AV5" i="2"/>
  <c r="CX5" i="2"/>
  <c r="AJ5" i="2"/>
  <c r="BB5" i="2"/>
  <c r="CB5" i="2"/>
  <c r="AX5" i="2"/>
  <c r="BP5" i="2"/>
  <c r="BR5" i="2"/>
  <c r="DH5" i="2"/>
  <c r="CD5" i="2"/>
  <c r="CV5" i="2"/>
  <c r="DF5" i="2"/>
  <c r="BX5" i="2"/>
  <c r="DJ5" i="2"/>
  <c r="T5" i="2"/>
  <c r="CF5" i="2"/>
  <c r="AT5" i="2"/>
  <c r="BZ5" i="2"/>
  <c r="X5" i="2"/>
  <c r="BD5" i="2"/>
  <c r="CJ5" i="2"/>
  <c r="AB5" i="2"/>
  <c r="CN5" i="2"/>
  <c r="Z5" i="2"/>
  <c r="BF5" i="2"/>
  <c r="CL5" i="2"/>
  <c r="CH5" i="2"/>
  <c r="AF5" i="2"/>
  <c r="BL5" i="2"/>
  <c r="CR5" i="2"/>
  <c r="AR5" i="2"/>
  <c r="DD5" i="2"/>
  <c r="AH5" i="2"/>
  <c r="BN5" i="2"/>
  <c r="CT5" i="2"/>
  <c r="AZ5" i="2"/>
  <c r="V5" i="2"/>
  <c r="BJ5" i="2"/>
  <c r="CP5" i="2"/>
  <c r="AN5" i="2"/>
  <c r="BT5" i="2"/>
  <c r="CZ5" i="2"/>
  <c r="BH5" i="2"/>
  <c r="AD5" i="2"/>
  <c r="AP5" i="2"/>
  <c r="BV5" i="2"/>
  <c r="AG5" i="2"/>
  <c r="BE5" i="2"/>
  <c r="CC5" i="2"/>
  <c r="DA5" i="2"/>
  <c r="AA5" i="2"/>
  <c r="AI5" i="2"/>
  <c r="AQ5" i="2"/>
  <c r="AY5" i="2"/>
  <c r="BG5" i="2"/>
  <c r="BO5" i="2"/>
  <c r="BW5" i="2"/>
  <c r="CE5" i="2"/>
  <c r="CM5" i="2"/>
  <c r="CU5" i="2"/>
  <c r="DC5" i="2"/>
  <c r="DK5" i="2"/>
  <c r="AO5" i="2"/>
  <c r="BM5" i="2"/>
  <c r="CK5" i="2"/>
  <c r="AC5" i="2"/>
  <c r="AK5" i="2"/>
  <c r="AS5" i="2"/>
  <c r="BA5" i="2"/>
  <c r="BI5" i="2"/>
  <c r="BQ5" i="2"/>
  <c r="BY5" i="2"/>
  <c r="CG5" i="2"/>
  <c r="CO5" i="2"/>
  <c r="CW5" i="2"/>
  <c r="DE5" i="2"/>
  <c r="Y5" i="2"/>
  <c r="AW5" i="2"/>
  <c r="BU5" i="2"/>
  <c r="CS5" i="2"/>
  <c r="DI5" i="2"/>
  <c r="W5" i="2"/>
  <c r="AE5" i="2"/>
  <c r="AM5" i="2"/>
  <c r="AU5" i="2"/>
  <c r="BC5" i="2"/>
  <c r="BK5" i="2"/>
  <c r="BS5" i="2"/>
  <c r="CA5" i="2"/>
  <c r="CI5" i="2"/>
  <c r="CQ5" i="2"/>
  <c r="CY5" i="2"/>
  <c r="DG5" i="2"/>
  <c r="F38" i="11" l="1"/>
  <c r="DU5" i="15"/>
  <c r="Q16" i="11"/>
  <c r="I17" i="11"/>
  <c r="Q17" i="11"/>
  <c r="I15" i="11"/>
  <c r="I12" i="11"/>
  <c r="I16" i="11"/>
  <c r="Q15" i="11"/>
  <c r="EB5" i="2"/>
  <c r="EA5" i="2"/>
  <c r="EC5" i="2"/>
  <c r="Q12" i="11"/>
  <c r="Q14" i="11"/>
  <c r="I14" i="11"/>
  <c r="Q13" i="11"/>
  <c r="I13" i="11"/>
  <c r="A15" i="5"/>
  <c r="ED5" i="2" l="1"/>
  <c r="DZ5" i="2" l="1"/>
  <c r="U5" i="2"/>
  <c r="J5" i="2" l="1"/>
  <c r="DV5" i="2" l="1"/>
  <c r="DX5" i="2" l="1"/>
  <c r="DY5" i="2"/>
</calcChain>
</file>

<file path=xl/sharedStrings.xml><?xml version="1.0" encoding="utf-8"?>
<sst xmlns="http://schemas.openxmlformats.org/spreadsheetml/2006/main" count="35438" uniqueCount="3446">
  <si>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</si>
  <si>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</si>
  <si>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</si>
  <si>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</si>
  <si>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</si>
  <si>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</si>
  <si>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</si>
  <si>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</si>
  <si>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</si>
  <si>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</si>
  <si>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</si>
  <si>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</si>
  <si>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</si>
  <si>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</si>
  <si>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</si>
  <si>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</si>
  <si>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</si>
  <si>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</si>
  <si>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</si>
  <si>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</si>
  <si>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</si>
  <si>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</si>
  <si>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</si>
  <si>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</si>
  <si>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</si>
  <si>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</si>
  <si>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</si>
  <si>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</si>
  <si>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</si>
  <si>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</si>
  <si>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</si>
  <si>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</si>
  <si>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</si>
  <si>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</si>
  <si>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</si>
  <si>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</si>
  <si>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</si>
  <si>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</si>
  <si>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</si>
  <si>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</si>
  <si>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</si>
  <si>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</si>
  <si>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</si>
  <si>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</si>
  <si>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</si>
  <si>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</si>
  <si>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</si>
  <si>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</si>
  <si>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</si>
  <si>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</si>
  <si>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</si>
  <si>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</si>
  <si>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</si>
  <si>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</si>
  <si>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</si>
  <si>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</si>
  <si>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</si>
  <si>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</si>
  <si>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</si>
  <si>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</si>
  <si>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</si>
  <si>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</si>
  <si>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</si>
  <si>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</si>
  <si>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</si>
  <si>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</si>
  <si>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</si>
  <si>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</si>
  <si>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</si>
  <si>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</si>
  <si>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</si>
  <si>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</si>
  <si>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</si>
  <si>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</si>
  <si>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</si>
  <si>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</si>
  <si>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</si>
  <si>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</si>
  <si>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</si>
  <si>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</si>
  <si>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</si>
  <si>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</si>
  <si>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</si>
  <si>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</si>
  <si>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</si>
  <si>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</si>
  <si>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</si>
  <si>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</si>
  <si>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</si>
  <si>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</si>
  <si>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</si>
  <si>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</si>
  <si>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</si>
  <si>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</si>
  <si>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</si>
  <si>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</si>
  <si>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</si>
  <si>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</si>
  <si>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</si>
  <si>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</si>
  <si>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</si>
  <si>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</si>
  <si>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</si>
  <si>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</si>
  <si>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</si>
  <si>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</si>
  <si>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</si>
  <si>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</si>
  <si>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</si>
  <si>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فهد</t>
  </si>
  <si>
    <t>عبدالله</t>
  </si>
  <si>
    <t>معتز</t>
  </si>
  <si>
    <t>فارس</t>
  </si>
  <si>
    <t>حسن حسن</t>
  </si>
  <si>
    <t>بيان</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</si>
  <si>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</si>
  <si>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</si>
  <si>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</si>
  <si>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</si>
  <si>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</si>
  <si>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</si>
  <si>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</si>
  <si>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</si>
  <si>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</si>
  <si>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</si>
  <si>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</si>
  <si>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</si>
  <si>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</si>
  <si>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</si>
  <si>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</si>
  <si>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</si>
  <si>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</si>
  <si>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</si>
  <si>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</si>
  <si>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</si>
  <si>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</si>
  <si>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</si>
  <si>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نقابة المعلمين</t>
  </si>
  <si>
    <t>رسم إعادة ارتباط</t>
  </si>
  <si>
    <t>رسم تسجيل سنوي</t>
  </si>
  <si>
    <t>عدد المواد الراسبة للمرة الأولى</t>
  </si>
  <si>
    <t>عدد المواد الراسبة للمرة الثانية</t>
  </si>
  <si>
    <t>عبدالقادر</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</si>
  <si>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</si>
  <si>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</si>
  <si>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</si>
  <si>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</si>
  <si>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</si>
  <si>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</si>
  <si>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</si>
  <si>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</si>
  <si>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</si>
  <si>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</si>
  <si>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</si>
  <si>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</si>
  <si>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</si>
  <si>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</si>
  <si>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</si>
  <si>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</si>
  <si>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</si>
  <si>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</si>
  <si>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</si>
  <si>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</si>
  <si>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</si>
  <si>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</si>
  <si>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</si>
  <si>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</si>
  <si>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</si>
  <si>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</si>
  <si>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</si>
  <si>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</si>
  <si>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</si>
  <si>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</si>
  <si>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</si>
  <si>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</si>
  <si>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</si>
  <si>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</si>
  <si>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</si>
  <si>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</si>
  <si>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</si>
  <si>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</si>
  <si>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</si>
  <si>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</si>
  <si>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</si>
  <si>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</si>
  <si>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</si>
  <si>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</si>
  <si>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</si>
  <si>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</si>
  <si>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</si>
  <si>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</si>
  <si>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</si>
  <si>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</si>
  <si>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</si>
  <si>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</si>
  <si>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</si>
  <si>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</si>
  <si>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</si>
  <si>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</si>
  <si>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</si>
  <si>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</si>
  <si>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</si>
  <si>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</si>
  <si>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</si>
  <si>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</si>
  <si>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</si>
  <si>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</si>
  <si>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</si>
  <si>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</si>
  <si>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</si>
  <si>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</si>
  <si>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</si>
  <si>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</si>
  <si>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</si>
  <si>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</si>
  <si>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</si>
  <si>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</si>
  <si>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</si>
  <si>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</si>
  <si>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</si>
  <si>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</si>
  <si>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</si>
  <si>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</si>
  <si>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</si>
  <si>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</si>
  <si>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</si>
  <si>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</si>
  <si>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</si>
  <si>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</si>
  <si>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</si>
  <si>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</si>
  <si>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</si>
  <si>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</si>
  <si>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</si>
  <si>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</si>
  <si>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</si>
  <si>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</si>
  <si>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</si>
  <si>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</si>
  <si>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</si>
  <si>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</si>
  <si>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</si>
  <si>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</si>
  <si>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</si>
  <si>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</si>
  <si>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</si>
  <si>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</si>
  <si>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</si>
  <si>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خضر</t>
  </si>
  <si>
    <t>محمد اسامة</t>
  </si>
  <si>
    <t>ماجد</t>
  </si>
  <si>
    <t>محي الدين</t>
  </si>
  <si>
    <t>موسى</t>
  </si>
  <si>
    <t>صبحي</t>
  </si>
  <si>
    <t>محمد حسن</t>
  </si>
  <si>
    <t>محمد زياد</t>
  </si>
  <si>
    <t>باسم</t>
  </si>
  <si>
    <t>عبدالسلام</t>
  </si>
  <si>
    <t>ربيع</t>
  </si>
  <si>
    <t>احمد راتب</t>
  </si>
  <si>
    <t>محمد فايز</t>
  </si>
  <si>
    <t>عزو</t>
  </si>
  <si>
    <t>فاضل</t>
  </si>
  <si>
    <t>ديب</t>
  </si>
  <si>
    <t>محمد ياسر</t>
  </si>
  <si>
    <t>الياس</t>
  </si>
  <si>
    <t>شاهر</t>
  </si>
  <si>
    <t>حميد</t>
  </si>
  <si>
    <t>عماد الدين</t>
  </si>
  <si>
    <t>جمال الدين</t>
  </si>
  <si>
    <t>رضا</t>
  </si>
  <si>
    <t>عبدو</t>
  </si>
  <si>
    <t>مرح يوسف</t>
  </si>
  <si>
    <t>انور</t>
  </si>
  <si>
    <t>عبد العزيز</t>
  </si>
  <si>
    <t>موفق</t>
  </si>
  <si>
    <t>حسام الدين</t>
  </si>
  <si>
    <t>نور الدين</t>
  </si>
  <si>
    <t>حمد</t>
  </si>
  <si>
    <t>عبد السلام</t>
  </si>
  <si>
    <t>محمد ماجد</t>
  </si>
  <si>
    <t>حمدي</t>
  </si>
  <si>
    <t>عبده</t>
  </si>
  <si>
    <t>فاروق</t>
  </si>
  <si>
    <t>اسعد</t>
  </si>
  <si>
    <t>هشام</t>
  </si>
  <si>
    <t>عبد الحميد</t>
  </si>
  <si>
    <t>مهدي</t>
  </si>
  <si>
    <t>معين</t>
  </si>
  <si>
    <t>مطيع</t>
  </si>
  <si>
    <t>فياض</t>
  </si>
  <si>
    <t>نجيب</t>
  </si>
  <si>
    <t>رزان عبد السلام</t>
  </si>
  <si>
    <t>محمد شفيق</t>
  </si>
  <si>
    <t>صابر</t>
  </si>
  <si>
    <t>شعبان</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</si>
  <si>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</si>
  <si>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</si>
  <si>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</si>
  <si>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</si>
  <si>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</si>
  <si>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</si>
  <si>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</si>
  <si>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محمد مازن</t>
  </si>
  <si>
    <t>حكمت</t>
  </si>
  <si>
    <t>احسان</t>
  </si>
  <si>
    <t>اسماعيل</t>
  </si>
  <si>
    <t>محمد سمير</t>
  </si>
  <si>
    <t>عفيف</t>
  </si>
  <si>
    <t>صياح</t>
  </si>
  <si>
    <t>أكرم</t>
  </si>
  <si>
    <t>محمد بسام</t>
  </si>
  <si>
    <t>طه</t>
  </si>
  <si>
    <t>اياد</t>
  </si>
  <si>
    <t>عبد الرؤوف</t>
  </si>
  <si>
    <t>رياض</t>
  </si>
  <si>
    <t>اسامه</t>
  </si>
  <si>
    <t>سلمان</t>
  </si>
  <si>
    <t>محمد ياسين</t>
  </si>
  <si>
    <t>بشير</t>
  </si>
  <si>
    <t>عزيز</t>
  </si>
  <si>
    <t>جابر</t>
  </si>
  <si>
    <t>حاتم</t>
  </si>
  <si>
    <t>خليل</t>
  </si>
  <si>
    <t>عبد الكريم</t>
  </si>
  <si>
    <t>ياسين</t>
  </si>
  <si>
    <t>توفيق</t>
  </si>
  <si>
    <t>حنا</t>
  </si>
  <si>
    <t>معروف</t>
  </si>
  <si>
    <t>نضال</t>
  </si>
  <si>
    <t>طلال</t>
  </si>
  <si>
    <t>سهيل</t>
  </si>
  <si>
    <t>انس</t>
  </si>
  <si>
    <t>جهاد</t>
  </si>
  <si>
    <t>صلاح</t>
  </si>
  <si>
    <t>ايوب</t>
  </si>
  <si>
    <t>زهير</t>
  </si>
  <si>
    <t>نادر</t>
  </si>
  <si>
    <t>حسان</t>
  </si>
  <si>
    <t>جرجس</t>
  </si>
  <si>
    <t>فضل الله</t>
  </si>
  <si>
    <t>عادل</t>
  </si>
  <si>
    <t>زياد</t>
  </si>
  <si>
    <t>محمد منذر</t>
  </si>
  <si>
    <t>ميس منصور</t>
  </si>
  <si>
    <t>نديم</t>
  </si>
  <si>
    <t>ياسر</t>
  </si>
  <si>
    <t>عبد الوهاب</t>
  </si>
  <si>
    <t>هاني</t>
  </si>
  <si>
    <t>ذياب</t>
  </si>
  <si>
    <t>عبد القادر</t>
  </si>
  <si>
    <t>محمد علي</t>
  </si>
  <si>
    <t>محسن</t>
  </si>
  <si>
    <t>محمد هشام</t>
  </si>
  <si>
    <t>عاصم</t>
  </si>
  <si>
    <t>محمد رضوان</t>
  </si>
  <si>
    <t>تركي</t>
  </si>
  <si>
    <t>غازي</t>
  </si>
  <si>
    <t>محمد كمال</t>
  </si>
  <si>
    <t>محمد عامر</t>
  </si>
  <si>
    <t>سليم</t>
  </si>
  <si>
    <t>اكرم</t>
  </si>
  <si>
    <t>سامي</t>
  </si>
  <si>
    <t>سامر</t>
  </si>
  <si>
    <t>محمد سامر</t>
  </si>
  <si>
    <t>جمال</t>
  </si>
  <si>
    <t>عبد الفتاح</t>
  </si>
  <si>
    <t>فيصل</t>
  </si>
  <si>
    <t>محمد غسان</t>
  </si>
  <si>
    <t>عبد المنعم</t>
  </si>
  <si>
    <t>منصور</t>
  </si>
  <si>
    <t>حبيب</t>
  </si>
  <si>
    <t>محمدخير</t>
  </si>
  <si>
    <t>يونس</t>
  </si>
  <si>
    <t>ايمن</t>
  </si>
  <si>
    <t>شحادة</t>
  </si>
  <si>
    <t>عبد المجيد</t>
  </si>
  <si>
    <t>جمعه</t>
  </si>
  <si>
    <t>محمد هيثم</t>
  </si>
  <si>
    <t>بديع</t>
  </si>
  <si>
    <t>لطفي</t>
  </si>
  <si>
    <t>اديب</t>
  </si>
  <si>
    <t>فوزي</t>
  </si>
  <si>
    <t>ممتاز</t>
  </si>
  <si>
    <t>فهمي</t>
  </si>
  <si>
    <t>ميسر</t>
  </si>
  <si>
    <t>عمار</t>
  </si>
  <si>
    <t>فرحان</t>
  </si>
  <si>
    <t>حمود</t>
  </si>
  <si>
    <t>زينب عمر</t>
  </si>
  <si>
    <t>هلال</t>
  </si>
  <si>
    <t>سميح</t>
  </si>
  <si>
    <t>منير</t>
  </si>
  <si>
    <t>أحمد</t>
  </si>
  <si>
    <t>طالب</t>
  </si>
  <si>
    <t>نبيه</t>
  </si>
  <si>
    <t>محمد ماهر</t>
  </si>
  <si>
    <t>طلعت</t>
  </si>
  <si>
    <t>منيف</t>
  </si>
  <si>
    <t>لؤي</t>
  </si>
  <si>
    <t>جودت</t>
  </si>
  <si>
    <t>محمد ديب</t>
  </si>
  <si>
    <t>خلدون</t>
  </si>
  <si>
    <t>نعمان</t>
  </si>
  <si>
    <t>فريد</t>
  </si>
  <si>
    <t>عارف</t>
  </si>
  <si>
    <t>مفيد</t>
  </si>
  <si>
    <t>بهجت</t>
  </si>
  <si>
    <t>محمد نبيل</t>
  </si>
  <si>
    <t>محمد فهد</t>
  </si>
  <si>
    <t>عبد الباسط</t>
  </si>
  <si>
    <t>ناجي</t>
  </si>
  <si>
    <t>وحيد</t>
  </si>
  <si>
    <t>محمد سعيد</t>
  </si>
  <si>
    <t>نصر</t>
  </si>
  <si>
    <t>تيسير</t>
  </si>
  <si>
    <t>جميل</t>
  </si>
  <si>
    <t>امين</t>
  </si>
  <si>
    <t>سيف الدين</t>
  </si>
  <si>
    <t>محمد فؤاد</t>
  </si>
  <si>
    <t>زيدان</t>
  </si>
  <si>
    <t>حامد</t>
  </si>
  <si>
    <t>بهاء الدين</t>
  </si>
  <si>
    <t>شفيق</t>
  </si>
  <si>
    <t>محمد صفوح</t>
  </si>
  <si>
    <t>وفيقة</t>
  </si>
  <si>
    <t>عائشه</t>
  </si>
  <si>
    <t>نورس</t>
  </si>
  <si>
    <t>مها</t>
  </si>
  <si>
    <t>امينه</t>
  </si>
  <si>
    <t>زينب</t>
  </si>
  <si>
    <t>محمد حسين</t>
  </si>
  <si>
    <t>فاديه</t>
  </si>
  <si>
    <t>اديبه</t>
  </si>
  <si>
    <t>غاده</t>
  </si>
  <si>
    <t>رحمه</t>
  </si>
  <si>
    <t>شمسه</t>
  </si>
  <si>
    <t>سوسن</t>
  </si>
  <si>
    <t>ندى</t>
  </si>
  <si>
    <t>فطومه</t>
  </si>
  <si>
    <t>فاطمه</t>
  </si>
  <si>
    <t>مريم</t>
  </si>
  <si>
    <t>نسيب</t>
  </si>
  <si>
    <t>رشاد</t>
  </si>
  <si>
    <t>رويده</t>
  </si>
  <si>
    <t>عنايت</t>
  </si>
  <si>
    <t>صباح</t>
  </si>
  <si>
    <t>شفيقة</t>
  </si>
  <si>
    <t>رشا متري</t>
  </si>
  <si>
    <t>بولص</t>
  </si>
  <si>
    <t>سمر ضاهر</t>
  </si>
  <si>
    <t>احلام احمد</t>
  </si>
  <si>
    <t>انوار النصار</t>
  </si>
  <si>
    <t>غصون الاديب</t>
  </si>
  <si>
    <t>نزار</t>
  </si>
  <si>
    <t>صلاح الدين</t>
  </si>
  <si>
    <t>غادة الزعبي</t>
  </si>
  <si>
    <t>عثمان</t>
  </si>
  <si>
    <t>نور عطاف</t>
  </si>
  <si>
    <t>هبةرومية</t>
  </si>
  <si>
    <t>وصال عقلة</t>
  </si>
  <si>
    <t>عقلة</t>
  </si>
  <si>
    <t>حور سلمان</t>
  </si>
  <si>
    <t>زينه عرار</t>
  </si>
  <si>
    <t>ساره العش</t>
  </si>
  <si>
    <t>سميره جريره</t>
  </si>
  <si>
    <t>ابي</t>
  </si>
  <si>
    <t>فرح سكر</t>
  </si>
  <si>
    <t>مرح سكر</t>
  </si>
  <si>
    <t>مريانا حنا</t>
  </si>
  <si>
    <t>جبرائيل</t>
  </si>
  <si>
    <t>منى حجازي</t>
  </si>
  <si>
    <t>هبا الزعبي</t>
  </si>
  <si>
    <t>وفاء المذيب</t>
  </si>
  <si>
    <t>نيرمين راشحه</t>
  </si>
  <si>
    <t>اسراء ادريس</t>
  </si>
  <si>
    <t>زينب النوري</t>
  </si>
  <si>
    <t>عائشة عثمان</t>
  </si>
  <si>
    <t>فاطمه الحفار</t>
  </si>
  <si>
    <t>فرح قلعه جي</t>
  </si>
  <si>
    <t>هبه الجوابره</t>
  </si>
  <si>
    <t>مأمون</t>
  </si>
  <si>
    <t>هبه عمار</t>
  </si>
  <si>
    <t>وعد النحلاوي</t>
  </si>
  <si>
    <t>محمد مياز</t>
  </si>
  <si>
    <t>اسماء الزيات</t>
  </si>
  <si>
    <t>براءه غداره</t>
  </si>
  <si>
    <t>بشيره جبارة</t>
  </si>
  <si>
    <t>نهاد</t>
  </si>
  <si>
    <t>حنين السليمان</t>
  </si>
  <si>
    <t>زعل</t>
  </si>
  <si>
    <t>ديانا كريدي</t>
  </si>
  <si>
    <t>رهام حبشية</t>
  </si>
  <si>
    <t>رولا انجيلي</t>
  </si>
  <si>
    <t>جورج</t>
  </si>
  <si>
    <t>سنا ناصيف</t>
  </si>
  <si>
    <t>نايف</t>
  </si>
  <si>
    <t>شذى حمشو</t>
  </si>
  <si>
    <t>غنوة جمول</t>
  </si>
  <si>
    <t>فاطمه عموري</t>
  </si>
  <si>
    <t>لمى خانم سلعوس</t>
  </si>
  <si>
    <t>محمود الفرحان</t>
  </si>
  <si>
    <t>مودة محمد</t>
  </si>
  <si>
    <t>هبه الله سعدالدين</t>
  </si>
  <si>
    <t>هيه الهدار</t>
  </si>
  <si>
    <t>عبيد</t>
  </si>
  <si>
    <t>اكتمال العوض</t>
  </si>
  <si>
    <t>حيدر</t>
  </si>
  <si>
    <t>الاء اسعد</t>
  </si>
  <si>
    <t>انعام مشمش</t>
  </si>
  <si>
    <t>بيان الصباغ</t>
  </si>
  <si>
    <t>محمد راتب</t>
  </si>
  <si>
    <t>عبد الناصر</t>
  </si>
  <si>
    <t>دعاء اسماعيل</t>
  </si>
  <si>
    <t>دعاء الدواليبي</t>
  </si>
  <si>
    <t>وائل</t>
  </si>
  <si>
    <t>ريما المبيض</t>
  </si>
  <si>
    <t>محمد زكي</t>
  </si>
  <si>
    <t>زهرة فتح الله</t>
  </si>
  <si>
    <t>شام قطيط</t>
  </si>
  <si>
    <t>داوود</t>
  </si>
  <si>
    <t>علا العبدلله</t>
  </si>
  <si>
    <t>علاء الدين عبد الجواد</t>
  </si>
  <si>
    <t>فردوس دمراني</t>
  </si>
  <si>
    <t>مناس خلوف</t>
  </si>
  <si>
    <t>نور الفقير</t>
  </si>
  <si>
    <t>اكرام المليحاني</t>
  </si>
  <si>
    <t>الاء العطار</t>
  </si>
  <si>
    <t>الاء خربوطلي</t>
  </si>
  <si>
    <t>اماني يعقوب</t>
  </si>
  <si>
    <t>امل اظن</t>
  </si>
  <si>
    <t>انس ادريس</t>
  </si>
  <si>
    <t>انعام حراته</t>
  </si>
  <si>
    <t>ايات عليق</t>
  </si>
  <si>
    <t>ايمان الجباوي</t>
  </si>
  <si>
    <t>ايمان الحسين حرب</t>
  </si>
  <si>
    <t>باسمه الاحمد</t>
  </si>
  <si>
    <t>براءه نوفل</t>
  </si>
  <si>
    <t>بشرى المعزر</t>
  </si>
  <si>
    <t>بوران آبي</t>
  </si>
  <si>
    <t>بيان الشعار</t>
  </si>
  <si>
    <t>عبدالرحيم</t>
  </si>
  <si>
    <t>بيان الملا</t>
  </si>
  <si>
    <t>جوليت اسعد</t>
  </si>
  <si>
    <t>صقر</t>
  </si>
  <si>
    <t>جين العوابدي</t>
  </si>
  <si>
    <t>فلبس</t>
  </si>
  <si>
    <t>حسناء عيسى</t>
  </si>
  <si>
    <t>حنان الالشى</t>
  </si>
  <si>
    <t>خليل الصعيدي</t>
  </si>
  <si>
    <t>دارين رسوق</t>
  </si>
  <si>
    <t>دعاء النبهاني</t>
  </si>
  <si>
    <t>دعاء جوبان</t>
  </si>
  <si>
    <t>دلال بردان</t>
  </si>
  <si>
    <t>مناع</t>
  </si>
  <si>
    <t>دلال طيب</t>
  </si>
  <si>
    <t>ديانا صالح</t>
  </si>
  <si>
    <t>دينا جاويش</t>
  </si>
  <si>
    <t>رائده الجيرودي</t>
  </si>
  <si>
    <t>راما الحريري</t>
  </si>
  <si>
    <t>راما السوسي</t>
  </si>
  <si>
    <t>راما الصغير</t>
  </si>
  <si>
    <t>راما ضياء الدين</t>
  </si>
  <si>
    <t>رامه محفوض</t>
  </si>
  <si>
    <t>رشا الحموي القنواتي</t>
  </si>
  <si>
    <t>محمد وليد</t>
  </si>
  <si>
    <t>رشا العفاش</t>
  </si>
  <si>
    <t>عبدالكريم</t>
  </si>
  <si>
    <t>رفاه الططري</t>
  </si>
  <si>
    <t>رنا حيدر</t>
  </si>
  <si>
    <t>هيسم</t>
  </si>
  <si>
    <t>رنيم قاروط</t>
  </si>
  <si>
    <t>رنيم هلال</t>
  </si>
  <si>
    <t>أمين</t>
  </si>
  <si>
    <t>رهام البلح</t>
  </si>
  <si>
    <t>محمد زهير</t>
  </si>
  <si>
    <t>رهف سوار</t>
  </si>
  <si>
    <t>هايل</t>
  </si>
  <si>
    <t>روشان مقدح</t>
  </si>
  <si>
    <t>رولا مخللاتي</t>
  </si>
  <si>
    <t>ريتا طعمه</t>
  </si>
  <si>
    <t>ريم العكاب</t>
  </si>
  <si>
    <t>ريم الفهاد</t>
  </si>
  <si>
    <t>ريم سلامه</t>
  </si>
  <si>
    <t>ريم مارديني</t>
  </si>
  <si>
    <t>أحمد اسامه</t>
  </si>
  <si>
    <t>ريما الاحمد</t>
  </si>
  <si>
    <t>زينا الفلاح</t>
  </si>
  <si>
    <t>زينب الرفاعي</t>
  </si>
  <si>
    <t>زينب مسلم</t>
  </si>
  <si>
    <t>ساجدة العيسى</t>
  </si>
  <si>
    <t>ساره المارديني</t>
  </si>
  <si>
    <t>ساره عجاج</t>
  </si>
  <si>
    <t>محمدزكي</t>
  </si>
  <si>
    <t>سحر الحقه</t>
  </si>
  <si>
    <t>سكينه زيود</t>
  </si>
  <si>
    <t>سلسبيل طه</t>
  </si>
  <si>
    <t>سمر حمصي</t>
  </si>
  <si>
    <t>سنا حموي</t>
  </si>
  <si>
    <t>سائد</t>
  </si>
  <si>
    <t>سوسن نعمان</t>
  </si>
  <si>
    <t>شفاء دباس</t>
  </si>
  <si>
    <t>صبا زيدان</t>
  </si>
  <si>
    <t>صفا قدور</t>
  </si>
  <si>
    <t>ضحى محجوب</t>
  </si>
  <si>
    <t>علي الفهيد</t>
  </si>
  <si>
    <t>علياء عبيد</t>
  </si>
  <si>
    <t>محمدجمال</t>
  </si>
  <si>
    <t>عواطف مكنا</t>
  </si>
  <si>
    <t>غالية فاكهاني</t>
  </si>
  <si>
    <t>محمداكرم</t>
  </si>
  <si>
    <t>غنى الشرابي</t>
  </si>
  <si>
    <t>سمهر</t>
  </si>
  <si>
    <t>فاطمة الفردوس العينيه</t>
  </si>
  <si>
    <t>فاطمه الحلبي</t>
  </si>
  <si>
    <t>فاطمه طالب</t>
  </si>
  <si>
    <t>فاطمه ناصيف</t>
  </si>
  <si>
    <t>فانيه عبيد</t>
  </si>
  <si>
    <t>فتون زرزور</t>
  </si>
  <si>
    <t>فرح الترجمان</t>
  </si>
  <si>
    <t>فرح الشيخ</t>
  </si>
  <si>
    <t>فرح حديد</t>
  </si>
  <si>
    <t>حازم</t>
  </si>
  <si>
    <t>قمر عاشور</t>
  </si>
  <si>
    <t>محمدعدنان</t>
  </si>
  <si>
    <t>كارول السهوي</t>
  </si>
  <si>
    <t>كارول زهر</t>
  </si>
  <si>
    <t>كارون يريكيان</t>
  </si>
  <si>
    <t>هاروتيون</t>
  </si>
  <si>
    <t>كندة الأصيل</t>
  </si>
  <si>
    <t>لما البردان</t>
  </si>
  <si>
    <t>لوسين الدرويش</t>
  </si>
  <si>
    <t>ليال العريضي</t>
  </si>
  <si>
    <t>لينا محي الدين</t>
  </si>
  <si>
    <t>ماري نصار</t>
  </si>
  <si>
    <t>خير الله</t>
  </si>
  <si>
    <t>محمد الخطيب</t>
  </si>
  <si>
    <t>محمد الشبلي</t>
  </si>
  <si>
    <t>محمدبلال فيومي</t>
  </si>
  <si>
    <t>عبدالعزيز</t>
  </si>
  <si>
    <t>مرام النفوري</t>
  </si>
  <si>
    <t>مروه مصطفى</t>
  </si>
  <si>
    <t>محمدزياد</t>
  </si>
  <si>
    <t>مروه نقوس</t>
  </si>
  <si>
    <t>مريم السلمان</t>
  </si>
  <si>
    <t>مريم عبد الله</t>
  </si>
  <si>
    <t>مريم عينيه</t>
  </si>
  <si>
    <t>مريم قاق</t>
  </si>
  <si>
    <t>محمدخالد</t>
  </si>
  <si>
    <t>مكيه الرفاعي</t>
  </si>
  <si>
    <t>مهاة منصور</t>
  </si>
  <si>
    <t>مياس ساعاتي</t>
  </si>
  <si>
    <t>ميساء بلعوط</t>
  </si>
  <si>
    <t>نايفة العبدالله</t>
  </si>
  <si>
    <t>نجاح الحلبي</t>
  </si>
  <si>
    <t>محمد نضال</t>
  </si>
  <si>
    <t>نداء الطويل</t>
  </si>
  <si>
    <t>ظهير</t>
  </si>
  <si>
    <t>نسرين الحداد</t>
  </si>
  <si>
    <t>نسرين عقيل</t>
  </si>
  <si>
    <t>نغم تلاج</t>
  </si>
  <si>
    <t>نوال غنوم نسخه</t>
  </si>
  <si>
    <t>نور الهدى الشحت</t>
  </si>
  <si>
    <t>نورهان عبد الرؤوف</t>
  </si>
  <si>
    <t>نيرمين الغزولي</t>
  </si>
  <si>
    <t>هبه سليمان</t>
  </si>
  <si>
    <t>هبه هزيمه</t>
  </si>
  <si>
    <t>هزار ابو زيدان</t>
  </si>
  <si>
    <t>هناء ابوذقن</t>
  </si>
  <si>
    <t>هيا العويس</t>
  </si>
  <si>
    <t>جميله</t>
  </si>
  <si>
    <t>وداد اللافي</t>
  </si>
  <si>
    <t>وداد هلال</t>
  </si>
  <si>
    <t>وعد الجالود</t>
  </si>
  <si>
    <t>جالود</t>
  </si>
  <si>
    <t>ولاء الهوشي</t>
  </si>
  <si>
    <t>مهيب</t>
  </si>
  <si>
    <t>يارا سالمه</t>
  </si>
  <si>
    <t>يارا ماضي</t>
  </si>
  <si>
    <t>ياسين دعاس</t>
  </si>
  <si>
    <t>يحيى اوسو</t>
  </si>
  <si>
    <t>اماني الكريدي</t>
  </si>
  <si>
    <t>مروة الحموي</t>
  </si>
  <si>
    <t>وسام حاج بي</t>
  </si>
  <si>
    <t>احلام الشيخ عمر</t>
  </si>
  <si>
    <t>احلام عبد الغني</t>
  </si>
  <si>
    <t>احمد الدخل الله</t>
  </si>
  <si>
    <t>اروى عزارة</t>
  </si>
  <si>
    <t>اريج الزيبق</t>
  </si>
  <si>
    <t>اريج خضر</t>
  </si>
  <si>
    <t>الاء الحسن</t>
  </si>
  <si>
    <t>طعمه</t>
  </si>
  <si>
    <t>الاء النفوري</t>
  </si>
  <si>
    <t>مكين</t>
  </si>
  <si>
    <t>الاء نمور</t>
  </si>
  <si>
    <t>امل المصري</t>
  </si>
  <si>
    <t>اميرة سعد</t>
  </si>
  <si>
    <t>اميره علي</t>
  </si>
  <si>
    <t>ايات العقيلي</t>
  </si>
  <si>
    <t>ايات حليس</t>
  </si>
  <si>
    <t>عبدالمعين</t>
  </si>
  <si>
    <t>حافظ</t>
  </si>
  <si>
    <t>بتول حاتم</t>
  </si>
  <si>
    <t>بثينة الحمود</t>
  </si>
  <si>
    <t>براءة احمد</t>
  </si>
  <si>
    <t>بشرى الكردي</t>
  </si>
  <si>
    <t>بيان سليمان</t>
  </si>
  <si>
    <t>تهاني العايش</t>
  </si>
  <si>
    <t>ثريا موزه</t>
  </si>
  <si>
    <t>جارالله الحسين</t>
  </si>
  <si>
    <t>عايش</t>
  </si>
  <si>
    <t>جميله الاحمد العبدالحميد</t>
  </si>
  <si>
    <t>حمزه الحريري</t>
  </si>
  <si>
    <t>خالدية الكنج</t>
  </si>
  <si>
    <t>عطيه</t>
  </si>
  <si>
    <t>دعاء داوود</t>
  </si>
  <si>
    <t>وفيق</t>
  </si>
  <si>
    <t>رؤى امرير</t>
  </si>
  <si>
    <t>ربى الباش</t>
  </si>
  <si>
    <t>رهام عبود</t>
  </si>
  <si>
    <t>زبيده العيسى عبدالرحمن</t>
  </si>
  <si>
    <t>رسلان</t>
  </si>
  <si>
    <t>زينب الحمود</t>
  </si>
  <si>
    <t>آصف</t>
  </si>
  <si>
    <t>زينب الوقاف</t>
  </si>
  <si>
    <t>سجى ناصر</t>
  </si>
  <si>
    <t>سدره الدغري</t>
  </si>
  <si>
    <t>سدره محمداه</t>
  </si>
  <si>
    <t>سلمى سلوم</t>
  </si>
  <si>
    <t>محمد صياح</t>
  </si>
  <si>
    <t>سلوى ابوالوي</t>
  </si>
  <si>
    <t>سوزان دنيا</t>
  </si>
  <si>
    <t>عبدالمجيد</t>
  </si>
  <si>
    <t>شام المحمد</t>
  </si>
  <si>
    <t>عطا الله</t>
  </si>
  <si>
    <t>شاهناز القاضي</t>
  </si>
  <si>
    <t>شيرين العبيد</t>
  </si>
  <si>
    <t>زكريا</t>
  </si>
  <si>
    <t>صفاء طنطه</t>
  </si>
  <si>
    <t>عدي الشقه</t>
  </si>
  <si>
    <t>عليا شكوحي</t>
  </si>
  <si>
    <t>فضل</t>
  </si>
  <si>
    <t>عمار بركة</t>
  </si>
  <si>
    <t>غاليه المجذوب</t>
  </si>
  <si>
    <t>غدير حجازي</t>
  </si>
  <si>
    <t>فاتن الدخيل</t>
  </si>
  <si>
    <t>فادي سعد</t>
  </si>
  <si>
    <t>دياب</t>
  </si>
  <si>
    <t>فاطمة الزهراء جمعة</t>
  </si>
  <si>
    <t>فاطمة العلوش</t>
  </si>
  <si>
    <t>فاطمه الوادي</t>
  </si>
  <si>
    <t>فاطمه رقيه</t>
  </si>
  <si>
    <t>فرحان فياض</t>
  </si>
  <si>
    <t>قمر سلمان</t>
  </si>
  <si>
    <t>كوثر الغصين</t>
  </si>
  <si>
    <t>كينده حريز</t>
  </si>
  <si>
    <t>لارا محمد</t>
  </si>
  <si>
    <t>لاريسا طحله</t>
  </si>
  <si>
    <t>لبابه ادم</t>
  </si>
  <si>
    <t>لجين سلوم</t>
  </si>
  <si>
    <t>مشهور</t>
  </si>
  <si>
    <t>محمدرضوان</t>
  </si>
  <si>
    <t>لونيت ناصر</t>
  </si>
  <si>
    <t>ليلى المقري</t>
  </si>
  <si>
    <t>ليلى حسن</t>
  </si>
  <si>
    <t>منجد</t>
  </si>
  <si>
    <t>محمد الغزالي</t>
  </si>
  <si>
    <t>مرام المصري</t>
  </si>
  <si>
    <t>مرح الشيخ الكيلاني</t>
  </si>
  <si>
    <t>محمدماهر</t>
  </si>
  <si>
    <t>مرح العيسمي</t>
  </si>
  <si>
    <t>مروه الزويد</t>
  </si>
  <si>
    <t>مريم الجريدة</t>
  </si>
  <si>
    <t>مريم الدرويش</t>
  </si>
  <si>
    <t>مريم شمعه</t>
  </si>
  <si>
    <t>ملاك الشيخ</t>
  </si>
  <si>
    <t>مياس طحطح</t>
  </si>
  <si>
    <t>عبد الوحيد</t>
  </si>
  <si>
    <t>ميرفت العطيه</t>
  </si>
  <si>
    <t>نادين شريبا</t>
  </si>
  <si>
    <t>نهى حسين</t>
  </si>
  <si>
    <t>نور المحمد</t>
  </si>
  <si>
    <t>هبه المقداد</t>
  </si>
  <si>
    <t>هبه هلال</t>
  </si>
  <si>
    <t>هيا درويش</t>
  </si>
  <si>
    <t>هيا زين الدين</t>
  </si>
  <si>
    <t>ولاء حلاق</t>
  </si>
  <si>
    <t>أنور</t>
  </si>
  <si>
    <t>ولاء عبد النبي</t>
  </si>
  <si>
    <t>يارا احمد</t>
  </si>
  <si>
    <t>يارا الحريس</t>
  </si>
  <si>
    <t>راما مهنا</t>
  </si>
  <si>
    <t>الاء سليمان</t>
  </si>
  <si>
    <t>احمد سهيل</t>
  </si>
  <si>
    <t>نزهة الطويل</t>
  </si>
  <si>
    <t>هيا النصر الله السعدي</t>
  </si>
  <si>
    <t>رنيم دركل</t>
  </si>
  <si>
    <t>هاجر الحميدي</t>
  </si>
  <si>
    <t>شذا شداد</t>
  </si>
  <si>
    <t>رؤى قوتلي</t>
  </si>
  <si>
    <t>نبيلة الجميلي</t>
  </si>
  <si>
    <t>محمد جميل</t>
  </si>
  <si>
    <t>ابرار كفا الشهير بالمصري</t>
  </si>
  <si>
    <t>ديمة سعد</t>
  </si>
  <si>
    <t>هدى ريدان</t>
  </si>
  <si>
    <t>عبير ابو طافش</t>
  </si>
  <si>
    <t>محمد النزيهي</t>
  </si>
  <si>
    <t>بسمة ابو رسلان</t>
  </si>
  <si>
    <t>برهان</t>
  </si>
  <si>
    <t>احمد الحمصي</t>
  </si>
  <si>
    <t>علا ابازيد</t>
  </si>
  <si>
    <t>تسنيم غضبان</t>
  </si>
  <si>
    <t>سامي الحوراني</t>
  </si>
  <si>
    <t>لينا شيحة</t>
  </si>
  <si>
    <t>منيرة دياب</t>
  </si>
  <si>
    <t>احمد النابلسي</t>
  </si>
  <si>
    <t>كنان خير الله</t>
  </si>
  <si>
    <t>هبه الحلبي</t>
  </si>
  <si>
    <t>كارمن اسعد</t>
  </si>
  <si>
    <t>خلود الشهابي</t>
  </si>
  <si>
    <t>ابانه حربا</t>
  </si>
  <si>
    <t>محمدديب</t>
  </si>
  <si>
    <t>ابتسام الحضوه</t>
  </si>
  <si>
    <t>ابتهال اسبر</t>
  </si>
  <si>
    <t>محمدخليل</t>
  </si>
  <si>
    <t>ابراهيم الحوري</t>
  </si>
  <si>
    <t>احلام المشوط</t>
  </si>
  <si>
    <t>احمد السلامات</t>
  </si>
  <si>
    <t>احمد القرفان</t>
  </si>
  <si>
    <t>احمد الملا</t>
  </si>
  <si>
    <t>حمزه</t>
  </si>
  <si>
    <t>عبداللطيف</t>
  </si>
  <si>
    <t>اريج عبود</t>
  </si>
  <si>
    <t>اريج يوسفان</t>
  </si>
  <si>
    <t>إبراهيم</t>
  </si>
  <si>
    <t>اسراء الدردة</t>
  </si>
  <si>
    <t>اسراء برشللي</t>
  </si>
  <si>
    <t>اسراء بكر</t>
  </si>
  <si>
    <t>اسراء بكه</t>
  </si>
  <si>
    <t>اسراء بلبيسي</t>
  </si>
  <si>
    <t>اسراء حوراني</t>
  </si>
  <si>
    <t>اسراء خلف</t>
  </si>
  <si>
    <t>اسراء عليا</t>
  </si>
  <si>
    <t>عبد النعم</t>
  </si>
  <si>
    <t>اسراء عوض</t>
  </si>
  <si>
    <t>اسماء الاحمد</t>
  </si>
  <si>
    <t>اسماء العائدي</t>
  </si>
  <si>
    <t>اسماء حسين</t>
  </si>
  <si>
    <t>عوض</t>
  </si>
  <si>
    <t>اشواق خميس</t>
  </si>
  <si>
    <t>اكتمال ميهوب</t>
  </si>
  <si>
    <t>الاء الجباوي</t>
  </si>
  <si>
    <t>الاء الحاج</t>
  </si>
  <si>
    <t>الاء السيد</t>
  </si>
  <si>
    <t>الاء الشيخ</t>
  </si>
  <si>
    <t>الاء القاضي</t>
  </si>
  <si>
    <t>دهشان</t>
  </si>
  <si>
    <t>الاء المنصور</t>
  </si>
  <si>
    <t>عبدالرزاق</t>
  </si>
  <si>
    <t>الاء ضامن</t>
  </si>
  <si>
    <t>الاء عبدالغني</t>
  </si>
  <si>
    <t>الأميره زينه سبانو</t>
  </si>
  <si>
    <t>محمدبديع</t>
  </si>
  <si>
    <t>البتول المحمد</t>
  </si>
  <si>
    <t>الهام المنصور</t>
  </si>
  <si>
    <t>اليسار عباس</t>
  </si>
  <si>
    <t>الين صيموعه</t>
  </si>
  <si>
    <t>اماني العبد</t>
  </si>
  <si>
    <t>اماني جنيات</t>
  </si>
  <si>
    <t>محمد تيسير</t>
  </si>
  <si>
    <t>اماني عساف</t>
  </si>
  <si>
    <t>امجد الحصان</t>
  </si>
  <si>
    <t>امل ادريس</t>
  </si>
  <si>
    <t>امل الجمعات</t>
  </si>
  <si>
    <t>مقبل</t>
  </si>
  <si>
    <t>محمدبسام</t>
  </si>
  <si>
    <t>وجيه</t>
  </si>
  <si>
    <t>امل معروف</t>
  </si>
  <si>
    <t>امنه الزعبي</t>
  </si>
  <si>
    <t>خليف</t>
  </si>
  <si>
    <t>امنه شحاده</t>
  </si>
  <si>
    <t>عياش</t>
  </si>
  <si>
    <t>امنه فرح</t>
  </si>
  <si>
    <t>اميرة حبك</t>
  </si>
  <si>
    <t>اميره الخزيم</t>
  </si>
  <si>
    <t>اميره العقاد</t>
  </si>
  <si>
    <t>محمدعلي</t>
  </si>
  <si>
    <t>اميل الخويخي</t>
  </si>
  <si>
    <t>اميمه علي</t>
  </si>
  <si>
    <t>اناس محمد</t>
  </si>
  <si>
    <t>انفال بغدادي</t>
  </si>
  <si>
    <t>اوسكار المحمد</t>
  </si>
  <si>
    <t>ايات قباني</t>
  </si>
  <si>
    <t>ايات محمد</t>
  </si>
  <si>
    <t>ايات مريطة</t>
  </si>
  <si>
    <t>ايفين مكيدوش</t>
  </si>
  <si>
    <t>ايمان العاصي</t>
  </si>
  <si>
    <t>ايمان العرق</t>
  </si>
  <si>
    <t>ايمان العلاوي</t>
  </si>
  <si>
    <t>ايمان المهنا</t>
  </si>
  <si>
    <t>ايمان غويش</t>
  </si>
  <si>
    <t>ايمان محمد</t>
  </si>
  <si>
    <t>ايناس الخريوش</t>
  </si>
  <si>
    <t>ايناس المسوتي</t>
  </si>
  <si>
    <t>ايه علي</t>
  </si>
  <si>
    <t>ايه فياض</t>
  </si>
  <si>
    <t>باسمة حمزة</t>
  </si>
  <si>
    <t>بتول الحسيني</t>
  </si>
  <si>
    <t>بتول الخطيب</t>
  </si>
  <si>
    <t>بتول دالى كباب</t>
  </si>
  <si>
    <t>أسامة</t>
  </si>
  <si>
    <t>بتول طعمه</t>
  </si>
  <si>
    <t>داود</t>
  </si>
  <si>
    <t>بدور هرو</t>
  </si>
  <si>
    <t>براءة الزعبي</t>
  </si>
  <si>
    <t>بريهان الجروان</t>
  </si>
  <si>
    <t>محمد حسام</t>
  </si>
  <si>
    <t>خلف</t>
  </si>
  <si>
    <t>جاسم</t>
  </si>
  <si>
    <t>بشرى سليمان</t>
  </si>
  <si>
    <t>بيان الحبال</t>
  </si>
  <si>
    <t>بيان الخضر الوكاع</t>
  </si>
  <si>
    <t>بيان اللحام</t>
  </si>
  <si>
    <t>بيان غنوم</t>
  </si>
  <si>
    <t>بيان مقصوصه</t>
  </si>
  <si>
    <t>تبارك محمد</t>
  </si>
  <si>
    <t>تسنيم الريحاوي</t>
  </si>
  <si>
    <t>تسنيم ذي النون</t>
  </si>
  <si>
    <t>تسنيم زرزور</t>
  </si>
  <si>
    <t>تغريد الداري</t>
  </si>
  <si>
    <t>تغريد الماهر</t>
  </si>
  <si>
    <t>تمارا حاطوم</t>
  </si>
  <si>
    <t>تمارى محفوظ</t>
  </si>
  <si>
    <t>عبد اللطيف</t>
  </si>
  <si>
    <t>تهاني هيشان</t>
  </si>
  <si>
    <t>عبدالرحمن</t>
  </si>
  <si>
    <t>جنان حسن</t>
  </si>
  <si>
    <t>جودي عارف</t>
  </si>
  <si>
    <t>جوليانا محمد</t>
  </si>
  <si>
    <t>جيانا الخوري</t>
  </si>
  <si>
    <t>ميخائيل</t>
  </si>
  <si>
    <t>حاكمة حينون</t>
  </si>
  <si>
    <t>حسين عتمه</t>
  </si>
  <si>
    <t>حلا الصالح</t>
  </si>
  <si>
    <t>حلا القدور</t>
  </si>
  <si>
    <t>حلى اسماعيل</t>
  </si>
  <si>
    <t>حمزه حريدين</t>
  </si>
  <si>
    <t>حنان العراق</t>
  </si>
  <si>
    <t>رتيم</t>
  </si>
  <si>
    <t>حنان الكويفي</t>
  </si>
  <si>
    <t>أمجد</t>
  </si>
  <si>
    <t>حنان أحمد</t>
  </si>
  <si>
    <t>حنان حاطوم</t>
  </si>
  <si>
    <t>حنان حديفه</t>
  </si>
  <si>
    <t>حنين البصار</t>
  </si>
  <si>
    <t>حنين سري الدين</t>
  </si>
  <si>
    <t>حنين سلامه</t>
  </si>
  <si>
    <t>حياة عبدالمالك</t>
  </si>
  <si>
    <t>ختام الخلف</t>
  </si>
  <si>
    <t>خديجة الكاتب</t>
  </si>
  <si>
    <t>خديجه زين العابدين</t>
  </si>
  <si>
    <t>خديجه غندور</t>
  </si>
  <si>
    <t>مالك</t>
  </si>
  <si>
    <t>خديجه محفوظ</t>
  </si>
  <si>
    <t>محمدمأمون</t>
  </si>
  <si>
    <t>خلود زاهر</t>
  </si>
  <si>
    <t>خلود قنبس</t>
  </si>
  <si>
    <t>خليل ابو حويلي</t>
  </si>
  <si>
    <t>خوله العبد</t>
  </si>
  <si>
    <t>دارين عبداللطيف</t>
  </si>
  <si>
    <t>دارين مارون</t>
  </si>
  <si>
    <t>دارين نوفل</t>
  </si>
  <si>
    <t>داليا شعبان</t>
  </si>
  <si>
    <t>داليا مقلد</t>
  </si>
  <si>
    <t>عكاش</t>
  </si>
  <si>
    <t>دانيا السكران</t>
  </si>
  <si>
    <t>دانيا المليح</t>
  </si>
  <si>
    <t>محمدفايز</t>
  </si>
  <si>
    <t>دانيه الصوص</t>
  </si>
  <si>
    <t>نزيه</t>
  </si>
  <si>
    <t>دعاء المحمد</t>
  </si>
  <si>
    <t>دعاء عبدالله</t>
  </si>
  <si>
    <t>جلال</t>
  </si>
  <si>
    <t>ديانا الرحوم</t>
  </si>
  <si>
    <t>ديانا عيسى</t>
  </si>
  <si>
    <t>شوقي</t>
  </si>
  <si>
    <t>ديانه بدر</t>
  </si>
  <si>
    <t>ديما الشامي</t>
  </si>
  <si>
    <t>ديما جبور</t>
  </si>
  <si>
    <t>ديما مسعود</t>
  </si>
  <si>
    <t>ديمه كوريه</t>
  </si>
  <si>
    <t>انطون</t>
  </si>
  <si>
    <t>رؤى الحايك</t>
  </si>
  <si>
    <t>عبدالغفور</t>
  </si>
  <si>
    <t>رؤى الشيخ الكيلاني</t>
  </si>
  <si>
    <t>رؤى رباح</t>
  </si>
  <si>
    <t>رؤى سرور ملاح</t>
  </si>
  <si>
    <t>رئفه زياده</t>
  </si>
  <si>
    <t>نورالدين</t>
  </si>
  <si>
    <t>راما الأسعد</t>
  </si>
  <si>
    <t>راما المهايني</t>
  </si>
  <si>
    <t>راما رزوق</t>
  </si>
  <si>
    <t>ثائر</t>
  </si>
  <si>
    <t>راما رميح</t>
  </si>
  <si>
    <t>رانيا احمد</t>
  </si>
  <si>
    <t>محمد نزار</t>
  </si>
  <si>
    <t>رانيه حسن</t>
  </si>
  <si>
    <t>معذى</t>
  </si>
  <si>
    <t>ربا الحداد</t>
  </si>
  <si>
    <t>ربا الحسن</t>
  </si>
  <si>
    <t>رباب داوود</t>
  </si>
  <si>
    <t>صفوان</t>
  </si>
  <si>
    <t>رحاب ابراهيم</t>
  </si>
  <si>
    <t>رخاء نهار</t>
  </si>
  <si>
    <t>ردينة الذهب</t>
  </si>
  <si>
    <t>عاطف</t>
  </si>
  <si>
    <t>رزان العمري</t>
  </si>
  <si>
    <t>رشا النوري</t>
  </si>
  <si>
    <t>رشا حسن</t>
  </si>
  <si>
    <t>رشا مشىالغزالات</t>
  </si>
  <si>
    <t>رشيد</t>
  </si>
  <si>
    <t>رغد الجروان</t>
  </si>
  <si>
    <t>رغد الرفاعي</t>
  </si>
  <si>
    <t>رغد شدود</t>
  </si>
  <si>
    <t>رغد عطيه</t>
  </si>
  <si>
    <t>رغده درويش</t>
  </si>
  <si>
    <t>محمد تركي</t>
  </si>
  <si>
    <t>رفاه الحلاق</t>
  </si>
  <si>
    <t>محمدنزار</t>
  </si>
  <si>
    <t>رنا الخطيب</t>
  </si>
  <si>
    <t>رنا الكيلاني</t>
  </si>
  <si>
    <t>رنا المصري</t>
  </si>
  <si>
    <t>رنا شهدا</t>
  </si>
  <si>
    <t>رنا قاسم المحمد</t>
  </si>
  <si>
    <t>رنا كريم</t>
  </si>
  <si>
    <t>محمدفواز</t>
  </si>
  <si>
    <t>رندى نرش</t>
  </si>
  <si>
    <t>رنيم بلبل</t>
  </si>
  <si>
    <t>رافع</t>
  </si>
  <si>
    <t>رنيم مريم</t>
  </si>
  <si>
    <t>رنين هندي</t>
  </si>
  <si>
    <t>رهف الديوب</t>
  </si>
  <si>
    <t>تامر</t>
  </si>
  <si>
    <t>رهف الرفاعي</t>
  </si>
  <si>
    <t>رهف دلحي</t>
  </si>
  <si>
    <t>رهف زين الدين</t>
  </si>
  <si>
    <t>وجدي</t>
  </si>
  <si>
    <t>رهف كفاالشهيربالمصري</t>
  </si>
  <si>
    <t>روان صلاح الدين</t>
  </si>
  <si>
    <t>روان عمر</t>
  </si>
  <si>
    <t>روجين اسماعيل</t>
  </si>
  <si>
    <t>روجينا دبوس</t>
  </si>
  <si>
    <t>فادي</t>
  </si>
  <si>
    <t>روعه البكر</t>
  </si>
  <si>
    <t>رولا التوام</t>
  </si>
  <si>
    <t>رولا عربجي</t>
  </si>
  <si>
    <t>رومينا عربش</t>
  </si>
  <si>
    <t>ريم الحسين</t>
  </si>
  <si>
    <t>ريم الداهوك</t>
  </si>
  <si>
    <t>شحاذه</t>
  </si>
  <si>
    <t>ريم الشيخ ابراهيم</t>
  </si>
  <si>
    <t>ريم طراف</t>
  </si>
  <si>
    <t>ريم قرفول</t>
  </si>
  <si>
    <t>ريم مرهج</t>
  </si>
  <si>
    <t>رمضان</t>
  </si>
  <si>
    <t>ريما بشبش</t>
  </si>
  <si>
    <t>ريما شحاده</t>
  </si>
  <si>
    <t>محمدعربي</t>
  </si>
  <si>
    <t>ريمه المصري</t>
  </si>
  <si>
    <t>ريهام مسلم</t>
  </si>
  <si>
    <t>زهريه الجنادي</t>
  </si>
  <si>
    <t>زهيه السليمان</t>
  </si>
  <si>
    <t>زينب العكش</t>
  </si>
  <si>
    <t>زينب القبلان</t>
  </si>
  <si>
    <t>زينب صقر</t>
  </si>
  <si>
    <t>زينة الملاح</t>
  </si>
  <si>
    <t>محمدسهيل</t>
  </si>
  <si>
    <t>زينه موسى</t>
  </si>
  <si>
    <t>محمدغياث</t>
  </si>
  <si>
    <t>ساره العلي</t>
  </si>
  <si>
    <t>ساره القناطره</t>
  </si>
  <si>
    <t>ساره حمشو</t>
  </si>
  <si>
    <t>سامية الكردي</t>
  </si>
  <si>
    <t>ساندرا لحام</t>
  </si>
  <si>
    <t>سحر عروق</t>
  </si>
  <si>
    <t>سعاد الحديد</t>
  </si>
  <si>
    <t>سفانة قدسية</t>
  </si>
  <si>
    <t>سلام الحاج</t>
  </si>
  <si>
    <t>سلام ضاهر</t>
  </si>
  <si>
    <t>سلوى حسين</t>
  </si>
  <si>
    <t>سلوى غياض</t>
  </si>
  <si>
    <t>محمدسمير</t>
  </si>
  <si>
    <t>سماح رباح</t>
  </si>
  <si>
    <t>سماهر الحمصي</t>
  </si>
  <si>
    <t>سميه القصير</t>
  </si>
  <si>
    <t>سميه الملحم</t>
  </si>
  <si>
    <t>سناء النبواني</t>
  </si>
  <si>
    <t>سهى المسالمه</t>
  </si>
  <si>
    <t>سوزان بدوي</t>
  </si>
  <si>
    <t>حمدو</t>
  </si>
  <si>
    <t>سونيا مقلد</t>
  </si>
  <si>
    <t>شام القاسم</t>
  </si>
  <si>
    <t>شذا سقر</t>
  </si>
  <si>
    <t>شهد منذر</t>
  </si>
  <si>
    <t>شيرين ابراهيم</t>
  </si>
  <si>
    <t>شيرين اسبر</t>
  </si>
  <si>
    <t>كفاح</t>
  </si>
  <si>
    <t>صفاء الزهري</t>
  </si>
  <si>
    <t>صفاء رحمون</t>
  </si>
  <si>
    <t>صفاء صفصف</t>
  </si>
  <si>
    <t>صفاء يوسف</t>
  </si>
  <si>
    <t>ضياء المحمود</t>
  </si>
  <si>
    <t>ظلال موصلي</t>
  </si>
  <si>
    <t>عبدالملك</t>
  </si>
  <si>
    <t>عائده صالح</t>
  </si>
  <si>
    <t>عائشة غيلان</t>
  </si>
  <si>
    <t>عائشه سنيور</t>
  </si>
  <si>
    <t>عامر ادريس</t>
  </si>
  <si>
    <t>عبد الرحمن علويه</t>
  </si>
  <si>
    <t>عبد الرحمن كحيل</t>
  </si>
  <si>
    <t>عبير ابولباده</t>
  </si>
  <si>
    <t>محمدنادر</t>
  </si>
  <si>
    <t>عبير خديجه</t>
  </si>
  <si>
    <t>عبير زيتونه</t>
  </si>
  <si>
    <t>علاء</t>
  </si>
  <si>
    <t>عبير عابدين</t>
  </si>
  <si>
    <t>محمدفائز</t>
  </si>
  <si>
    <t>عزه بغدادي</t>
  </si>
  <si>
    <t>بسيم</t>
  </si>
  <si>
    <t>عطاف صقر</t>
  </si>
  <si>
    <t>عفاف حسن</t>
  </si>
  <si>
    <t>عفاف يوسف</t>
  </si>
  <si>
    <t>نوفل</t>
  </si>
  <si>
    <t>عفراء علو</t>
  </si>
  <si>
    <t>علا الخليل</t>
  </si>
  <si>
    <t>علا حرابا</t>
  </si>
  <si>
    <t>علا خطيب</t>
  </si>
  <si>
    <t>علا علي</t>
  </si>
  <si>
    <t>علي الغزالي</t>
  </si>
  <si>
    <t>علي يوسف</t>
  </si>
  <si>
    <t>عليا الرضوان</t>
  </si>
  <si>
    <t>عمر الغزالي</t>
  </si>
  <si>
    <t>عمر محمد</t>
  </si>
  <si>
    <t>غاده يونس</t>
  </si>
  <si>
    <t>عزات</t>
  </si>
  <si>
    <t>غالية تواتي</t>
  </si>
  <si>
    <t>غاليه دهمان</t>
  </si>
  <si>
    <t>غدير الجدوع</t>
  </si>
  <si>
    <t>غزل عجاج</t>
  </si>
  <si>
    <t>غزل عون</t>
  </si>
  <si>
    <t>فخري</t>
  </si>
  <si>
    <t>غفران العياش</t>
  </si>
  <si>
    <t>غفران المرعي</t>
  </si>
  <si>
    <t>غنى المغربي</t>
  </si>
  <si>
    <t>فاتن الفريج العمر</t>
  </si>
  <si>
    <t>راضي</t>
  </si>
  <si>
    <t>فاطمة السيد احمد</t>
  </si>
  <si>
    <t>فاطمه الغضبان</t>
  </si>
  <si>
    <t>فاطمه حجيج</t>
  </si>
  <si>
    <t>فاطمه درويش</t>
  </si>
  <si>
    <t>فاطمه شيخ خالد</t>
  </si>
  <si>
    <t>فاطمه عباس</t>
  </si>
  <si>
    <t>فرح الايتوني</t>
  </si>
  <si>
    <t>فرح نصر الله</t>
  </si>
  <si>
    <t>فريال كمال الدين</t>
  </si>
  <si>
    <t>قمر مواس</t>
  </si>
  <si>
    <t>كاظم سمير</t>
  </si>
  <si>
    <t>كوثر الغنيمي الميداني</t>
  </si>
  <si>
    <t>لانا السلكه</t>
  </si>
  <si>
    <t>محمد عماد</t>
  </si>
  <si>
    <t>لبابه عبدالعال</t>
  </si>
  <si>
    <t>محمدعيد</t>
  </si>
  <si>
    <t>لبانا ابوشهده</t>
  </si>
  <si>
    <t>لبنى حمود</t>
  </si>
  <si>
    <t>لبنى عثمان</t>
  </si>
  <si>
    <t>لما مياسه</t>
  </si>
  <si>
    <t>لما نقاشه</t>
  </si>
  <si>
    <t>لمى ابوشاهين</t>
  </si>
  <si>
    <t>عطالله</t>
  </si>
  <si>
    <t>لمى زين الدين</t>
  </si>
  <si>
    <t>لميس الكردي</t>
  </si>
  <si>
    <t>لميس نادر</t>
  </si>
  <si>
    <t>لونا قطرميز</t>
  </si>
  <si>
    <t>ليال محمد</t>
  </si>
  <si>
    <t>ليزا نيساني</t>
  </si>
  <si>
    <t>لين الترزي</t>
  </si>
  <si>
    <t>لين الخطيب</t>
  </si>
  <si>
    <t>لين المعراني</t>
  </si>
  <si>
    <t>لين قونيه لي</t>
  </si>
  <si>
    <t>لينا الطحان</t>
  </si>
  <si>
    <t>لينا اللوجي</t>
  </si>
  <si>
    <t>محمد شكري</t>
  </si>
  <si>
    <t>لينا المعاز</t>
  </si>
  <si>
    <t>ليندا الحاج حسين</t>
  </si>
  <si>
    <t>مؤمنة حسون</t>
  </si>
  <si>
    <t>مؤمنه البسيمي</t>
  </si>
  <si>
    <t>ماردين خلوف</t>
  </si>
  <si>
    <t>مارسيل عوض البشاره</t>
  </si>
  <si>
    <t>ماري الياس</t>
  </si>
  <si>
    <t>عبدالمسيح</t>
  </si>
  <si>
    <t>مرعي</t>
  </si>
  <si>
    <t>مايسه الجوجو</t>
  </si>
  <si>
    <t>مثال الصالح</t>
  </si>
  <si>
    <t>مجد بدران</t>
  </si>
  <si>
    <t>مجد شيخو</t>
  </si>
  <si>
    <t>مجدولين دريوسي</t>
  </si>
  <si>
    <t>محمد الحسن الطالب</t>
  </si>
  <si>
    <t>محمد الرشدان</t>
  </si>
  <si>
    <t>محمد العيسى</t>
  </si>
  <si>
    <t>محمد النصار</t>
  </si>
  <si>
    <t>محمد حريدين</t>
  </si>
  <si>
    <t>محمد رائد عرابي النجار</t>
  </si>
  <si>
    <t>محمد زلق</t>
  </si>
  <si>
    <t>محمد عوض</t>
  </si>
  <si>
    <t>محمداباء الحميد</t>
  </si>
  <si>
    <t>محمود خلف</t>
  </si>
  <si>
    <t>مرام مراد</t>
  </si>
  <si>
    <t>مرح درويش</t>
  </si>
  <si>
    <t>مرح ديب</t>
  </si>
  <si>
    <t>مرفت الزوري</t>
  </si>
  <si>
    <t>مروة البقاعي</t>
  </si>
  <si>
    <t>محمدصلاح</t>
  </si>
  <si>
    <t>مروة السعيد</t>
  </si>
  <si>
    <t>غزوان</t>
  </si>
  <si>
    <t>مروة شعبان</t>
  </si>
  <si>
    <t>مريانا سماره</t>
  </si>
  <si>
    <t>مريانا نصر الدين</t>
  </si>
  <si>
    <t>مريم الشيخ</t>
  </si>
  <si>
    <t>مريم الطويل</t>
  </si>
  <si>
    <t>مريم العرنوس</t>
  </si>
  <si>
    <t>مريم الهبود</t>
  </si>
  <si>
    <t>منار دروبي</t>
  </si>
  <si>
    <t>منار عبدالنبي</t>
  </si>
  <si>
    <t>منار عكيل</t>
  </si>
  <si>
    <t>منتهى الدياب</t>
  </si>
  <si>
    <t>منى اسماعيل</t>
  </si>
  <si>
    <t>منى حمد</t>
  </si>
  <si>
    <t>عنزي</t>
  </si>
  <si>
    <t>منى عبد الحق</t>
  </si>
  <si>
    <t>منى مسلم</t>
  </si>
  <si>
    <t>منيب علي</t>
  </si>
  <si>
    <t>مها مشرف</t>
  </si>
  <si>
    <t>مهران ملحم</t>
  </si>
  <si>
    <t>مهيبه كمال الدين</t>
  </si>
  <si>
    <t>ميرنا الدمشقي</t>
  </si>
  <si>
    <t>ميرنا شعبان</t>
  </si>
  <si>
    <t>غياد</t>
  </si>
  <si>
    <t>ميري ابراهيم</t>
  </si>
  <si>
    <t>ميس اسماعيل</t>
  </si>
  <si>
    <t>نظام</t>
  </si>
  <si>
    <t>ميس الحميدي</t>
  </si>
  <si>
    <t>ميس المقداد</t>
  </si>
  <si>
    <t>نائله جميل</t>
  </si>
  <si>
    <t>ناديا تقلا</t>
  </si>
  <si>
    <t>فراس</t>
  </si>
  <si>
    <t>نادين البكار</t>
  </si>
  <si>
    <t>محمد عصام</t>
  </si>
  <si>
    <t>نادين السيداحمد</t>
  </si>
  <si>
    <t>نادين محمود</t>
  </si>
  <si>
    <t>ناريمان سلمان</t>
  </si>
  <si>
    <t>نبال الداهوك</t>
  </si>
  <si>
    <t>نبال السقا</t>
  </si>
  <si>
    <t>نبيلة عبدالسلام</t>
  </si>
  <si>
    <t>نجلاء صديق</t>
  </si>
  <si>
    <t>نجلاء نجيب</t>
  </si>
  <si>
    <t>نجوى قندح</t>
  </si>
  <si>
    <t>ندى عبد العال</t>
  </si>
  <si>
    <t>نرمين صالحه</t>
  </si>
  <si>
    <t>نسرين البريدي</t>
  </si>
  <si>
    <t>نسرين الحريري</t>
  </si>
  <si>
    <t>نسرين الكردي</t>
  </si>
  <si>
    <t>نسرين ساري</t>
  </si>
  <si>
    <t>عبدالباسط</t>
  </si>
  <si>
    <t>نسرين مسعود</t>
  </si>
  <si>
    <t>نصرالله الحوري</t>
  </si>
  <si>
    <t>نعمى السليمان</t>
  </si>
  <si>
    <t>نغم وهبي</t>
  </si>
  <si>
    <t>نهى الخطيب</t>
  </si>
  <si>
    <t>نهى اللبني</t>
  </si>
  <si>
    <t>محمد سليم</t>
  </si>
  <si>
    <t>نور ابو ليل</t>
  </si>
  <si>
    <t>نور الحمود</t>
  </si>
  <si>
    <t>نور السلطي</t>
  </si>
  <si>
    <t>نور الشركة</t>
  </si>
  <si>
    <t>نور العقيلي</t>
  </si>
  <si>
    <t>نور الكيلاني</t>
  </si>
  <si>
    <t>نور الملحم</t>
  </si>
  <si>
    <t>نور الهدى بكر</t>
  </si>
  <si>
    <t>نور جنيد</t>
  </si>
  <si>
    <t>نور ديبو</t>
  </si>
  <si>
    <t>نور ذيب</t>
  </si>
  <si>
    <t>نور ركاب</t>
  </si>
  <si>
    <t>نور عطالله</t>
  </si>
  <si>
    <t>نور كنعان</t>
  </si>
  <si>
    <t>نور محمود موسى</t>
  </si>
  <si>
    <t>نور يوسف</t>
  </si>
  <si>
    <t>نورمان عثمان حسن</t>
  </si>
  <si>
    <t>نورهان اليوسف</t>
  </si>
  <si>
    <t>نيفين صمادي</t>
  </si>
  <si>
    <t>هاله مرعي</t>
  </si>
  <si>
    <t>هبة افضيل</t>
  </si>
  <si>
    <t>هبه الحسني</t>
  </si>
  <si>
    <t>راكان</t>
  </si>
  <si>
    <t>هبه جنبلاط</t>
  </si>
  <si>
    <t>هدى الحلبوني</t>
  </si>
  <si>
    <t>هدى الدراخ</t>
  </si>
  <si>
    <t>ثابت</t>
  </si>
  <si>
    <t>هدى الساعاتي</t>
  </si>
  <si>
    <t>محمدممتاز</t>
  </si>
  <si>
    <t>هدى الصوص</t>
  </si>
  <si>
    <t>هدى عبدالله</t>
  </si>
  <si>
    <t>هدى كيوان</t>
  </si>
  <si>
    <t>هديل الحسين</t>
  </si>
  <si>
    <t>هديل الزعبي</t>
  </si>
  <si>
    <t>هديل نوفل</t>
  </si>
  <si>
    <t>هديه ابوشاهين</t>
  </si>
  <si>
    <t>هلا الخواجه</t>
  </si>
  <si>
    <t>هلا معراوي</t>
  </si>
  <si>
    <t>هلاله الحسيان</t>
  </si>
  <si>
    <t>همسه سلوم</t>
  </si>
  <si>
    <t>هنادي الحلح</t>
  </si>
  <si>
    <t>هيا عرار</t>
  </si>
  <si>
    <t>هيام الحسن</t>
  </si>
  <si>
    <t>هيفاء صقور</t>
  </si>
  <si>
    <t>وئام ابراهيم</t>
  </si>
  <si>
    <t>وئام قسام</t>
  </si>
  <si>
    <t>وجيهة منذر</t>
  </si>
  <si>
    <t>ورده زرزر</t>
  </si>
  <si>
    <t>وسام الحاري</t>
  </si>
  <si>
    <t>وعد الراس</t>
  </si>
  <si>
    <t>وعد مرهج</t>
  </si>
  <si>
    <t>وفيقه غزال</t>
  </si>
  <si>
    <t>ولاء التوما البشاره</t>
  </si>
  <si>
    <t>ولاء بكر</t>
  </si>
  <si>
    <t>ولاء سعدي</t>
  </si>
  <si>
    <t>ولاء شريده</t>
  </si>
  <si>
    <t>جعفر</t>
  </si>
  <si>
    <t>ولاء كورشاهين</t>
  </si>
  <si>
    <t>يارا حمد</t>
  </si>
  <si>
    <t>يارا معروف</t>
  </si>
  <si>
    <t>ياسمين الابراهيم</t>
  </si>
  <si>
    <t>ياسمين خليل</t>
  </si>
  <si>
    <t>يسرى قويدر</t>
  </si>
  <si>
    <t>يلدز العواد</t>
  </si>
  <si>
    <t>يمنا شاطر</t>
  </si>
  <si>
    <t>حنان حسن</t>
  </si>
  <si>
    <t>لما حمدان</t>
  </si>
  <si>
    <t>لجين الشحاف</t>
  </si>
  <si>
    <t>مسعود</t>
  </si>
  <si>
    <t>مشرف</t>
  </si>
  <si>
    <t>بدر</t>
  </si>
  <si>
    <t>نسرين عيسى</t>
  </si>
  <si>
    <t>كنعان</t>
  </si>
  <si>
    <t>محمدبشار</t>
  </si>
  <si>
    <t>رشا علي</t>
  </si>
  <si>
    <t>أسعد</t>
  </si>
  <si>
    <t>محمدهشام</t>
  </si>
  <si>
    <t>شحاده</t>
  </si>
  <si>
    <t>عبد الحكيم</t>
  </si>
  <si>
    <t>منار</t>
  </si>
  <si>
    <t>محمد سميح</t>
  </si>
  <si>
    <t>ملحم</t>
  </si>
  <si>
    <t>نمر</t>
  </si>
  <si>
    <t>تمام</t>
  </si>
  <si>
    <t>تميم</t>
  </si>
  <si>
    <t>مثقال</t>
  </si>
  <si>
    <t>احمدراتب</t>
  </si>
  <si>
    <t>يارا حسن</t>
  </si>
  <si>
    <t>كاسر</t>
  </si>
  <si>
    <t>ندى الجهماني</t>
  </si>
  <si>
    <t>زاهر</t>
  </si>
  <si>
    <t>سلام</t>
  </si>
  <si>
    <t>رنا احمد</t>
  </si>
  <si>
    <t>منال الحوراني</t>
  </si>
  <si>
    <t>وصال</t>
  </si>
  <si>
    <t>مدين</t>
  </si>
  <si>
    <t>راسم</t>
  </si>
  <si>
    <t>دانيال</t>
  </si>
  <si>
    <t>ماريا الدخيل</t>
  </si>
  <si>
    <t>مريانا رضوان</t>
  </si>
  <si>
    <t>ايمان رزق</t>
  </si>
  <si>
    <t>مريم شعبان</t>
  </si>
  <si>
    <t>يارا ريمه</t>
  </si>
  <si>
    <t>انجي نعيم</t>
  </si>
  <si>
    <t>حنين الشيخ عمر</t>
  </si>
  <si>
    <t>روعة حسن</t>
  </si>
  <si>
    <t>محمد عيد</t>
  </si>
  <si>
    <t>لينا خلوف</t>
  </si>
  <si>
    <t>رامح</t>
  </si>
  <si>
    <t>نور سعيد</t>
  </si>
  <si>
    <t>عفيفة العلي الجاسم</t>
  </si>
  <si>
    <t>احمد الشحادات</t>
  </si>
  <si>
    <t>اية دخل الله</t>
  </si>
  <si>
    <t>جما الدين</t>
  </si>
  <si>
    <t>اية عريج</t>
  </si>
  <si>
    <t>رؤى سحار</t>
  </si>
  <si>
    <t>محمد بلال</t>
  </si>
  <si>
    <t>شروق عبد الصمد</t>
  </si>
  <si>
    <t>ماري هلال</t>
  </si>
  <si>
    <t>ليان</t>
  </si>
  <si>
    <t>منى المحمد</t>
  </si>
  <si>
    <t>وفاء السعدي</t>
  </si>
  <si>
    <t>الاء أبوالنور</t>
  </si>
  <si>
    <t>اماني الازهر</t>
  </si>
  <si>
    <t>اية العربيد</t>
  </si>
  <si>
    <t>ايمان الاحمد</t>
  </si>
  <si>
    <t>ايناس الشوا</t>
  </si>
  <si>
    <t>بتول صافي</t>
  </si>
  <si>
    <t>براء اسماعيل</t>
  </si>
  <si>
    <t>برجيت حميدوش</t>
  </si>
  <si>
    <t>بشرى الابطح</t>
  </si>
  <si>
    <t>بشرى الحسين</t>
  </si>
  <si>
    <t>تسنيم عليا</t>
  </si>
  <si>
    <t>تغريد الجاهوش</t>
  </si>
  <si>
    <t>تغريد كوردي</t>
  </si>
  <si>
    <t>حنان حسين</t>
  </si>
  <si>
    <t>رغيد</t>
  </si>
  <si>
    <t>خلود بكري</t>
  </si>
  <si>
    <t>خلود سالم</t>
  </si>
  <si>
    <t>دانا جمعه</t>
  </si>
  <si>
    <t>عبدالعظيم</t>
  </si>
  <si>
    <t>دانا جوديه</t>
  </si>
  <si>
    <t>راما شحاده</t>
  </si>
  <si>
    <t>راما يبرودي</t>
  </si>
  <si>
    <t>ربى شاهين</t>
  </si>
  <si>
    <t>رزان المعروف</t>
  </si>
  <si>
    <t>رغد بدران</t>
  </si>
  <si>
    <t>رقيه الخليل</t>
  </si>
  <si>
    <t>محد الدين</t>
  </si>
  <si>
    <t>رنيم الجمال</t>
  </si>
  <si>
    <t>رنيم بلال</t>
  </si>
  <si>
    <t>رنيم زيدان</t>
  </si>
  <si>
    <t>رنيم سعيد</t>
  </si>
  <si>
    <t>روان النملي</t>
  </si>
  <si>
    <t>زيانا شيخ البساتنة</t>
  </si>
  <si>
    <t>ساره شمس الدين</t>
  </si>
  <si>
    <t>ساره عيسى</t>
  </si>
  <si>
    <t>ساميه المطلق</t>
  </si>
  <si>
    <t>سماح حسين</t>
  </si>
  <si>
    <t>شيماء غلا الحليب</t>
  </si>
  <si>
    <t>صبا الأزروني</t>
  </si>
  <si>
    <t>عبد الرزاق غنيم</t>
  </si>
  <si>
    <t>علا العلاوي</t>
  </si>
  <si>
    <t>غادة قرطومة</t>
  </si>
  <si>
    <t>غزلان الزعبي</t>
  </si>
  <si>
    <t>غفران الطحان</t>
  </si>
  <si>
    <t>لارا عبدو</t>
  </si>
  <si>
    <t>لما النعني</t>
  </si>
  <si>
    <t>لمى الشلي</t>
  </si>
  <si>
    <t>لينا عبد القادر</t>
  </si>
  <si>
    <t>مؤمنه معيكه</t>
  </si>
  <si>
    <t>مازن أبوأحمد</t>
  </si>
  <si>
    <t>محمد قدور</t>
  </si>
  <si>
    <t>مرام عداوس</t>
  </si>
  <si>
    <t>مرح الطاس</t>
  </si>
  <si>
    <t>مروه ابراهيم</t>
  </si>
  <si>
    <t>مروه نصر</t>
  </si>
  <si>
    <t>فتوح</t>
  </si>
  <si>
    <t>مريم ديوب</t>
  </si>
  <si>
    <t>مناف</t>
  </si>
  <si>
    <t>مريم قنبس</t>
  </si>
  <si>
    <t>منتهى مطر</t>
  </si>
  <si>
    <t>منى الشاغوري</t>
  </si>
  <si>
    <t>نسرين الشماط</t>
  </si>
  <si>
    <t>نضال عباده</t>
  </si>
  <si>
    <t>نعمة حبش</t>
  </si>
  <si>
    <t>نوار الرومي</t>
  </si>
  <si>
    <t>نور الملك</t>
  </si>
  <si>
    <t>نور الهدى أبو حوش</t>
  </si>
  <si>
    <t>نورمان نبهان</t>
  </si>
  <si>
    <t>هبا حجازي</t>
  </si>
  <si>
    <t>هبه كليب</t>
  </si>
  <si>
    <t>هلا الشطه</t>
  </si>
  <si>
    <t>محمدخلدون</t>
  </si>
  <si>
    <t>هنادى سحلول</t>
  </si>
  <si>
    <t>هنادي ابو جواد</t>
  </si>
  <si>
    <t>هيام محفوض</t>
  </si>
  <si>
    <t>وعد المصري</t>
  </si>
  <si>
    <t>وفاء سلامة</t>
  </si>
  <si>
    <t>اناس الشيخ</t>
  </si>
  <si>
    <t>سناء</t>
  </si>
  <si>
    <t>احلام زيدلاني</t>
  </si>
  <si>
    <t>راجحه</t>
  </si>
  <si>
    <t>فاطمة</t>
  </si>
  <si>
    <t>وجيها</t>
  </si>
  <si>
    <t>احمد الهنيدي</t>
  </si>
  <si>
    <t>هندية</t>
  </si>
  <si>
    <t>احمد زهره</t>
  </si>
  <si>
    <t>احمد علي</t>
  </si>
  <si>
    <t>دلال</t>
  </si>
  <si>
    <t>اديم العلي</t>
  </si>
  <si>
    <t>نجاح</t>
  </si>
  <si>
    <t>سعاد</t>
  </si>
  <si>
    <t>يسرى</t>
  </si>
  <si>
    <t>روضه</t>
  </si>
  <si>
    <t>بثينه</t>
  </si>
  <si>
    <t>اريج قاضي امين</t>
  </si>
  <si>
    <t>فاديا</t>
  </si>
  <si>
    <t>اسامة المعدني</t>
  </si>
  <si>
    <t>اسامه حيدر</t>
  </si>
  <si>
    <t>حنان</t>
  </si>
  <si>
    <t>اسراء الأحمر</t>
  </si>
  <si>
    <t>اسراء الحشيش</t>
  </si>
  <si>
    <t>نوال</t>
  </si>
  <si>
    <t>اسراء الهلال الخلف</t>
  </si>
  <si>
    <t>غزاله</t>
  </si>
  <si>
    <t>اسماء الغضبان</t>
  </si>
  <si>
    <t>ساميه</t>
  </si>
  <si>
    <t>اسمهان اللطيف</t>
  </si>
  <si>
    <t>الاء الحريري</t>
  </si>
  <si>
    <t>بنان</t>
  </si>
  <si>
    <t>الاء العسكر</t>
  </si>
  <si>
    <t>زريفه</t>
  </si>
  <si>
    <t>الاء العمارين</t>
  </si>
  <si>
    <t>عزيزه</t>
  </si>
  <si>
    <t>الهام</t>
  </si>
  <si>
    <t>الاء كريمه</t>
  </si>
  <si>
    <t>عيشه</t>
  </si>
  <si>
    <t>ليلى</t>
  </si>
  <si>
    <t>الفت السعدعزام</t>
  </si>
  <si>
    <t>الكوثر صالح</t>
  </si>
  <si>
    <t>ناصرالدين</t>
  </si>
  <si>
    <t>هيله</t>
  </si>
  <si>
    <t>حمده</t>
  </si>
  <si>
    <t>بشرى</t>
  </si>
  <si>
    <t>امال النادر</t>
  </si>
  <si>
    <t>عزالدين</t>
  </si>
  <si>
    <t>سميه</t>
  </si>
  <si>
    <t>اماني الخليل</t>
  </si>
  <si>
    <t>فايزه</t>
  </si>
  <si>
    <t>امل التدمري</t>
  </si>
  <si>
    <t>رسميه</t>
  </si>
  <si>
    <t>امنة مرعي</t>
  </si>
  <si>
    <t>علا</t>
  </si>
  <si>
    <t>حمدة</t>
  </si>
  <si>
    <t>سمر</t>
  </si>
  <si>
    <t>ايلاف جمعه</t>
  </si>
  <si>
    <t>نجاه</t>
  </si>
  <si>
    <t>ايمان الحايك</t>
  </si>
  <si>
    <t>ايمان حمود</t>
  </si>
  <si>
    <t>وداد</t>
  </si>
  <si>
    <t>ايناس بغدادي</t>
  </si>
  <si>
    <t>هنادي</t>
  </si>
  <si>
    <t>وفاء</t>
  </si>
  <si>
    <t>هدى</t>
  </si>
  <si>
    <t>سلوى</t>
  </si>
  <si>
    <t>ايهاب الحميد</t>
  </si>
  <si>
    <t>احمدنامي</t>
  </si>
  <si>
    <t>باسمه مرعي</t>
  </si>
  <si>
    <t>بدريه</t>
  </si>
  <si>
    <t>هيام</t>
  </si>
  <si>
    <t>ايمان</t>
  </si>
  <si>
    <t>بسمة الطلب</t>
  </si>
  <si>
    <t>بشرى البليلي</t>
  </si>
  <si>
    <t>منى</t>
  </si>
  <si>
    <t>جهينا</t>
  </si>
  <si>
    <t>بيان قويدر</t>
  </si>
  <si>
    <t>هبه</t>
  </si>
  <si>
    <t>ثراء محفوض</t>
  </si>
  <si>
    <t>كبرياء</t>
  </si>
  <si>
    <t>زهره</t>
  </si>
  <si>
    <t>نبيله</t>
  </si>
  <si>
    <t>عليه</t>
  </si>
  <si>
    <t>جميله محسن</t>
  </si>
  <si>
    <t>جورج فرحة</t>
  </si>
  <si>
    <t>جولي ناصرسلوم</t>
  </si>
  <si>
    <t>سلوم</t>
  </si>
  <si>
    <t>حبابه</t>
  </si>
  <si>
    <t>لطيفه</t>
  </si>
  <si>
    <t>حليمه السحاري</t>
  </si>
  <si>
    <t>حمديه</t>
  </si>
  <si>
    <t>اسما</t>
  </si>
  <si>
    <t>حميدة عرفة السيد</t>
  </si>
  <si>
    <t>ابتسام</t>
  </si>
  <si>
    <t>حياة زيدان</t>
  </si>
  <si>
    <t>خالد الغزالي</t>
  </si>
  <si>
    <t>هيفاء</t>
  </si>
  <si>
    <t>خديجة فاعور</t>
  </si>
  <si>
    <t>ضياء</t>
  </si>
  <si>
    <t>فوزيه</t>
  </si>
  <si>
    <t>داليا عبدالله</t>
  </si>
  <si>
    <t>كريمه</t>
  </si>
  <si>
    <t>سحر</t>
  </si>
  <si>
    <t>منيره</t>
  </si>
  <si>
    <t>ميساء</t>
  </si>
  <si>
    <t>دلال محي الدين</t>
  </si>
  <si>
    <t>ديانا أبوجيش</t>
  </si>
  <si>
    <t>صفاء</t>
  </si>
  <si>
    <t>ديما حبيب</t>
  </si>
  <si>
    <t>ديما كنش</t>
  </si>
  <si>
    <t>صالحه</t>
  </si>
  <si>
    <t>هند</t>
  </si>
  <si>
    <t>رائد عقصه</t>
  </si>
  <si>
    <t>محمد أنور</t>
  </si>
  <si>
    <t>عبير</t>
  </si>
  <si>
    <t>رابعه عبدالله</t>
  </si>
  <si>
    <t>خديجه</t>
  </si>
  <si>
    <t>راما بلالي</t>
  </si>
  <si>
    <t>راما سمره</t>
  </si>
  <si>
    <t>رانيه النصار</t>
  </si>
  <si>
    <t>رحيق عيده</t>
  </si>
  <si>
    <t>زريف</t>
  </si>
  <si>
    <t>فتات</t>
  </si>
  <si>
    <t>رزان عبدالصمد</t>
  </si>
  <si>
    <t>ظهيره</t>
  </si>
  <si>
    <t>رشا الرجا</t>
  </si>
  <si>
    <t>خلفه</t>
  </si>
  <si>
    <t>رشا اليتيم</t>
  </si>
  <si>
    <t>رشا خليل</t>
  </si>
  <si>
    <t>رشا رزوق الحموي</t>
  </si>
  <si>
    <t>ثناء</t>
  </si>
  <si>
    <t>غصون</t>
  </si>
  <si>
    <t>رنا الثاني</t>
  </si>
  <si>
    <t>رنا حسين</t>
  </si>
  <si>
    <t>رنده الدرويش</t>
  </si>
  <si>
    <t>باسمه</t>
  </si>
  <si>
    <t>روان عبيد</t>
  </si>
  <si>
    <t>لمياء</t>
  </si>
  <si>
    <t>روضة الخلف</t>
  </si>
  <si>
    <t>راغده</t>
  </si>
  <si>
    <t>رويدة الخلف</t>
  </si>
  <si>
    <t>ريا بدران</t>
  </si>
  <si>
    <t>سميرة</t>
  </si>
  <si>
    <t>ريم الأسعد</t>
  </si>
  <si>
    <t>صبحيه</t>
  </si>
  <si>
    <t>ريم الدريزي</t>
  </si>
  <si>
    <t>نسيما</t>
  </si>
  <si>
    <t>ريما الشماع</t>
  </si>
  <si>
    <t>رائده</t>
  </si>
  <si>
    <t>خوله</t>
  </si>
  <si>
    <t>هناء</t>
  </si>
  <si>
    <t>رولا</t>
  </si>
  <si>
    <t>ساره الشاعر</t>
  </si>
  <si>
    <t>هديه</t>
  </si>
  <si>
    <t>كوثر</t>
  </si>
  <si>
    <t>سحر الحمادة</t>
  </si>
  <si>
    <t>رنده</t>
  </si>
  <si>
    <t>غنى</t>
  </si>
  <si>
    <t>سلام شتات</t>
  </si>
  <si>
    <t>هندا</t>
  </si>
  <si>
    <t>جاكلين</t>
  </si>
  <si>
    <t>سماح الكردي</t>
  </si>
  <si>
    <t>عفيفه</t>
  </si>
  <si>
    <t>فريال</t>
  </si>
  <si>
    <t>سماهر عبدو</t>
  </si>
  <si>
    <t>راغب</t>
  </si>
  <si>
    <t>سمر المصري</t>
  </si>
  <si>
    <t>تغريد</t>
  </si>
  <si>
    <t>سمر دحدوح</t>
  </si>
  <si>
    <t>بشيرة</t>
  </si>
  <si>
    <t>منال</t>
  </si>
  <si>
    <t>سنين رجب</t>
  </si>
  <si>
    <t>سميره</t>
  </si>
  <si>
    <t>سوسن حمود</t>
  </si>
  <si>
    <t>سولاف</t>
  </si>
  <si>
    <t>ناريمان</t>
  </si>
  <si>
    <t>ميسون</t>
  </si>
  <si>
    <t>صفا المصطفى</t>
  </si>
  <si>
    <t>صفاء العبد الغني</t>
  </si>
  <si>
    <t>جيهان</t>
  </si>
  <si>
    <t>طارق العبدالله</t>
  </si>
  <si>
    <t>جهينه</t>
  </si>
  <si>
    <t>طاهر تقلس</t>
  </si>
  <si>
    <t>نوره</t>
  </si>
  <si>
    <t>عبدالرحمن عقيل</t>
  </si>
  <si>
    <t>عبير خليل</t>
  </si>
  <si>
    <t>محمد عطا</t>
  </si>
  <si>
    <t>فلك</t>
  </si>
  <si>
    <t>عزيزه المصري</t>
  </si>
  <si>
    <t>علا يونس</t>
  </si>
  <si>
    <t>لينا</t>
  </si>
  <si>
    <t>غصن المتني</t>
  </si>
  <si>
    <t>غصون ناصيف اسعد</t>
  </si>
  <si>
    <t>غنوه الزبداني</t>
  </si>
  <si>
    <t>غنى صبره</t>
  </si>
  <si>
    <t>ماجده</t>
  </si>
  <si>
    <t>حفيظه</t>
  </si>
  <si>
    <t>يازي</t>
  </si>
  <si>
    <t>فاطمة علي</t>
  </si>
  <si>
    <t>فاطمه الرداوي</t>
  </si>
  <si>
    <t>مؤمنه</t>
  </si>
  <si>
    <t>فاطمه العجاج</t>
  </si>
  <si>
    <t>حميده</t>
  </si>
  <si>
    <t>فاطمه العوده</t>
  </si>
  <si>
    <t>نصره</t>
  </si>
  <si>
    <t>غازيه</t>
  </si>
  <si>
    <t>فاطمه حبيش</t>
  </si>
  <si>
    <t>فاطمه خلف</t>
  </si>
  <si>
    <t>غاليه</t>
  </si>
  <si>
    <t>فاطمه خلوف</t>
  </si>
  <si>
    <t>فاطمه سيف</t>
  </si>
  <si>
    <t>قصي نوفل</t>
  </si>
  <si>
    <t>بديعه</t>
  </si>
  <si>
    <t>كناز الياسين</t>
  </si>
  <si>
    <t>عزيزة</t>
  </si>
  <si>
    <t>انعام</t>
  </si>
  <si>
    <t>رينه</t>
  </si>
  <si>
    <t>لانا السبيناتي</t>
  </si>
  <si>
    <t>لانا فطيمه</t>
  </si>
  <si>
    <t>زبيده</t>
  </si>
  <si>
    <t>مشايخ</t>
  </si>
  <si>
    <t>لما اشمر</t>
  </si>
  <si>
    <t>ملك</t>
  </si>
  <si>
    <t>لميس منصور</t>
  </si>
  <si>
    <t>رغدا</t>
  </si>
  <si>
    <t>عليا</t>
  </si>
  <si>
    <t>مؤمنات</t>
  </si>
  <si>
    <t>سهام</t>
  </si>
  <si>
    <t>لينا الحفري</t>
  </si>
  <si>
    <t>اسيمه</t>
  </si>
  <si>
    <t>لينا الهادي</t>
  </si>
  <si>
    <t>ماريا الهلال</t>
  </si>
  <si>
    <t>حياه</t>
  </si>
  <si>
    <t>رنا</t>
  </si>
  <si>
    <t>مجد الباشا</t>
  </si>
  <si>
    <t>فتون</t>
  </si>
  <si>
    <t>محاسن المقداد</t>
  </si>
  <si>
    <t>فتحيه</t>
  </si>
  <si>
    <t>محمد الجمعه</t>
  </si>
  <si>
    <t>حاجم</t>
  </si>
  <si>
    <t>محمد الدروبي</t>
  </si>
  <si>
    <t>امل</t>
  </si>
  <si>
    <t>محمد الشاقي</t>
  </si>
  <si>
    <t>محمد الشحادات</t>
  </si>
  <si>
    <t>زهريه</t>
  </si>
  <si>
    <t>محمد الشيخ خليل</t>
  </si>
  <si>
    <t>ناديا</t>
  </si>
  <si>
    <t>جواهر</t>
  </si>
  <si>
    <t>محمد عرب اوغلي</t>
  </si>
  <si>
    <t>تهاني</t>
  </si>
  <si>
    <t>مريانا خلوف</t>
  </si>
  <si>
    <t>ميراث</t>
  </si>
  <si>
    <t>فهميه</t>
  </si>
  <si>
    <t>مريم العلي</t>
  </si>
  <si>
    <t>ذابله</t>
  </si>
  <si>
    <t>مريم عيسى</t>
  </si>
  <si>
    <t>منار احمد</t>
  </si>
  <si>
    <t>منال بدران</t>
  </si>
  <si>
    <t>منتهى رشواني</t>
  </si>
  <si>
    <t>مها عوض</t>
  </si>
  <si>
    <t>مياس الاشقر</t>
  </si>
  <si>
    <t>سميحه</t>
  </si>
  <si>
    <t>نداء كنجو</t>
  </si>
  <si>
    <t>ملكه</t>
  </si>
  <si>
    <t>نسرين المصطفى</t>
  </si>
  <si>
    <t>نسرين حلاوة</t>
  </si>
  <si>
    <t>مطيعه</t>
  </si>
  <si>
    <t>نهاد يسين</t>
  </si>
  <si>
    <t>نهله كتابه</t>
  </si>
  <si>
    <t>عواطف</t>
  </si>
  <si>
    <t>نهى حمزه</t>
  </si>
  <si>
    <t>لونا</t>
  </si>
  <si>
    <t>نوار جنيح</t>
  </si>
  <si>
    <t>احمدرياض</t>
  </si>
  <si>
    <t>نور الشعار</t>
  </si>
  <si>
    <t>نور العبدالقادر</t>
  </si>
  <si>
    <t>نور المصري</t>
  </si>
  <si>
    <t>سوزان</t>
  </si>
  <si>
    <t>نور صالحه</t>
  </si>
  <si>
    <t>نورشان ابو ديوب سعيد</t>
  </si>
  <si>
    <t>لقمان</t>
  </si>
  <si>
    <t>محاسن</t>
  </si>
  <si>
    <t>نوف حمرة</t>
  </si>
  <si>
    <t>كحله</t>
  </si>
  <si>
    <t>هاجر التوت</t>
  </si>
  <si>
    <t>هادي الغزالي</t>
  </si>
  <si>
    <t>ازدهار</t>
  </si>
  <si>
    <t>هبه الله خربطلي</t>
  </si>
  <si>
    <t>ديبه</t>
  </si>
  <si>
    <t>اسيا</t>
  </si>
  <si>
    <t>هبه قاروط</t>
  </si>
  <si>
    <t>هبه هزبر</t>
  </si>
  <si>
    <t>هدى الحلاق</t>
  </si>
  <si>
    <t>هدى الخليل</t>
  </si>
  <si>
    <t>حوا</t>
  </si>
  <si>
    <t>هلا هوارة</t>
  </si>
  <si>
    <t>سكر</t>
  </si>
  <si>
    <t>همسه الجبر</t>
  </si>
  <si>
    <t>هناء الجمال</t>
  </si>
  <si>
    <t>وصفيه</t>
  </si>
  <si>
    <t>هناء الحلقي</t>
  </si>
  <si>
    <t>هناء الدكاك</t>
  </si>
  <si>
    <t>هناء الملا</t>
  </si>
  <si>
    <t>شاميه</t>
  </si>
  <si>
    <t>هيا العوض</t>
  </si>
  <si>
    <t>هيام عيده</t>
  </si>
  <si>
    <t>ورده ورده</t>
  </si>
  <si>
    <t>رابح</t>
  </si>
  <si>
    <t>وعد شلحاوي</t>
  </si>
  <si>
    <t>وعد عبدو</t>
  </si>
  <si>
    <t>هدله</t>
  </si>
  <si>
    <t>وعد قريشي</t>
  </si>
  <si>
    <t>وفاء خريطة</t>
  </si>
  <si>
    <t>ولاء الكيال</t>
  </si>
  <si>
    <t>انتصار</t>
  </si>
  <si>
    <t>يارا حمادة</t>
  </si>
  <si>
    <t>يارا مسعود</t>
  </si>
  <si>
    <t>هاله</t>
  </si>
  <si>
    <t>ياسمين مطلق</t>
  </si>
  <si>
    <t>ياسمين نخله</t>
  </si>
  <si>
    <t>ريما</t>
  </si>
  <si>
    <t>يثرب موسى</t>
  </si>
  <si>
    <t>يوسف المحاسنه</t>
  </si>
  <si>
    <t>شهيره</t>
  </si>
  <si>
    <t>بتول البني</t>
  </si>
  <si>
    <t>عفت</t>
  </si>
  <si>
    <t>اماني</t>
  </si>
  <si>
    <t>امال</t>
  </si>
  <si>
    <t>حبوس</t>
  </si>
  <si>
    <t>ميادة</t>
  </si>
  <si>
    <t>عفاف</t>
  </si>
  <si>
    <t>فاتن</t>
  </si>
  <si>
    <t>يسرا</t>
  </si>
  <si>
    <t>مي</t>
  </si>
  <si>
    <t>اكتمال</t>
  </si>
  <si>
    <t>نور الهدى</t>
  </si>
  <si>
    <t>فوزية</t>
  </si>
  <si>
    <t>اناس</t>
  </si>
  <si>
    <t>رجاء</t>
  </si>
  <si>
    <t>هديل قرقور</t>
  </si>
  <si>
    <t>خلود</t>
  </si>
  <si>
    <t>ناهد</t>
  </si>
  <si>
    <t>احلام خالد</t>
  </si>
  <si>
    <t>هديل النعيمي</t>
  </si>
  <si>
    <t>وسام</t>
  </si>
  <si>
    <t>نور</t>
  </si>
  <si>
    <t>حلوه</t>
  </si>
  <si>
    <t>شيرين</t>
  </si>
  <si>
    <t>سهيلا</t>
  </si>
  <si>
    <t>نعمه</t>
  </si>
  <si>
    <t>جنان</t>
  </si>
  <si>
    <t>كامله</t>
  </si>
  <si>
    <t>ورده</t>
  </si>
  <si>
    <t>روز</t>
  </si>
  <si>
    <t>خيريه</t>
  </si>
  <si>
    <t>اسماء</t>
  </si>
  <si>
    <t>سلمى</t>
  </si>
  <si>
    <t>قمر</t>
  </si>
  <si>
    <t>مياده</t>
  </si>
  <si>
    <t>ريمه</t>
  </si>
  <si>
    <t>اكرام</t>
  </si>
  <si>
    <t>نبيها</t>
  </si>
  <si>
    <t>هنا</t>
  </si>
  <si>
    <t>ناهده</t>
  </si>
  <si>
    <t>حياة</t>
  </si>
  <si>
    <t>زهور</t>
  </si>
  <si>
    <t>رزان</t>
  </si>
  <si>
    <t>طليعه</t>
  </si>
  <si>
    <t>نجاة</t>
  </si>
  <si>
    <t>لميس</t>
  </si>
  <si>
    <t>هاجر</t>
  </si>
  <si>
    <t>سعده</t>
  </si>
  <si>
    <t>هالا</t>
  </si>
  <si>
    <t>لميا</t>
  </si>
  <si>
    <t>امنه</t>
  </si>
  <si>
    <t>رانيا</t>
  </si>
  <si>
    <t>غفران</t>
  </si>
  <si>
    <t>نايفة</t>
  </si>
  <si>
    <t>تركيه</t>
  </si>
  <si>
    <t>اعتدال</t>
  </si>
  <si>
    <t>زهراء</t>
  </si>
  <si>
    <t>مطانس</t>
  </si>
  <si>
    <t>سها</t>
  </si>
  <si>
    <t>منا</t>
  </si>
  <si>
    <t>فريده</t>
  </si>
  <si>
    <t>رقيه</t>
  </si>
  <si>
    <t>رضيه</t>
  </si>
  <si>
    <t>ماجدا</t>
  </si>
  <si>
    <t>وفيقه</t>
  </si>
  <si>
    <t>ركان</t>
  </si>
  <si>
    <t>حليمه</t>
  </si>
  <si>
    <t>لميه</t>
  </si>
  <si>
    <t>افتكار</t>
  </si>
  <si>
    <t>حيات</t>
  </si>
  <si>
    <t>عطاف</t>
  </si>
  <si>
    <t>عنايه</t>
  </si>
  <si>
    <t>بشيره</t>
  </si>
  <si>
    <t>حسناء</t>
  </si>
  <si>
    <t>نهى</t>
  </si>
  <si>
    <t>ثريا</t>
  </si>
  <si>
    <t>فضه</t>
  </si>
  <si>
    <t>نبيهه</t>
  </si>
  <si>
    <t>رسمية</t>
  </si>
  <si>
    <t>محمد باسل</t>
  </si>
  <si>
    <t>جميلة</t>
  </si>
  <si>
    <t>الأولى</t>
  </si>
  <si>
    <t>الثانية</t>
  </si>
  <si>
    <t>الثانية حديث</t>
  </si>
  <si>
    <t>الثالثة</t>
  </si>
  <si>
    <t>الثالثة حديث</t>
  </si>
  <si>
    <t>الرابعة</t>
  </si>
  <si>
    <t>الرابعة حديث</t>
  </si>
  <si>
    <t>فصل أول 2018-2019</t>
  </si>
  <si>
    <t>فصل ثاني 2018-2019</t>
  </si>
  <si>
    <t>فصل أول 2019-2020</t>
  </si>
  <si>
    <t>منقطع</t>
  </si>
  <si>
    <t>علا الثاني</t>
  </si>
  <si>
    <t xml:space="preserve">مصطفى </t>
  </si>
  <si>
    <t xml:space="preserve">محمد </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</si>
  <si>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</si>
  <si>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</si>
  <si>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</si>
  <si>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</si>
  <si>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</si>
  <si>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</si>
  <si>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</si>
  <si>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</si>
  <si>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</si>
  <si>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</si>
  <si>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</si>
  <si>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kin.ol@hotmail.com
 ويجب أن يكون موضوع الإيميل هو الرقم الإمتحاني للطالب</t>
  </si>
  <si>
    <t>فصل أول 2020-2021</t>
  </si>
  <si>
    <t xml:space="preserve">عبد السلام </t>
  </si>
  <si>
    <t xml:space="preserve">حسين </t>
  </si>
  <si>
    <t xml:space="preserve">ابراهيم </t>
  </si>
  <si>
    <t xml:space="preserve">صالح </t>
  </si>
  <si>
    <t xml:space="preserve">حسام </t>
  </si>
  <si>
    <t xml:space="preserve">احمد </t>
  </si>
  <si>
    <t xml:space="preserve">بسام </t>
  </si>
  <si>
    <t xml:space="preserve">محمود </t>
  </si>
  <si>
    <t>اسماء الخطيب</t>
  </si>
  <si>
    <t>ايمان العسلي</t>
  </si>
  <si>
    <t>باسله هلال</t>
  </si>
  <si>
    <t>بسمه البصله</t>
  </si>
  <si>
    <t>ديما قوجه</t>
  </si>
  <si>
    <t>رهف علبه</t>
  </si>
  <si>
    <t>فرح الجيرودي</t>
  </si>
  <si>
    <t>ليلى سراج</t>
  </si>
  <si>
    <t>منال بركات</t>
  </si>
  <si>
    <t>ميساء العبدالله</t>
  </si>
  <si>
    <t>نسرين الحوري</t>
  </si>
  <si>
    <t>نور المنصور</t>
  </si>
  <si>
    <t>هدى جمعه</t>
  </si>
  <si>
    <t>هنادي زرزور</t>
  </si>
  <si>
    <t>ياسمين رجب</t>
  </si>
  <si>
    <t>راما الشربجي</t>
  </si>
  <si>
    <t xml:space="preserve">فاطمه  بكر </t>
  </si>
  <si>
    <t>احمد محمد</t>
  </si>
  <si>
    <t>اروى المقداد</t>
  </si>
  <si>
    <t>ازدهار الجباعي</t>
  </si>
  <si>
    <t>اجود</t>
  </si>
  <si>
    <t>اسراء القراعزه</t>
  </si>
  <si>
    <t>اسراء حسابا</t>
  </si>
  <si>
    <t>اسراء دبور</t>
  </si>
  <si>
    <t>اسماء الموسى</t>
  </si>
  <si>
    <t>الاء الدخل الله</t>
  </si>
  <si>
    <t>الاء القصار</t>
  </si>
  <si>
    <t>الاء تركيه</t>
  </si>
  <si>
    <t>الاء لافي</t>
  </si>
  <si>
    <t>الاء مهدي</t>
  </si>
  <si>
    <t>الزهراء اللباد</t>
  </si>
  <si>
    <t>الهام النعيمي</t>
  </si>
  <si>
    <t>امل العابد</t>
  </si>
  <si>
    <t>اميره مسلم</t>
  </si>
  <si>
    <t>اميره نقرش</t>
  </si>
  <si>
    <t>انوار حسن</t>
  </si>
  <si>
    <t>ايات كايد</t>
  </si>
  <si>
    <t>ايمان الشيخ ايوب</t>
  </si>
  <si>
    <t>ايمان رخيص</t>
  </si>
  <si>
    <t>ايمان غانم</t>
  </si>
  <si>
    <t>ايمان كتوب</t>
  </si>
  <si>
    <t>ايناس المغوش</t>
  </si>
  <si>
    <t>ايه ملاك</t>
  </si>
  <si>
    <t>باسمه سلامه</t>
  </si>
  <si>
    <t>بثينه درغام</t>
  </si>
  <si>
    <t>بخيت العبد الله</t>
  </si>
  <si>
    <t>بدور ادريس</t>
  </si>
  <si>
    <t>براءه مخيبر</t>
  </si>
  <si>
    <t>بسمه قوتلي</t>
  </si>
  <si>
    <t>بيان عاجي</t>
  </si>
  <si>
    <t>تولين اللبابيدي</t>
  </si>
  <si>
    <t>ثراء الخميس</t>
  </si>
  <si>
    <t>جميلة زعبوط</t>
  </si>
  <si>
    <t>جودي خادم الجامع</t>
  </si>
  <si>
    <t>جودي عقله</t>
  </si>
  <si>
    <t>جوسلين خليل</t>
  </si>
  <si>
    <t>حنان الحطاب</t>
  </si>
  <si>
    <t>خالد المصري</t>
  </si>
  <si>
    <t>ختام سليمان</t>
  </si>
  <si>
    <t>داليه مكيدوش</t>
  </si>
  <si>
    <t>دعاء الرحال</t>
  </si>
  <si>
    <t>دعاء القطب</t>
  </si>
  <si>
    <t>دعاء الملاحي</t>
  </si>
  <si>
    <t>دعاء مريطة</t>
  </si>
  <si>
    <t>ديما ادلبي</t>
  </si>
  <si>
    <t>رؤى المسالمه</t>
  </si>
  <si>
    <t>رؤى اليونس</t>
  </si>
  <si>
    <t>رائده الندى</t>
  </si>
  <si>
    <t>راما طنطه</t>
  </si>
  <si>
    <t>راميا الحلبي</t>
  </si>
  <si>
    <t>راوية الموعد</t>
  </si>
  <si>
    <t>ربا شلهوم</t>
  </si>
  <si>
    <t>ربى خطاب</t>
  </si>
  <si>
    <t>ربى عبود</t>
  </si>
  <si>
    <t>رزان ريا</t>
  </si>
  <si>
    <t>رشا سليمان</t>
  </si>
  <si>
    <t>رغد الخزام</t>
  </si>
  <si>
    <t>رغد الضويهر</t>
  </si>
  <si>
    <t>رنا الصواف</t>
  </si>
  <si>
    <t>رنا حميد</t>
  </si>
  <si>
    <t>رنا سيروان</t>
  </si>
  <si>
    <t>محمد رفيق</t>
  </si>
  <si>
    <t>رنا شاشيط</t>
  </si>
  <si>
    <t>رند ابراهيم</t>
  </si>
  <si>
    <t>محرز</t>
  </si>
  <si>
    <t>رهف البيشيني</t>
  </si>
  <si>
    <t>رهف داوود</t>
  </si>
  <si>
    <t>رهف غالية</t>
  </si>
  <si>
    <t>رهف ملحم</t>
  </si>
  <si>
    <t>روان المحمد</t>
  </si>
  <si>
    <t>روان ايوب</t>
  </si>
  <si>
    <t>رولا الديوب</t>
  </si>
  <si>
    <t>رولا قباني</t>
  </si>
  <si>
    <t>ريم الحبيب</t>
  </si>
  <si>
    <t>ريم ديب</t>
  </si>
  <si>
    <t>ريم غصن</t>
  </si>
  <si>
    <t>ريم ياسين</t>
  </si>
  <si>
    <t>زاهره ابراهيم</t>
  </si>
  <si>
    <t>سارة ابو النصر</t>
  </si>
  <si>
    <t>سارة حوراني</t>
  </si>
  <si>
    <t>ساره حسون</t>
  </si>
  <si>
    <t>ساره طنطه</t>
  </si>
  <si>
    <t>سالي الغلاب</t>
  </si>
  <si>
    <t>ساميه العبد</t>
  </si>
  <si>
    <t>سحر سليمان</t>
  </si>
  <si>
    <t>سلام العبود</t>
  </si>
  <si>
    <t>سلام قاسم</t>
  </si>
  <si>
    <t>سماح بدر</t>
  </si>
  <si>
    <t>سماهر محمد</t>
  </si>
  <si>
    <t>سميره بلال</t>
  </si>
  <si>
    <t>سميره دباح الجمل</t>
  </si>
  <si>
    <t>سميه المسلمي</t>
  </si>
  <si>
    <t>سميه عماد</t>
  </si>
  <si>
    <t>سناء خير</t>
  </si>
  <si>
    <t>سها الغصين</t>
  </si>
  <si>
    <t>هزاع</t>
  </si>
  <si>
    <t>سهام سويد</t>
  </si>
  <si>
    <t>سوسن الراوي</t>
  </si>
  <si>
    <t>سونام الاسعد</t>
  </si>
  <si>
    <t>شاميه الخطيب</t>
  </si>
  <si>
    <t>شذا العاطي</t>
  </si>
  <si>
    <t>شذى المحاسنه</t>
  </si>
  <si>
    <t>شروق الحامد</t>
  </si>
  <si>
    <t>شروق درويش</t>
  </si>
  <si>
    <t>محمد ضاهد</t>
  </si>
  <si>
    <t>شروق صليبه</t>
  </si>
  <si>
    <t>شريهان الاحمد</t>
  </si>
  <si>
    <t>شفاء الاحمد</t>
  </si>
  <si>
    <t>شيرين هنديه</t>
  </si>
  <si>
    <t>صبا شيا</t>
  </si>
  <si>
    <t>إياد</t>
  </si>
  <si>
    <t>صفا الخطيب</t>
  </si>
  <si>
    <t>صفية هلال</t>
  </si>
  <si>
    <t>ضامن اشتي</t>
  </si>
  <si>
    <t>عائدة عيسى</t>
  </si>
  <si>
    <t>عائده جمول</t>
  </si>
  <si>
    <t>عائده محلا</t>
  </si>
  <si>
    <t>عائشة الاغواني</t>
  </si>
  <si>
    <t>عامر ادم</t>
  </si>
  <si>
    <t>عبد الله المحمد</t>
  </si>
  <si>
    <t>عبير البزم</t>
  </si>
  <si>
    <t>عبير العمري</t>
  </si>
  <si>
    <t>عبير القصار</t>
  </si>
  <si>
    <t>عبير سقر</t>
  </si>
  <si>
    <t>عرين الحريري</t>
  </si>
  <si>
    <t>عفراء الصياد</t>
  </si>
  <si>
    <t>عليا شحود</t>
  </si>
  <si>
    <t>عيسى الحمدان</t>
  </si>
  <si>
    <t>غاده نصر</t>
  </si>
  <si>
    <t>غفران داغستاني</t>
  </si>
  <si>
    <t>احمد رضا</t>
  </si>
  <si>
    <t>غنوه غبره</t>
  </si>
  <si>
    <t>غيثاء صالح</t>
  </si>
  <si>
    <t>فائزه اسماعيل</t>
  </si>
  <si>
    <t>فاتن جمول</t>
  </si>
  <si>
    <t>فاتن عبد الهادي</t>
  </si>
  <si>
    <t>فاتن منصور</t>
  </si>
  <si>
    <t>فاتنه الذهب</t>
  </si>
  <si>
    <t>فاطمة الدبس</t>
  </si>
  <si>
    <t>فاطمة برغل</t>
  </si>
  <si>
    <t>فاطمة غنوم</t>
  </si>
  <si>
    <t>فاطمه الجوده</t>
  </si>
  <si>
    <t>فاطمه حماده</t>
  </si>
  <si>
    <t>فاطمه شبيب</t>
  </si>
  <si>
    <t>فاطمه مطاوع</t>
  </si>
  <si>
    <t>عفاش</t>
  </si>
  <si>
    <t>فايزه الموسى</t>
  </si>
  <si>
    <t>فدائيه شرف الدين</t>
  </si>
  <si>
    <t>فرح بلبل</t>
  </si>
  <si>
    <t>فريال الحمد</t>
  </si>
  <si>
    <t>فصل الحسين</t>
  </si>
  <si>
    <t>فواز صقر</t>
  </si>
  <si>
    <t>لجين منقاش</t>
  </si>
  <si>
    <t>لطيفه محمد الموسى</t>
  </si>
  <si>
    <t>لمى ياسين</t>
  </si>
  <si>
    <t>سميع</t>
  </si>
  <si>
    <t>لينا الحموي</t>
  </si>
  <si>
    <t>مؤيد الجناطي</t>
  </si>
  <si>
    <t>مارينيه سركيس</t>
  </si>
  <si>
    <t>فاروجان</t>
  </si>
  <si>
    <t>مايا الحلاق</t>
  </si>
  <si>
    <t>مجد العكام</t>
  </si>
  <si>
    <t>محمد ادريس</t>
  </si>
  <si>
    <t>مرام الحلبي</t>
  </si>
  <si>
    <t>مرح جاديبه</t>
  </si>
  <si>
    <t>مرح صقر</t>
  </si>
  <si>
    <t>مروة الكردي</t>
  </si>
  <si>
    <t>مروة عبد الحي</t>
  </si>
  <si>
    <t>مروه القصير</t>
  </si>
  <si>
    <t>مروه خليفة</t>
  </si>
  <si>
    <t>مروه شيخ الارض</t>
  </si>
  <si>
    <t>مروه صباغ</t>
  </si>
  <si>
    <t>مروه عقله</t>
  </si>
  <si>
    <t>مروه غنيم</t>
  </si>
  <si>
    <t>مروى بلان</t>
  </si>
  <si>
    <t>مريم سليمان</t>
  </si>
  <si>
    <t>مشاعل الخلف</t>
  </si>
  <si>
    <t>زغير</t>
  </si>
  <si>
    <t>ملاذ طاهر</t>
  </si>
  <si>
    <t>ملاك سيف</t>
  </si>
  <si>
    <t>منال السلمان</t>
  </si>
  <si>
    <t>منال المقداد</t>
  </si>
  <si>
    <t>منال بوعساف</t>
  </si>
  <si>
    <t>منال رجب</t>
  </si>
  <si>
    <t>مها نصر</t>
  </si>
  <si>
    <t>مياده فاضل</t>
  </si>
  <si>
    <t>مياس عيسى</t>
  </si>
  <si>
    <t>ميساء سرور</t>
  </si>
  <si>
    <t>ميسم محمود</t>
  </si>
  <si>
    <t>نادين ونوس</t>
  </si>
  <si>
    <t>نبال نده</t>
  </si>
  <si>
    <t>نجاة شقير</t>
  </si>
  <si>
    <t>نجاه الشيخ عمر</t>
  </si>
  <si>
    <t>نجد خساره</t>
  </si>
  <si>
    <t>نداء خضر</t>
  </si>
  <si>
    <t>راجح</t>
  </si>
  <si>
    <t>ندى تباب</t>
  </si>
  <si>
    <t>ندى شنان</t>
  </si>
  <si>
    <t>نذيرة علي</t>
  </si>
  <si>
    <t>نرمين العتمي</t>
  </si>
  <si>
    <t>نسرين سليمان</t>
  </si>
  <si>
    <t>نغم الاسماعيل</t>
  </si>
  <si>
    <t>نغم البربور</t>
  </si>
  <si>
    <t>نغم مرهج</t>
  </si>
  <si>
    <t>نهله الحسين</t>
  </si>
  <si>
    <t>نور البري</t>
  </si>
  <si>
    <t>نور الهدى البشلاوي</t>
  </si>
  <si>
    <t>نور الهدى طقم</t>
  </si>
  <si>
    <t>نور طالب</t>
  </si>
  <si>
    <t>نورا الجردي</t>
  </si>
  <si>
    <t>نورا سيد</t>
  </si>
  <si>
    <t>نوره شريفه</t>
  </si>
  <si>
    <t>نيرمين حمشو</t>
  </si>
  <si>
    <t>هاديا الخطيب</t>
  </si>
  <si>
    <t>هاديا العبيد</t>
  </si>
  <si>
    <t>احمد رياض</t>
  </si>
  <si>
    <t>هبا شالوحه</t>
  </si>
  <si>
    <t>هبة خليفة</t>
  </si>
  <si>
    <t>هبة مهنا</t>
  </si>
  <si>
    <t>هبه عبله</t>
  </si>
  <si>
    <t>هبه عبود</t>
  </si>
  <si>
    <t>هبه عزي</t>
  </si>
  <si>
    <t>هبه يونس</t>
  </si>
  <si>
    <t>هدايا العبد الله</t>
  </si>
  <si>
    <t>هدى الحاج</t>
  </si>
  <si>
    <t>هدى المنجد اللحام</t>
  </si>
  <si>
    <t>هنا العثمانلي</t>
  </si>
  <si>
    <t>هنا خزمه</t>
  </si>
  <si>
    <t>هنادي الشعراني</t>
  </si>
  <si>
    <t>وعد عساف</t>
  </si>
  <si>
    <t>ولاء رعد</t>
  </si>
  <si>
    <t>ولاء سليمان</t>
  </si>
  <si>
    <t>يارا منصور</t>
  </si>
  <si>
    <t>سيطة الريشاني</t>
  </si>
  <si>
    <t>فاتن اتمت</t>
  </si>
  <si>
    <t>يارا الباسط</t>
  </si>
  <si>
    <t>وفاء كوكى</t>
  </si>
  <si>
    <t xml:space="preserve">جان وس صوقار </t>
  </si>
  <si>
    <t xml:space="preserve">سلمان </t>
  </si>
  <si>
    <t xml:space="preserve">فواز </t>
  </si>
  <si>
    <t xml:space="preserve">عادل </t>
  </si>
  <si>
    <t xml:space="preserve">عيسى </t>
  </si>
  <si>
    <t xml:space="preserve">عدنان </t>
  </si>
  <si>
    <t xml:space="preserve">فؤاد </t>
  </si>
  <si>
    <t>امجد</t>
  </si>
  <si>
    <t>انيسه</t>
  </si>
  <si>
    <t>لينه</t>
  </si>
  <si>
    <t>اميره</t>
  </si>
  <si>
    <t>زهرية</t>
  </si>
  <si>
    <t>هيلا</t>
  </si>
  <si>
    <t>ناديه</t>
  </si>
  <si>
    <t>رحاب</t>
  </si>
  <si>
    <t>بدور</t>
  </si>
  <si>
    <t>عدوله</t>
  </si>
  <si>
    <t>رسم تسجيل</t>
  </si>
  <si>
    <t>الفصل الأول من العام الدراسي 2020-2021</t>
  </si>
  <si>
    <t>الرقم الامتحاني</t>
  </si>
  <si>
    <t>الأسم</t>
  </si>
  <si>
    <t>صبحه</t>
  </si>
  <si>
    <t xml:space="preserve">غسان </t>
  </si>
  <si>
    <t>غزه</t>
  </si>
  <si>
    <t>نايفه</t>
  </si>
  <si>
    <t>شكريه</t>
  </si>
  <si>
    <t>وجيهه</t>
  </si>
  <si>
    <t>دعد</t>
  </si>
  <si>
    <t>علياء</t>
  </si>
  <si>
    <t>عائده</t>
  </si>
  <si>
    <t>رندى</t>
  </si>
  <si>
    <t>لطفيه</t>
  </si>
  <si>
    <t>مقبوله</t>
  </si>
  <si>
    <t>انصاف</t>
  </si>
  <si>
    <t>نوريه</t>
  </si>
  <si>
    <t>نجمه</t>
  </si>
  <si>
    <t>نديمه</t>
  </si>
  <si>
    <t>امون</t>
  </si>
  <si>
    <t>فدوه</t>
  </si>
  <si>
    <t xml:space="preserve">بسمه سلوم </t>
  </si>
  <si>
    <t xml:space="preserve">جيهان الحبال </t>
  </si>
  <si>
    <t xml:space="preserve">تيسير </t>
  </si>
  <si>
    <t>نمره</t>
  </si>
  <si>
    <t>جوريه</t>
  </si>
  <si>
    <t xml:space="preserve">عصام </t>
  </si>
  <si>
    <t>شاديه</t>
  </si>
  <si>
    <t xml:space="preserve">شجون بنور </t>
  </si>
  <si>
    <t xml:space="preserve">عبد الله </t>
  </si>
  <si>
    <t>فاتنه</t>
  </si>
  <si>
    <t xml:space="preserve">عهد الشيخ عمر </t>
  </si>
  <si>
    <t xml:space="preserve">ياسر </t>
  </si>
  <si>
    <t xml:space="preserve">هيثم </t>
  </si>
  <si>
    <t xml:space="preserve">عيد </t>
  </si>
  <si>
    <t>فايزة</t>
  </si>
  <si>
    <t>خالديه</t>
  </si>
  <si>
    <t xml:space="preserve">لينا جبارة </t>
  </si>
  <si>
    <t>حلوة</t>
  </si>
  <si>
    <t>رباح</t>
  </si>
  <si>
    <t>زهيه</t>
  </si>
  <si>
    <t xml:space="preserve">حسن </t>
  </si>
  <si>
    <t>بندر</t>
  </si>
  <si>
    <t>هويده</t>
  </si>
  <si>
    <t xml:space="preserve">اسامة ابو رشدان </t>
  </si>
  <si>
    <t xml:space="preserve">زكريا </t>
  </si>
  <si>
    <t xml:space="preserve">غازي </t>
  </si>
  <si>
    <t>زاهيه</t>
  </si>
  <si>
    <t xml:space="preserve">خالد </t>
  </si>
  <si>
    <t xml:space="preserve">ايات محمود اغا </t>
  </si>
  <si>
    <t xml:space="preserve">وليد </t>
  </si>
  <si>
    <t xml:space="preserve">محمد خير </t>
  </si>
  <si>
    <t xml:space="preserve">دارين زرزور </t>
  </si>
  <si>
    <t xml:space="preserve">ماجد </t>
  </si>
  <si>
    <t>جمانا</t>
  </si>
  <si>
    <t xml:space="preserve">دلال محب الدين </t>
  </si>
  <si>
    <t xml:space="preserve">نبيل </t>
  </si>
  <si>
    <t>سهير</t>
  </si>
  <si>
    <t xml:space="preserve">محمد عدنان </t>
  </si>
  <si>
    <t>فطيم</t>
  </si>
  <si>
    <t xml:space="preserve">شيرين رواس </t>
  </si>
  <si>
    <t xml:space="preserve">محمد قاسم </t>
  </si>
  <si>
    <t>مفيده</t>
  </si>
  <si>
    <t xml:space="preserve">هبه عبيدة  </t>
  </si>
  <si>
    <t>مروة</t>
  </si>
  <si>
    <t>رشا</t>
  </si>
  <si>
    <t>فرات</t>
  </si>
  <si>
    <t>شفيقه</t>
  </si>
  <si>
    <t>فوزة</t>
  </si>
  <si>
    <t>مظفره</t>
  </si>
  <si>
    <t>نجلاء</t>
  </si>
  <si>
    <t>فريزة</t>
  </si>
  <si>
    <t>غزالة</t>
  </si>
  <si>
    <t>جهبينا</t>
  </si>
  <si>
    <t>ضمريه</t>
  </si>
  <si>
    <t>روعه</t>
  </si>
  <si>
    <t>حسيبه</t>
  </si>
  <si>
    <t>ناجيه</t>
  </si>
  <si>
    <t>فطوم</t>
  </si>
  <si>
    <t>نعيمه</t>
  </si>
  <si>
    <t>فيضه</t>
  </si>
  <si>
    <t>جومانا</t>
  </si>
  <si>
    <t>حوريه</t>
  </si>
  <si>
    <t>ريم</t>
  </si>
  <si>
    <t>منصورة</t>
  </si>
  <si>
    <t>اميمه</t>
  </si>
  <si>
    <t>شيخه</t>
  </si>
  <si>
    <t xml:space="preserve">اسماعيل </t>
  </si>
  <si>
    <t>رئيفه</t>
  </si>
  <si>
    <t>ماري</t>
  </si>
  <si>
    <t>جورجيت</t>
  </si>
  <si>
    <t>مديحه</t>
  </si>
  <si>
    <t>نورا</t>
  </si>
  <si>
    <t>خزنه</t>
  </si>
  <si>
    <t>شريفه</t>
  </si>
  <si>
    <t>عيده</t>
  </si>
  <si>
    <t>جمانه</t>
  </si>
  <si>
    <t>نهله</t>
  </si>
  <si>
    <t xml:space="preserve">نذير </t>
  </si>
  <si>
    <t>دينا</t>
  </si>
  <si>
    <t xml:space="preserve">عماد الدين </t>
  </si>
  <si>
    <t>رابعة</t>
  </si>
  <si>
    <t>شكران</t>
  </si>
  <si>
    <t>رغده</t>
  </si>
  <si>
    <t>احلام</t>
  </si>
  <si>
    <t>ميرفت</t>
  </si>
  <si>
    <t>سكينه</t>
  </si>
  <si>
    <t>اخلاص</t>
  </si>
  <si>
    <t>نجوى</t>
  </si>
  <si>
    <t>هنيده</t>
  </si>
  <si>
    <t>رانيه</t>
  </si>
  <si>
    <t xml:space="preserve">فايز </t>
  </si>
  <si>
    <t>نادره</t>
  </si>
  <si>
    <t>ساميا</t>
  </si>
  <si>
    <t>ماجدة</t>
  </si>
  <si>
    <t xml:space="preserve">محمد نذير </t>
  </si>
  <si>
    <t>فردوس</t>
  </si>
  <si>
    <t>اسيدا</t>
  </si>
  <si>
    <t>عدله</t>
  </si>
  <si>
    <t xml:space="preserve">سليمان </t>
  </si>
  <si>
    <t>نفيسه</t>
  </si>
  <si>
    <t>نوفه</t>
  </si>
  <si>
    <t>امتثال</t>
  </si>
  <si>
    <t>ندوة</t>
  </si>
  <si>
    <t>هويدا</t>
  </si>
  <si>
    <t xml:space="preserve">هشام </t>
  </si>
  <si>
    <t>نسيبه</t>
  </si>
  <si>
    <t>عربيه</t>
  </si>
  <si>
    <t xml:space="preserve">يحيى </t>
  </si>
  <si>
    <t xml:space="preserve">جمال </t>
  </si>
  <si>
    <t>سهى</t>
  </si>
  <si>
    <t>ذيبه</t>
  </si>
  <si>
    <t>مرفت</t>
  </si>
  <si>
    <t xml:space="preserve">نزار </t>
  </si>
  <si>
    <t xml:space="preserve">عبد الكريم </t>
  </si>
  <si>
    <t xml:space="preserve">محمد نعيم </t>
  </si>
  <si>
    <t>حسنه</t>
  </si>
  <si>
    <t>سوريا</t>
  </si>
  <si>
    <t xml:space="preserve">محمد ديب </t>
  </si>
  <si>
    <t>ختام</t>
  </si>
  <si>
    <t>فضيلة</t>
  </si>
  <si>
    <t>فيلور</t>
  </si>
  <si>
    <t>اصلاح</t>
  </si>
  <si>
    <t>غرام</t>
  </si>
  <si>
    <t>اقبال</t>
  </si>
  <si>
    <t>زينه</t>
  </si>
  <si>
    <t>غيداء</t>
  </si>
  <si>
    <t>صديقه</t>
  </si>
  <si>
    <t>نهلا</t>
  </si>
  <si>
    <t>روزة</t>
  </si>
  <si>
    <t>حنيفه</t>
  </si>
  <si>
    <t>شما</t>
  </si>
  <si>
    <t>مرح</t>
  </si>
  <si>
    <t>صديقة</t>
  </si>
  <si>
    <t>رتيبه</t>
  </si>
  <si>
    <t>لمعه</t>
  </si>
  <si>
    <t>سهيله</t>
  </si>
  <si>
    <t>بديعة</t>
  </si>
  <si>
    <t>فائده</t>
  </si>
  <si>
    <t>هزار</t>
  </si>
  <si>
    <t>ساره</t>
  </si>
  <si>
    <t>حازيه</t>
  </si>
  <si>
    <t>عبله</t>
  </si>
  <si>
    <t>عطرشان</t>
  </si>
  <si>
    <t>لايقه</t>
  </si>
  <si>
    <t>عسليه</t>
  </si>
  <si>
    <t>نزهه</t>
  </si>
  <si>
    <t>نجميه</t>
  </si>
  <si>
    <t>بهيجه</t>
  </si>
  <si>
    <t>مائده</t>
  </si>
  <si>
    <t>حاجه</t>
  </si>
  <si>
    <t>ميليا</t>
  </si>
  <si>
    <t>منيحه</t>
  </si>
  <si>
    <t>ردينه</t>
  </si>
  <si>
    <t>نزيهه</t>
  </si>
  <si>
    <t>ربيعه</t>
  </si>
  <si>
    <t>اميه</t>
  </si>
  <si>
    <t>بسمه</t>
  </si>
  <si>
    <t>بسينه</t>
  </si>
  <si>
    <t>سوريه</t>
  </si>
  <si>
    <t>نجديه</t>
  </si>
  <si>
    <t>فنديه</t>
  </si>
  <si>
    <t>ميثه</t>
  </si>
  <si>
    <t>راوند</t>
  </si>
  <si>
    <t>صبريه</t>
  </si>
  <si>
    <t>زانه</t>
  </si>
  <si>
    <t>سعديه</t>
  </si>
  <si>
    <t>وهيبه</t>
  </si>
  <si>
    <t>عدلا</t>
  </si>
  <si>
    <t>حربه</t>
  </si>
  <si>
    <t>ابتهاج</t>
  </si>
  <si>
    <t>نظيره</t>
  </si>
  <si>
    <t>جوهرة</t>
  </si>
  <si>
    <t xml:space="preserve">اية نبعة </t>
  </si>
  <si>
    <t>هلا</t>
  </si>
  <si>
    <t>هيفا</t>
  </si>
  <si>
    <t>سمره</t>
  </si>
  <si>
    <t xml:space="preserve">افنان قداح </t>
  </si>
  <si>
    <t xml:space="preserve">نظير </t>
  </si>
  <si>
    <t xml:space="preserve">كسار </t>
  </si>
  <si>
    <t>جهيده</t>
  </si>
  <si>
    <t>فطمه</t>
  </si>
  <si>
    <t xml:space="preserve">تيماء قدورة </t>
  </si>
  <si>
    <t xml:space="preserve">منذر </t>
  </si>
  <si>
    <t xml:space="preserve">دانه حمزة </t>
  </si>
  <si>
    <t xml:space="preserve">حمادة </t>
  </si>
  <si>
    <t xml:space="preserve">ديالا الرفاعي </t>
  </si>
  <si>
    <t xml:space="preserve">راما الاصفر الشهير باللحام </t>
  </si>
  <si>
    <t xml:space="preserve">محمدغزوان </t>
  </si>
  <si>
    <t>نورما</t>
  </si>
  <si>
    <t xml:space="preserve">رغد المبيض </t>
  </si>
  <si>
    <t xml:space="preserve">محمد رياض </t>
  </si>
  <si>
    <t xml:space="preserve">رنا الغندور </t>
  </si>
  <si>
    <t>مهاه</t>
  </si>
  <si>
    <t>غفران  العموري</t>
  </si>
  <si>
    <t xml:space="preserve">فريزه سكروجه </t>
  </si>
  <si>
    <t xml:space="preserve">لما الشويكي </t>
  </si>
  <si>
    <t xml:space="preserve">ليليان ابو سمرة </t>
  </si>
  <si>
    <t>سيلينا</t>
  </si>
  <si>
    <t>هنيه</t>
  </si>
  <si>
    <t xml:space="preserve">مرح تباب </t>
  </si>
  <si>
    <t xml:space="preserve">مريم الجاسم </t>
  </si>
  <si>
    <t>منال موسى العش</t>
  </si>
  <si>
    <t xml:space="preserve">ابارهيم </t>
  </si>
  <si>
    <t xml:space="preserve">نور الاحمر </t>
  </si>
  <si>
    <t xml:space="preserve">نور الزبداني </t>
  </si>
  <si>
    <t xml:space="preserve">اسراء بكار </t>
  </si>
  <si>
    <t xml:space="preserve">الاء الزيبق </t>
  </si>
  <si>
    <t xml:space="preserve">محمد صبحي </t>
  </si>
  <si>
    <t xml:space="preserve">امال الخلف </t>
  </si>
  <si>
    <t xml:space="preserve">ايفين سلمان </t>
  </si>
  <si>
    <t xml:space="preserve">ايمان قولي </t>
  </si>
  <si>
    <t xml:space="preserve">بتول حمامة </t>
  </si>
  <si>
    <t xml:space="preserve">بيان نجيب الحلاق </t>
  </si>
  <si>
    <t xml:space="preserve">جمانه السعد </t>
  </si>
  <si>
    <t xml:space="preserve">جهان السلقيني </t>
  </si>
  <si>
    <t xml:space="preserve">جولي جيري </t>
  </si>
  <si>
    <t xml:space="preserve">جيسيكا الابرص </t>
  </si>
  <si>
    <t xml:space="preserve">محمد امير </t>
  </si>
  <si>
    <t>فكتوريا</t>
  </si>
  <si>
    <t xml:space="preserve">حازم الشماس </t>
  </si>
  <si>
    <t xml:space="preserve">عقلى </t>
  </si>
  <si>
    <t>وديعه</t>
  </si>
  <si>
    <t xml:space="preserve">حلا حسن </t>
  </si>
  <si>
    <t xml:space="preserve">ختام العقلة </t>
  </si>
  <si>
    <t xml:space="preserve">خلود احمد مراد </t>
  </si>
  <si>
    <t xml:space="preserve">ديما عماد </t>
  </si>
  <si>
    <t>اهيده</t>
  </si>
  <si>
    <t xml:space="preserve">راغدة ايوب  </t>
  </si>
  <si>
    <t xml:space="preserve">فياض </t>
  </si>
  <si>
    <t xml:space="preserve">رغد الحمورة </t>
  </si>
  <si>
    <t xml:space="preserve">رغد الطحان </t>
  </si>
  <si>
    <t xml:space="preserve">رنيم العبسة </t>
  </si>
  <si>
    <t xml:space="preserve">رهام عوض </t>
  </si>
  <si>
    <t xml:space="preserve">رولا السلامة </t>
  </si>
  <si>
    <t xml:space="preserve">ريم الحمدان </t>
  </si>
  <si>
    <t xml:space="preserve">زهرة الدنف </t>
  </si>
  <si>
    <t xml:space="preserve">رشيد </t>
  </si>
  <si>
    <t xml:space="preserve">سهير الدهني </t>
  </si>
  <si>
    <t xml:space="preserve">محمد مازن  </t>
  </si>
  <si>
    <t>نبكيه</t>
  </si>
  <si>
    <t xml:space="preserve">شذى ابو الهوى </t>
  </si>
  <si>
    <t>صبا الشولي الحريري</t>
  </si>
  <si>
    <t>لوريس</t>
  </si>
  <si>
    <t xml:space="preserve">عبير اللحام </t>
  </si>
  <si>
    <t xml:space="preserve">غنى طنطا </t>
  </si>
  <si>
    <t xml:space="preserve">اسامة </t>
  </si>
  <si>
    <t xml:space="preserve">غيداء العبيد </t>
  </si>
  <si>
    <t xml:space="preserve">فرح فوزي </t>
  </si>
  <si>
    <t xml:space="preserve">محمد معتز </t>
  </si>
  <si>
    <t xml:space="preserve">فرح يوسف </t>
  </si>
  <si>
    <t xml:space="preserve">صادر </t>
  </si>
  <si>
    <t>ارتسام</t>
  </si>
  <si>
    <t xml:space="preserve">فطومة مرعي </t>
  </si>
  <si>
    <t xml:space="preserve">لمى الطبل </t>
  </si>
  <si>
    <t xml:space="preserve">محمود عتمة </t>
  </si>
  <si>
    <t xml:space="preserve">مرام صالح </t>
  </si>
  <si>
    <t xml:space="preserve">منى الخطيب </t>
  </si>
  <si>
    <t>مهاني</t>
  </si>
  <si>
    <t xml:space="preserve">ميرنا الجابر </t>
  </si>
  <si>
    <t xml:space="preserve">نسرين خربوش </t>
  </si>
  <si>
    <t>حتيه</t>
  </si>
  <si>
    <t xml:space="preserve">نضال علي </t>
  </si>
  <si>
    <t xml:space="preserve">نوار الجوابرة </t>
  </si>
  <si>
    <t xml:space="preserve">هبه الكردي </t>
  </si>
  <si>
    <t xml:space="preserve">هدى الزعبي </t>
  </si>
  <si>
    <t xml:space="preserve">هيا الدسيماني </t>
  </si>
  <si>
    <t>امل عسلية مبروكة</t>
  </si>
  <si>
    <t>جولا</t>
  </si>
  <si>
    <t>رهان</t>
  </si>
  <si>
    <t>ترفه</t>
  </si>
  <si>
    <t>لحظه</t>
  </si>
  <si>
    <t>بسيمه</t>
  </si>
  <si>
    <t>ديالا عبود</t>
  </si>
  <si>
    <t>حفيطة</t>
  </si>
  <si>
    <t>رغد الحلاق</t>
  </si>
  <si>
    <t>رغداه صقر</t>
  </si>
  <si>
    <t>رنا  عبد الصمد</t>
  </si>
  <si>
    <t>رنا  عيسى</t>
  </si>
  <si>
    <t>رنا بركه</t>
  </si>
  <si>
    <t>رهف ناصيف</t>
  </si>
  <si>
    <t>رهف نصر</t>
  </si>
  <si>
    <t>مليحه</t>
  </si>
  <si>
    <t>ريتا حمد</t>
  </si>
  <si>
    <t>ريمه سلام</t>
  </si>
  <si>
    <t>زكريات الزهوري</t>
  </si>
  <si>
    <t>عضون</t>
  </si>
  <si>
    <t>شعيله</t>
  </si>
  <si>
    <t>نورسين</t>
  </si>
  <si>
    <t>مهاة</t>
  </si>
  <si>
    <t>شمس الحلبي</t>
  </si>
  <si>
    <t>وعد</t>
  </si>
  <si>
    <t>عطاف حيدر</t>
  </si>
  <si>
    <t>عمر الموسى</t>
  </si>
  <si>
    <t>هاسميك</t>
  </si>
  <si>
    <t>رماح</t>
  </si>
  <si>
    <t xml:space="preserve">اميمة مسرابي </t>
  </si>
  <si>
    <t>منار نفاع</t>
  </si>
  <si>
    <t>منى قعود</t>
  </si>
  <si>
    <t xml:space="preserve">جمال الدين </t>
  </si>
  <si>
    <t>ندى حسون</t>
  </si>
  <si>
    <t>نغم البدعيش</t>
  </si>
  <si>
    <t>نور الدسوقي</t>
  </si>
  <si>
    <t>نورا الحدبا</t>
  </si>
  <si>
    <t>هاجر خليل</t>
  </si>
  <si>
    <t>هاني الحبش</t>
  </si>
  <si>
    <t>كواكب</t>
  </si>
  <si>
    <t>هناء الرمحين</t>
  </si>
  <si>
    <t>جوزيف</t>
  </si>
  <si>
    <t>فضيه</t>
  </si>
  <si>
    <t>هيا البشاره</t>
  </si>
  <si>
    <t>فهدي</t>
  </si>
  <si>
    <t>هيفان محفوض</t>
  </si>
  <si>
    <t>وفاء الراضي</t>
  </si>
  <si>
    <t>شمه</t>
  </si>
  <si>
    <t>انغام</t>
  </si>
  <si>
    <t>جمعيه</t>
  </si>
  <si>
    <t>يامن نوا</t>
  </si>
  <si>
    <t>يسرى حوراني</t>
  </si>
  <si>
    <t>يوسف عمر</t>
  </si>
  <si>
    <t xml:space="preserve">رحاب الصالح </t>
  </si>
  <si>
    <t>امونه</t>
  </si>
  <si>
    <t>زهاد</t>
  </si>
  <si>
    <t>فتاه</t>
  </si>
  <si>
    <t>عفيفة</t>
  </si>
  <si>
    <t>روديمه</t>
  </si>
  <si>
    <r>
      <t>سميرا رجب فواز الشهير بشمشم</t>
    </r>
    <r>
      <rPr>
        <sz val="11"/>
        <color indexed="8"/>
        <rFont val="Calibri"/>
        <family val="2"/>
      </rPr>
      <t/>
    </r>
  </si>
  <si>
    <t>ربيه</t>
  </si>
  <si>
    <t>ساريه</t>
  </si>
  <si>
    <t>لمى دوابي</t>
  </si>
  <si>
    <t>مها طه</t>
  </si>
  <si>
    <t>هده</t>
  </si>
  <si>
    <t>سوسان</t>
  </si>
  <si>
    <t xml:space="preserve">صقر </t>
  </si>
  <si>
    <t>مسكيه</t>
  </si>
  <si>
    <t>حجه</t>
  </si>
  <si>
    <t>قطنه</t>
  </si>
  <si>
    <t>هدايه</t>
  </si>
  <si>
    <t>انفصال</t>
  </si>
  <si>
    <t>شذا</t>
  </si>
  <si>
    <t>شتوي</t>
  </si>
  <si>
    <t>عرنه</t>
  </si>
  <si>
    <t>تقلا</t>
  </si>
  <si>
    <t>سليمه</t>
  </si>
  <si>
    <t>فيروزة</t>
  </si>
  <si>
    <t>مياسه</t>
  </si>
  <si>
    <t>ديانا</t>
  </si>
  <si>
    <t>ضميه</t>
  </si>
  <si>
    <t>ريمال</t>
  </si>
  <si>
    <t>اسوم</t>
  </si>
  <si>
    <t>شاهه</t>
  </si>
  <si>
    <t>شمسين</t>
  </si>
  <si>
    <t>رئيقه</t>
  </si>
  <si>
    <t>سميرا</t>
  </si>
  <si>
    <t>ضحيه</t>
  </si>
  <si>
    <t>سينا</t>
  </si>
  <si>
    <t>رهجه</t>
  </si>
  <si>
    <t>بهيره</t>
  </si>
  <si>
    <t>مسعودة</t>
  </si>
  <si>
    <t>صادقة</t>
  </si>
  <si>
    <t>كاتبه</t>
  </si>
  <si>
    <t xml:space="preserve">هبه المقداد </t>
  </si>
  <si>
    <t xml:space="preserve">حنان حسن </t>
  </si>
  <si>
    <t>زهر البان</t>
  </si>
  <si>
    <t>ايتسام العبيد</t>
  </si>
  <si>
    <t>براءه</t>
  </si>
  <si>
    <t>وزيره</t>
  </si>
  <si>
    <t>فليحه</t>
  </si>
  <si>
    <t>امر</t>
  </si>
  <si>
    <t>جيدا</t>
  </si>
  <si>
    <t>اروه</t>
  </si>
  <si>
    <t>مفيضة</t>
  </si>
  <si>
    <t>جماليه</t>
  </si>
  <si>
    <t>روزي</t>
  </si>
  <si>
    <t>تفاحه</t>
  </si>
  <si>
    <t>صافيه</t>
  </si>
  <si>
    <t>بدويه</t>
  </si>
  <si>
    <t>نديله</t>
  </si>
  <si>
    <t>وطينه</t>
  </si>
  <si>
    <t>حبوبه</t>
  </si>
  <si>
    <t>نيللي</t>
  </si>
  <si>
    <t>كميلا</t>
  </si>
  <si>
    <t>دولا</t>
  </si>
  <si>
    <t>سعاده</t>
  </si>
  <si>
    <t>ريحانه</t>
  </si>
  <si>
    <t>محروسه</t>
  </si>
  <si>
    <t>جميلي</t>
  </si>
  <si>
    <t>ميري</t>
  </si>
  <si>
    <t>رابحه</t>
  </si>
  <si>
    <t>وكيله</t>
  </si>
  <si>
    <t>سائده</t>
  </si>
  <si>
    <t>جورية</t>
  </si>
  <si>
    <t>زهر الورد</t>
  </si>
  <si>
    <t>سلطاني</t>
  </si>
  <si>
    <t>اروى</t>
  </si>
  <si>
    <t>خدبجه</t>
  </si>
  <si>
    <t>ليميه</t>
  </si>
  <si>
    <t>لين الملحم النمر</t>
  </si>
  <si>
    <t xml:space="preserve"> سميره</t>
  </si>
  <si>
    <t>أدخل الرقم الإمتحاني</t>
  </si>
  <si>
    <t>الثانوية</t>
  </si>
  <si>
    <t>01</t>
  </si>
  <si>
    <t>العربية السورية</t>
  </si>
  <si>
    <t>02</t>
  </si>
  <si>
    <t>الفلسطينية السورية</t>
  </si>
  <si>
    <t>الأولى حديث</t>
  </si>
  <si>
    <t>03</t>
  </si>
  <si>
    <t>رقم جواز السفر لغير السوريين</t>
  </si>
  <si>
    <t>رقم الهاتف</t>
  </si>
  <si>
    <t>العربية الفلسطينية</t>
  </si>
  <si>
    <t>06</t>
  </si>
  <si>
    <t>04</t>
  </si>
  <si>
    <t>الأردنية</t>
  </si>
  <si>
    <t>05</t>
  </si>
  <si>
    <t>محافظة الشهادة</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</si>
  <si>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</si>
  <si>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</si>
  <si>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</si>
  <si>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</si>
  <si>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</si>
  <si>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</si>
  <si>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</si>
  <si>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</si>
  <si>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</si>
  <si>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</si>
  <si>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</si>
  <si>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</si>
  <si>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</si>
  <si>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</si>
  <si>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</si>
  <si>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</si>
  <si>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</si>
  <si>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</si>
  <si>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</si>
  <si>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</si>
  <si>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</si>
  <si>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</si>
  <si>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</si>
  <si>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</si>
  <si>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</si>
  <si>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</si>
  <si>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</si>
  <si>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</si>
  <si>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</si>
  <si>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</si>
  <si>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</si>
  <si>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</si>
  <si>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</si>
  <si>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</si>
  <si>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</si>
  <si>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</si>
  <si>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</si>
  <si>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</si>
  <si>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</si>
  <si>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</si>
  <si>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</si>
  <si>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</si>
  <si>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</si>
  <si>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</si>
  <si>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</si>
  <si>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</si>
  <si>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</si>
  <si>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</si>
  <si>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</si>
  <si>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</si>
  <si>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</si>
  <si>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</si>
  <si>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</si>
  <si>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</si>
  <si>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</si>
  <si>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</si>
  <si>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</si>
  <si>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</si>
  <si>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</si>
  <si>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</si>
  <si>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</si>
  <si>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</si>
  <si>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</si>
  <si>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</si>
  <si>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</si>
  <si>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</si>
  <si>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</si>
  <si>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</si>
  <si>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</si>
  <si>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</si>
  <si>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</si>
  <si>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</si>
  <si>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</si>
  <si>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</si>
  <si>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</si>
  <si>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</si>
  <si>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</si>
  <si>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</si>
  <si>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</si>
  <si>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</si>
  <si>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</si>
  <si>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</si>
  <si>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</si>
  <si>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</si>
  <si>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</si>
  <si>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</si>
  <si>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</si>
  <si>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</si>
  <si>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</si>
  <si>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</si>
  <si>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</si>
  <si>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</si>
  <si>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</si>
  <si>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إلى المصرف العقاري</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</si>
  <si>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</si>
  <si>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</si>
  <si>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</si>
  <si>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</si>
  <si>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</si>
  <si>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</si>
  <si>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</si>
  <si>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</si>
  <si>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</si>
  <si>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</si>
  <si>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</si>
  <si>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</si>
  <si>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</si>
  <si>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</si>
  <si>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</si>
  <si>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حسينه</t>
  </si>
  <si>
    <t xml:space="preserve">عبد الرزاق </t>
  </si>
  <si>
    <t xml:space="preserve">ناجي </t>
  </si>
  <si>
    <t>تغاريد</t>
  </si>
  <si>
    <t>حرب</t>
  </si>
  <si>
    <t>زكيه</t>
  </si>
  <si>
    <t>محمدرياض</t>
  </si>
  <si>
    <t>عبد الرحيم</t>
  </si>
  <si>
    <t>اسمهان</t>
  </si>
  <si>
    <t>محمد معتز</t>
  </si>
  <si>
    <t>ليندا</t>
  </si>
  <si>
    <t>بتول الصالح</t>
  </si>
  <si>
    <t>دوله</t>
  </si>
  <si>
    <t>عبدالرؤوف</t>
  </si>
  <si>
    <t>سعدة</t>
  </si>
  <si>
    <t>تماضر</t>
  </si>
  <si>
    <t>ياسمين</t>
  </si>
  <si>
    <t>بهيه</t>
  </si>
  <si>
    <t>طاهر</t>
  </si>
  <si>
    <t>رامز</t>
  </si>
  <si>
    <t>شاكر</t>
  </si>
  <si>
    <t>منور</t>
  </si>
  <si>
    <t>زهرة</t>
  </si>
  <si>
    <t xml:space="preserve">علي </t>
  </si>
  <si>
    <t>مها صالح</t>
  </si>
  <si>
    <t>زبيدة</t>
  </si>
  <si>
    <t>رباب</t>
  </si>
  <si>
    <t>ايناس</t>
  </si>
  <si>
    <t>غادة</t>
  </si>
  <si>
    <t>زريفة</t>
  </si>
  <si>
    <t>رويدة</t>
  </si>
  <si>
    <t>جهينة</t>
  </si>
  <si>
    <t>نسيم</t>
  </si>
  <si>
    <t>عائشة</t>
  </si>
  <si>
    <t xml:space="preserve">فيصل </t>
  </si>
  <si>
    <t>منيب</t>
  </si>
  <si>
    <t>ملكة</t>
  </si>
  <si>
    <t>خضره</t>
  </si>
  <si>
    <t>صفا</t>
  </si>
  <si>
    <t>عبدالناصر</t>
  </si>
  <si>
    <t>نسرين</t>
  </si>
  <si>
    <t>سمية</t>
  </si>
  <si>
    <t>محمد جمال</t>
  </si>
  <si>
    <t>هالة</t>
  </si>
  <si>
    <t>قصي</t>
  </si>
  <si>
    <t>راما السيد</t>
  </si>
  <si>
    <t xml:space="preserve">معن </t>
  </si>
  <si>
    <t xml:space="preserve">شاهر </t>
  </si>
  <si>
    <t xml:space="preserve">امين </t>
  </si>
  <si>
    <t xml:space="preserve">موسى </t>
  </si>
  <si>
    <t xml:space="preserve">ممدوح </t>
  </si>
  <si>
    <t xml:space="preserve">محي الدين </t>
  </si>
  <si>
    <t>حجي</t>
  </si>
  <si>
    <t>محمد حسان</t>
  </si>
  <si>
    <t>مرح محفوض</t>
  </si>
  <si>
    <t>كوكب</t>
  </si>
  <si>
    <t>نعمات</t>
  </si>
  <si>
    <t>عيد</t>
  </si>
  <si>
    <t>معن</t>
  </si>
  <si>
    <t>مامون</t>
  </si>
  <si>
    <t>فريز</t>
  </si>
  <si>
    <t>رغد</t>
  </si>
  <si>
    <t xml:space="preserve">عبد الرحمن </t>
  </si>
  <si>
    <t>صادق</t>
  </si>
  <si>
    <t>سلطانه</t>
  </si>
  <si>
    <t>اسكندر</t>
  </si>
  <si>
    <t>منهل</t>
  </si>
  <si>
    <t>زينب خليل</t>
  </si>
  <si>
    <t>فاطمة المصري</t>
  </si>
  <si>
    <t>الاء سعد</t>
  </si>
  <si>
    <t xml:space="preserve">حاتم </t>
  </si>
  <si>
    <t>محمد امين</t>
  </si>
  <si>
    <t>رفاه</t>
  </si>
  <si>
    <t>مزيد</t>
  </si>
  <si>
    <t>غفران احمد</t>
  </si>
  <si>
    <t>ظريفه</t>
  </si>
  <si>
    <t>الماظه</t>
  </si>
  <si>
    <t>يسره</t>
  </si>
  <si>
    <t>نعيما</t>
  </si>
  <si>
    <t>رشا محمود</t>
  </si>
  <si>
    <t>منوى</t>
  </si>
  <si>
    <t xml:space="preserve">نور ابو دقن </t>
  </si>
  <si>
    <t>مهى</t>
  </si>
  <si>
    <t>رأفت</t>
  </si>
  <si>
    <t>نزيها</t>
  </si>
  <si>
    <t>تمره</t>
  </si>
  <si>
    <t>فرزات</t>
  </si>
  <si>
    <t>لميس علي</t>
  </si>
  <si>
    <t>براء</t>
  </si>
  <si>
    <t>مطيعة</t>
  </si>
  <si>
    <t>رشا الاشقر</t>
  </si>
  <si>
    <t>حنان شحادة</t>
  </si>
  <si>
    <t xml:space="preserve">نجيب </t>
  </si>
  <si>
    <t>بشرى الرميلة</t>
  </si>
  <si>
    <t>سلامه</t>
  </si>
  <si>
    <t>عطور</t>
  </si>
  <si>
    <t>رغداء عوض</t>
  </si>
  <si>
    <t>سندس</t>
  </si>
  <si>
    <t>صافي</t>
  </si>
  <si>
    <t>فائق</t>
  </si>
  <si>
    <t>محمدهيثم</t>
  </si>
  <si>
    <t>ساندي خنسه</t>
  </si>
  <si>
    <t>علا حمود</t>
  </si>
  <si>
    <t>لينا حسين</t>
  </si>
  <si>
    <t>مرح علي</t>
  </si>
  <si>
    <t>هلا الطائي</t>
  </si>
  <si>
    <t>فصل ثاني 2020-2021</t>
  </si>
  <si>
    <t>فصل أول 2021-2022</t>
  </si>
  <si>
    <t>استنفذت بنتيجة امتحانات الفصل الأول للعام 2021-2022</t>
  </si>
  <si>
    <t>استنفذت بنتيجة امتحانات الفصل الثاني للعام 2020-2021</t>
  </si>
  <si>
    <t>الفصل الأول من العام الدراسي 2021-2022</t>
  </si>
  <si>
    <t>استنفذت بنتيجة امتحانات الفصل الاول للعام 2021-2022</t>
  </si>
  <si>
    <t>زهره العلي</t>
  </si>
  <si>
    <t>وفاء بداح</t>
  </si>
  <si>
    <t>علاءالدينابوزريق</t>
  </si>
  <si>
    <t>ديمه الزير</t>
  </si>
  <si>
    <t>ردينا قوقس</t>
  </si>
  <si>
    <t>شروق الحسين</t>
  </si>
  <si>
    <t xml:space="preserve">وائل السلامه </t>
  </si>
  <si>
    <t>ورده الحسن</t>
  </si>
  <si>
    <t xml:space="preserve">دانية كريم الدين </t>
  </si>
  <si>
    <t xml:space="preserve">رنيم طه </t>
  </si>
  <si>
    <t>سميرة لبيس</t>
  </si>
  <si>
    <t xml:space="preserve">مها دقدوقة </t>
  </si>
  <si>
    <t xml:space="preserve">فخري </t>
  </si>
  <si>
    <t xml:space="preserve">ولاء كرباج </t>
  </si>
  <si>
    <t xml:space="preserve">رائف </t>
  </si>
  <si>
    <t>اسراء حامد</t>
  </si>
  <si>
    <t>تقه البيكي</t>
  </si>
  <si>
    <t>سهام احمد</t>
  </si>
  <si>
    <t>نورا اسماعيل</t>
  </si>
  <si>
    <t>هبه الشافعي</t>
  </si>
  <si>
    <t>براءه الجباوي</t>
  </si>
  <si>
    <t>عبد الملك</t>
  </si>
  <si>
    <t>ليلى عبد الله</t>
  </si>
  <si>
    <t>ايمان المقداد</t>
  </si>
  <si>
    <t>سلطيه</t>
  </si>
  <si>
    <t>باسل الرحيل</t>
  </si>
  <si>
    <t>بتول احمد</t>
  </si>
  <si>
    <t>غرير</t>
  </si>
  <si>
    <t>عمار برغش</t>
  </si>
  <si>
    <t>نور الشرع</t>
  </si>
  <si>
    <t>الاء القصيباتي</t>
  </si>
  <si>
    <t>حنين زيتون</t>
  </si>
  <si>
    <t>طارق الزوباني</t>
  </si>
  <si>
    <t>علا قاسم</t>
  </si>
  <si>
    <t>نورالعابد</t>
  </si>
  <si>
    <t xml:space="preserve">روان شنعيف </t>
  </si>
  <si>
    <t>ضحى الخطيب</t>
  </si>
  <si>
    <t>منال الموسى</t>
  </si>
  <si>
    <t>اسراءالمرزوقي</t>
  </si>
  <si>
    <t>اسماء الحاج</t>
  </si>
  <si>
    <t>بتول سرور</t>
  </si>
  <si>
    <t>بلال</t>
  </si>
  <si>
    <t>محمد الرشيد</t>
  </si>
  <si>
    <t xml:space="preserve">بتول عبد الفتاح </t>
  </si>
  <si>
    <t>تسنيم الخيمي</t>
  </si>
  <si>
    <t>غزل</t>
  </si>
  <si>
    <t>خلود شرف</t>
  </si>
  <si>
    <t>جميله عباس</t>
  </si>
  <si>
    <t xml:space="preserve">خالد سلمان </t>
  </si>
  <si>
    <t xml:space="preserve">خلود سليمان </t>
  </si>
  <si>
    <t>غفران اسعد</t>
  </si>
  <si>
    <t xml:space="preserve">وفاء رملي </t>
  </si>
  <si>
    <t>اباء المنعم</t>
  </si>
  <si>
    <t>اباء حموده</t>
  </si>
  <si>
    <t>اسماء الحمود الاحمد</t>
  </si>
  <si>
    <t>مومنه</t>
  </si>
  <si>
    <t>الاء محمود</t>
  </si>
  <si>
    <t>اصف</t>
  </si>
  <si>
    <t xml:space="preserve">ايمان جمعه </t>
  </si>
  <si>
    <t xml:space="preserve">ايمان حجازي </t>
  </si>
  <si>
    <t xml:space="preserve">ايمان عيسى </t>
  </si>
  <si>
    <t>ايمان نعمان</t>
  </si>
  <si>
    <t>ثروت الجغافي</t>
  </si>
  <si>
    <t xml:space="preserve">ثناء العبد </t>
  </si>
  <si>
    <t>حسن الجوجو</t>
  </si>
  <si>
    <t>خديجه الجوجو</t>
  </si>
  <si>
    <t xml:space="preserve">دارين العمرا </t>
  </si>
  <si>
    <t>دانا احمد عبدالله</t>
  </si>
  <si>
    <t>ربا صبح</t>
  </si>
  <si>
    <t xml:space="preserve">رهف زيدان </t>
  </si>
  <si>
    <t>رهف طحينه</t>
  </si>
  <si>
    <t>عزيزة قوبا</t>
  </si>
  <si>
    <t>لما احمد</t>
  </si>
  <si>
    <t xml:space="preserve">لمى مقلب </t>
  </si>
  <si>
    <t>محمد الحمدوش</t>
  </si>
  <si>
    <t>رهال</t>
  </si>
  <si>
    <t xml:space="preserve">محمد نور حاج علي </t>
  </si>
  <si>
    <t>سمعه</t>
  </si>
  <si>
    <t xml:space="preserve">مريم اسماعيل </t>
  </si>
  <si>
    <t xml:space="preserve">منار عابورة </t>
  </si>
  <si>
    <t xml:space="preserve">هديل مرعشلي </t>
  </si>
  <si>
    <t>هيا معيوف</t>
  </si>
  <si>
    <t>ولاء حمود</t>
  </si>
  <si>
    <t xml:space="preserve">ولاء كنجو </t>
  </si>
  <si>
    <t xml:space="preserve">ياسمين الخوالدة </t>
  </si>
  <si>
    <t xml:space="preserve">عبد الحميد </t>
  </si>
  <si>
    <t>يوسف النصار</t>
  </si>
  <si>
    <t xml:space="preserve">احمد الحسين </t>
  </si>
  <si>
    <t xml:space="preserve">احمد الغزالي </t>
  </si>
  <si>
    <t xml:space="preserve">امل خضور </t>
  </si>
  <si>
    <t xml:space="preserve">امنة الفواز </t>
  </si>
  <si>
    <t>أمنة النوفلي</t>
  </si>
  <si>
    <t xml:space="preserve">ايناس الطيلوني </t>
  </si>
  <si>
    <t xml:space="preserve">محمود مامون </t>
  </si>
  <si>
    <t xml:space="preserve">بلقيس المنزل </t>
  </si>
  <si>
    <t xml:space="preserve">حسام حمد </t>
  </si>
  <si>
    <t xml:space="preserve">حنين ابو كرم </t>
  </si>
  <si>
    <t xml:space="preserve">حنين الحسن </t>
  </si>
  <si>
    <t>وطفا</t>
  </si>
  <si>
    <t xml:space="preserve">دنيز خوري </t>
  </si>
  <si>
    <t xml:space="preserve">رؤى الحاج علي </t>
  </si>
  <si>
    <t>شادن</t>
  </si>
  <si>
    <t xml:space="preserve">راما غيبة </t>
  </si>
  <si>
    <t xml:space="preserve">رامز </t>
  </si>
  <si>
    <t xml:space="preserve">رانيا جمعه </t>
  </si>
  <si>
    <t xml:space="preserve">ربا عماد </t>
  </si>
  <si>
    <t xml:space="preserve">ربا فياض </t>
  </si>
  <si>
    <t xml:space="preserve">رتييبه يحيى </t>
  </si>
  <si>
    <t xml:space="preserve">طارق </t>
  </si>
  <si>
    <t xml:space="preserve">رهف الشحادة </t>
  </si>
  <si>
    <t xml:space="preserve">ايوب </t>
  </si>
  <si>
    <t xml:space="preserve">روز اسماعيل </t>
  </si>
  <si>
    <t xml:space="preserve">رويدة طرابلسي </t>
  </si>
  <si>
    <t xml:space="preserve">محمد حسن </t>
  </si>
  <si>
    <t>سارة الدعاس</t>
  </si>
  <si>
    <t xml:space="preserve">سهير عباسية </t>
  </si>
  <si>
    <t xml:space="preserve">سوسن جعفر </t>
  </si>
  <si>
    <t xml:space="preserve">صفاء جودية </t>
  </si>
  <si>
    <t xml:space="preserve">منهال </t>
  </si>
  <si>
    <t>صفاء قره باش</t>
  </si>
  <si>
    <t>عائدة الحصري</t>
  </si>
  <si>
    <t xml:space="preserve">علي سليمان </t>
  </si>
  <si>
    <t xml:space="preserve">غرام عوض </t>
  </si>
  <si>
    <t>غندورة عفوف ياسين</t>
  </si>
  <si>
    <t>غنى البوش</t>
  </si>
  <si>
    <t xml:space="preserve">فرح الجيرودي </t>
  </si>
  <si>
    <t xml:space="preserve">لانا دسوقي </t>
  </si>
  <si>
    <t xml:space="preserve">لبنى ناصيف </t>
  </si>
  <si>
    <t xml:space="preserve">محمد المصطفى </t>
  </si>
  <si>
    <t>محمد قاروط</t>
  </si>
  <si>
    <t xml:space="preserve">مها ميهوب </t>
  </si>
  <si>
    <t xml:space="preserve">هدى رمضان </t>
  </si>
  <si>
    <t xml:space="preserve">ولاء مللا </t>
  </si>
  <si>
    <t xml:space="preserve">يارا شرف الدين </t>
  </si>
  <si>
    <t xml:space="preserve">كامل </t>
  </si>
  <si>
    <t>نوران المرعي</t>
  </si>
  <si>
    <t>ميسون شودب</t>
  </si>
  <si>
    <t>مي هيكل</t>
  </si>
  <si>
    <t>بثينه المحمد</t>
  </si>
  <si>
    <t>فوازه</t>
  </si>
  <si>
    <t>الاء الطباع</t>
  </si>
  <si>
    <t>عبد الرؤف</t>
  </si>
  <si>
    <t>راميا ناصيف</t>
  </si>
  <si>
    <t>استيفانيس كرم</t>
  </si>
  <si>
    <t>بغداد</t>
  </si>
  <si>
    <t>لبنى الرواس</t>
  </si>
  <si>
    <t>خلود عباس</t>
  </si>
  <si>
    <t>احسان حجلي</t>
  </si>
  <si>
    <t>اريج ربيع</t>
  </si>
  <si>
    <t>محمدصفوح</t>
  </si>
  <si>
    <t>اسراء الحسين</t>
  </si>
  <si>
    <t>اسما طربيه</t>
  </si>
  <si>
    <t>اسماء الكيلاني</t>
  </si>
  <si>
    <t>اسماء المصري</t>
  </si>
  <si>
    <t>اسيا العسود</t>
  </si>
  <si>
    <t>اعتماد المنادي الخليل</t>
  </si>
  <si>
    <t>ادهام</t>
  </si>
  <si>
    <t>اكرام المقداد</t>
  </si>
  <si>
    <t>الفت صلوح</t>
  </si>
  <si>
    <t>الهام زين</t>
  </si>
  <si>
    <t>غيثاء</t>
  </si>
  <si>
    <t>امال قويدر</t>
  </si>
  <si>
    <t>امامه الخطيب</t>
  </si>
  <si>
    <t>اماني خطار</t>
  </si>
  <si>
    <t>امل الفقير</t>
  </si>
  <si>
    <t>امل حلوم</t>
  </si>
  <si>
    <t>امنه بارود</t>
  </si>
  <si>
    <t>اميرة الوقة</t>
  </si>
  <si>
    <t>اميره العلان</t>
  </si>
  <si>
    <t>امين سلام</t>
  </si>
  <si>
    <t>فرحة</t>
  </si>
  <si>
    <t>امينه اسماعيل</t>
  </si>
  <si>
    <t>انسام القباني</t>
  </si>
  <si>
    <t>انوار المقداد</t>
  </si>
  <si>
    <t>ايفلين ابراهيم</t>
  </si>
  <si>
    <t>ايمان اسكندراني</t>
  </si>
  <si>
    <t>ايمان البصار</t>
  </si>
  <si>
    <t>ايمان الجرو</t>
  </si>
  <si>
    <t>ايمان الرواد</t>
  </si>
  <si>
    <t>محمدنور</t>
  </si>
  <si>
    <t>ايمان العقله</t>
  </si>
  <si>
    <t>آلاء الأكرمي</t>
  </si>
  <si>
    <t>أميره</t>
  </si>
  <si>
    <t>آمنة الحريري</t>
  </si>
  <si>
    <t>آمنه المناجره</t>
  </si>
  <si>
    <t>آيات المصري</t>
  </si>
  <si>
    <t>آيه الاحمد الحاج خضر</t>
  </si>
  <si>
    <t>ياسميندا</t>
  </si>
  <si>
    <t>آيه القداح</t>
  </si>
  <si>
    <t>أمل</t>
  </si>
  <si>
    <t>آيه عباد</t>
  </si>
  <si>
    <t>أجفان صقر</t>
  </si>
  <si>
    <t>أزهار أبوأدان</t>
  </si>
  <si>
    <t>أمانه ديب</t>
  </si>
  <si>
    <t>أميرة أيوب آغا</t>
  </si>
  <si>
    <t>نورالهدى</t>
  </si>
  <si>
    <t>إسراء جمعه</t>
  </si>
  <si>
    <t>إنعام العكل</t>
  </si>
  <si>
    <t>عواش</t>
  </si>
  <si>
    <t>براءه البرجس</t>
  </si>
  <si>
    <t>صفوك</t>
  </si>
  <si>
    <t>براءه ديب</t>
  </si>
  <si>
    <t>بسمة خالد</t>
  </si>
  <si>
    <t>بسمه الدالاتي</t>
  </si>
  <si>
    <t>بشرى الكوى</t>
  </si>
  <si>
    <t>بشرى حميدي</t>
  </si>
  <si>
    <t>بشرى عبدالله</t>
  </si>
  <si>
    <t>بشرى عمر</t>
  </si>
  <si>
    <t>بشير عون</t>
  </si>
  <si>
    <t>نطيقه</t>
  </si>
  <si>
    <t>بلال علوش</t>
  </si>
  <si>
    <t>شاديا</t>
  </si>
  <si>
    <t>بلسم احمد</t>
  </si>
  <si>
    <t>بيان عبود</t>
  </si>
  <si>
    <t>تغريد الدباك</t>
  </si>
  <si>
    <t>تهاني وتر</t>
  </si>
  <si>
    <t>محمد ضيف الله</t>
  </si>
  <si>
    <t>ثراء محلا</t>
  </si>
  <si>
    <t>ثناء المحرز</t>
  </si>
  <si>
    <t>جلنار الظاهر</t>
  </si>
  <si>
    <t>جلنار علي</t>
  </si>
  <si>
    <t>جمانة الصيداوى</t>
  </si>
  <si>
    <t>جنان طيفور</t>
  </si>
  <si>
    <t>جود المحمد</t>
  </si>
  <si>
    <t>نيفال</t>
  </si>
  <si>
    <t>جوزفين الموصلي</t>
  </si>
  <si>
    <t>جوليا سريه</t>
  </si>
  <si>
    <t>جوليا عديره</t>
  </si>
  <si>
    <t>جيهان حنيفه</t>
  </si>
  <si>
    <t>جيهان شركس</t>
  </si>
  <si>
    <t>كذبان</t>
  </si>
  <si>
    <t>حلا درويش</t>
  </si>
  <si>
    <t>حليمه الكواكي</t>
  </si>
  <si>
    <t>حنان البيك</t>
  </si>
  <si>
    <t>حنان حسون</t>
  </si>
  <si>
    <t>آمنه</t>
  </si>
  <si>
    <t>حنان ضاهر</t>
  </si>
  <si>
    <t>خديجة صباح</t>
  </si>
  <si>
    <t>خديجه شمس الدين</t>
  </si>
  <si>
    <t>خلود البريحي</t>
  </si>
  <si>
    <t>خوله أحمد</t>
  </si>
  <si>
    <t>غثوه</t>
  </si>
  <si>
    <t>دارين محفوض</t>
  </si>
  <si>
    <t>داليا بركات</t>
  </si>
  <si>
    <t>دانا زهرالدين</t>
  </si>
  <si>
    <t>دانه العيد</t>
  </si>
  <si>
    <t>دانيا الخولي</t>
  </si>
  <si>
    <t>دعاء آله رشي</t>
  </si>
  <si>
    <t>دعاء سكافي</t>
  </si>
  <si>
    <t>دعاء شاميه</t>
  </si>
  <si>
    <t>دعاء شولح</t>
  </si>
  <si>
    <t>دعاء نجيب</t>
  </si>
  <si>
    <t>ديانا حسن</t>
  </si>
  <si>
    <t>ديمه ملحم</t>
  </si>
  <si>
    <t>دينا سادات</t>
  </si>
  <si>
    <t>ذكاء بدران</t>
  </si>
  <si>
    <t>غصن البان</t>
  </si>
  <si>
    <t>رئام برجاس</t>
  </si>
  <si>
    <t>رابعة موال</t>
  </si>
  <si>
    <t>نوفة</t>
  </si>
  <si>
    <t>راما التنبكجي</t>
  </si>
  <si>
    <t>رانية عجيب</t>
  </si>
  <si>
    <t>والدتهاناديا</t>
  </si>
  <si>
    <t>رانيه الابرش</t>
  </si>
  <si>
    <t>رانيه الباكير</t>
  </si>
  <si>
    <t>ربا حسينو</t>
  </si>
  <si>
    <t>أمينه</t>
  </si>
  <si>
    <t>ربا ديبه</t>
  </si>
  <si>
    <t>ربا سعدالدين</t>
  </si>
  <si>
    <t>رجاء عيد</t>
  </si>
  <si>
    <t>رزان الصفدي</t>
  </si>
  <si>
    <t>رزان دياب</t>
  </si>
  <si>
    <t>رشا البيريني</t>
  </si>
  <si>
    <t>رشا الخضور</t>
  </si>
  <si>
    <t>رشا طحله</t>
  </si>
  <si>
    <t>خيرو</t>
  </si>
  <si>
    <t>رشا يوسف</t>
  </si>
  <si>
    <t>اجمانا</t>
  </si>
  <si>
    <t>رغد الويش</t>
  </si>
  <si>
    <t>رغده الاسعد</t>
  </si>
  <si>
    <t>رفيف الخوري</t>
  </si>
  <si>
    <t>رفيف النقاوه</t>
  </si>
  <si>
    <t>رنا الافيوني</t>
  </si>
  <si>
    <t>رنا السيد أحمد</t>
  </si>
  <si>
    <t>رنا الموعي</t>
  </si>
  <si>
    <t>رنا محفوض</t>
  </si>
  <si>
    <t>رنا مكنا</t>
  </si>
  <si>
    <t>رندة الشيخ</t>
  </si>
  <si>
    <t>عليوي</t>
  </si>
  <si>
    <t>رهام حجازي</t>
  </si>
  <si>
    <t>رهام علي</t>
  </si>
  <si>
    <t>رهف السعدي</t>
  </si>
  <si>
    <t>رهف محفوض</t>
  </si>
  <si>
    <t>رهف مقشاتي</t>
  </si>
  <si>
    <t>رواء هيفا</t>
  </si>
  <si>
    <t>روان الريم</t>
  </si>
  <si>
    <t>ثلجه</t>
  </si>
  <si>
    <t>روان كشك</t>
  </si>
  <si>
    <t>روضه القصيباتي</t>
  </si>
  <si>
    <t>روعه جوهره</t>
  </si>
  <si>
    <t>رولا رسلان</t>
  </si>
  <si>
    <t>ريزان كشيك</t>
  </si>
  <si>
    <t>ريم اسمندر</t>
  </si>
  <si>
    <t>ريم الطون</t>
  </si>
  <si>
    <t>ريم المرجي</t>
  </si>
  <si>
    <t>ريم جاويش</t>
  </si>
  <si>
    <t>ريم زعيتر</t>
  </si>
  <si>
    <t>محمدالفاتح</t>
  </si>
  <si>
    <t>ريم شاهين</t>
  </si>
  <si>
    <t>ريم عيون</t>
  </si>
  <si>
    <t>ريما الطالب</t>
  </si>
  <si>
    <t>ريما ناصرالدين</t>
  </si>
  <si>
    <t>ريهام خداج</t>
  </si>
  <si>
    <t>زهراء الشحادات</t>
  </si>
  <si>
    <t>زهرة الكطمير</t>
  </si>
  <si>
    <t>زينب بلوه</t>
  </si>
  <si>
    <t>زينه السباح</t>
  </si>
  <si>
    <t>عدويه</t>
  </si>
  <si>
    <t>زينه ناعمه</t>
  </si>
  <si>
    <t>عبدالنافع</t>
  </si>
  <si>
    <t>مهدية</t>
  </si>
  <si>
    <t>سارة الملحم</t>
  </si>
  <si>
    <t>ساره العبيد</t>
  </si>
  <si>
    <t>ساره الكضيب العبودي</t>
  </si>
  <si>
    <t>ساره معروف</t>
  </si>
  <si>
    <t>ساره هنيدي</t>
  </si>
  <si>
    <t>ورد الشام</t>
  </si>
  <si>
    <t>سام احمد</t>
  </si>
  <si>
    <t>ساميه عواصي</t>
  </si>
  <si>
    <t>ستيفين سلمان</t>
  </si>
  <si>
    <t>سعاد الملحم</t>
  </si>
  <si>
    <t>سلاف صقر</t>
  </si>
  <si>
    <t>مهيره</t>
  </si>
  <si>
    <t>سلام المنصور</t>
  </si>
  <si>
    <t>سلمى ابوالهيجاء</t>
  </si>
  <si>
    <t>فلسطين</t>
  </si>
  <si>
    <t>سماح الزيبق</t>
  </si>
  <si>
    <t>سمر ملقط</t>
  </si>
  <si>
    <t>تاج الدين</t>
  </si>
  <si>
    <t>سميرة موال</t>
  </si>
  <si>
    <t>يمنا</t>
  </si>
  <si>
    <t>سناء العبود</t>
  </si>
  <si>
    <t>افطيم</t>
  </si>
  <si>
    <t>سندس العيد</t>
  </si>
  <si>
    <t>سهام ميا</t>
  </si>
  <si>
    <t>سهيله اللحام</t>
  </si>
  <si>
    <t>سوزان سليمان</t>
  </si>
  <si>
    <t>سيدرا سالم</t>
  </si>
  <si>
    <t>شاديه حسن</t>
  </si>
  <si>
    <t>شذى النابلسي</t>
  </si>
  <si>
    <t>شريهان الرجب</t>
  </si>
  <si>
    <t>شريهان العبدالله الحداوي</t>
  </si>
  <si>
    <t>شماء هلال</t>
  </si>
  <si>
    <t>شيرين صبح</t>
  </si>
  <si>
    <t>شيرين ويحا</t>
  </si>
  <si>
    <t>صابرين الحريري</t>
  </si>
  <si>
    <t>صابرين الشولي الحريري</t>
  </si>
  <si>
    <t>صالح العلي</t>
  </si>
  <si>
    <t>صفاء الزين</t>
  </si>
  <si>
    <t>محمدعبدالغفار</t>
  </si>
  <si>
    <t>صفاء الساطي</t>
  </si>
  <si>
    <t>صفاء الكناني</t>
  </si>
  <si>
    <t>صفاء عصفور</t>
  </si>
  <si>
    <t>صفاء علويه</t>
  </si>
  <si>
    <t>صفاء كنعان</t>
  </si>
  <si>
    <t>صفية حاجي صفر</t>
  </si>
  <si>
    <t>محمدشوقي</t>
  </si>
  <si>
    <t>ضحى عراب</t>
  </si>
  <si>
    <t>عائده المفعلاني</t>
  </si>
  <si>
    <t>معاش</t>
  </si>
  <si>
    <t>عبد الرزاق العبد الله الاحمد الجمعة</t>
  </si>
  <si>
    <t>زهية</t>
  </si>
  <si>
    <t>عبيده نبكي</t>
  </si>
  <si>
    <t>محمدنذير</t>
  </si>
  <si>
    <t>عبير الترك</t>
  </si>
  <si>
    <t>عبير الديب</t>
  </si>
  <si>
    <t>عصماء عيسى</t>
  </si>
  <si>
    <t>علا العقاد</t>
  </si>
  <si>
    <t>علا خضره</t>
  </si>
  <si>
    <t>طعان</t>
  </si>
  <si>
    <t>علا صالح</t>
  </si>
  <si>
    <t>علا وهبي</t>
  </si>
  <si>
    <t>عليا ساير</t>
  </si>
  <si>
    <t>شبوط</t>
  </si>
  <si>
    <t>علياء المقداد</t>
  </si>
  <si>
    <t>غاده ابوعلي</t>
  </si>
  <si>
    <t>غزل جراد</t>
  </si>
  <si>
    <t>غزل سودان</t>
  </si>
  <si>
    <t>غفران الابراهيم</t>
  </si>
  <si>
    <t>غفران حميدان</t>
  </si>
  <si>
    <t>غفران زين الدين</t>
  </si>
  <si>
    <t>غنوه ابراهيم</t>
  </si>
  <si>
    <t>حليم</t>
  </si>
  <si>
    <t>غنوه حشمه</t>
  </si>
  <si>
    <t>غيداء الشولي الحريري</t>
  </si>
  <si>
    <t>فاتن الخليفه</t>
  </si>
  <si>
    <t>فاتن خزعل</t>
  </si>
  <si>
    <t>فاتنه الصيفي</t>
  </si>
  <si>
    <t>فاطمة الشربجي</t>
  </si>
  <si>
    <t>فاطمة محمد</t>
  </si>
  <si>
    <t>فاطمه باكير</t>
  </si>
  <si>
    <t>محمدهاشم</t>
  </si>
  <si>
    <t>فاطمه بعلبكي</t>
  </si>
  <si>
    <t>فاطمه حافظ</t>
  </si>
  <si>
    <t>فاطمه مستو</t>
  </si>
  <si>
    <t>فداء صالح</t>
  </si>
  <si>
    <t>فدوى سلامه</t>
  </si>
  <si>
    <t>نظيمه</t>
  </si>
  <si>
    <t>فيان شيخ موسى</t>
  </si>
  <si>
    <t>زلوخ</t>
  </si>
  <si>
    <t>قاسم القطيش</t>
  </si>
  <si>
    <t>قمر السحلي</t>
  </si>
  <si>
    <t>قمر سلهب</t>
  </si>
  <si>
    <t>كاردينيا الدليمي</t>
  </si>
  <si>
    <t>كفا العلي</t>
  </si>
  <si>
    <t>كنانه حلاوة</t>
  </si>
  <si>
    <t>فاهيمه</t>
  </si>
  <si>
    <t>لبابة الحاج حسن</t>
  </si>
  <si>
    <t>لبنه عثمان</t>
  </si>
  <si>
    <t>لمى ايوب</t>
  </si>
  <si>
    <t>ليلى السبيني</t>
  </si>
  <si>
    <t>ليليان أبونجم</t>
  </si>
  <si>
    <t>لينا اسد</t>
  </si>
  <si>
    <t>وصيفه</t>
  </si>
  <si>
    <t>لينا الجدعان</t>
  </si>
  <si>
    <t>لينا الصالح</t>
  </si>
  <si>
    <t>ليندا ديبو</t>
  </si>
  <si>
    <t>ماري ليز زخور</t>
  </si>
  <si>
    <t>فيفيان</t>
  </si>
  <si>
    <t>ماريا زنوبه</t>
  </si>
  <si>
    <t>مايا المرادني</t>
  </si>
  <si>
    <t>مايا علي</t>
  </si>
  <si>
    <t>محمد بورز</t>
  </si>
  <si>
    <t>مرام صبيح</t>
  </si>
  <si>
    <t>مرام فرج الزرعي</t>
  </si>
  <si>
    <t>مرح سلوم</t>
  </si>
  <si>
    <t>مروه حمشو</t>
  </si>
  <si>
    <t>مروه زين الدين</t>
  </si>
  <si>
    <t>مريانا دبول</t>
  </si>
  <si>
    <t>مريانا شاهين</t>
  </si>
  <si>
    <t>مريانا مرزا</t>
  </si>
  <si>
    <t>مريم الرشيد</t>
  </si>
  <si>
    <t>مسره عيد</t>
  </si>
  <si>
    <t>ملك حاج ابراهيم</t>
  </si>
  <si>
    <t>ملكانا احمد</t>
  </si>
  <si>
    <t>منار الطويل</t>
  </si>
  <si>
    <t>صايل</t>
  </si>
  <si>
    <t>منال ابراهيم</t>
  </si>
  <si>
    <t>منال الحجي</t>
  </si>
  <si>
    <t>منى البليلي</t>
  </si>
  <si>
    <t>منى الطوقي</t>
  </si>
  <si>
    <t>منيرة هنيدي</t>
  </si>
  <si>
    <t>مها اسماعيل</t>
  </si>
  <si>
    <t>مها هنيدي</t>
  </si>
  <si>
    <t>مي الطباع</t>
  </si>
  <si>
    <t>محمد امجد</t>
  </si>
  <si>
    <t>مي ديوب</t>
  </si>
  <si>
    <t>مي صهيوني</t>
  </si>
  <si>
    <t>مي غزاله</t>
  </si>
  <si>
    <t>مي قداحة</t>
  </si>
  <si>
    <t>زلفا</t>
  </si>
  <si>
    <t>مياده غياض</t>
  </si>
  <si>
    <t>ذيب</t>
  </si>
  <si>
    <t>ميس الفياض</t>
  </si>
  <si>
    <t>ميس حميدان</t>
  </si>
  <si>
    <t>ميساء عبدالرزاق</t>
  </si>
  <si>
    <t>زائدة</t>
  </si>
  <si>
    <t>ميساء عثمان</t>
  </si>
  <si>
    <t>مسيلا</t>
  </si>
  <si>
    <t>ميسون ابوذياب</t>
  </si>
  <si>
    <t>امية</t>
  </si>
  <si>
    <t>ميسون النمير</t>
  </si>
  <si>
    <t>ناهد ابراهيم</t>
  </si>
  <si>
    <t>ناهد محمد</t>
  </si>
  <si>
    <t>ناهي وسوف</t>
  </si>
  <si>
    <t>نبال فندي</t>
  </si>
  <si>
    <t>نجاة اسماعيل</t>
  </si>
  <si>
    <t>نجاة الخطيب</t>
  </si>
  <si>
    <t>نجوان العيزوقي</t>
  </si>
  <si>
    <t>نجوى محمد</t>
  </si>
  <si>
    <t>نرجس المحمود</t>
  </si>
  <si>
    <t>نسرين الصواف</t>
  </si>
  <si>
    <t>محمد شاكر</t>
  </si>
  <si>
    <t>نسرين حلبي</t>
  </si>
  <si>
    <t>نسرين منزلجي</t>
  </si>
  <si>
    <t>نعمت نكاره</t>
  </si>
  <si>
    <t>نعمه الهايس</t>
  </si>
  <si>
    <t>نعمه سن</t>
  </si>
  <si>
    <t>نهى مسلم</t>
  </si>
  <si>
    <t>نوار شيخ أحمد</t>
  </si>
  <si>
    <t>نور الخليل</t>
  </si>
  <si>
    <t>نور السيوفي</t>
  </si>
  <si>
    <t>محمدبشير</t>
  </si>
  <si>
    <t>نور الملاح</t>
  </si>
  <si>
    <t>عبدالستار</t>
  </si>
  <si>
    <t>نور الياسين</t>
  </si>
  <si>
    <t>نور باكير</t>
  </si>
  <si>
    <t>نور بوشي</t>
  </si>
  <si>
    <t>نور خدام الجامع</t>
  </si>
  <si>
    <t>نور شاوي</t>
  </si>
  <si>
    <t>نقولا</t>
  </si>
  <si>
    <t>نور شعبان</t>
  </si>
  <si>
    <t>نور عطايا</t>
  </si>
  <si>
    <t>محمدثائر</t>
  </si>
  <si>
    <t>نور محجوب</t>
  </si>
  <si>
    <t>نور مراد</t>
  </si>
  <si>
    <t>نور مسعود</t>
  </si>
  <si>
    <t>نور مطر</t>
  </si>
  <si>
    <t>نورا الرجوله</t>
  </si>
  <si>
    <t>نورا سكريه</t>
  </si>
  <si>
    <t>نورا كيروان</t>
  </si>
  <si>
    <t>نوره شريفة</t>
  </si>
  <si>
    <t>نوره هلال</t>
  </si>
  <si>
    <t>نيرمين بدره</t>
  </si>
  <si>
    <t>هتاف</t>
  </si>
  <si>
    <t>نيرمين خلوف</t>
  </si>
  <si>
    <t>نيروز ابو رسلان</t>
  </si>
  <si>
    <t>هاديا زينيه</t>
  </si>
  <si>
    <t>احمدحسام الدين</t>
  </si>
  <si>
    <t>نهوه</t>
  </si>
  <si>
    <t>هاديه العصمان</t>
  </si>
  <si>
    <t>هبا الحلقي</t>
  </si>
  <si>
    <t>هبه ابراهيم</t>
  </si>
  <si>
    <t>هبه التوت</t>
  </si>
  <si>
    <t>هبه الله العبيد</t>
  </si>
  <si>
    <t>هبه سعيد</t>
  </si>
  <si>
    <t>أسامه</t>
  </si>
  <si>
    <t>نارمان</t>
  </si>
  <si>
    <t>هدى بكري</t>
  </si>
  <si>
    <t>هدى صادق</t>
  </si>
  <si>
    <t>هديل الاصفر</t>
  </si>
  <si>
    <t>هديل الحمام</t>
  </si>
  <si>
    <t>هديل العطرات</t>
  </si>
  <si>
    <t>ناجية</t>
  </si>
  <si>
    <t>هديل العفنان</t>
  </si>
  <si>
    <t>هديل اللباد</t>
  </si>
  <si>
    <t>هديه القالش</t>
  </si>
  <si>
    <t>ذكوان</t>
  </si>
  <si>
    <t>هلا عليشه</t>
  </si>
  <si>
    <t>همسه مرشد</t>
  </si>
  <si>
    <t>سمرا</t>
  </si>
  <si>
    <t>هناء الفحل</t>
  </si>
  <si>
    <t>هناء هزيمه</t>
  </si>
  <si>
    <t>هنادي بعيره</t>
  </si>
  <si>
    <t>شيباني</t>
  </si>
  <si>
    <t>هنادي صابر</t>
  </si>
  <si>
    <t>هيا حسين</t>
  </si>
  <si>
    <t>هيفاء علوش</t>
  </si>
  <si>
    <t>وداد ضاهر</t>
  </si>
  <si>
    <t>وسام الزيات</t>
  </si>
  <si>
    <t>نزير</t>
  </si>
  <si>
    <t>وسام عاصي</t>
  </si>
  <si>
    <t>وسن الموسى</t>
  </si>
  <si>
    <t>طريف</t>
  </si>
  <si>
    <t>وصفيه البيطار</t>
  </si>
  <si>
    <t>عبدالفتاح</t>
  </si>
  <si>
    <t>وعد المخللاتي النبكي</t>
  </si>
  <si>
    <t>وفاء العبيد</t>
  </si>
  <si>
    <t>آمنة</t>
  </si>
  <si>
    <t>وفاء المحاميد</t>
  </si>
  <si>
    <t>وفاء سلطان</t>
  </si>
  <si>
    <t>ولاء الاعور</t>
  </si>
  <si>
    <t>وصفية</t>
  </si>
  <si>
    <t>ولاء القاسم</t>
  </si>
  <si>
    <t>ولاء سعد</t>
  </si>
  <si>
    <t>ولاء عباس</t>
  </si>
  <si>
    <t>ولاء عبدالله</t>
  </si>
  <si>
    <t>ولاء لبابيدي</t>
  </si>
  <si>
    <t>يارا اسماعيل</t>
  </si>
  <si>
    <t>يارا زاهده</t>
  </si>
  <si>
    <t>ياسمين الحسين</t>
  </si>
  <si>
    <t>حسونه</t>
  </si>
  <si>
    <t>ياسمين الدلول</t>
  </si>
  <si>
    <t>ياسمين الشيخ</t>
  </si>
  <si>
    <t>ياسمين شحاده</t>
  </si>
  <si>
    <t>ياسمين مصري</t>
  </si>
  <si>
    <t>يانا البودي</t>
  </si>
  <si>
    <t>يسرى مصطفى</t>
  </si>
  <si>
    <t>يسرى هلال</t>
  </si>
  <si>
    <t>يمام منصور</t>
  </si>
  <si>
    <t>لميس ابو سعيد</t>
  </si>
  <si>
    <t>سعد</t>
  </si>
  <si>
    <t>اوراس الفلاح</t>
  </si>
  <si>
    <t xml:space="preserve">رنا حميدان </t>
  </si>
  <si>
    <t>نبيهة</t>
  </si>
  <si>
    <t>حازم وهبة</t>
  </si>
  <si>
    <t>هلا  ابو اللبن</t>
  </si>
  <si>
    <t>ساره قرعوني</t>
  </si>
  <si>
    <t>شكري</t>
  </si>
  <si>
    <t>حسناء ايوب</t>
  </si>
  <si>
    <t>B</t>
  </si>
  <si>
    <t>A</t>
  </si>
  <si>
    <t>الاستنفاذ</t>
  </si>
  <si>
    <t>الاستمارة الخاصة بتسجيل طلاب برنامج رياض الأطفال في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</si>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</sst>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7" x14ac:knownFonts="1">
    <font>
      <sz val="11"/>
      <color theme="1"/>
      <name val="Calibri"/>
      <family val="2"/>
      <scheme val="minor"/>
    </font>
    <font>
      <b/>
      <sz val="10"/>
      <name val="Arial"/>
      <family val="2"/>
    </font>
    <font>
      <b/>
      <sz val="16"/>
      <name val="Arial"/>
      <family val="2"/>
    </font>
    <font>
      <b/>
      <sz val="12"/>
      <name val="Arial"/>
      <family val="2"/>
    </font>
    <font>
      <sz val="10"/>
      <color indexed="8"/>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2"/>
      <color theme="8" tint="-0.249977111117893"/>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sz val="16"/>
      <color theme="1"/>
      <name val="Calibri"/>
      <family val="2"/>
      <scheme val="minor"/>
    </font>
    <font>
      <b/>
      <sz val="14"/>
      <name val="Calibri"/>
      <family val="2"/>
      <scheme val="minor"/>
    </font>
    <font>
      <b/>
      <sz val="12"/>
      <color theme="0"/>
      <name val="Arial"/>
      <family val="2"/>
    </font>
    <font>
      <b/>
      <sz val="16"/>
      <color theme="0"/>
      <name val="Calibri"/>
      <family val="2"/>
      <scheme val="minor"/>
    </font>
    <font>
      <sz val="12"/>
      <color theme="0"/>
      <name val="Calibri"/>
      <family val="2"/>
      <scheme val="minor"/>
    </font>
    <font>
      <b/>
      <sz val="13"/>
      <color rgb="FFFF0000"/>
      <name val="Calibri"/>
      <family val="2"/>
      <scheme val="minor"/>
    </font>
    <font>
      <b/>
      <sz val="8"/>
      <name val="Calibri"/>
      <family val="2"/>
      <scheme val="minor"/>
    </font>
    <font>
      <sz val="8"/>
      <color theme="1"/>
      <name val="Calibri"/>
      <family val="2"/>
      <scheme val="minor"/>
    </font>
    <font>
      <b/>
      <sz val="16"/>
      <color theme="1"/>
      <name val="Sakkal Majalla"/>
    </font>
    <font>
      <sz val="11"/>
      <color theme="5" tint="0.79998168889431442"/>
      <name val="Calibri"/>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Calibri"/>
      <family val="2"/>
      <scheme val="minor"/>
    </font>
    <font>
      <b/>
      <sz val="11"/>
      <color theme="0"/>
      <name val="Calibri"/>
      <family val="2"/>
      <scheme val="minor"/>
    </font>
    <font>
      <b/>
      <sz val="12"/>
      <color theme="0"/>
      <name val="Calibri"/>
      <family val="2"/>
      <scheme val="minor"/>
    </font>
    <font>
      <b/>
      <sz val="12"/>
      <color rgb="FF002060"/>
      <name val="Calibri"/>
      <family val="2"/>
      <scheme val="minor"/>
    </font>
    <font>
      <b/>
      <sz val="16"/>
      <color rgb="FF002060"/>
      <name val="Calibri"/>
      <family val="2"/>
      <scheme val="minor"/>
    </font>
    <font>
      <b/>
      <sz val="10"/>
      <color theme="0"/>
      <name val="Arial"/>
      <family val="2"/>
    </font>
    <font>
      <sz val="14"/>
      <name val="Sakkal Majalla"/>
    </font>
    <font>
      <sz val="11"/>
      <color indexed="8"/>
      <name val="Calibri"/>
      <family val="2"/>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Calibri"/>
      <family val="2"/>
      <scheme val="minor"/>
    </font>
    <font>
      <sz val="11"/>
      <color theme="0"/>
      <name val="Calibri"/>
      <family val="2"/>
      <charset val="178"/>
      <scheme val="minor"/>
    </font>
    <font>
      <sz val="10"/>
      <color rgb="FFFF0000"/>
      <name val="Calibri"/>
      <family val="2"/>
      <scheme val="minor"/>
    </font>
    <font>
      <b/>
      <sz val="11"/>
      <color rgb="FF002060"/>
      <name val="Calibri"/>
      <family val="2"/>
      <scheme val="minor"/>
    </font>
    <font>
      <b/>
      <sz val="8"/>
      <color rgb="FFFF0000"/>
      <name val="Calibri"/>
      <family val="2"/>
      <scheme val="minor"/>
    </font>
    <font>
      <sz val="11"/>
      <color theme="0"/>
      <name val="Arial"/>
      <family val="2"/>
      <charset val="178"/>
    </font>
    <font>
      <sz val="10"/>
      <color theme="0"/>
      <name val="Arial"/>
      <family val="2"/>
      <charset val="178"/>
    </font>
    <font>
      <u/>
      <sz val="10"/>
      <name val="Arial"/>
      <family val="2"/>
      <charset val="178"/>
    </font>
    <font>
      <sz val="10"/>
      <color theme="1"/>
      <name val="Calibri"/>
      <family val="2"/>
      <charset val="178"/>
      <scheme val="minor"/>
    </font>
    <font>
      <sz val="10"/>
      <name val="Arial"/>
      <family val="2"/>
      <charset val="178"/>
    </font>
    <font>
      <sz val="10"/>
      <color theme="0"/>
      <name val="Calibri"/>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Calibri"/>
      <family val="2"/>
      <charset val="178"/>
      <scheme val="minor"/>
    </font>
    <font>
      <sz val="9"/>
      <color theme="0"/>
      <name val="Calibri"/>
      <family val="2"/>
      <scheme val="minor"/>
    </font>
    <font>
      <sz val="11"/>
      <color theme="0"/>
      <name val="Simplified Arabic"/>
      <family val="1"/>
      <charset val="178"/>
    </font>
    <font>
      <sz val="11"/>
      <color theme="0"/>
      <name val="Traditional Arabic"/>
      <family val="1"/>
      <charset val="178"/>
    </font>
    <font>
      <b/>
      <sz val="9"/>
      <color theme="0"/>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0" fillId="0" borderId="0"/>
    <xf numFmtId="0" fontId="11" fillId="0" borderId="0"/>
    <xf numFmtId="0" fontId="4" fillId="0" borderId="0"/>
  </cellStyleXfs>
  <cellXfs count="625">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Protection="1">
      <protection hidden="1"/>
    </xf>
    <xf numFmtId="0" fontId="16" fillId="0" borderId="0" xfId="0" applyFont="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6" fillId="0" borderId="0" xfId="0" applyFont="1" applyAlignment="1" applyProtection="1">
      <alignment horizontal="center"/>
      <protection hidden="1"/>
    </xf>
    <xf numFmtId="0" fontId="18" fillId="0" borderId="0" xfId="0" applyFont="1" applyAlignment="1" applyProtection="1">
      <alignment vertical="center"/>
      <protection hidden="1"/>
    </xf>
    <xf numFmtId="0" fontId="18" fillId="0" borderId="0" xfId="0" applyFont="1" applyAlignment="1" applyProtection="1">
      <alignment horizontal="right" vertical="center"/>
      <protection hidden="1"/>
    </xf>
    <xf numFmtId="0" fontId="19" fillId="0" borderId="0" xfId="0" applyFont="1" applyAlignment="1" applyProtection="1">
      <alignment vertical="center"/>
      <protection hidden="1"/>
    </xf>
    <xf numFmtId="0" fontId="20" fillId="0" borderId="0" xfId="1" applyFont="1" applyFill="1" applyBorder="1" applyProtection="1">
      <protection hidden="1"/>
    </xf>
    <xf numFmtId="0" fontId="16" fillId="0" borderId="0" xfId="0" applyFont="1" applyAlignment="1" applyProtection="1">
      <alignment horizontal="center" vertical="center" wrapTex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3" fillId="0" borderId="0" xfId="0" applyFont="1" applyAlignment="1" applyProtection="1">
      <alignment vertical="center" shrinkToFit="1"/>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right"/>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0" fontId="23" fillId="0" borderId="0" xfId="0" applyFont="1" applyProtection="1">
      <protection hidden="1"/>
    </xf>
    <xf numFmtId="0" fontId="16"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vertical="center" textRotation="90"/>
      <protection hidden="1"/>
    </xf>
    <xf numFmtId="0" fontId="25"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26" fillId="0" borderId="0" xfId="0" applyFont="1" applyAlignment="1" applyProtection="1">
      <alignment shrinkToFit="1"/>
      <protection hidden="1"/>
    </xf>
    <xf numFmtId="0" fontId="27" fillId="0" borderId="0" xfId="0" applyFont="1" applyProtection="1">
      <protection hidden="1"/>
    </xf>
    <xf numFmtId="0" fontId="28"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30" xfId="0" applyFont="1" applyFill="1" applyBorder="1" applyAlignment="1" applyProtection="1">
      <alignment horizontal="center" vertical="center"/>
      <protection hidden="1"/>
    </xf>
    <xf numFmtId="0" fontId="25" fillId="0" borderId="6" xfId="0" applyFont="1" applyBorder="1" applyProtection="1">
      <protection hidden="1"/>
    </xf>
    <xf numFmtId="0" fontId="0" fillId="5" borderId="38" xfId="0" applyFill="1" applyBorder="1" applyAlignment="1" applyProtection="1">
      <alignment wrapText="1"/>
      <protection locked="0"/>
    </xf>
    <xf numFmtId="0" fontId="13" fillId="0" borderId="0" xfId="0" applyFont="1" applyProtection="1">
      <protection hidden="1"/>
    </xf>
    <xf numFmtId="0" fontId="28" fillId="4" borderId="4" xfId="0" applyFont="1" applyFill="1" applyBorder="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49" fontId="0" fillId="5" borderId="38" xfId="0" applyNumberFormat="1" applyFill="1" applyBorder="1" applyAlignment="1" applyProtection="1">
      <alignment wrapText="1"/>
      <protection locked="0"/>
    </xf>
    <xf numFmtId="0" fontId="3" fillId="0" borderId="0" xfId="0" applyFont="1" applyAlignment="1" applyProtection="1">
      <alignment vertical="center"/>
      <protection hidden="1"/>
    </xf>
    <xf numFmtId="0" fontId="6" fillId="3" borderId="32"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34" fillId="2" borderId="3" xfId="0" applyFont="1" applyFill="1" applyBorder="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0" xfId="0" applyFont="1" applyAlignment="1" applyProtection="1">
      <alignment horizontal="center" vertical="center" shrinkToFit="1"/>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51" fillId="0" borderId="42" xfId="0" applyFont="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31" fillId="0" borderId="6"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6" fillId="13" borderId="68" xfId="0" applyFont="1" applyFill="1" applyBorder="1" applyAlignment="1" applyProtection="1">
      <alignment horizontal="center" vertical="center"/>
      <protection hidden="1"/>
    </xf>
    <xf numFmtId="0" fontId="36" fillId="13" borderId="69" xfId="0" applyFont="1" applyFill="1" applyBorder="1" applyAlignment="1" applyProtection="1">
      <alignment horizontal="center" vertical="center"/>
      <protection hidden="1"/>
    </xf>
    <xf numFmtId="14" fontId="36" fillId="13" borderId="69" xfId="0" applyNumberFormat="1" applyFont="1" applyFill="1" applyBorder="1" applyAlignment="1" applyProtection="1">
      <alignment horizontal="center" vertical="center"/>
      <protection hidden="1"/>
    </xf>
    <xf numFmtId="0" fontId="29" fillId="0" borderId="65" xfId="0" applyFont="1" applyBorder="1" applyAlignment="1" applyProtection="1">
      <alignment horizontal="center" vertical="center"/>
      <protection hidden="1"/>
    </xf>
    <xf numFmtId="0" fontId="3" fillId="0" borderId="65" xfId="0" applyFont="1" applyBorder="1" applyAlignment="1" applyProtection="1">
      <alignment vertical="center" shrinkToFit="1"/>
      <protection hidden="1"/>
    </xf>
    <xf numFmtId="0" fontId="3" fillId="0" borderId="65" xfId="0" applyFont="1" applyBorder="1" applyAlignment="1" applyProtection="1">
      <alignment horizontal="center" vertical="center" shrinkToFit="1"/>
      <protection hidden="1"/>
    </xf>
    <xf numFmtId="0" fontId="25" fillId="0" borderId="65" xfId="0" applyFont="1" applyBorder="1" applyAlignment="1" applyProtection="1">
      <alignment vertical="center" shrinkToFit="1"/>
      <protection hidden="1"/>
    </xf>
    <xf numFmtId="0" fontId="30" fillId="0" borderId="65" xfId="0" applyFont="1" applyBorder="1" applyAlignment="1" applyProtection="1">
      <alignment vertical="center"/>
      <protection hidden="1"/>
    </xf>
    <xf numFmtId="0" fontId="37" fillId="13" borderId="68" xfId="0" applyFont="1" applyFill="1" applyBorder="1" applyAlignment="1" applyProtection="1">
      <alignment horizontal="center" vertical="center"/>
      <protection hidden="1"/>
    </xf>
    <xf numFmtId="0" fontId="37" fillId="13" borderId="69" xfId="0" applyFont="1" applyFill="1" applyBorder="1" applyAlignment="1" applyProtection="1">
      <alignment horizontal="center" vertical="center"/>
      <protection hidden="1"/>
    </xf>
    <xf numFmtId="14" fontId="37" fillId="13" borderId="69"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38" fillId="14" borderId="70" xfId="0" applyFont="1" applyFill="1" applyBorder="1" applyAlignment="1" applyProtection="1">
      <alignment horizontal="center" vertical="center"/>
      <protection hidden="1"/>
    </xf>
    <xf numFmtId="0" fontId="38" fillId="14" borderId="71" xfId="0" applyFont="1" applyFill="1" applyBorder="1" applyAlignment="1" applyProtection="1">
      <alignment horizontal="center" vertical="center"/>
      <protection hidden="1"/>
    </xf>
    <xf numFmtId="14" fontId="38" fillId="14" borderId="71" xfId="0" applyNumberFormat="1" applyFont="1" applyFill="1" applyBorder="1" applyAlignment="1" applyProtection="1">
      <alignment horizontal="center" vertical="center"/>
      <protection hidden="1"/>
    </xf>
    <xf numFmtId="0" fontId="38" fillId="14" borderId="72" xfId="0" applyFont="1" applyFill="1" applyBorder="1" applyAlignment="1" applyProtection="1">
      <alignment horizontal="center" vertical="center"/>
      <protection hidden="1"/>
    </xf>
    <xf numFmtId="0" fontId="30" fillId="4" borderId="87" xfId="0" applyFont="1" applyFill="1" applyBorder="1" applyAlignment="1" applyProtection="1">
      <alignment horizontal="center" vertical="center"/>
      <protection hidden="1"/>
    </xf>
    <xf numFmtId="0" fontId="30" fillId="4" borderId="90" xfId="0" applyFont="1" applyFill="1" applyBorder="1" applyAlignment="1" applyProtection="1">
      <alignment horizontal="center" vertical="center"/>
      <protection hidden="1"/>
    </xf>
    <xf numFmtId="0" fontId="30" fillId="4" borderId="89" xfId="0" applyFont="1" applyFill="1" applyBorder="1" applyAlignment="1" applyProtection="1">
      <alignment horizontal="center" vertical="center" wrapText="1"/>
      <protection hidden="1"/>
    </xf>
    <xf numFmtId="0" fontId="38" fillId="11" borderId="73" xfId="0" applyFont="1" applyFill="1" applyBorder="1" applyAlignment="1" applyProtection="1">
      <alignment horizontal="center" vertical="center"/>
      <protection hidden="1"/>
    </xf>
    <xf numFmtId="0" fontId="38" fillId="11" borderId="71" xfId="0" applyFont="1" applyFill="1" applyBorder="1" applyAlignment="1" applyProtection="1">
      <alignment horizontal="center" vertical="center"/>
      <protection hidden="1"/>
    </xf>
    <xf numFmtId="0" fontId="38" fillId="11" borderId="80" xfId="0" applyFont="1" applyFill="1" applyBorder="1" applyAlignment="1" applyProtection="1">
      <alignment horizontal="center" vertical="center"/>
      <protection hidden="1"/>
    </xf>
    <xf numFmtId="0" fontId="30" fillId="15" borderId="79"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29" fillId="0" borderId="44" xfId="0" applyFont="1" applyBorder="1" applyAlignment="1" applyProtection="1">
      <alignment horizontal="center" vertical="center"/>
      <protection hidden="1"/>
    </xf>
    <xf numFmtId="0" fontId="29" fillId="0" borderId="43" xfId="0" applyFont="1" applyBorder="1" applyAlignment="1" applyProtection="1">
      <alignment horizontal="center" vertical="center"/>
      <protection hidden="1"/>
    </xf>
    <xf numFmtId="0" fontId="29" fillId="0" borderId="46" xfId="0" applyFont="1" applyBorder="1" applyAlignment="1" applyProtection="1">
      <alignment horizontal="center" vertical="center"/>
      <protection hidden="1"/>
    </xf>
    <xf numFmtId="1" fontId="29" fillId="0" borderId="45" xfId="0" applyNumberFormat="1"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39" fillId="0" borderId="39" xfId="0"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14" fontId="0" fillId="0" borderId="0" xfId="0" applyNumberFormat="1" applyProtection="1">
      <protection hidden="1"/>
    </xf>
    <xf numFmtId="0" fontId="28" fillId="4" borderId="3" xfId="0"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6" fillId="3" borderId="99" xfId="0" applyFont="1" applyFill="1" applyBorder="1" applyAlignment="1" applyProtection="1">
      <alignment vertical="center"/>
      <protection hidden="1"/>
    </xf>
    <xf numFmtId="49" fontId="38" fillId="14" borderId="71" xfId="0" applyNumberFormat="1" applyFont="1" applyFill="1" applyBorder="1" applyAlignment="1" applyProtection="1">
      <alignment horizontal="center" vertical="center"/>
      <protection hidden="1"/>
    </xf>
    <xf numFmtId="49" fontId="30" fillId="4" borderId="88" xfId="0" applyNumberFormat="1" applyFont="1" applyFill="1" applyBorder="1" applyAlignment="1" applyProtection="1">
      <alignment horizontal="center" vertical="center"/>
      <protection hidden="1"/>
    </xf>
    <xf numFmtId="14" fontId="29" fillId="0" borderId="43" xfId="0" applyNumberFormat="1" applyFont="1" applyBorder="1" applyAlignment="1" applyProtection="1">
      <alignment horizontal="center" vertical="center"/>
      <protection hidden="1"/>
    </xf>
    <xf numFmtId="0" fontId="54" fillId="6" borderId="0" xfId="0" applyFont="1" applyFill="1" applyAlignment="1" applyProtection="1">
      <alignment horizontal="center" vertical="center" textRotation="90"/>
      <protection hidden="1"/>
    </xf>
    <xf numFmtId="0" fontId="56" fillId="0" borderId="0" xfId="0" applyFont="1"/>
    <xf numFmtId="0" fontId="59" fillId="0" borderId="0" xfId="0" applyFont="1" applyAlignment="1">
      <alignment horizontal="center"/>
    </xf>
    <xf numFmtId="0" fontId="59" fillId="0" borderId="0" xfId="0" applyFont="1"/>
    <xf numFmtId="0" fontId="55" fillId="0" borderId="0" xfId="0" applyFont="1"/>
    <xf numFmtId="0" fontId="55" fillId="0" borderId="0" xfId="0" applyFont="1" applyAlignment="1">
      <alignment horizontal="center"/>
    </xf>
    <xf numFmtId="0" fontId="64" fillId="21" borderId="105" xfId="1" applyFont="1" applyFill="1" applyBorder="1"/>
    <xf numFmtId="0" fontId="60" fillId="0" borderId="0" xfId="1" applyFont="1" applyFill="1" applyBorder="1" applyAlignment="1">
      <alignment vertical="center" wrapText="1"/>
    </xf>
    <xf numFmtId="0" fontId="60" fillId="0" borderId="0" xfId="1" applyFont="1" applyFill="1" applyAlignment="1"/>
    <xf numFmtId="0" fontId="35" fillId="0" borderId="0" xfId="0" applyFont="1" applyProtection="1">
      <protection hidden="1"/>
    </xf>
    <xf numFmtId="0" fontId="3" fillId="5" borderId="5" xfId="0" applyFont="1" applyFill="1" applyBorder="1" applyAlignment="1" applyProtection="1">
      <alignment horizontal="center" vertical="center" shrinkToFit="1"/>
      <protection hidden="1"/>
    </xf>
    <xf numFmtId="0" fontId="13" fillId="0" borderId="67"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8" fillId="7" borderId="12"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28" fillId="3" borderId="0" xfId="0" applyFont="1" applyFill="1" applyAlignment="1" applyProtection="1">
      <alignment horizontal="center" vertical="center"/>
      <protection hidden="1"/>
    </xf>
    <xf numFmtId="0" fontId="28" fillId="7" borderId="11"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9" fillId="5" borderId="129" xfId="0" applyFont="1" applyFill="1" applyBorder="1" applyAlignment="1" applyProtection="1">
      <alignment horizontal="center" vertical="center"/>
      <protection hidden="1"/>
    </xf>
    <xf numFmtId="0" fontId="69" fillId="5" borderId="42" xfId="0" applyFont="1" applyFill="1" applyBorder="1" applyAlignment="1" applyProtection="1">
      <alignment horizontal="center" vertical="center"/>
      <protection hidden="1"/>
    </xf>
    <xf numFmtId="0" fontId="3" fillId="5" borderId="130" xfId="0" applyFont="1" applyFill="1" applyBorder="1" applyAlignment="1" applyProtection="1">
      <alignment horizontal="center" vertical="center" shrinkToFit="1"/>
      <protection hidden="1"/>
    </xf>
    <xf numFmtId="0" fontId="69" fillId="5" borderId="34" xfId="0" applyFont="1" applyFill="1" applyBorder="1" applyAlignment="1" applyProtection="1">
      <alignment horizontal="center" vertical="center"/>
      <protection hidden="1"/>
    </xf>
    <xf numFmtId="0" fontId="69" fillId="5" borderId="33" xfId="0" applyFont="1" applyFill="1" applyBorder="1" applyAlignment="1" applyProtection="1">
      <alignment horizontal="center" vertical="center"/>
      <protection hidden="1"/>
    </xf>
    <xf numFmtId="0" fontId="28" fillId="7" borderId="44" xfId="0" applyFont="1" applyFill="1" applyBorder="1" applyAlignment="1" applyProtection="1">
      <alignment horizontal="center" vertical="center"/>
      <protection locked="0" hidden="1"/>
    </xf>
    <xf numFmtId="0" fontId="28" fillId="4" borderId="94" xfId="0" applyFont="1" applyFill="1" applyBorder="1" applyAlignment="1" applyProtection="1">
      <alignment horizontal="center" vertical="center"/>
      <protection hidden="1"/>
    </xf>
    <xf numFmtId="0" fontId="69" fillId="5" borderId="2" xfId="0" applyFont="1" applyFill="1" applyBorder="1" applyAlignment="1" applyProtection="1">
      <alignment horizontal="center" vertical="center"/>
      <protection hidden="1"/>
    </xf>
    <xf numFmtId="0" fontId="28" fillId="4" borderId="131"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0" fillId="4" borderId="94" xfId="0" applyFill="1" applyBorder="1" applyAlignment="1" applyProtection="1">
      <alignment horizontal="center" vertical="center"/>
      <protection hidden="1"/>
    </xf>
    <xf numFmtId="0" fontId="0" fillId="4" borderId="131" xfId="0" applyFill="1" applyBorder="1" applyAlignment="1" applyProtection="1">
      <alignment horizontal="center" vertical="center"/>
      <protection hidden="1"/>
    </xf>
    <xf numFmtId="0" fontId="69" fillId="3" borderId="134" xfId="0" applyFont="1" applyFill="1" applyBorder="1" applyAlignment="1" applyProtection="1">
      <alignment horizontal="center" vertical="center"/>
      <protection hidden="1"/>
    </xf>
    <xf numFmtId="0" fontId="69" fillId="3" borderId="44" xfId="0" applyFont="1" applyFill="1" applyBorder="1" applyAlignment="1" applyProtection="1">
      <alignment horizontal="center" vertical="center"/>
      <protection hidden="1"/>
    </xf>
    <xf numFmtId="0" fontId="69" fillId="5" borderId="135" xfId="0" applyFont="1" applyFill="1" applyBorder="1" applyAlignment="1" applyProtection="1">
      <alignment horizontal="center" vertical="center"/>
      <protection hidden="1"/>
    </xf>
    <xf numFmtId="0" fontId="69" fillId="3" borderId="136" xfId="0" applyFont="1" applyFill="1" applyBorder="1" applyAlignment="1" applyProtection="1">
      <alignment horizontal="center" vertical="center"/>
      <protection hidden="1"/>
    </xf>
    <xf numFmtId="0" fontId="69" fillId="5" borderId="137" xfId="0" applyFont="1" applyFill="1" applyBorder="1" applyAlignment="1" applyProtection="1">
      <alignment horizontal="center" vertical="center"/>
      <protection hidden="1"/>
    </xf>
    <xf numFmtId="0" fontId="69" fillId="3" borderId="18" xfId="0" applyFont="1" applyFill="1" applyBorder="1" applyAlignment="1" applyProtection="1">
      <alignment horizontal="center" vertical="center"/>
      <protection hidden="1"/>
    </xf>
    <xf numFmtId="0" fontId="69" fillId="8" borderId="129" xfId="0" applyFont="1" applyFill="1" applyBorder="1" applyAlignment="1" applyProtection="1">
      <alignment horizontal="center" vertical="center"/>
      <protection hidden="1"/>
    </xf>
    <xf numFmtId="0" fontId="69" fillId="8" borderId="134" xfId="0" applyFont="1" applyFill="1" applyBorder="1" applyAlignment="1" applyProtection="1">
      <alignment horizontal="center" vertical="center"/>
      <protection hidden="1"/>
    </xf>
    <xf numFmtId="0" fontId="38" fillId="8" borderId="0" xfId="0" applyFont="1" applyFill="1" applyAlignment="1" applyProtection="1">
      <alignment horizontal="center" vertical="center"/>
      <protection hidden="1"/>
    </xf>
    <xf numFmtId="0" fontId="69" fillId="8" borderId="42" xfId="0" applyFont="1" applyFill="1" applyBorder="1" applyAlignment="1" applyProtection="1">
      <alignment horizontal="center" vertical="center"/>
      <protection hidden="1"/>
    </xf>
    <xf numFmtId="0" fontId="69" fillId="8" borderId="44" xfId="0" applyFont="1" applyFill="1" applyBorder="1" applyAlignment="1" applyProtection="1">
      <alignment horizontal="center" vertical="center"/>
      <protection hidden="1"/>
    </xf>
    <xf numFmtId="0" fontId="35" fillId="8" borderId="0" xfId="0" applyFont="1" applyFill="1" applyProtection="1">
      <protection hidden="1"/>
    </xf>
    <xf numFmtId="0" fontId="0" fillId="0" borderId="94" xfId="0" applyBorder="1" applyAlignment="1" applyProtection="1">
      <alignment horizontal="center" vertical="center" shrinkToFit="1"/>
      <protection hidden="1"/>
    </xf>
    <xf numFmtId="0" fontId="0" fillId="0" borderId="0" xfId="0" applyAlignment="1" applyProtection="1">
      <alignment shrinkToFit="1"/>
      <protection hidden="1"/>
    </xf>
    <xf numFmtId="0" fontId="49" fillId="16" borderId="0" xfId="0" applyFont="1" applyFill="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50" fillId="2" borderId="34" xfId="0" applyFont="1" applyFill="1" applyBorder="1" applyAlignment="1" applyProtection="1">
      <alignment horizontal="center" vertical="center" shrinkToFit="1"/>
      <protection hidden="1"/>
    </xf>
    <xf numFmtId="0" fontId="34" fillId="2" borderId="11" xfId="0" applyFont="1" applyFill="1" applyBorder="1" applyAlignment="1" applyProtection="1">
      <alignment horizontal="center" vertical="center" shrinkToFit="1"/>
      <protection hidden="1"/>
    </xf>
    <xf numFmtId="0" fontId="34" fillId="2" borderId="0" xfId="0" applyFont="1" applyFill="1" applyAlignment="1" applyProtection="1">
      <alignment horizontal="center" vertical="center" shrinkToFit="1"/>
      <protection hidden="1"/>
    </xf>
    <xf numFmtId="0" fontId="48" fillId="0" borderId="0" xfId="0" applyFont="1" applyAlignment="1" applyProtection="1">
      <alignment horizontal="center" vertical="center" shrinkToFit="1"/>
      <protection hidden="1"/>
    </xf>
    <xf numFmtId="0" fontId="34" fillId="0" borderId="33" xfId="0" applyFont="1" applyBorder="1" applyAlignment="1" applyProtection="1">
      <alignment horizontal="center" vertical="center" shrinkToFit="1"/>
      <protection hidden="1"/>
    </xf>
    <xf numFmtId="0" fontId="0" fillId="0" borderId="44"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8" fillId="0" borderId="0" xfId="0" applyFont="1" applyAlignment="1" applyProtection="1">
      <alignment shrinkToFit="1"/>
      <protection hidden="1"/>
    </xf>
    <xf numFmtId="0" fontId="35" fillId="13" borderId="0" xfId="0" applyFont="1" applyFill="1" applyProtection="1">
      <protection hidden="1"/>
    </xf>
    <xf numFmtId="0" fontId="0" fillId="13" borderId="0" xfId="0" applyFill="1" applyProtection="1">
      <protection hidden="1"/>
    </xf>
    <xf numFmtId="0" fontId="29" fillId="13" borderId="0" xfId="0" applyFont="1" applyFill="1" applyProtection="1">
      <protection hidden="1"/>
    </xf>
    <xf numFmtId="0" fontId="25" fillId="0" borderId="0" xfId="0" applyFont="1" applyAlignment="1" applyProtection="1">
      <alignment vertical="center" shrinkToFit="1"/>
      <protection hidden="1"/>
    </xf>
    <xf numFmtId="0" fontId="3" fillId="5" borderId="50" xfId="0" applyFont="1" applyFill="1" applyBorder="1" applyAlignment="1" applyProtection="1">
      <alignment horizontal="center" vertical="center" shrinkToFit="1"/>
      <protection hidden="1"/>
    </xf>
    <xf numFmtId="0" fontId="28" fillId="4" borderId="138" xfId="0" applyFont="1" applyFill="1" applyBorder="1" applyAlignment="1" applyProtection="1">
      <alignment horizontal="center" vertical="center"/>
      <protection hidden="1"/>
    </xf>
    <xf numFmtId="0" fontId="28" fillId="4" borderId="39" xfId="0" applyFont="1" applyFill="1" applyBorder="1" applyAlignment="1" applyProtection="1">
      <alignment horizontal="center" vertical="center"/>
      <protection hidden="1"/>
    </xf>
    <xf numFmtId="0" fontId="28" fillId="4" borderId="139" xfId="0" applyFont="1" applyFill="1" applyBorder="1" applyAlignment="1" applyProtection="1">
      <alignment horizontal="center" vertical="center"/>
      <protection hidden="1"/>
    </xf>
    <xf numFmtId="0" fontId="53" fillId="0" borderId="31" xfId="0" applyFont="1" applyBorder="1" applyAlignment="1" applyProtection="1">
      <alignment vertical="center"/>
      <protection hidden="1"/>
    </xf>
    <xf numFmtId="0" fontId="53" fillId="0" borderId="32" xfId="0" applyFont="1" applyBorder="1" applyAlignment="1" applyProtection="1">
      <alignment vertical="center"/>
      <protection hidden="1"/>
    </xf>
    <xf numFmtId="0" fontId="28" fillId="4" borderId="52" xfId="0" applyFont="1" applyFill="1" applyBorder="1" applyAlignment="1" applyProtection="1">
      <alignment horizontal="center" vertical="center"/>
      <protection hidden="1"/>
    </xf>
    <xf numFmtId="0" fontId="47" fillId="20" borderId="0" xfId="0" applyFont="1" applyFill="1" applyAlignment="1" applyProtection="1">
      <alignment horizontal="center" vertical="center"/>
      <protection hidden="1"/>
    </xf>
    <xf numFmtId="164" fontId="74" fillId="14" borderId="66" xfId="0" applyNumberFormat="1" applyFont="1" applyFill="1" applyBorder="1" applyAlignment="1" applyProtection="1">
      <alignment vertical="center"/>
      <protection hidden="1"/>
    </xf>
    <xf numFmtId="0" fontId="0" fillId="0" borderId="66" xfId="0" applyBorder="1" applyProtection="1">
      <protection hidden="1"/>
    </xf>
    <xf numFmtId="0" fontId="15" fillId="13" borderId="0" xfId="0" applyFont="1" applyFill="1" applyProtection="1">
      <protection hidden="1"/>
    </xf>
    <xf numFmtId="0" fontId="34" fillId="0" borderId="95" xfId="0" applyFont="1" applyBorder="1" applyAlignment="1" applyProtection="1">
      <alignment vertical="center" textRotation="90" shrinkToFit="1"/>
      <protection hidden="1"/>
    </xf>
    <xf numFmtId="0" fontId="0" fillId="0" borderId="95" xfId="0" applyBorder="1" applyAlignment="1" applyProtection="1">
      <alignment horizontal="center" vertical="center" shrinkToFit="1"/>
      <protection hidden="1"/>
    </xf>
    <xf numFmtId="0" fontId="13" fillId="0" borderId="32" xfId="0" applyFont="1" applyBorder="1" applyAlignment="1" applyProtection="1">
      <alignment vertical="center"/>
      <protection hidden="1"/>
    </xf>
    <xf numFmtId="0" fontId="53" fillId="0" borderId="10"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1" fillId="0" borderId="0" xfId="0" applyFont="1" applyAlignment="1" applyProtection="1">
      <alignment vertical="center"/>
      <protection hidden="1"/>
    </xf>
    <xf numFmtId="0" fontId="31" fillId="4" borderId="0" xfId="0" applyFont="1" applyFill="1" applyAlignment="1" applyProtection="1">
      <alignment vertical="center"/>
      <protection hidden="1"/>
    </xf>
    <xf numFmtId="0" fontId="31" fillId="0" borderId="26" xfId="0" applyFont="1" applyBorder="1" applyAlignment="1" applyProtection="1">
      <alignment vertical="center"/>
      <protection hidden="1"/>
    </xf>
    <xf numFmtId="0" fontId="3" fillId="5" borderId="7"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4" fillId="0" borderId="95" xfId="0" applyFont="1" applyBorder="1" applyAlignment="1" applyProtection="1">
      <alignment horizontal="center" vertical="top" shrinkToFit="1"/>
      <protection hidden="1"/>
    </xf>
    <xf numFmtId="0" fontId="79" fillId="5" borderId="38" xfId="0" applyFont="1" applyFill="1" applyBorder="1" applyAlignment="1" applyProtection="1">
      <alignment horizontal="center" vertical="center" wrapText="1"/>
      <protection locked="0"/>
    </xf>
    <xf numFmtId="0" fontId="79" fillId="0" borderId="98" xfId="0" applyFont="1" applyBorder="1" applyAlignment="1">
      <alignment horizontal="center" vertical="center"/>
    </xf>
    <xf numFmtId="49" fontId="0" fillId="0" borderId="0" xfId="0" applyNumberFormat="1"/>
    <xf numFmtId="0" fontId="32" fillId="11" borderId="37" xfId="0" applyFont="1" applyFill="1" applyBorder="1" applyAlignment="1">
      <alignment horizontal="center" vertical="center"/>
    </xf>
    <xf numFmtId="0" fontId="32" fillId="11" borderId="36" xfId="0" applyFont="1" applyFill="1" applyBorder="1" applyAlignment="1">
      <alignment horizontal="center" vertical="center"/>
    </xf>
    <xf numFmtId="49" fontId="80" fillId="0" borderId="0" xfId="0" applyNumberFormat="1" applyFont="1" applyAlignment="1">
      <alignment shrinkToFit="1"/>
    </xf>
    <xf numFmtId="0" fontId="0" fillId="5" borderId="38" xfId="0" applyFill="1" applyBorder="1" applyAlignment="1">
      <alignment wrapText="1"/>
    </xf>
    <xf numFmtId="0" fontId="0" fillId="0" borderId="0" xfId="0" applyAlignment="1">
      <alignment wrapText="1"/>
    </xf>
    <xf numFmtId="49" fontId="32" fillId="11" borderId="37" xfId="0" applyNumberFormat="1" applyFont="1" applyFill="1" applyBorder="1" applyAlignment="1">
      <alignment horizontal="center" vertical="center"/>
    </xf>
    <xf numFmtId="0" fontId="13" fillId="0" borderId="0" xfId="0" applyFont="1"/>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9" xfId="0" applyFont="1" applyBorder="1" applyAlignment="1" applyProtection="1">
      <alignment horizontal="center" vertical="center" shrinkToFit="1"/>
      <protection hidden="1"/>
    </xf>
    <xf numFmtId="0" fontId="1" fillId="0" borderId="27" xfId="0" applyFont="1" applyBorder="1" applyAlignment="1" applyProtection="1">
      <alignment horizontal="left" vertical="center" shrinkToFit="1"/>
      <protection hidden="1"/>
    </xf>
    <xf numFmtId="0" fontId="81" fillId="0" borderId="27" xfId="0" applyFont="1" applyBorder="1" applyAlignment="1" applyProtection="1">
      <alignment horizontal="right" vertical="center" shrinkToFit="1"/>
      <protection hidden="1"/>
    </xf>
    <xf numFmtId="0" fontId="1" fillId="0" borderId="27" xfId="0" applyFont="1" applyBorder="1" applyAlignment="1" applyProtection="1">
      <alignment horizontal="right" vertical="center" shrinkToFit="1"/>
      <protection hidden="1"/>
    </xf>
    <xf numFmtId="0" fontId="81" fillId="0" borderId="28" xfId="0" applyFont="1" applyBorder="1" applyAlignment="1" applyProtection="1">
      <alignment horizontal="right" vertical="center" shrinkToFit="1"/>
      <protection hidden="1"/>
    </xf>
    <xf numFmtId="0" fontId="10" fillId="3" borderId="27" xfId="0" applyFont="1" applyFill="1" applyBorder="1" applyAlignment="1" applyProtection="1">
      <alignment horizontal="center" vertical="center" shrinkToFit="1"/>
      <protection hidden="1"/>
    </xf>
    <xf numFmtId="0" fontId="47" fillId="0" borderId="0" xfId="0" applyFont="1" applyAlignment="1" applyProtection="1">
      <alignment horizontal="center" vertical="center"/>
      <protection hidden="1"/>
    </xf>
    <xf numFmtId="0" fontId="10" fillId="0" borderId="27" xfId="0" applyFont="1" applyBorder="1" applyAlignment="1" applyProtection="1">
      <alignment vertical="center" shrinkToFit="1"/>
      <protection hidden="1"/>
    </xf>
    <xf numFmtId="0" fontId="83" fillId="0" borderId="27" xfId="0" applyFont="1" applyBorder="1" applyAlignment="1" applyProtection="1">
      <alignment horizontal="center" vertical="center" shrinkToFit="1"/>
      <protection hidden="1"/>
    </xf>
    <xf numFmtId="0" fontId="83" fillId="0" borderId="0" xfId="0" applyFont="1" applyAlignment="1" applyProtection="1">
      <alignment shrinkToFit="1"/>
      <protection hidden="1"/>
    </xf>
    <xf numFmtId="0" fontId="83" fillId="3" borderId="27" xfId="0" applyFont="1" applyFill="1" applyBorder="1" applyAlignment="1" applyProtection="1">
      <alignment vertical="center" shrinkToFit="1"/>
      <protection hidden="1"/>
    </xf>
    <xf numFmtId="0" fontId="83" fillId="3" borderId="141" xfId="0" applyFont="1" applyFill="1" applyBorder="1" applyAlignment="1" applyProtection="1">
      <alignment vertical="center" shrinkToFit="1"/>
      <protection hidden="1"/>
    </xf>
    <xf numFmtId="0" fontId="81" fillId="24" borderId="0" xfId="0" applyFont="1" applyFill="1" applyAlignment="1" applyProtection="1">
      <alignment horizontal="center" vertical="center" shrinkToFit="1"/>
      <protection hidden="1"/>
    </xf>
    <xf numFmtId="164" fontId="81" fillId="24" borderId="0" xfId="0" applyNumberFormat="1" applyFont="1" applyFill="1" applyAlignment="1" applyProtection="1">
      <alignment horizontal="center" vertical="center" shrinkToFit="1"/>
      <protection hidden="1"/>
    </xf>
    <xf numFmtId="164" fontId="81" fillId="24" borderId="143" xfId="0" applyNumberFormat="1" applyFont="1" applyFill="1" applyBorder="1" applyAlignment="1" applyProtection="1">
      <alignment horizontal="center" vertical="center" shrinkToFit="1"/>
      <protection hidden="1"/>
    </xf>
    <xf numFmtId="0" fontId="28"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14" fontId="0" fillId="5" borderId="38" xfId="0" applyNumberFormat="1" applyFill="1" applyBorder="1" applyAlignment="1" applyProtection="1">
      <alignment wrapText="1"/>
      <protection locked="0"/>
    </xf>
    <xf numFmtId="0" fontId="52" fillId="11" borderId="142" xfId="0" applyFont="1" applyFill="1" applyBorder="1" applyAlignment="1">
      <alignment vertical="center" wrapText="1"/>
    </xf>
    <xf numFmtId="0" fontId="52" fillId="11" borderId="143" xfId="0" applyFont="1" applyFill="1" applyBorder="1" applyAlignment="1">
      <alignment vertical="center" wrapText="1"/>
    </xf>
    <xf numFmtId="0" fontId="76" fillId="3" borderId="163" xfId="0" applyFont="1" applyFill="1" applyBorder="1" applyAlignment="1">
      <alignment horizontal="center" vertical="center"/>
    </xf>
    <xf numFmtId="0" fontId="76" fillId="3" borderId="38" xfId="0" applyFont="1" applyFill="1" applyBorder="1" applyAlignment="1">
      <alignment horizontal="center" vertical="center"/>
    </xf>
    <xf numFmtId="1" fontId="76" fillId="3" borderId="164" xfId="0" applyNumberFormat="1" applyFont="1" applyFill="1" applyBorder="1" applyAlignment="1">
      <alignment horizontal="center"/>
    </xf>
    <xf numFmtId="0" fontId="76" fillId="3" borderId="164" xfId="0" applyFont="1" applyFill="1" applyBorder="1" applyAlignment="1">
      <alignment horizontal="center"/>
    </xf>
    <xf numFmtId="0" fontId="76" fillId="3" borderId="163" xfId="0" applyFont="1" applyFill="1" applyBorder="1" applyAlignment="1">
      <alignment horizontal="center"/>
    </xf>
    <xf numFmtId="0" fontId="76" fillId="3" borderId="38" xfId="0" applyFont="1" applyFill="1" applyBorder="1" applyAlignment="1">
      <alignment horizontal="center"/>
    </xf>
    <xf numFmtId="0" fontId="86" fillId="3" borderId="38" xfId="0" applyFont="1" applyFill="1" applyBorder="1" applyAlignment="1">
      <alignment horizontal="center"/>
    </xf>
    <xf numFmtId="0" fontId="76" fillId="3" borderId="38" xfId="0" applyFont="1" applyFill="1" applyBorder="1"/>
    <xf numFmtId="0" fontId="76" fillId="3" borderId="164" xfId="0" applyFont="1" applyFill="1" applyBorder="1" applyAlignment="1">
      <alignment horizontal="center" vertical="center"/>
    </xf>
    <xf numFmtId="0" fontId="0" fillId="13" borderId="77" xfId="0" applyFill="1" applyBorder="1" applyAlignment="1">
      <alignment vertical="center"/>
    </xf>
    <xf numFmtId="0" fontId="33" fillId="13" borderId="10" xfId="0" applyFont="1" applyFill="1" applyBorder="1" applyAlignment="1">
      <alignment horizontal="center" vertical="center"/>
    </xf>
    <xf numFmtId="0" fontId="35" fillId="12" borderId="0" xfId="0" applyFont="1" applyFill="1"/>
    <xf numFmtId="0" fontId="61" fillId="0" borderId="31" xfId="0" applyFont="1" applyBorder="1" applyAlignment="1">
      <alignment horizontal="center" wrapText="1"/>
    </xf>
    <xf numFmtId="0" fontId="61" fillId="0" borderId="6" xfId="0" applyFont="1" applyBorder="1" applyAlignment="1">
      <alignment horizontal="center" wrapText="1"/>
    </xf>
    <xf numFmtId="0" fontId="61" fillId="0" borderId="64" xfId="0" applyFont="1" applyBorder="1" applyAlignment="1">
      <alignment horizontal="center" wrapText="1"/>
    </xf>
    <xf numFmtId="0" fontId="61" fillId="0" borderId="32" xfId="0" applyFont="1" applyBorder="1" applyAlignment="1">
      <alignment horizontal="center" wrapText="1"/>
    </xf>
    <xf numFmtId="0" fontId="61" fillId="0" borderId="0" xfId="0" applyFont="1" applyAlignment="1">
      <alignment horizontal="center" wrapText="1"/>
    </xf>
    <xf numFmtId="0" fontId="61" fillId="0" borderId="49" xfId="0" applyFont="1" applyBorder="1" applyAlignment="1">
      <alignment horizontal="center" wrapText="1"/>
    </xf>
    <xf numFmtId="0" fontId="61" fillId="0" borderId="9" xfId="0" applyFont="1" applyBorder="1" applyAlignment="1">
      <alignment horizontal="center" wrapText="1"/>
    </xf>
    <xf numFmtId="0" fontId="61" fillId="0" borderId="10" xfId="0" applyFont="1" applyBorder="1" applyAlignment="1">
      <alignment horizontal="center" wrapText="1"/>
    </xf>
    <xf numFmtId="0" fontId="61" fillId="0" borderId="51" xfId="0" applyFont="1" applyBorder="1" applyAlignment="1">
      <alignment horizontal="center" wrapText="1"/>
    </xf>
    <xf numFmtId="0" fontId="62" fillId="21" borderId="104" xfId="0" applyFont="1" applyFill="1" applyBorder="1" applyAlignment="1">
      <alignment horizontal="right" wrapText="1"/>
    </xf>
    <xf numFmtId="0" fontId="62" fillId="21" borderId="78" xfId="0" applyFont="1" applyFill="1" applyBorder="1" applyAlignment="1">
      <alignment horizontal="right" wrapText="1"/>
    </xf>
    <xf numFmtId="0" fontId="62" fillId="21" borderId="105" xfId="0" applyFont="1" applyFill="1" applyBorder="1" applyAlignment="1">
      <alignment horizontal="right" wrapText="1"/>
    </xf>
    <xf numFmtId="0" fontId="66" fillId="0" borderId="0" xfId="0" applyFont="1" applyAlignment="1">
      <alignment horizontal="center" vertical="center" wrapText="1"/>
    </xf>
    <xf numFmtId="0" fontId="66" fillId="0" borderId="0" xfId="0" applyFont="1" applyAlignment="1">
      <alignment horizontal="center" vertical="center"/>
    </xf>
    <xf numFmtId="0" fontId="62" fillId="21" borderId="97" xfId="0" applyFont="1" applyFill="1" applyBorder="1" applyAlignment="1">
      <alignment horizontal="right" wrapText="1"/>
    </xf>
    <xf numFmtId="0" fontId="62" fillId="21" borderId="0" xfId="0" applyFont="1" applyFill="1" applyAlignment="1">
      <alignment horizontal="right" wrapText="1"/>
    </xf>
    <xf numFmtId="0" fontId="62" fillId="21" borderId="10" xfId="0" applyFont="1" applyFill="1" applyBorder="1" applyAlignment="1">
      <alignment horizontal="right" wrapText="1"/>
    </xf>
    <xf numFmtId="0" fontId="58" fillId="0" borderId="0" xfId="0" applyFont="1" applyAlignment="1">
      <alignment horizontal="right" vertical="center" wrapText="1"/>
    </xf>
    <xf numFmtId="0" fontId="58" fillId="0" borderId="0" xfId="0" applyFont="1" applyAlignment="1">
      <alignment horizontal="center"/>
    </xf>
    <xf numFmtId="0" fontId="62" fillId="21" borderId="104" xfId="0" applyFont="1" applyFill="1" applyBorder="1" applyAlignment="1">
      <alignment horizontal="center"/>
    </xf>
    <xf numFmtId="0" fontId="62" fillId="21" borderId="78" xfId="0" applyFont="1" applyFill="1" applyBorder="1" applyAlignment="1">
      <alignment horizontal="center"/>
    </xf>
    <xf numFmtId="0" fontId="63" fillId="21" borderId="78" xfId="1" applyFont="1" applyFill="1" applyBorder="1" applyAlignment="1">
      <alignment horizontal="center"/>
    </xf>
    <xf numFmtId="0" fontId="63" fillId="21" borderId="105" xfId="1" applyFont="1" applyFill="1" applyBorder="1" applyAlignment="1">
      <alignment horizontal="center"/>
    </xf>
    <xf numFmtId="0" fontId="62" fillId="21" borderId="124" xfId="0" applyFont="1" applyFill="1" applyBorder="1" applyAlignment="1">
      <alignment horizontal="right" vertical="center"/>
    </xf>
    <xf numFmtId="0" fontId="62" fillId="21" borderId="100" xfId="0" applyFont="1" applyFill="1" applyBorder="1" applyAlignment="1">
      <alignment horizontal="right" vertical="center"/>
    </xf>
    <xf numFmtId="0" fontId="62" fillId="21" borderId="125" xfId="0" applyFont="1" applyFill="1" applyBorder="1" applyAlignment="1">
      <alignment horizontal="right" vertical="center"/>
    </xf>
    <xf numFmtId="9" fontId="62" fillId="21" borderId="116" xfId="0" applyNumberFormat="1" applyFont="1" applyFill="1" applyBorder="1" applyAlignment="1">
      <alignment horizontal="right" vertical="center" wrapText="1"/>
    </xf>
    <xf numFmtId="0" fontId="62" fillId="21" borderId="117" xfId="0" applyFont="1" applyFill="1" applyBorder="1" applyAlignment="1">
      <alignment horizontal="right" vertical="center" wrapText="1"/>
    </xf>
    <xf numFmtId="0" fontId="62" fillId="21" borderId="109" xfId="0" applyFont="1" applyFill="1" applyBorder="1" applyAlignment="1">
      <alignment horizontal="center" wrapText="1"/>
    </xf>
    <xf numFmtId="0" fontId="62" fillId="21" borderId="97" xfId="0" applyFont="1" applyFill="1" applyBorder="1" applyAlignment="1">
      <alignment horizontal="center" wrapText="1"/>
    </xf>
    <xf numFmtId="0" fontId="62" fillId="21" borderId="110" xfId="0" applyFont="1" applyFill="1" applyBorder="1" applyAlignment="1">
      <alignment horizontal="center" wrapText="1"/>
    </xf>
    <xf numFmtId="0" fontId="62" fillId="21" borderId="111" xfId="0" applyFont="1" applyFill="1" applyBorder="1" applyAlignment="1">
      <alignment horizontal="center" wrapText="1"/>
    </xf>
    <xf numFmtId="0" fontId="62" fillId="21" borderId="96" xfId="0" applyFont="1" applyFill="1" applyBorder="1" applyAlignment="1">
      <alignment horizontal="center" wrapText="1"/>
    </xf>
    <xf numFmtId="0" fontId="62" fillId="21" borderId="112" xfId="0" applyFont="1" applyFill="1" applyBorder="1" applyAlignment="1">
      <alignment horizontal="center" wrapText="1"/>
    </xf>
    <xf numFmtId="0" fontId="62" fillId="21" borderId="124" xfId="0" applyFont="1" applyFill="1" applyBorder="1" applyAlignment="1">
      <alignment horizontal="right" wrapText="1"/>
    </xf>
    <xf numFmtId="0" fontId="62" fillId="21" borderId="100" xfId="0" applyFont="1" applyFill="1" applyBorder="1" applyAlignment="1">
      <alignment horizontal="right" wrapText="1"/>
    </xf>
    <xf numFmtId="0" fontId="62" fillId="21" borderId="125" xfId="0" applyFont="1" applyFill="1" applyBorder="1" applyAlignment="1">
      <alignment horizontal="right" wrapText="1"/>
    </xf>
    <xf numFmtId="0" fontId="62" fillId="21" borderId="116" xfId="0" applyFont="1" applyFill="1" applyBorder="1" applyAlignment="1">
      <alignment horizontal="right" readingOrder="1"/>
    </xf>
    <xf numFmtId="0" fontId="62" fillId="21" borderId="117" xfId="0" applyFont="1" applyFill="1" applyBorder="1" applyAlignment="1">
      <alignment horizontal="right" readingOrder="1"/>
    </xf>
    <xf numFmtId="0" fontId="62" fillId="21" borderId="126" xfId="0" applyFont="1" applyFill="1" applyBorder="1" applyAlignment="1">
      <alignment horizontal="right" vertical="center"/>
    </xf>
    <xf numFmtId="0" fontId="62" fillId="21" borderId="127" xfId="0" applyFont="1" applyFill="1" applyBorder="1" applyAlignment="1">
      <alignment horizontal="right" vertical="center"/>
    </xf>
    <xf numFmtId="0" fontId="62" fillId="21" borderId="128" xfId="0" applyFont="1" applyFill="1" applyBorder="1" applyAlignment="1">
      <alignment horizontal="right" vertical="center"/>
    </xf>
    <xf numFmtId="9" fontId="62" fillId="21" borderId="118" xfId="0" applyNumberFormat="1" applyFont="1" applyFill="1" applyBorder="1" applyAlignment="1">
      <alignment horizontal="right" vertical="center"/>
    </xf>
    <xf numFmtId="0" fontId="62" fillId="21" borderId="119" xfId="0" applyFont="1" applyFill="1" applyBorder="1" applyAlignment="1">
      <alignment horizontal="right" vertical="center"/>
    </xf>
    <xf numFmtId="0" fontId="62" fillId="21" borderId="104" xfId="0" applyFont="1" applyFill="1" applyBorder="1" applyAlignment="1">
      <alignment horizontal="right"/>
    </xf>
    <xf numFmtId="0" fontId="62" fillId="21" borderId="78" xfId="0" applyFont="1" applyFill="1" applyBorder="1" applyAlignment="1">
      <alignment horizontal="right"/>
    </xf>
    <xf numFmtId="0" fontId="62" fillId="21" borderId="105" xfId="0" applyFont="1" applyFill="1" applyBorder="1" applyAlignment="1">
      <alignment horizontal="right"/>
    </xf>
    <xf numFmtId="0" fontId="62" fillId="21" borderId="124" xfId="0" applyFont="1" applyFill="1" applyBorder="1" applyAlignment="1">
      <alignment horizontal="right"/>
    </xf>
    <xf numFmtId="0" fontId="62" fillId="21" borderId="100" xfId="0" applyFont="1" applyFill="1" applyBorder="1" applyAlignment="1">
      <alignment horizontal="right"/>
    </xf>
    <xf numFmtId="0" fontId="62" fillId="21" borderId="125" xfId="0" applyFont="1" applyFill="1" applyBorder="1" applyAlignment="1">
      <alignment horizontal="right"/>
    </xf>
    <xf numFmtId="9" fontId="62" fillId="21" borderId="116" xfId="0" applyNumberFormat="1" applyFont="1" applyFill="1" applyBorder="1" applyAlignment="1">
      <alignment horizontal="right" vertical="center"/>
    </xf>
    <xf numFmtId="0" fontId="62" fillId="21" borderId="117" xfId="0" applyFont="1" applyFill="1" applyBorder="1" applyAlignment="1">
      <alignment horizontal="right" vertical="center"/>
    </xf>
    <xf numFmtId="0" fontId="62" fillId="21" borderId="115" xfId="0" applyFont="1" applyFill="1" applyBorder="1" applyAlignment="1">
      <alignment horizontal="right" vertical="center" wrapText="1"/>
    </xf>
    <xf numFmtId="0" fontId="62" fillId="21" borderId="116" xfId="0" applyFont="1" applyFill="1" applyBorder="1" applyAlignment="1">
      <alignment horizontal="right" vertical="center" wrapText="1"/>
    </xf>
    <xf numFmtId="0" fontId="62" fillId="21" borderId="116" xfId="0" applyFont="1" applyFill="1" applyBorder="1" applyAlignment="1">
      <alignment horizontal="right"/>
    </xf>
    <xf numFmtId="0" fontId="62" fillId="21" borderId="117" xfId="0" applyFont="1" applyFill="1" applyBorder="1" applyAlignment="1">
      <alignment horizontal="right"/>
    </xf>
    <xf numFmtId="0" fontId="62" fillId="21" borderId="106" xfId="0" applyFont="1" applyFill="1" applyBorder="1" applyAlignment="1">
      <alignment horizontal="right"/>
    </xf>
    <xf numFmtId="0" fontId="62" fillId="21" borderId="107" xfId="0" applyFont="1" applyFill="1" applyBorder="1" applyAlignment="1">
      <alignment horizontal="right"/>
    </xf>
    <xf numFmtId="0" fontId="62" fillId="21" borderId="108" xfId="0" applyFont="1" applyFill="1" applyBorder="1" applyAlignment="1">
      <alignment horizontal="right"/>
    </xf>
    <xf numFmtId="0" fontId="62" fillId="21" borderId="115" xfId="0" applyFont="1" applyFill="1" applyBorder="1" applyAlignment="1">
      <alignment horizontal="right" vertical="center"/>
    </xf>
    <xf numFmtId="0" fontId="62" fillId="21" borderId="116" xfId="0" applyFont="1" applyFill="1" applyBorder="1" applyAlignment="1">
      <alignment horizontal="right" vertical="center"/>
    </xf>
    <xf numFmtId="9" fontId="62" fillId="21" borderId="116" xfId="1" applyNumberFormat="1" applyFont="1" applyFill="1" applyBorder="1" applyAlignment="1">
      <alignment horizontal="right" vertical="center"/>
    </xf>
    <xf numFmtId="0" fontId="62" fillId="21" borderId="117" xfId="1" applyFont="1" applyFill="1" applyBorder="1" applyAlignment="1">
      <alignment horizontal="right" vertical="center"/>
    </xf>
    <xf numFmtId="0" fontId="62" fillId="21" borderId="124" xfId="0" applyFont="1" applyFill="1" applyBorder="1" applyAlignment="1">
      <alignment horizontal="right" vertical="center" wrapText="1"/>
    </xf>
    <xf numFmtId="0" fontId="62" fillId="21" borderId="100" xfId="0" applyFont="1" applyFill="1" applyBorder="1" applyAlignment="1">
      <alignment horizontal="right" vertical="center" wrapText="1"/>
    </xf>
    <xf numFmtId="0" fontId="62" fillId="21" borderId="125" xfId="0" applyFont="1" applyFill="1" applyBorder="1" applyAlignment="1">
      <alignment horizontal="right" vertical="center" wrapText="1"/>
    </xf>
    <xf numFmtId="0" fontId="68" fillId="21" borderId="116" xfId="0" applyFont="1" applyFill="1" applyBorder="1" applyAlignment="1">
      <alignment horizontal="right" vertical="center"/>
    </xf>
    <xf numFmtId="0" fontId="68" fillId="21" borderId="117" xfId="0" applyFont="1" applyFill="1" applyBorder="1" applyAlignment="1">
      <alignment horizontal="right" vertical="center"/>
    </xf>
    <xf numFmtId="0" fontId="64" fillId="21" borderId="104" xfId="1" applyFont="1" applyFill="1" applyBorder="1" applyAlignment="1">
      <alignment horizontal="right"/>
    </xf>
    <xf numFmtId="0" fontId="64" fillId="21" borderId="78" xfId="1" applyFont="1" applyFill="1" applyBorder="1" applyAlignment="1">
      <alignment horizontal="right"/>
    </xf>
    <xf numFmtId="0" fontId="64" fillId="21" borderId="105" xfId="1" applyFont="1" applyFill="1" applyBorder="1" applyAlignment="1">
      <alignment horizontal="right"/>
    </xf>
    <xf numFmtId="0" fontId="57" fillId="0" borderId="0" xfId="0" applyFont="1" applyAlignment="1">
      <alignment horizontal="center"/>
    </xf>
    <xf numFmtId="0" fontId="58" fillId="0" borderId="10" xfId="0" applyFont="1" applyBorder="1" applyAlignment="1">
      <alignment horizontal="right"/>
    </xf>
    <xf numFmtId="0" fontId="67" fillId="21" borderId="113" xfId="0" applyFont="1" applyFill="1" applyBorder="1" applyAlignment="1">
      <alignment horizontal="center" vertical="center"/>
    </xf>
    <xf numFmtId="0" fontId="65" fillId="21" borderId="114" xfId="0" applyFont="1" applyFill="1" applyBorder="1" applyAlignment="1">
      <alignment horizontal="center" vertical="center"/>
    </xf>
    <xf numFmtId="0" fontId="65" fillId="21" borderId="115" xfId="0" applyFont="1" applyFill="1" applyBorder="1" applyAlignment="1">
      <alignment horizontal="center" vertical="center"/>
    </xf>
    <xf numFmtId="0" fontId="65" fillId="21" borderId="116" xfId="0" applyFont="1" applyFill="1" applyBorder="1" applyAlignment="1">
      <alignment horizontal="center" vertical="center"/>
    </xf>
    <xf numFmtId="0" fontId="65" fillId="21" borderId="120" xfId="0" applyFont="1" applyFill="1" applyBorder="1" applyAlignment="1">
      <alignment horizontal="center" vertical="center"/>
    </xf>
    <xf numFmtId="0" fontId="65" fillId="21" borderId="121" xfId="0" applyFont="1" applyFill="1" applyBorder="1" applyAlignment="1">
      <alignment horizontal="center" vertical="center"/>
    </xf>
    <xf numFmtId="0" fontId="65" fillId="21" borderId="122" xfId="0" applyFont="1" applyFill="1" applyBorder="1" applyAlignment="1">
      <alignment horizontal="center" vertical="center"/>
    </xf>
    <xf numFmtId="0" fontId="65" fillId="21" borderId="123" xfId="0" applyFont="1" applyFill="1" applyBorder="1" applyAlignment="1">
      <alignment horizontal="center" vertical="center"/>
    </xf>
    <xf numFmtId="0" fontId="64" fillId="21" borderId="101" xfId="1" applyFont="1" applyFill="1" applyBorder="1" applyAlignment="1">
      <alignment horizontal="right"/>
    </xf>
    <xf numFmtId="0" fontId="64" fillId="21" borderId="102" xfId="1" applyFont="1" applyFill="1" applyBorder="1" applyAlignment="1">
      <alignment horizontal="right"/>
    </xf>
    <xf numFmtId="0" fontId="64" fillId="21" borderId="103" xfId="1" applyFont="1" applyFill="1" applyBorder="1" applyAlignment="1">
      <alignment horizontal="right"/>
    </xf>
    <xf numFmtId="0" fontId="0" fillId="0" borderId="0" xfId="0" applyAlignment="1">
      <alignment horizontal="center"/>
    </xf>
    <xf numFmtId="0" fontId="78" fillId="26" borderId="0" xfId="0" applyFont="1" applyFill="1" applyAlignment="1">
      <alignment horizontal="right" vertical="center"/>
    </xf>
    <xf numFmtId="0" fontId="8" fillId="3" borderId="44" xfId="0" applyFont="1" applyFill="1" applyBorder="1" applyAlignment="1" applyProtection="1">
      <alignment horizontal="center" vertical="center"/>
      <protection hidden="1"/>
    </xf>
    <xf numFmtId="0" fontId="33" fillId="12" borderId="40"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wrapText="1"/>
      <protection hidden="1"/>
    </xf>
    <xf numFmtId="0" fontId="33" fillId="13" borderId="9" xfId="0" applyFont="1" applyFill="1" applyBorder="1" applyAlignment="1">
      <alignment horizontal="center" vertical="center"/>
    </xf>
    <xf numFmtId="0" fontId="33" fillId="13" borderId="10" xfId="0" applyFont="1" applyFill="1" applyBorder="1" applyAlignment="1">
      <alignment horizontal="center" vertical="center"/>
    </xf>
    <xf numFmtId="0" fontId="33" fillId="13" borderId="10" xfId="0" applyFont="1" applyFill="1" applyBorder="1" applyAlignment="1">
      <alignment horizontal="center" vertical="center" wrapText="1"/>
    </xf>
    <xf numFmtId="0" fontId="33" fillId="13" borderId="51" xfId="0" applyFont="1" applyFill="1" applyBorder="1" applyAlignment="1">
      <alignment horizontal="center" vertical="center" wrapText="1"/>
    </xf>
    <xf numFmtId="0" fontId="40" fillId="5" borderId="40" xfId="0" applyFont="1" applyFill="1" applyBorder="1" applyAlignment="1" applyProtection="1">
      <alignment horizontal="center" vertical="center"/>
      <protection hidden="1"/>
    </xf>
    <xf numFmtId="0" fontId="40" fillId="5" borderId="7" xfId="0" applyFont="1" applyFill="1" applyBorder="1" applyAlignment="1" applyProtection="1">
      <alignment horizontal="center" vertical="center"/>
      <protection hidden="1"/>
    </xf>
    <xf numFmtId="0" fontId="40" fillId="5" borderId="50" xfId="0" applyFont="1" applyFill="1" applyBorder="1" applyAlignment="1" applyProtection="1">
      <alignment horizontal="center" vertical="center"/>
      <protection hidden="1"/>
    </xf>
    <xf numFmtId="0" fontId="43" fillId="13" borderId="32" xfId="1" applyFont="1" applyFill="1" applyBorder="1" applyAlignment="1" applyProtection="1">
      <alignment horizontal="center" vertical="center"/>
      <protection hidden="1"/>
    </xf>
    <xf numFmtId="0" fontId="43" fillId="13" borderId="0" xfId="1" applyFont="1" applyFill="1" applyBorder="1" applyAlignment="1" applyProtection="1">
      <alignment horizontal="center" vertical="center"/>
      <protection hidden="1"/>
    </xf>
    <xf numFmtId="0" fontId="43" fillId="13" borderId="32" xfId="1" applyFont="1" applyFill="1" applyBorder="1" applyAlignment="1" applyProtection="1">
      <alignment horizontal="center" vertical="center" wrapText="1"/>
      <protection hidden="1"/>
    </xf>
    <xf numFmtId="0" fontId="43" fillId="13" borderId="0" xfId="1" applyFont="1" applyFill="1" applyBorder="1" applyAlignment="1" applyProtection="1">
      <alignment horizontal="center" vertical="center" wrapText="1"/>
      <protection hidden="1"/>
    </xf>
    <xf numFmtId="0" fontId="8" fillId="3" borderId="44" xfId="0" applyFont="1" applyFill="1" applyBorder="1" applyAlignment="1" applyProtection="1">
      <alignment horizontal="center" vertical="center" shrinkToFit="1"/>
      <protection hidden="1"/>
    </xf>
    <xf numFmtId="0" fontId="7" fillId="3" borderId="11"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shrinkToFit="1"/>
      <protection hidden="1"/>
    </xf>
    <xf numFmtId="0" fontId="7" fillId="3" borderId="44" xfId="0" applyFont="1" applyFill="1" applyBorder="1" applyAlignment="1" applyProtection="1">
      <alignment horizontal="center" vertical="center" shrinkToFit="1"/>
      <protection hidden="1"/>
    </xf>
    <xf numFmtId="0" fontId="8" fillId="3" borderId="30"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shrinkToFit="1"/>
      <protection hidden="1"/>
    </xf>
    <xf numFmtId="0" fontId="41" fillId="13" borderId="0"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6" fillId="3" borderId="13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6" fillId="3" borderId="52" xfId="0"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7" fillId="3" borderId="30"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0" xfId="0" applyFont="1" applyFill="1" applyBorder="1" applyAlignment="1" applyProtection="1">
      <alignment horizontal="center" vertical="center"/>
      <protection hidden="1"/>
    </xf>
    <xf numFmtId="0" fontId="33" fillId="12" borderId="50" xfId="0" applyFont="1" applyFill="1" applyBorder="1" applyAlignment="1" applyProtection="1">
      <alignment horizontal="center" vertical="center"/>
      <protection hidden="1"/>
    </xf>
    <xf numFmtId="0" fontId="72" fillId="22" borderId="66"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wrapText="1"/>
      <protection hidden="1"/>
    </xf>
    <xf numFmtId="0" fontId="10" fillId="3" borderId="44"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shrinkToFit="1"/>
      <protection hidden="1"/>
    </xf>
    <xf numFmtId="0" fontId="53" fillId="0" borderId="0" xfId="0" applyFont="1" applyAlignment="1" applyProtection="1">
      <alignment horizontal="center" vertical="center"/>
      <protection hidden="1"/>
    </xf>
    <xf numFmtId="0" fontId="53" fillId="0" borderId="55" xfId="0" applyFont="1" applyBorder="1" applyAlignment="1" applyProtection="1">
      <alignment horizontal="center" vertical="center"/>
      <protection hidden="1"/>
    </xf>
    <xf numFmtId="0" fontId="87" fillId="6" borderId="0" xfId="0" applyFont="1" applyFill="1" applyAlignment="1" applyProtection="1">
      <alignment horizontal="center"/>
      <protection hidden="1"/>
    </xf>
    <xf numFmtId="0" fontId="33" fillId="13" borderId="0" xfId="0" applyFont="1" applyFill="1" applyAlignment="1" applyProtection="1">
      <alignment horizontal="center" vertical="center"/>
      <protection hidden="1"/>
    </xf>
    <xf numFmtId="164" fontId="30" fillId="14" borderId="0" xfId="0" applyNumberFormat="1" applyFont="1" applyFill="1" applyAlignment="1" applyProtection="1">
      <alignment horizontal="center" vertical="center" shrinkToFit="1"/>
      <protection hidden="1"/>
    </xf>
    <xf numFmtId="164" fontId="30" fillId="14" borderId="66" xfId="0" applyNumberFormat="1" applyFont="1" applyFill="1" applyBorder="1" applyAlignment="1" applyProtection="1">
      <alignment horizontal="center" vertical="center" shrinkToFit="1"/>
      <protection hidden="1"/>
    </xf>
    <xf numFmtId="0" fontId="71" fillId="22" borderId="66" xfId="0" applyFont="1" applyFill="1" applyBorder="1" applyAlignment="1" applyProtection="1">
      <alignment horizontal="center"/>
      <protection hidden="1"/>
    </xf>
    <xf numFmtId="164" fontId="73" fillId="14" borderId="66" xfId="0" applyNumberFormat="1" applyFont="1" applyFill="1" applyBorder="1" applyAlignment="1" applyProtection="1">
      <alignment horizontal="center" vertical="center" shrinkToFit="1"/>
      <protection hidden="1"/>
    </xf>
    <xf numFmtId="0" fontId="30" fillId="14" borderId="0" xfId="0" applyFont="1" applyFill="1" applyAlignment="1" applyProtection="1">
      <alignment horizontal="center" vertical="center"/>
      <protection locked="0" hidden="1"/>
    </xf>
    <xf numFmtId="164" fontId="29" fillId="14" borderId="66" xfId="0" applyNumberFormat="1" applyFont="1" applyFill="1" applyBorder="1" applyAlignment="1" applyProtection="1">
      <alignment horizontal="center" vertical="center" shrinkToFit="1"/>
      <protection hidden="1"/>
    </xf>
    <xf numFmtId="0" fontId="75" fillId="23" borderId="0" xfId="0" applyFont="1" applyFill="1" applyAlignment="1" applyProtection="1">
      <alignment horizontal="center" vertical="center"/>
      <protection hidden="1"/>
    </xf>
    <xf numFmtId="0" fontId="46" fillId="23" borderId="0" xfId="0" applyFont="1" applyFill="1" applyAlignment="1" applyProtection="1">
      <alignment horizontal="center" vertical="center" shrinkToFit="1"/>
      <protection hidden="1"/>
    </xf>
    <xf numFmtId="22" fontId="81" fillId="0" borderId="0" xfId="0" applyNumberFormat="1" applyFont="1" applyAlignment="1" applyProtection="1">
      <alignment horizontal="center" vertical="center" shrinkToFit="1" readingOrder="2"/>
      <protection hidden="1"/>
    </xf>
    <xf numFmtId="0" fontId="1" fillId="0" borderId="154" xfId="0" applyFont="1" applyBorder="1" applyAlignment="1" applyProtection="1">
      <alignment horizontal="right" vertical="center" shrinkToFit="1"/>
      <protection hidden="1"/>
    </xf>
    <xf numFmtId="0" fontId="1" fillId="0" borderId="29" xfId="0" applyFont="1" applyBorder="1" applyAlignment="1" applyProtection="1">
      <alignment horizontal="right" vertical="center" shrinkToFit="1"/>
      <protection hidden="1"/>
    </xf>
    <xf numFmtId="0" fontId="82" fillId="3" borderId="29" xfId="1" applyNumberFormat="1" applyFont="1" applyFill="1" applyBorder="1" applyAlignment="1" applyProtection="1">
      <alignment horizontal="center" vertical="center" shrinkToFit="1"/>
      <protection hidden="1"/>
    </xf>
    <xf numFmtId="0" fontId="1" fillId="0" borderId="29" xfId="0" applyFont="1" applyBorder="1" applyAlignment="1" applyProtection="1">
      <alignment horizontal="center" vertical="center" shrinkToFit="1"/>
      <protection hidden="1"/>
    </xf>
    <xf numFmtId="0" fontId="81" fillId="3" borderId="29" xfId="0" applyFont="1" applyFill="1" applyBorder="1" applyAlignment="1" applyProtection="1">
      <alignment horizontal="center" vertical="center" shrinkToFit="1"/>
      <protection hidden="1"/>
    </xf>
    <xf numFmtId="0" fontId="1" fillId="3" borderId="29"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157" xfId="0" applyFont="1" applyFill="1" applyBorder="1" applyAlignment="1" applyProtection="1">
      <alignment horizontal="center" vertical="center" shrinkToFit="1"/>
      <protection hidden="1"/>
    </xf>
    <xf numFmtId="0" fontId="81" fillId="0" borderId="155" xfId="0" applyFont="1" applyBorder="1" applyAlignment="1" applyProtection="1">
      <alignment horizontal="right" vertical="center" shrinkToFit="1"/>
      <protection hidden="1"/>
    </xf>
    <xf numFmtId="0" fontId="81" fillId="0" borderId="27" xfId="0" applyFont="1" applyBorder="1" applyAlignment="1" applyProtection="1">
      <alignment horizontal="right" vertical="center" shrinkToFit="1"/>
      <protection hidden="1"/>
    </xf>
    <xf numFmtId="0" fontId="83" fillId="3" borderId="27" xfId="0" applyFont="1" applyFill="1" applyBorder="1" applyAlignment="1" applyProtection="1">
      <alignment horizontal="center" vertical="center" shrinkToFit="1"/>
      <protection hidden="1"/>
    </xf>
    <xf numFmtId="0" fontId="1" fillId="3" borderId="138" xfId="0" applyFont="1" applyFill="1" applyBorder="1" applyAlignment="1" applyProtection="1">
      <alignment horizontal="center" vertical="center" shrinkToFit="1"/>
      <protection hidden="1"/>
    </xf>
    <xf numFmtId="0" fontId="81" fillId="0" borderId="27" xfId="0" applyFont="1" applyBorder="1" applyAlignment="1" applyProtection="1">
      <alignment horizontal="left" vertical="center" shrinkToFit="1"/>
      <protection hidden="1"/>
    </xf>
    <xf numFmtId="0" fontId="1" fillId="3" borderId="27" xfId="0" applyFont="1" applyFill="1" applyBorder="1" applyAlignment="1" applyProtection="1">
      <alignment horizontal="center" vertical="center" shrinkToFit="1"/>
      <protection hidden="1"/>
    </xf>
    <xf numFmtId="0" fontId="1" fillId="0" borderId="27" xfId="0" applyFont="1" applyBorder="1" applyAlignment="1" applyProtection="1">
      <alignment horizontal="left" vertical="center" shrinkToFit="1"/>
      <protection hidden="1"/>
    </xf>
    <xf numFmtId="0" fontId="1" fillId="0" borderId="39" xfId="0" applyFont="1" applyBorder="1" applyAlignment="1" applyProtection="1">
      <alignment horizontal="left" vertical="center" shrinkToFit="1"/>
      <protection hidden="1"/>
    </xf>
    <xf numFmtId="0" fontId="81" fillId="0" borderId="10" xfId="0" applyFont="1" applyBorder="1" applyAlignment="1" applyProtection="1">
      <alignment horizontal="center" vertical="center" shrinkToFit="1" readingOrder="2"/>
      <protection hidden="1"/>
    </xf>
    <xf numFmtId="0" fontId="81" fillId="3" borderId="27" xfId="0" applyFont="1" applyFill="1" applyBorder="1" applyAlignment="1" applyProtection="1">
      <alignment horizontal="center" vertical="center" shrinkToFit="1"/>
      <protection hidden="1"/>
    </xf>
    <xf numFmtId="0" fontId="81" fillId="0" borderId="39" xfId="0" applyFont="1" applyBorder="1" applyAlignment="1" applyProtection="1">
      <alignment horizontal="left" vertical="center" shrinkToFit="1"/>
      <protection hidden="1"/>
    </xf>
    <xf numFmtId="0" fontId="81" fillId="24" borderId="41" xfId="0" applyFont="1" applyFill="1" applyBorder="1" applyAlignment="1" applyProtection="1">
      <alignment horizontal="center" vertical="center" shrinkToFit="1"/>
      <protection hidden="1"/>
    </xf>
    <xf numFmtId="0" fontId="81" fillId="24" borderId="28" xfId="0" applyFont="1" applyFill="1" applyBorder="1" applyAlignment="1" applyProtection="1">
      <alignment horizontal="center" vertical="center" shrinkToFit="1"/>
      <protection hidden="1"/>
    </xf>
    <xf numFmtId="164" fontId="81" fillId="24" borderId="28" xfId="0" applyNumberFormat="1" applyFont="1" applyFill="1" applyBorder="1" applyAlignment="1" applyProtection="1">
      <alignment horizontal="center" vertical="center" shrinkToFit="1"/>
      <protection hidden="1"/>
    </xf>
    <xf numFmtId="0" fontId="84" fillId="6" borderId="41" xfId="0" applyFont="1" applyFill="1" applyBorder="1" applyAlignment="1" applyProtection="1">
      <alignment horizontal="center" shrinkToFit="1"/>
      <protection hidden="1"/>
    </xf>
    <xf numFmtId="0" fontId="84" fillId="6" borderId="28" xfId="0" applyFont="1" applyFill="1" applyBorder="1" applyAlignment="1" applyProtection="1">
      <alignment horizontal="center" shrinkToFit="1"/>
      <protection hidden="1"/>
    </xf>
    <xf numFmtId="0" fontId="84" fillId="6" borderId="142" xfId="0" applyFont="1" applyFill="1" applyBorder="1" applyAlignment="1" applyProtection="1">
      <alignment horizontal="center" shrinkToFit="1"/>
      <protection hidden="1"/>
    </xf>
    <xf numFmtId="0" fontId="84" fillId="6" borderId="98" xfId="0" applyFont="1" applyFill="1" applyBorder="1" applyAlignment="1" applyProtection="1">
      <alignment horizontal="center" vertical="center" shrinkToFit="1"/>
      <protection hidden="1"/>
    </xf>
    <xf numFmtId="0" fontId="84" fillId="6" borderId="0" xfId="0" applyFont="1" applyFill="1" applyAlignment="1" applyProtection="1">
      <alignment horizontal="center" vertical="center" shrinkToFit="1"/>
      <protection hidden="1"/>
    </xf>
    <xf numFmtId="0" fontId="84" fillId="6" borderId="143" xfId="0" applyFont="1" applyFill="1" applyBorder="1" applyAlignment="1" applyProtection="1">
      <alignment horizontal="center" vertical="center" shrinkToFit="1"/>
      <protection hidden="1"/>
    </xf>
    <xf numFmtId="0" fontId="1" fillId="0" borderId="155" xfId="0" applyFont="1" applyBorder="1" applyAlignment="1" applyProtection="1">
      <alignment horizontal="right" vertical="center" shrinkToFit="1"/>
      <protection hidden="1"/>
    </xf>
    <xf numFmtId="0" fontId="1" fillId="0" borderId="27" xfId="0" applyFont="1" applyBorder="1" applyAlignment="1" applyProtection="1">
      <alignment horizontal="right" vertical="center" shrinkToFit="1"/>
      <protection hidden="1"/>
    </xf>
    <xf numFmtId="0" fontId="81" fillId="0" borderId="156" xfId="0" applyFont="1" applyBorder="1" applyAlignment="1" applyProtection="1">
      <alignment horizontal="right" vertical="center" shrinkToFit="1"/>
      <protection hidden="1"/>
    </xf>
    <xf numFmtId="0" fontId="81" fillId="0" borderId="28" xfId="0" applyFont="1" applyBorder="1" applyAlignment="1" applyProtection="1">
      <alignment horizontal="right" vertical="center" shrinkToFit="1"/>
      <protection hidden="1"/>
    </xf>
    <xf numFmtId="0" fontId="34" fillId="2" borderId="47" xfId="0" applyFont="1" applyFill="1" applyBorder="1" applyAlignment="1" applyProtection="1">
      <alignment horizontal="center" vertical="center" shrinkToFit="1"/>
      <protection hidden="1"/>
    </xf>
    <xf numFmtId="0" fontId="34" fillId="2" borderId="29" xfId="0" applyFont="1" applyFill="1" applyBorder="1" applyAlignment="1" applyProtection="1">
      <alignment horizontal="center" vertical="center" shrinkToFit="1"/>
      <protection hidden="1"/>
    </xf>
    <xf numFmtId="0" fontId="34" fillId="2" borderId="48" xfId="0" applyFont="1" applyFill="1" applyBorder="1" applyAlignment="1" applyProtection="1">
      <alignment horizontal="center" vertical="center" shrinkToFit="1"/>
      <protection hidden="1"/>
    </xf>
    <xf numFmtId="0" fontId="34" fillId="0" borderId="44" xfId="0" applyFont="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83" fillId="3" borderId="39" xfId="0" applyFont="1" applyFill="1" applyBorder="1" applyAlignment="1" applyProtection="1">
      <alignment horizontal="center" vertical="center" shrinkToFit="1"/>
      <protection hidden="1"/>
    </xf>
    <xf numFmtId="49" fontId="10" fillId="3" borderId="28" xfId="0" applyNumberFormat="1" applyFont="1" applyFill="1" applyBorder="1" applyAlignment="1" applyProtection="1">
      <alignment horizontal="center" vertical="center" shrinkToFit="1"/>
      <protection hidden="1"/>
    </xf>
    <xf numFmtId="0" fontId="0" fillId="27" borderId="148" xfId="0" applyFill="1" applyBorder="1" applyAlignment="1" applyProtection="1">
      <alignment horizontal="right" vertical="center" wrapText="1"/>
      <protection hidden="1"/>
    </xf>
    <xf numFmtId="0" fontId="0" fillId="27" borderId="149" xfId="0" applyFill="1" applyBorder="1" applyAlignment="1" applyProtection="1">
      <alignment horizontal="right" vertical="center" wrapText="1"/>
      <protection hidden="1"/>
    </xf>
    <xf numFmtId="0" fontId="0" fillId="27" borderId="150" xfId="0" applyFill="1" applyBorder="1" applyAlignment="1" applyProtection="1">
      <alignment horizontal="right" vertical="center" wrapText="1"/>
      <protection hidden="1"/>
    </xf>
    <xf numFmtId="0" fontId="0" fillId="27" borderId="151" xfId="0" applyFill="1" applyBorder="1" applyAlignment="1" applyProtection="1">
      <alignment horizontal="right" vertical="center" wrapText="1"/>
      <protection hidden="1"/>
    </xf>
    <xf numFmtId="0" fontId="0" fillId="27" borderId="152" xfId="0" applyFill="1" applyBorder="1" applyAlignment="1" applyProtection="1">
      <alignment horizontal="right" vertical="center" wrapText="1"/>
      <protection hidden="1"/>
    </xf>
    <xf numFmtId="0" fontId="0" fillId="27" borderId="153" xfId="0" applyFill="1" applyBorder="1" applyAlignment="1" applyProtection="1">
      <alignment horizontal="right" vertical="center" wrapText="1"/>
      <protection hidden="1"/>
    </xf>
    <xf numFmtId="0" fontId="0" fillId="27" borderId="149" xfId="0" applyFill="1" applyBorder="1" applyAlignment="1" applyProtection="1">
      <alignment horizontal="center" vertical="center"/>
      <protection hidden="1"/>
    </xf>
    <xf numFmtId="164" fontId="83" fillId="3" borderId="27" xfId="0" applyNumberFormat="1" applyFont="1" applyFill="1" applyBorder="1" applyAlignment="1" applyProtection="1">
      <alignment horizontal="right" shrinkToFit="1"/>
      <protection hidden="1"/>
    </xf>
    <xf numFmtId="164" fontId="83" fillId="3" borderId="141" xfId="0" applyNumberFormat="1" applyFont="1" applyFill="1" applyBorder="1" applyAlignment="1" applyProtection="1">
      <alignment horizontal="right" shrinkToFit="1"/>
      <protection hidden="1"/>
    </xf>
    <xf numFmtId="164" fontId="83" fillId="3" borderId="27" xfId="0" applyNumberFormat="1" applyFont="1" applyFill="1" applyBorder="1" applyAlignment="1" applyProtection="1">
      <alignment horizontal="right" vertical="center" shrinkToFit="1"/>
      <protection hidden="1"/>
    </xf>
    <xf numFmtId="164" fontId="83" fillId="3" borderId="141" xfId="0" applyNumberFormat="1" applyFont="1" applyFill="1" applyBorder="1" applyAlignment="1" applyProtection="1">
      <alignment horizontal="right" vertical="center" shrinkToFit="1"/>
      <protection hidden="1"/>
    </xf>
    <xf numFmtId="0" fontId="10" fillId="3" borderId="141" xfId="0" applyFont="1" applyFill="1" applyBorder="1" applyAlignment="1" applyProtection="1">
      <alignment horizontal="center" vertical="center" shrinkToFit="1"/>
      <protection hidden="1"/>
    </xf>
    <xf numFmtId="0" fontId="81" fillId="3" borderId="27" xfId="0" applyFont="1" applyFill="1" applyBorder="1" applyAlignment="1" applyProtection="1">
      <alignment horizontal="right" vertical="center" shrinkToFit="1"/>
      <protection hidden="1"/>
    </xf>
    <xf numFmtId="0" fontId="81" fillId="3" borderId="141" xfId="0" applyFont="1" applyFill="1" applyBorder="1" applyAlignment="1" applyProtection="1">
      <alignment horizontal="right" vertical="center" shrinkToFit="1"/>
      <protection hidden="1"/>
    </xf>
    <xf numFmtId="0" fontId="10" fillId="0" borderId="140" xfId="0" applyFont="1" applyBorder="1" applyAlignment="1" applyProtection="1">
      <alignment horizontal="center" vertical="center" shrinkToFit="1"/>
      <protection hidden="1"/>
    </xf>
    <xf numFmtId="0" fontId="10" fillId="0" borderId="27" xfId="0" applyFont="1" applyBorder="1" applyAlignment="1" applyProtection="1">
      <alignment horizontal="center" vertical="center" shrinkToFit="1"/>
      <protection hidden="1"/>
    </xf>
    <xf numFmtId="165" fontId="83" fillId="3" borderId="27" xfId="0" applyNumberFormat="1" applyFont="1" applyFill="1" applyBorder="1" applyAlignment="1" applyProtection="1">
      <alignment horizontal="center" vertical="center" shrinkToFit="1"/>
      <protection hidden="1"/>
    </xf>
    <xf numFmtId="0" fontId="10" fillId="0" borderId="140" xfId="0" applyFont="1" applyBorder="1" applyAlignment="1" applyProtection="1">
      <alignment horizontal="right" vertical="center" shrinkToFit="1"/>
      <protection hidden="1"/>
    </xf>
    <xf numFmtId="0" fontId="10" fillId="0" borderId="27" xfId="0" applyFont="1" applyBorder="1" applyAlignment="1" applyProtection="1">
      <alignment horizontal="right" vertical="center" shrinkToFit="1"/>
      <protection hidden="1"/>
    </xf>
    <xf numFmtId="49" fontId="83" fillId="3" borderId="28" xfId="0" applyNumberFormat="1" applyFont="1" applyFill="1" applyBorder="1" applyAlignment="1" applyProtection="1">
      <alignment horizontal="center" vertical="center" shrinkToFit="1"/>
      <protection hidden="1"/>
    </xf>
    <xf numFmtId="0" fontId="83" fillId="3" borderId="28" xfId="0" applyFont="1" applyFill="1" applyBorder="1" applyAlignment="1" applyProtection="1">
      <alignment horizontal="center" vertical="center" shrinkToFit="1"/>
      <protection hidden="1"/>
    </xf>
    <xf numFmtId="0" fontId="5" fillId="0" borderId="28"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8" fillId="0" borderId="0" xfId="0" applyFont="1" applyAlignment="1" applyProtection="1">
      <alignment horizontal="right" vertical="center" shrinkToFit="1"/>
      <protection hidden="1"/>
    </xf>
    <xf numFmtId="0" fontId="8" fillId="0" borderId="0" xfId="0" applyFont="1" applyAlignment="1" applyProtection="1">
      <alignment horizontal="center" shrinkToFit="1"/>
      <protection hidden="1"/>
    </xf>
    <xf numFmtId="0" fontId="5" fillId="0" borderId="0" xfId="0" applyFont="1" applyAlignment="1" applyProtection="1">
      <alignment horizontal="center" shrinkToFit="1"/>
      <protection hidden="1"/>
    </xf>
    <xf numFmtId="0" fontId="7" fillId="0" borderId="0" xfId="0" applyFont="1" applyAlignment="1" applyProtection="1">
      <alignment horizontal="right" shrinkToFit="1"/>
      <protection hidden="1"/>
    </xf>
    <xf numFmtId="0" fontId="1" fillId="0" borderId="27" xfId="0" applyFont="1" applyBorder="1" applyAlignment="1" applyProtection="1">
      <alignment horizontal="center" vertical="center" shrinkToFit="1"/>
      <protection hidden="1"/>
    </xf>
    <xf numFmtId="0" fontId="34" fillId="0" borderId="95" xfId="0" applyFont="1" applyBorder="1" applyAlignment="1" applyProtection="1">
      <alignment horizontal="center" vertical="top" shrinkToFit="1"/>
      <protection hidden="1"/>
    </xf>
    <xf numFmtId="0" fontId="44" fillId="0" borderId="26"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26" xfId="0" applyFont="1" applyBorder="1" applyAlignment="1" applyProtection="1">
      <alignment horizontal="right" vertical="center" shrinkToFit="1"/>
      <protection hidden="1"/>
    </xf>
    <xf numFmtId="0" fontId="1" fillId="0" borderId="144" xfId="0" applyFont="1" applyBorder="1" applyAlignment="1" applyProtection="1">
      <alignment horizontal="right" vertical="center" shrinkToFit="1"/>
      <protection hidden="1"/>
    </xf>
    <xf numFmtId="0" fontId="84" fillId="6" borderId="1" xfId="0" applyFont="1" applyFill="1" applyBorder="1" applyAlignment="1" applyProtection="1">
      <alignment horizontal="center" vertical="center" shrinkToFit="1"/>
      <protection hidden="1"/>
    </xf>
    <xf numFmtId="0" fontId="84" fillId="6" borderId="26" xfId="0" applyFont="1" applyFill="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9" fillId="0" borderId="0" xfId="0" applyFont="1" applyAlignment="1" applyProtection="1">
      <alignment horizontal="right" vertical="top" shrinkToFit="1"/>
      <protection hidden="1"/>
    </xf>
    <xf numFmtId="0" fontId="7" fillId="0" borderId="0" xfId="0" applyFont="1" applyAlignment="1" applyProtection="1">
      <alignment horizontal="center" vertical="center" shrinkToFit="1"/>
      <protection hidden="1"/>
    </xf>
    <xf numFmtId="0" fontId="83" fillId="0" borderId="140" xfId="0" applyFont="1" applyBorder="1" applyAlignment="1" applyProtection="1">
      <alignment horizontal="right" vertical="center" shrinkToFit="1"/>
      <protection hidden="1"/>
    </xf>
    <xf numFmtId="0" fontId="83" fillId="0" borderId="27" xfId="0" applyFont="1" applyBorder="1" applyAlignment="1" applyProtection="1">
      <alignment horizontal="right" vertical="center" shrinkToFit="1"/>
      <protection hidden="1"/>
    </xf>
    <xf numFmtId="0" fontId="83" fillId="0" borderId="41" xfId="0" applyFont="1" applyBorder="1" applyAlignment="1" applyProtection="1">
      <alignment horizontal="center" vertical="center" shrinkToFit="1"/>
      <protection hidden="1"/>
    </xf>
    <xf numFmtId="0" fontId="83" fillId="0" borderId="28" xfId="0" applyFont="1" applyBorder="1" applyAlignment="1" applyProtection="1">
      <alignment horizontal="center" vertical="center" shrinkToFit="1"/>
      <protection hidden="1"/>
    </xf>
    <xf numFmtId="164" fontId="10" fillId="3" borderId="28" xfId="0" applyNumberFormat="1" applyFont="1" applyFill="1" applyBorder="1" applyAlignment="1" applyProtection="1">
      <alignment horizontal="center" vertical="center" shrinkToFit="1"/>
      <protection hidden="1"/>
    </xf>
    <xf numFmtId="164" fontId="10" fillId="3" borderId="142" xfId="0" applyNumberFormat="1" applyFont="1" applyFill="1" applyBorder="1" applyAlignment="1" applyProtection="1">
      <alignment horizontal="center" vertical="center" shrinkToFit="1"/>
      <protection hidden="1"/>
    </xf>
    <xf numFmtId="0" fontId="83" fillId="0" borderId="0" xfId="0" applyFont="1" applyAlignment="1" applyProtection="1">
      <alignment horizontal="center" vertical="center" shrinkToFit="1"/>
      <protection hidden="1"/>
    </xf>
    <xf numFmtId="0" fontId="83" fillId="0" borderId="142" xfId="0" applyFont="1" applyBorder="1" applyAlignment="1" applyProtection="1">
      <alignment horizontal="center" vertical="center" shrinkToFit="1"/>
      <protection hidden="1"/>
    </xf>
    <xf numFmtId="0" fontId="83" fillId="0" borderId="143" xfId="0" applyFont="1" applyBorder="1" applyAlignment="1" applyProtection="1">
      <alignment horizontal="center" vertical="center" shrinkToFit="1"/>
      <protection hidden="1"/>
    </xf>
    <xf numFmtId="0" fontId="83" fillId="0" borderId="98" xfId="0" applyFont="1" applyBorder="1" applyAlignment="1" applyProtection="1">
      <alignment horizontal="center" vertical="center" shrinkToFit="1"/>
      <protection hidden="1"/>
    </xf>
    <xf numFmtId="0" fontId="83" fillId="0" borderId="140" xfId="0" applyFont="1" applyBorder="1" applyAlignment="1" applyProtection="1">
      <alignment horizontal="center" vertical="center" shrinkToFit="1"/>
      <protection hidden="1"/>
    </xf>
    <xf numFmtId="0" fontId="83" fillId="0" borderId="27" xfId="0" applyFont="1" applyBorder="1" applyAlignment="1" applyProtection="1">
      <alignment horizontal="center" vertical="center" shrinkToFit="1"/>
      <protection hidden="1"/>
    </xf>
    <xf numFmtId="0" fontId="84" fillId="6" borderId="144" xfId="0" applyFont="1" applyFill="1" applyBorder="1" applyAlignment="1" applyProtection="1">
      <alignment horizontal="center" vertical="center" shrinkToFit="1"/>
      <protection hidden="1"/>
    </xf>
    <xf numFmtId="0" fontId="45" fillId="4" borderId="82" xfId="0" applyFont="1" applyFill="1" applyBorder="1" applyAlignment="1" applyProtection="1">
      <alignment horizontal="center" vertical="center"/>
      <protection hidden="1"/>
    </xf>
    <xf numFmtId="0" fontId="45" fillId="4" borderId="85" xfId="0" applyFont="1" applyFill="1" applyBorder="1" applyAlignment="1" applyProtection="1">
      <alignment horizontal="center" vertical="center"/>
      <protection hidden="1"/>
    </xf>
    <xf numFmtId="0" fontId="42" fillId="4" borderId="0" xfId="0" applyFont="1" applyFill="1" applyAlignment="1" applyProtection="1">
      <alignment horizontal="center" vertical="center"/>
      <protection locked="0" hidden="1"/>
    </xf>
    <xf numFmtId="0" fontId="12" fillId="10" borderId="0" xfId="1" applyFont="1" applyFill="1" applyAlignment="1" applyProtection="1">
      <alignment horizontal="center" vertical="center"/>
      <protection hidden="1"/>
    </xf>
    <xf numFmtId="0" fontId="31" fillId="0" borderId="0" xfId="0" applyFont="1" applyAlignment="1" applyProtection="1">
      <alignment horizontal="center" vertical="center"/>
      <protection hidden="1"/>
    </xf>
    <xf numFmtId="0" fontId="45" fillId="4" borderId="81" xfId="0" applyFont="1" applyFill="1" applyBorder="1" applyAlignment="1" applyProtection="1">
      <alignment horizontal="center" vertical="center"/>
      <protection hidden="1"/>
    </xf>
    <xf numFmtId="0" fontId="45" fillId="4" borderId="84" xfId="0" applyFont="1" applyFill="1" applyBorder="1" applyAlignment="1" applyProtection="1">
      <alignment horizontal="center" vertical="center"/>
      <protection hidden="1"/>
    </xf>
    <xf numFmtId="0" fontId="45" fillId="4" borderId="91" xfId="0" applyFont="1" applyFill="1" applyBorder="1" applyAlignment="1" applyProtection="1">
      <alignment horizontal="center" vertical="center"/>
      <protection hidden="1"/>
    </xf>
    <xf numFmtId="0" fontId="45" fillId="4" borderId="92" xfId="0" applyFont="1" applyFill="1" applyBorder="1" applyAlignment="1" applyProtection="1">
      <alignment horizontal="center" vertical="center"/>
      <protection hidden="1"/>
    </xf>
    <xf numFmtId="0" fontId="45" fillId="4" borderId="93" xfId="0" applyFont="1" applyFill="1" applyBorder="1" applyAlignment="1" applyProtection="1">
      <alignment horizontal="center" vertical="center"/>
      <protection hidden="1"/>
    </xf>
    <xf numFmtId="0" fontId="3" fillId="3" borderId="53" xfId="0" applyFont="1" applyFill="1" applyBorder="1" applyAlignment="1" applyProtection="1">
      <alignment horizontal="center" vertical="center" textRotation="90" wrapText="1"/>
      <protection hidden="1"/>
    </xf>
    <xf numFmtId="0" fontId="3" fillId="3" borderId="55" xfId="0" applyFont="1" applyFill="1" applyBorder="1" applyAlignment="1" applyProtection="1">
      <alignment horizontal="center" vertical="center" textRotation="90" wrapText="1"/>
      <protection hidden="1"/>
    </xf>
    <xf numFmtId="0" fontId="45" fillId="4" borderId="83" xfId="0" applyFont="1" applyFill="1" applyBorder="1" applyAlignment="1" applyProtection="1">
      <alignment horizontal="center" vertical="center"/>
      <protection hidden="1"/>
    </xf>
    <xf numFmtId="0" fontId="45" fillId="4" borderId="86" xfId="0" applyFont="1" applyFill="1" applyBorder="1" applyAlignment="1" applyProtection="1">
      <alignment horizontal="center" vertical="center"/>
      <protection hidden="1"/>
    </xf>
    <xf numFmtId="0" fontId="36" fillId="18" borderId="0" xfId="0" applyFont="1" applyFill="1" applyAlignment="1" applyProtection="1">
      <alignment horizontal="center" vertical="center"/>
      <protection hidden="1"/>
    </xf>
    <xf numFmtId="0" fontId="36" fillId="18" borderId="65" xfId="0" applyFont="1" applyFill="1" applyBorder="1" applyAlignment="1" applyProtection="1">
      <alignment horizontal="center" vertical="center"/>
      <protection hidden="1"/>
    </xf>
    <xf numFmtId="0" fontId="31" fillId="17" borderId="0" xfId="0" applyFont="1" applyFill="1" applyAlignment="1" applyProtection="1">
      <alignment horizontal="center" vertical="center"/>
      <protection hidden="1"/>
    </xf>
    <xf numFmtId="0" fontId="31" fillId="19" borderId="69" xfId="0" applyFont="1" applyFill="1" applyBorder="1" applyAlignment="1" applyProtection="1">
      <alignment horizontal="center" vertical="center"/>
      <protection hidden="1"/>
    </xf>
    <xf numFmtId="0" fontId="31" fillId="19" borderId="74" xfId="0" applyFont="1" applyFill="1" applyBorder="1" applyAlignment="1" applyProtection="1">
      <alignment horizontal="center" vertical="center"/>
      <protection hidden="1"/>
    </xf>
    <xf numFmtId="0" fontId="31" fillId="19" borderId="75" xfId="0" applyFont="1" applyFill="1" applyBorder="1" applyAlignment="1" applyProtection="1">
      <alignment horizontal="center" vertical="center"/>
      <protection hidden="1"/>
    </xf>
    <xf numFmtId="0" fontId="31" fillId="19" borderId="76" xfId="0" applyFont="1" applyFill="1" applyBorder="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85" fillId="25" borderId="166" xfId="0" applyFont="1" applyFill="1" applyBorder="1" applyAlignment="1">
      <alignment horizontal="center" vertical="center"/>
    </xf>
    <xf numFmtId="0" fontId="85" fillId="25" borderId="162" xfId="0" applyFont="1" applyFill="1" applyBorder="1" applyAlignment="1">
      <alignment horizontal="center" vertical="center"/>
    </xf>
    <xf numFmtId="0" fontId="31" fillId="0" borderId="146" xfId="0" applyFont="1" applyBorder="1" applyAlignment="1">
      <alignment horizontal="center" vertical="center"/>
    </xf>
    <xf numFmtId="0" fontId="31" fillId="0" borderId="0" xfId="0" applyFont="1" applyAlignment="1">
      <alignment horizontal="center" vertical="center"/>
    </xf>
    <xf numFmtId="0" fontId="31" fillId="0" borderId="60" xfId="0" applyFont="1" applyBorder="1" applyAlignment="1">
      <alignment horizontal="center" vertical="center"/>
    </xf>
    <xf numFmtId="0" fontId="31" fillId="0" borderId="26" xfId="0" applyFont="1" applyBorder="1" applyAlignment="1">
      <alignment horizontal="center" vertical="center"/>
    </xf>
    <xf numFmtId="0" fontId="72" fillId="25" borderId="38" xfId="0" applyFont="1" applyFill="1" applyBorder="1" applyAlignment="1">
      <alignment horizontal="center" vertical="center"/>
    </xf>
    <xf numFmtId="0" fontId="46" fillId="25" borderId="165" xfId="0" applyFont="1" applyFill="1" applyBorder="1" applyAlignment="1">
      <alignment horizontal="center" vertical="center" wrapText="1"/>
    </xf>
    <xf numFmtId="0" fontId="46" fillId="25" borderId="161" xfId="0" applyFont="1" applyFill="1" applyBorder="1" applyAlignment="1">
      <alignment horizontal="center" vertical="center" wrapText="1"/>
    </xf>
    <xf numFmtId="0" fontId="46" fillId="25" borderId="36" xfId="0" applyFont="1" applyFill="1" applyBorder="1" applyAlignment="1">
      <alignment horizontal="center" vertical="center" wrapText="1"/>
    </xf>
    <xf numFmtId="0" fontId="46" fillId="25" borderId="145" xfId="0" applyFont="1" applyFill="1" applyBorder="1" applyAlignment="1">
      <alignment horizontal="center" vertical="center" wrapText="1"/>
    </xf>
    <xf numFmtId="0" fontId="46" fillId="25" borderId="166" xfId="0" applyFont="1" applyFill="1" applyBorder="1" applyAlignment="1">
      <alignment horizontal="center" vertical="center" wrapText="1"/>
    </xf>
    <xf numFmtId="0" fontId="46" fillId="25" borderId="162" xfId="0" applyFont="1" applyFill="1" applyBorder="1" applyAlignment="1">
      <alignment horizontal="center" vertical="center" wrapText="1"/>
    </xf>
    <xf numFmtId="0" fontId="46" fillId="25" borderId="166" xfId="0" applyFont="1" applyFill="1" applyBorder="1" applyAlignment="1" applyProtection="1">
      <alignment horizontal="center" vertical="center" wrapText="1"/>
      <protection hidden="1"/>
    </xf>
    <xf numFmtId="0" fontId="46" fillId="25" borderId="162" xfId="0" applyFont="1" applyFill="1" applyBorder="1" applyAlignment="1" applyProtection="1">
      <alignment horizontal="center" vertical="center" wrapText="1"/>
      <protection hidden="1"/>
    </xf>
    <xf numFmtId="0" fontId="46" fillId="25" borderId="163" xfId="0" applyFont="1" applyFill="1" applyBorder="1" applyAlignment="1" applyProtection="1">
      <alignment horizontal="center" vertical="center" wrapText="1"/>
      <protection hidden="1"/>
    </xf>
    <xf numFmtId="0" fontId="72" fillId="25" borderId="38" xfId="0" applyFont="1" applyFill="1" applyBorder="1" applyAlignment="1">
      <alignment horizontal="center" vertical="center" wrapText="1"/>
    </xf>
    <xf numFmtId="0" fontId="72" fillId="25" borderId="36" xfId="0" applyFont="1" applyFill="1" applyBorder="1" applyAlignment="1">
      <alignment horizontal="center" vertical="center" textRotation="90" wrapText="1"/>
    </xf>
    <xf numFmtId="0" fontId="72" fillId="25" borderId="145" xfId="0" applyFont="1" applyFill="1" applyBorder="1" applyAlignment="1">
      <alignment horizontal="center" vertical="center" textRotation="90" wrapText="1"/>
    </xf>
    <xf numFmtId="0" fontId="72" fillId="25" borderId="166" xfId="0" applyFont="1" applyFill="1" applyBorder="1" applyAlignment="1">
      <alignment horizontal="center" vertical="center" textRotation="90" wrapText="1"/>
    </xf>
    <xf numFmtId="0" fontId="72" fillId="25" borderId="162" xfId="0" applyFont="1" applyFill="1" applyBorder="1" applyAlignment="1">
      <alignment horizontal="center" vertical="center" textRotation="90" wrapText="1"/>
    </xf>
    <xf numFmtId="0" fontId="85" fillId="25" borderId="165" xfId="0" applyFont="1" applyFill="1" applyBorder="1" applyAlignment="1">
      <alignment horizontal="center" vertical="center"/>
    </xf>
    <xf numFmtId="0" fontId="85" fillId="25" borderId="161" xfId="0" applyFont="1" applyFill="1" applyBorder="1" applyAlignment="1">
      <alignment horizontal="center" vertical="center"/>
    </xf>
    <xf numFmtId="0" fontId="85" fillId="25" borderId="36" xfId="0" applyFont="1" applyFill="1" applyBorder="1" applyAlignment="1">
      <alignment horizontal="center" vertical="center"/>
    </xf>
    <xf numFmtId="0" fontId="85" fillId="25" borderId="145" xfId="0" applyFont="1" applyFill="1" applyBorder="1" applyAlignment="1">
      <alignment horizontal="center" vertical="center"/>
    </xf>
    <xf numFmtId="0" fontId="46" fillId="25" borderId="38" xfId="0" applyFont="1" applyFill="1" applyBorder="1" applyAlignment="1">
      <alignment horizontal="center" vertical="center"/>
    </xf>
    <xf numFmtId="0" fontId="72" fillId="25" borderId="165" xfId="0" applyFont="1" applyFill="1" applyBorder="1" applyAlignment="1">
      <alignment horizontal="center" vertical="center" textRotation="90"/>
    </xf>
    <xf numFmtId="0" fontId="72" fillId="25" borderId="161" xfId="0" applyFont="1" applyFill="1" applyBorder="1" applyAlignment="1">
      <alignment horizontal="center" vertical="center" textRotation="90"/>
    </xf>
    <xf numFmtId="0" fontId="31" fillId="0" borderId="158" xfId="0" applyFont="1" applyBorder="1" applyAlignment="1">
      <alignment horizontal="center" vertical="center"/>
    </xf>
    <xf numFmtId="0" fontId="31" fillId="0" borderId="159" xfId="0" applyFont="1" applyBorder="1" applyAlignment="1">
      <alignment horizontal="center" vertical="center"/>
    </xf>
    <xf numFmtId="0" fontId="31" fillId="0" borderId="160" xfId="0" applyFont="1" applyBorder="1" applyAlignment="1">
      <alignment horizontal="center" vertical="center"/>
    </xf>
    <xf numFmtId="0" fontId="31" fillId="0" borderId="163" xfId="0" applyFont="1" applyBorder="1" applyAlignment="1">
      <alignment horizontal="center" vertical="center"/>
    </xf>
    <xf numFmtId="0" fontId="31" fillId="0" borderId="38" xfId="0" applyFont="1" applyBorder="1" applyAlignment="1">
      <alignment horizontal="center" vertical="center"/>
    </xf>
    <xf numFmtId="0" fontId="31" fillId="0" borderId="164" xfId="0" applyFont="1" applyBorder="1" applyAlignment="1">
      <alignment horizontal="center" vertical="center"/>
    </xf>
    <xf numFmtId="0" fontId="31" fillId="0" borderId="160" xfId="0" applyFont="1" applyBorder="1" applyAlignment="1" applyProtection="1">
      <alignment horizontal="center" vertical="center"/>
      <protection hidden="1"/>
    </xf>
    <xf numFmtId="0" fontId="31" fillId="0" borderId="164" xfId="0" applyFont="1" applyBorder="1" applyAlignment="1" applyProtection="1">
      <alignment horizontal="center" vertical="center"/>
      <protection hidden="1"/>
    </xf>
    <xf numFmtId="0" fontId="31" fillId="0" borderId="161" xfId="0" applyFont="1" applyBorder="1" applyAlignment="1" applyProtection="1">
      <alignment horizontal="center" vertical="center"/>
      <protection hidden="1"/>
    </xf>
    <xf numFmtId="0" fontId="31" fillId="0" borderId="145" xfId="0" applyFont="1" applyBorder="1" applyAlignment="1" applyProtection="1">
      <alignment horizontal="center" vertical="center"/>
      <protection hidden="1"/>
    </xf>
    <xf numFmtId="0" fontId="31" fillId="0" borderId="163" xfId="0" applyFont="1" applyBorder="1" applyAlignment="1" applyProtection="1">
      <alignment horizontal="center" vertical="center"/>
      <protection hidden="1"/>
    </xf>
    <xf numFmtId="0" fontId="31" fillId="0" borderId="38" xfId="0" applyFont="1" applyBorder="1" applyAlignment="1" applyProtection="1">
      <alignment horizontal="center" vertical="center"/>
      <protection hidden="1"/>
    </xf>
    <xf numFmtId="0" fontId="31" fillId="0" borderId="161" xfId="0" applyFont="1" applyBorder="1" applyAlignment="1">
      <alignment horizontal="center" vertical="center"/>
    </xf>
    <xf numFmtId="0" fontId="31" fillId="0" borderId="145" xfId="0" applyFont="1" applyBorder="1" applyAlignment="1">
      <alignment horizontal="center" vertical="center"/>
    </xf>
    <xf numFmtId="0" fontId="31" fillId="0" borderId="162" xfId="0" applyFont="1" applyBorder="1" applyAlignment="1">
      <alignment horizontal="center" vertical="center"/>
    </xf>
    <xf numFmtId="0" fontId="52" fillId="11" borderId="38" xfId="0" applyFont="1" applyFill="1" applyBorder="1" applyAlignment="1">
      <alignment horizontal="center" vertical="center"/>
    </xf>
    <xf numFmtId="0" fontId="29" fillId="0" borderId="38" xfId="0" applyFont="1" applyBorder="1" applyAlignment="1" applyProtection="1">
      <alignment horizontal="center" vertical="center" textRotation="90"/>
      <protection hidden="1"/>
    </xf>
    <xf numFmtId="0" fontId="25" fillId="4" borderId="43" xfId="0" applyFont="1" applyFill="1" applyBorder="1" applyAlignment="1" applyProtection="1">
      <alignment horizontal="center" vertical="center"/>
      <protection hidden="1"/>
    </xf>
    <xf numFmtId="0" fontId="3" fillId="8" borderId="43"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protection hidden="1"/>
    </xf>
    <xf numFmtId="0" fontId="30" fillId="6" borderId="42"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protection hidden="1"/>
    </xf>
    <xf numFmtId="0" fontId="3" fillId="8" borderId="42" xfId="0" applyFont="1" applyFill="1" applyBorder="1" applyAlignment="1" applyProtection="1">
      <alignment horizontal="center" vertical="center" wrapText="1"/>
      <protection hidden="1"/>
    </xf>
    <xf numFmtId="0" fontId="30" fillId="6" borderId="62" xfId="0" applyFont="1" applyFill="1" applyBorder="1" applyAlignment="1" applyProtection="1">
      <alignment horizontal="center" vertical="center" wrapText="1"/>
      <protection hidden="1"/>
    </xf>
    <xf numFmtId="0" fontId="30" fillId="6" borderId="63" xfId="0" applyFont="1" applyFill="1" applyBorder="1" applyAlignment="1" applyProtection="1">
      <alignment horizontal="center" vertical="center" wrapText="1"/>
      <protection hidden="1"/>
    </xf>
    <xf numFmtId="0" fontId="3" fillId="8" borderId="44" xfId="0" applyFont="1" applyFill="1" applyBorder="1" applyAlignment="1" applyProtection="1">
      <alignment horizontal="center" vertical="center" wrapText="1"/>
      <protection hidden="1"/>
    </xf>
    <xf numFmtId="0" fontId="31" fillId="17" borderId="54" xfId="0" applyFont="1" applyFill="1" applyBorder="1" applyAlignment="1" applyProtection="1">
      <alignment horizontal="center" vertical="center"/>
      <protection hidden="1"/>
    </xf>
    <xf numFmtId="0" fontId="38" fillId="8" borderId="64" xfId="0" applyFont="1" applyFill="1" applyBorder="1" applyAlignment="1" applyProtection="1">
      <alignment horizontal="center" vertical="center"/>
      <protection hidden="1"/>
    </xf>
    <xf numFmtId="0" fontId="38" fillId="8" borderId="49" xfId="0" applyFont="1" applyFill="1" applyBorder="1" applyAlignment="1" applyProtection="1">
      <alignment horizontal="center" vertical="center"/>
      <protection hidden="1"/>
    </xf>
    <xf numFmtId="0" fontId="38" fillId="8" borderId="52" xfId="0" applyFont="1" applyFill="1" applyBorder="1" applyAlignment="1" applyProtection="1">
      <alignment horizontal="center" vertical="center"/>
      <protection hidden="1"/>
    </xf>
    <xf numFmtId="0" fontId="29" fillId="0" borderId="38" xfId="0" applyFont="1" applyBorder="1" applyAlignment="1" applyProtection="1">
      <alignment horizontal="center" vertical="center" textRotation="90" wrapText="1"/>
      <protection hidden="1"/>
    </xf>
    <xf numFmtId="0" fontId="31" fillId="0" borderId="58"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60"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56"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57" xfId="0" applyFont="1" applyBorder="1" applyAlignment="1" applyProtection="1">
      <alignment horizontal="center" vertical="center"/>
      <protection hidden="1"/>
    </xf>
    <xf numFmtId="0" fontId="31" fillId="0" borderId="42"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59" xfId="0" applyFont="1" applyBorder="1" applyAlignment="1" applyProtection="1">
      <alignment horizontal="center" vertical="center"/>
      <protection hidden="1"/>
    </xf>
    <xf numFmtId="0" fontId="31" fillId="0" borderId="61" xfId="0" applyFont="1" applyBorder="1" applyAlignment="1" applyProtection="1">
      <alignment horizontal="center" vertical="center"/>
      <protection hidden="1"/>
    </xf>
    <xf numFmtId="0" fontId="30" fillId="6" borderId="62" xfId="0" applyFont="1" applyFill="1" applyBorder="1" applyAlignment="1" applyProtection="1">
      <alignment horizontal="center" vertical="center"/>
      <protection hidden="1"/>
    </xf>
    <xf numFmtId="0" fontId="30" fillId="6" borderId="63" xfId="0" applyFont="1" applyFill="1" applyBorder="1" applyAlignment="1" applyProtection="1">
      <alignment horizontal="center" vertical="center"/>
      <protection hidden="1"/>
    </xf>
    <xf numFmtId="0" fontId="13" fillId="0" borderId="0" xfId="0" applyFont="1" applyFill="1" applyBorder="1"/>
    <xf numFmtId="0" fontId="90" fillId="0" borderId="0" xfId="0" applyFont="1" applyAlignment="1">
      <alignment horizontal="right" vertical="center" wrapText="1"/>
    </xf>
    <xf numFmtId="164" fontId="91" fillId="3" borderId="66" xfId="0" applyNumberFormat="1" applyFont="1" applyFill="1" applyBorder="1" applyAlignment="1" applyProtection="1">
      <alignment horizontal="center" vertical="center"/>
      <protection hidden="1"/>
    </xf>
    <xf numFmtId="0" fontId="92" fillId="16" borderId="6" xfId="0" applyFont="1" applyFill="1" applyBorder="1" applyAlignment="1" applyProtection="1">
      <alignment horizontal="right" vertical="top" wrapText="1"/>
      <protection hidden="1"/>
    </xf>
    <xf numFmtId="0" fontId="92" fillId="16" borderId="6" xfId="0" applyFont="1" applyFill="1" applyBorder="1" applyAlignment="1" applyProtection="1">
      <alignment horizontal="right" vertical="top"/>
      <protection hidden="1"/>
    </xf>
    <xf numFmtId="0" fontId="92" fillId="16" borderId="0" xfId="0" applyFont="1" applyFill="1" applyAlignment="1" applyProtection="1">
      <alignment horizontal="right" vertical="top"/>
      <protection hidden="1"/>
    </xf>
    <xf numFmtId="0" fontId="88" fillId="0" borderId="26" xfId="0" applyFont="1" applyBorder="1" applyAlignment="1" applyProtection="1">
      <alignment horizontal="right" vertical="center" wrapText="1" shrinkToFit="1"/>
      <protection hidden="1"/>
    </xf>
    <xf numFmtId="0" fontId="94" fillId="13" borderId="147" xfId="0" applyFont="1" applyFill="1" applyBorder="1" applyAlignment="1" applyProtection="1">
      <alignment horizontal="center" vertical="center" shrinkToFit="1"/>
      <protection hidden="1"/>
    </xf>
    <xf numFmtId="0" fontId="94" fillId="13" borderId="147" xfId="0" applyFont="1" applyFill="1" applyBorder="1" applyAlignment="1" applyProtection="1">
      <alignment horizontal="center" vertical="center" shrinkToFit="1"/>
      <protection hidden="1"/>
    </xf>
    <xf numFmtId="0" fontId="95" fillId="3" borderId="147" xfId="1" applyFont="1" applyFill="1" applyBorder="1" applyAlignment="1" applyProtection="1">
      <alignment horizontal="center" vertical="center" wrapText="1" shrinkToFit="1"/>
      <protection hidden="1"/>
    </xf>
    <xf numFmtId="0" fontId="95" fillId="3" borderId="147" xfId="1" applyFont="1" applyFill="1" applyBorder="1" applyAlignment="1" applyProtection="1">
      <alignment horizontal="center" vertical="center" shrinkToFit="1"/>
      <protection hidden="1"/>
    </xf>
    <xf numFmtId="0" fontId="96" fillId="6" borderId="147" xfId="0" applyFont="1" applyFill="1" applyBorder="1" applyAlignment="1" applyProtection="1">
      <alignment horizontal="center" vertical="center" shrinkToFit="1"/>
      <protection hidden="1"/>
    </xf>
    <xf numFmtId="0" fontId="97" fillId="3" borderId="147" xfId="1" applyFont="1" applyFill="1" applyBorder="1" applyAlignment="1" applyProtection="1">
      <alignment horizontal="center" vertical="center" shrinkToFit="1"/>
      <protection hidden="1"/>
    </xf>
    <xf numFmtId="0" fontId="94" fillId="27" borderId="147" xfId="0" applyFont="1" applyFill="1" applyBorder="1" applyAlignment="1" applyProtection="1">
      <alignment horizontal="center" vertical="center" shrinkToFit="1"/>
      <protection hidden="1"/>
    </xf>
    <xf numFmtId="0" fontId="97" fillId="3" borderId="147" xfId="1" applyFont="1" applyFill="1" applyBorder="1" applyAlignment="1" applyProtection="1">
      <alignment horizontal="center" vertical="center" shrinkToFit="1"/>
      <protection hidden="1"/>
    </xf>
    <xf numFmtId="0" fontId="98" fillId="12" borderId="147" xfId="0" applyFont="1" applyFill="1" applyBorder="1" applyAlignment="1" applyProtection="1">
      <alignment horizontal="center" vertical="center" shrinkToFit="1"/>
      <protection hidden="1"/>
    </xf>
    <xf numFmtId="165" fontId="97" fillId="3" borderId="147" xfId="1" applyNumberFormat="1" applyFont="1" applyFill="1" applyBorder="1" applyAlignment="1" applyProtection="1">
      <alignment horizontal="center" vertical="center" shrinkToFit="1"/>
      <protection hidden="1"/>
    </xf>
    <xf numFmtId="0" fontId="94" fillId="27" borderId="147" xfId="0" applyFont="1" applyFill="1" applyBorder="1" applyAlignment="1" applyProtection="1">
      <alignment horizontal="center" vertical="center" shrinkToFit="1"/>
      <protection hidden="1"/>
    </xf>
    <xf numFmtId="0" fontId="95" fillId="0" borderId="147" xfId="1" applyFont="1" applyFill="1" applyBorder="1" applyAlignment="1" applyProtection="1">
      <alignment horizontal="center" vertical="center" shrinkToFit="1"/>
      <protection hidden="1"/>
    </xf>
    <xf numFmtId="0" fontId="99" fillId="12" borderId="147" xfId="0" applyFont="1" applyFill="1" applyBorder="1" applyAlignment="1" applyProtection="1">
      <alignment horizontal="center" vertical="center" shrinkToFit="1"/>
      <protection hidden="1"/>
    </xf>
    <xf numFmtId="0" fontId="97" fillId="0" borderId="147" xfId="1" applyFont="1" applyFill="1" applyBorder="1" applyAlignment="1" applyProtection="1">
      <alignment horizontal="center" vertical="center" shrinkToFit="1"/>
      <protection hidden="1"/>
    </xf>
    <xf numFmtId="0" fontId="97" fillId="3" borderId="147" xfId="0" applyFont="1" applyFill="1" applyBorder="1" applyAlignment="1" applyProtection="1">
      <alignment horizontal="center" vertical="center" shrinkToFit="1"/>
      <protection hidden="1"/>
    </xf>
    <xf numFmtId="0" fontId="100" fillId="6" borderId="147" xfId="1" applyFont="1" applyFill="1" applyBorder="1" applyAlignment="1" applyProtection="1">
      <alignment horizontal="center" vertical="center" shrinkToFit="1"/>
      <protection hidden="1"/>
    </xf>
    <xf numFmtId="0" fontId="97" fillId="3" borderId="147" xfId="0" applyFont="1" applyFill="1" applyBorder="1" applyAlignment="1" applyProtection="1">
      <alignment horizontal="center" vertical="center" shrinkToFit="1"/>
      <protection hidden="1"/>
    </xf>
    <xf numFmtId="0" fontId="94" fillId="12" borderId="147" xfId="0" applyFont="1" applyFill="1" applyBorder="1" applyAlignment="1" applyProtection="1">
      <alignment horizontal="center" vertical="center" shrinkToFit="1"/>
      <protection hidden="1"/>
    </xf>
    <xf numFmtId="0" fontId="97" fillId="3" borderId="147" xfId="1" applyNumberFormat="1" applyFont="1" applyFill="1" applyBorder="1" applyAlignment="1" applyProtection="1">
      <alignment horizontal="center" vertical="center" shrinkToFit="1"/>
      <protection hidden="1"/>
    </xf>
    <xf numFmtId="0" fontId="97" fillId="0" borderId="147" xfId="0" applyFont="1" applyBorder="1" applyAlignment="1" applyProtection="1">
      <alignment horizontal="center" vertical="center" shrinkToFit="1"/>
      <protection hidden="1"/>
    </xf>
    <xf numFmtId="0" fontId="101" fillId="6" borderId="147" xfId="0" applyFont="1" applyFill="1" applyBorder="1" applyAlignment="1" applyProtection="1">
      <alignment horizontal="center" vertical="center" shrinkToFit="1"/>
      <protection hidden="1"/>
    </xf>
    <xf numFmtId="49" fontId="97" fillId="3" borderId="147" xfId="0" applyNumberFormat="1" applyFont="1" applyFill="1" applyBorder="1" applyAlignment="1" applyProtection="1">
      <alignment horizontal="center" vertical="center" shrinkToFit="1"/>
      <protection hidden="1"/>
    </xf>
    <xf numFmtId="49" fontId="97" fillId="3" borderId="147" xfId="1" applyNumberFormat="1" applyFont="1" applyFill="1" applyBorder="1" applyAlignment="1" applyProtection="1">
      <alignment horizontal="center" vertical="center" shrinkToFit="1"/>
      <protection hidden="1"/>
    </xf>
    <xf numFmtId="0" fontId="94" fillId="28" borderId="147" xfId="0" applyFont="1" applyFill="1" applyBorder="1" applyAlignment="1" applyProtection="1">
      <alignment horizontal="center" vertical="center" shrinkToFit="1"/>
      <protection hidden="1"/>
    </xf>
    <xf numFmtId="0" fontId="97" fillId="3" borderId="147" xfId="1" applyFont="1" applyFill="1" applyBorder="1" applyAlignment="1" applyProtection="1">
      <alignment horizontal="center" vertical="center" shrinkToFit="1"/>
      <protection locked="0" hidden="1"/>
    </xf>
    <xf numFmtId="165" fontId="97" fillId="3" borderId="147" xfId="0" applyNumberFormat="1" applyFont="1" applyFill="1" applyBorder="1" applyAlignment="1" applyProtection="1">
      <alignment horizontal="center" vertical="center" shrinkToFit="1"/>
      <protection locked="0" hidden="1"/>
    </xf>
    <xf numFmtId="2" fontId="97" fillId="3" borderId="147" xfId="1" applyNumberFormat="1" applyFont="1" applyFill="1" applyBorder="1" applyAlignment="1" applyProtection="1">
      <alignment horizontal="center" vertical="center" shrinkToFit="1"/>
      <protection locked="0" hidden="1"/>
    </xf>
    <xf numFmtId="0" fontId="98" fillId="0" borderId="147" xfId="0" applyFont="1" applyBorder="1" applyAlignment="1" applyProtection="1">
      <alignment horizontal="center" vertical="center" shrinkToFit="1"/>
      <protection hidden="1"/>
    </xf>
    <xf numFmtId="14" fontId="102" fillId="0" borderId="147" xfId="0" applyNumberFormat="1" applyFont="1" applyBorder="1" applyAlignment="1" applyProtection="1">
      <alignment horizontal="center" vertical="center" shrinkToFit="1"/>
      <protection hidden="1"/>
    </xf>
    <xf numFmtId="0" fontId="68" fillId="0" borderId="0" xfId="0" applyFont="1" applyFill="1" applyBorder="1" applyAlignment="1">
      <alignment horizontal="center" vertical="center"/>
    </xf>
    <xf numFmtId="0" fontId="68" fillId="0" borderId="0" xfId="0" applyFont="1" applyFill="1" applyBorder="1" applyAlignment="1" applyProtection="1">
      <alignment horizontal="center" vertical="center"/>
      <protection hidden="1"/>
    </xf>
    <xf numFmtId="0" fontId="89" fillId="0" borderId="0" xfId="0" applyFont="1" applyFill="1" applyBorder="1"/>
    <xf numFmtId="0" fontId="68" fillId="0" borderId="0" xfId="0" applyFont="1" applyAlignment="1">
      <alignment horizontal="center" vertical="center"/>
    </xf>
    <xf numFmtId="14" fontId="68" fillId="0" borderId="0" xfId="0" applyNumberFormat="1" applyFont="1" applyAlignment="1">
      <alignment horizontal="center" vertical="center"/>
    </xf>
    <xf numFmtId="0" fontId="103" fillId="0" borderId="0" xfId="0" applyFont="1" applyAlignment="1" applyProtection="1">
      <alignment horizontal="center" vertical="center"/>
      <protection hidden="1"/>
    </xf>
    <xf numFmtId="0" fontId="89" fillId="0" borderId="0" xfId="0" applyFont="1"/>
    <xf numFmtId="0" fontId="93" fillId="0" borderId="0" xfId="0" applyFont="1" applyAlignment="1">
      <alignment horizontal="right" vertical="center" readingOrder="2"/>
    </xf>
    <xf numFmtId="0" fontId="93" fillId="0" borderId="0" xfId="0" applyFont="1" applyAlignment="1">
      <alignment horizontal="right"/>
    </xf>
    <xf numFmtId="0" fontId="93" fillId="0" borderId="0" xfId="3" applyFont="1" applyAlignment="1">
      <alignment horizontal="center" vertical="center" shrinkToFit="1"/>
    </xf>
    <xf numFmtId="0" fontId="93" fillId="0" borderId="0" xfId="0" applyFont="1" applyAlignment="1">
      <alignment horizontal="center" vertical="center" shrinkToFit="1"/>
    </xf>
    <xf numFmtId="0" fontId="104" fillId="0" borderId="0" xfId="3" applyFont="1" applyAlignment="1">
      <alignment horizontal="center" vertical="center" shrinkToFit="1"/>
    </xf>
    <xf numFmtId="0" fontId="105" fillId="0" borderId="0" xfId="3" applyFont="1" applyAlignment="1">
      <alignment horizontal="center" vertical="center" shrinkToFit="1"/>
    </xf>
    <xf numFmtId="0" fontId="106" fillId="0" borderId="0" xfId="0" applyFont="1" applyAlignment="1" applyProtection="1">
      <alignment horizontal="center" vertical="center"/>
      <protection hidden="1"/>
    </xf>
  </cellXfs>
  <cellStyles count="5">
    <cellStyle name="Normal 2" xfId="2" xr:uid="{00000000-0005-0000-0000-000002000000}"/>
    <cellStyle name="Normal 2 2" xfId="3" xr:uid="{00000000-0005-0000-0000-000003000000}"/>
    <cellStyle name="Normal_القائمة_2" xfId="4" xr:uid="{00000000-0005-0000-0000-000004000000}"/>
    <cellStyle name="ارتباط تشعبي" xfId="1" builtinId="8"/>
    <cellStyle name="عادي"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6590347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a:stretch>
          <a:fillRect/>
        </a:stretch>
      </xdr:blipFill>
      <xdr:spPr>
        <a:xfrm>
          <a:off x="10103031293" y="944880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rightToLeft="1" tabSelected="1" workbookViewId="0">
      <selection activeCell="B21" sqref="B21:U23"/>
    </sheetView>
  </sheetViews>
  <sheetFormatPr defaultColWidth="9" defaultRowHeight="16.8" x14ac:dyDescent="0.5"/>
  <cols>
    <col min="1" max="1" width="2.21875" style="116" customWidth="1"/>
    <col min="2" max="2" width="4.44140625" style="116" customWidth="1"/>
    <col min="3" max="6" width="9" style="116"/>
    <col min="7" max="7" width="1.44140625" style="116" customWidth="1"/>
    <col min="8" max="8" width="12.6640625" style="116" customWidth="1"/>
    <col min="9" max="9" width="16.88671875" style="116" customWidth="1"/>
    <col min="10" max="10" width="5" style="116" customWidth="1"/>
    <col min="11" max="11" width="9" style="116"/>
    <col min="12" max="12" width="2.6640625" style="116" customWidth="1"/>
    <col min="13" max="14" width="9" style="116"/>
    <col min="15" max="15" width="3.44140625" style="116" customWidth="1"/>
    <col min="16" max="17" width="9" style="116"/>
    <col min="18" max="18" width="4.6640625" style="116" customWidth="1"/>
    <col min="19" max="19" width="2" style="116" customWidth="1"/>
    <col min="20" max="20" width="8.88671875" style="116" customWidth="1"/>
    <col min="21" max="21" width="15.44140625" style="116" customWidth="1"/>
    <col min="22" max="16384" width="9" style="116"/>
  </cols>
  <sheetData>
    <row r="1" spans="1:22" ht="27" thickBot="1" x14ac:dyDescent="0.75">
      <c r="B1" s="320" t="s">
        <v>194</v>
      </c>
      <c r="C1" s="320"/>
      <c r="D1" s="320"/>
      <c r="E1" s="320"/>
      <c r="F1" s="320"/>
      <c r="G1" s="320"/>
      <c r="H1" s="320"/>
      <c r="I1" s="320"/>
      <c r="J1" s="320"/>
      <c r="K1" s="320"/>
      <c r="L1" s="320"/>
      <c r="M1" s="320"/>
      <c r="N1" s="320"/>
      <c r="O1" s="320"/>
      <c r="P1" s="320"/>
      <c r="Q1" s="320"/>
      <c r="R1" s="320"/>
      <c r="S1" s="320"/>
      <c r="T1" s="320"/>
      <c r="U1" s="320"/>
    </row>
    <row r="2" spans="1:22" ht="19.5" customHeight="1" thickBot="1" x14ac:dyDescent="0.7">
      <c r="B2" s="321" t="s">
        <v>120</v>
      </c>
      <c r="C2" s="321"/>
      <c r="D2" s="321"/>
      <c r="E2" s="321"/>
      <c r="F2" s="321"/>
      <c r="G2" s="321"/>
      <c r="H2" s="321"/>
      <c r="I2" s="321"/>
      <c r="J2" s="117"/>
      <c r="K2" s="322" t="s">
        <v>177</v>
      </c>
      <c r="L2" s="323"/>
      <c r="M2" s="323"/>
      <c r="N2" s="323"/>
      <c r="O2" s="323"/>
      <c r="P2" s="323"/>
      <c r="Q2" s="323"/>
      <c r="R2" s="323"/>
      <c r="S2" s="323"/>
      <c r="T2" s="326" t="s">
        <v>193</v>
      </c>
      <c r="U2" s="327"/>
    </row>
    <row r="3" spans="1:22" ht="22.5" customHeight="1" thickBot="1" x14ac:dyDescent="0.7">
      <c r="A3" s="118">
        <v>1</v>
      </c>
      <c r="B3" s="330" t="s">
        <v>185</v>
      </c>
      <c r="C3" s="331"/>
      <c r="D3" s="331"/>
      <c r="E3" s="331"/>
      <c r="F3" s="331"/>
      <c r="G3" s="331"/>
      <c r="H3" s="331"/>
      <c r="I3" s="332"/>
      <c r="K3" s="324"/>
      <c r="L3" s="325"/>
      <c r="M3" s="325"/>
      <c r="N3" s="325"/>
      <c r="O3" s="325"/>
      <c r="P3" s="325"/>
      <c r="Q3" s="325"/>
      <c r="R3" s="325"/>
      <c r="S3" s="325"/>
      <c r="T3" s="328"/>
      <c r="U3" s="329"/>
    </row>
    <row r="4" spans="1:22" ht="22.5" customHeight="1" thickBot="1" x14ac:dyDescent="0.7">
      <c r="A4" s="118">
        <v>2</v>
      </c>
      <c r="B4" s="317" t="s">
        <v>191</v>
      </c>
      <c r="C4" s="318"/>
      <c r="D4" s="318"/>
      <c r="E4" s="318"/>
      <c r="F4" s="318"/>
      <c r="G4" s="318"/>
      <c r="H4" s="318"/>
      <c r="I4" s="319"/>
      <c r="K4" s="272" t="s">
        <v>15</v>
      </c>
      <c r="L4" s="273"/>
      <c r="M4" s="273"/>
      <c r="N4" s="273"/>
      <c r="O4" s="273"/>
      <c r="P4" s="273"/>
      <c r="Q4" s="273"/>
      <c r="R4" s="273"/>
      <c r="S4" s="274"/>
      <c r="T4" s="310">
        <v>1</v>
      </c>
      <c r="U4" s="311"/>
    </row>
    <row r="5" spans="1:22" ht="22.5" customHeight="1" thickBot="1" x14ac:dyDescent="0.7">
      <c r="A5" s="118"/>
      <c r="B5" s="268" t="s">
        <v>186</v>
      </c>
      <c r="C5" s="269"/>
      <c r="D5" s="269"/>
      <c r="E5" s="269"/>
      <c r="F5" s="269"/>
      <c r="G5" s="269"/>
      <c r="H5" s="269"/>
      <c r="I5" s="121"/>
      <c r="K5" s="308" t="s">
        <v>178</v>
      </c>
      <c r="L5" s="309"/>
      <c r="M5" s="309"/>
      <c r="N5" s="309"/>
      <c r="O5" s="309"/>
      <c r="P5" s="309"/>
      <c r="Q5" s="309"/>
      <c r="R5" s="309"/>
      <c r="S5" s="309"/>
      <c r="T5" s="310">
        <v>1</v>
      </c>
      <c r="U5" s="311"/>
    </row>
    <row r="6" spans="1:22" ht="42.75" customHeight="1" thickBot="1" x14ac:dyDescent="0.7">
      <c r="A6" s="118" t="s">
        <v>187</v>
      </c>
      <c r="B6" s="293" t="s">
        <v>188</v>
      </c>
      <c r="C6" s="294"/>
      <c r="D6" s="294"/>
      <c r="E6" s="294"/>
      <c r="F6" s="294"/>
      <c r="G6" s="294"/>
      <c r="H6" s="294"/>
      <c r="I6" s="295"/>
      <c r="K6" s="312" t="s">
        <v>241</v>
      </c>
      <c r="L6" s="313"/>
      <c r="M6" s="313"/>
      <c r="N6" s="313"/>
      <c r="O6" s="313"/>
      <c r="P6" s="313"/>
      <c r="Q6" s="313"/>
      <c r="R6" s="313"/>
      <c r="S6" s="314"/>
      <c r="T6" s="315" t="s">
        <v>183</v>
      </c>
      <c r="U6" s="316"/>
    </row>
    <row r="7" spans="1:22" ht="22.5" customHeight="1" thickBot="1" x14ac:dyDescent="0.7">
      <c r="A7" s="118">
        <v>2</v>
      </c>
      <c r="B7" s="293" t="s">
        <v>189</v>
      </c>
      <c r="C7" s="294"/>
      <c r="D7" s="294"/>
      <c r="E7" s="294"/>
      <c r="F7" s="294"/>
      <c r="G7" s="294"/>
      <c r="H7" s="294"/>
      <c r="I7" s="295"/>
      <c r="K7" s="296" t="s">
        <v>179</v>
      </c>
      <c r="L7" s="297"/>
      <c r="M7" s="297"/>
      <c r="N7" s="297"/>
      <c r="O7" s="297"/>
      <c r="P7" s="297"/>
      <c r="Q7" s="297"/>
      <c r="R7" s="297"/>
      <c r="S7" s="298"/>
      <c r="T7" s="299">
        <v>0.5</v>
      </c>
      <c r="U7" s="300"/>
      <c r="V7" s="119"/>
    </row>
    <row r="8" spans="1:22" ht="22.5" customHeight="1" thickBot="1" x14ac:dyDescent="0.7">
      <c r="A8" s="118"/>
      <c r="B8" s="293" t="s">
        <v>190</v>
      </c>
      <c r="C8" s="294"/>
      <c r="D8" s="294"/>
      <c r="E8" s="294"/>
      <c r="F8" s="294"/>
      <c r="G8" s="294"/>
      <c r="H8" s="294"/>
      <c r="I8" s="295"/>
      <c r="J8" s="119"/>
      <c r="K8" s="301" t="s">
        <v>180</v>
      </c>
      <c r="L8" s="302"/>
      <c r="M8" s="302"/>
      <c r="N8" s="302"/>
      <c r="O8" s="302"/>
      <c r="P8" s="302"/>
      <c r="Q8" s="302"/>
      <c r="R8" s="302"/>
      <c r="S8" s="302"/>
      <c r="T8" s="303" t="s">
        <v>184</v>
      </c>
      <c r="U8" s="304"/>
    </row>
    <row r="9" spans="1:22" ht="22.5" customHeight="1" thickBot="1" x14ac:dyDescent="0.7">
      <c r="A9" s="118"/>
      <c r="B9" s="305"/>
      <c r="C9" s="306"/>
      <c r="D9" s="306"/>
      <c r="E9" s="306"/>
      <c r="F9" s="306"/>
      <c r="G9" s="306"/>
      <c r="H9" s="306"/>
      <c r="I9" s="307"/>
      <c r="J9" s="120"/>
      <c r="K9" s="301"/>
      <c r="L9" s="302"/>
      <c r="M9" s="302"/>
      <c r="N9" s="302"/>
      <c r="O9" s="302"/>
      <c r="P9" s="302"/>
      <c r="Q9" s="302"/>
      <c r="R9" s="302"/>
      <c r="S9" s="302"/>
      <c r="T9" s="303"/>
      <c r="U9" s="304"/>
    </row>
    <row r="10" spans="1:22" ht="22.5" customHeight="1" thickBot="1" x14ac:dyDescent="0.75">
      <c r="A10" s="118">
        <v>3</v>
      </c>
      <c r="B10" s="268" t="s">
        <v>122</v>
      </c>
      <c r="C10" s="269"/>
      <c r="D10" s="269"/>
      <c r="E10" s="269"/>
      <c r="F10" s="269"/>
      <c r="G10" s="269"/>
      <c r="H10" s="270" t="s">
        <v>121</v>
      </c>
      <c r="I10" s="271"/>
      <c r="K10" s="272" t="s">
        <v>181</v>
      </c>
      <c r="L10" s="273"/>
      <c r="M10" s="273"/>
      <c r="N10" s="273"/>
      <c r="O10" s="273"/>
      <c r="P10" s="273"/>
      <c r="Q10" s="273"/>
      <c r="R10" s="273"/>
      <c r="S10" s="274"/>
      <c r="T10" s="275">
        <v>0.2</v>
      </c>
      <c r="U10" s="276"/>
    </row>
    <row r="11" spans="1:22" ht="43.5" customHeight="1" x14ac:dyDescent="0.65">
      <c r="A11" s="118">
        <v>4</v>
      </c>
      <c r="B11" s="277" t="s">
        <v>1910</v>
      </c>
      <c r="C11" s="278"/>
      <c r="D11" s="278"/>
      <c r="E11" s="278"/>
      <c r="F11" s="278"/>
      <c r="G11" s="278"/>
      <c r="H11" s="278"/>
      <c r="I11" s="279"/>
      <c r="K11" s="283" t="s">
        <v>240</v>
      </c>
      <c r="L11" s="284"/>
      <c r="M11" s="284"/>
      <c r="N11" s="284"/>
      <c r="O11" s="284"/>
      <c r="P11" s="284"/>
      <c r="Q11" s="284"/>
      <c r="R11" s="284"/>
      <c r="S11" s="285"/>
      <c r="T11" s="286" t="s">
        <v>184</v>
      </c>
      <c r="U11" s="287"/>
    </row>
    <row r="12" spans="1:22" ht="22.5" customHeight="1" thickBot="1" x14ac:dyDescent="0.7">
      <c r="A12" s="118"/>
      <c r="B12" s="280"/>
      <c r="C12" s="281"/>
      <c r="D12" s="281"/>
      <c r="E12" s="281"/>
      <c r="F12" s="281"/>
      <c r="G12" s="281"/>
      <c r="H12" s="281"/>
      <c r="I12" s="282"/>
      <c r="K12" s="288" t="s">
        <v>182</v>
      </c>
      <c r="L12" s="289"/>
      <c r="M12" s="289"/>
      <c r="N12" s="289"/>
      <c r="O12" s="289"/>
      <c r="P12" s="289"/>
      <c r="Q12" s="289"/>
      <c r="R12" s="289"/>
      <c r="S12" s="290"/>
      <c r="T12" s="291">
        <v>0.5</v>
      </c>
      <c r="U12" s="292"/>
    </row>
    <row r="13" spans="1:22" ht="22.5" customHeight="1" thickBot="1" x14ac:dyDescent="0.7">
      <c r="A13" s="118">
        <v>5</v>
      </c>
      <c r="B13" s="258" t="s">
        <v>192</v>
      </c>
      <c r="C13" s="259"/>
      <c r="D13" s="259"/>
      <c r="E13" s="259"/>
      <c r="F13" s="259"/>
      <c r="G13" s="259"/>
      <c r="H13" s="259"/>
      <c r="I13" s="260"/>
      <c r="K13" s="261" t="s">
        <v>195</v>
      </c>
      <c r="L13" s="262"/>
      <c r="M13" s="262"/>
      <c r="N13" s="262"/>
      <c r="O13" s="262"/>
      <c r="P13" s="262"/>
      <c r="Q13" s="262"/>
      <c r="R13" s="262"/>
      <c r="S13" s="262"/>
      <c r="T13" s="262"/>
      <c r="U13" s="262"/>
    </row>
    <row r="14" spans="1:22" ht="22.5" customHeight="1" x14ac:dyDescent="0.65">
      <c r="A14" s="118"/>
      <c r="B14" s="263" t="s">
        <v>243</v>
      </c>
      <c r="C14" s="263"/>
      <c r="D14" s="263"/>
      <c r="E14" s="263"/>
      <c r="F14" s="263"/>
      <c r="G14" s="263"/>
      <c r="H14" s="263"/>
      <c r="I14" s="263"/>
      <c r="K14" s="262"/>
      <c r="L14" s="262"/>
      <c r="M14" s="262"/>
      <c r="N14" s="262"/>
      <c r="O14" s="262"/>
      <c r="P14" s="262"/>
      <c r="Q14" s="262"/>
      <c r="R14" s="262"/>
      <c r="S14" s="262"/>
      <c r="T14" s="262"/>
      <c r="U14" s="262"/>
    </row>
    <row r="15" spans="1:22" ht="3.75" customHeight="1" x14ac:dyDescent="0.65">
      <c r="A15" s="118"/>
      <c r="B15" s="264"/>
      <c r="C15" s="264"/>
      <c r="D15" s="264"/>
      <c r="E15" s="264"/>
      <c r="F15" s="264"/>
      <c r="G15" s="264"/>
      <c r="H15" s="264"/>
      <c r="I15" s="264"/>
      <c r="K15" s="266"/>
      <c r="L15" s="266"/>
      <c r="M15" s="266"/>
      <c r="N15" s="266"/>
      <c r="O15" s="266"/>
      <c r="P15" s="266"/>
      <c r="Q15" s="266"/>
      <c r="R15" s="266"/>
      <c r="S15" s="266"/>
      <c r="T15" s="266"/>
      <c r="U15" s="266"/>
    </row>
    <row r="16" spans="1:22" ht="26.25" customHeight="1" x14ac:dyDescent="0.65">
      <c r="A16" s="118">
        <v>5</v>
      </c>
      <c r="B16" s="264"/>
      <c r="C16" s="264"/>
      <c r="D16" s="264"/>
      <c r="E16" s="264"/>
      <c r="F16" s="264"/>
      <c r="G16" s="264"/>
      <c r="H16" s="264"/>
      <c r="I16" s="264"/>
      <c r="K16" s="266"/>
      <c r="L16" s="266"/>
      <c r="M16" s="266"/>
      <c r="N16" s="266"/>
      <c r="O16" s="266"/>
      <c r="P16" s="266"/>
      <c r="Q16" s="266"/>
      <c r="R16" s="266"/>
      <c r="S16" s="266"/>
      <c r="T16" s="266"/>
      <c r="U16" s="266"/>
    </row>
    <row r="17" spans="2:21" ht="19.5" customHeight="1" x14ac:dyDescent="0.5">
      <c r="B17" s="264"/>
      <c r="C17" s="264"/>
      <c r="D17" s="264"/>
      <c r="E17" s="264"/>
      <c r="F17" s="264"/>
      <c r="G17" s="264"/>
      <c r="H17" s="264"/>
      <c r="I17" s="264"/>
      <c r="K17" s="266"/>
      <c r="L17" s="266"/>
      <c r="M17" s="266"/>
      <c r="N17" s="266"/>
      <c r="O17" s="266"/>
      <c r="P17" s="266"/>
      <c r="Q17" s="266"/>
      <c r="R17" s="266"/>
      <c r="S17" s="266"/>
      <c r="T17" s="266"/>
      <c r="U17" s="266"/>
    </row>
    <row r="18" spans="2:21" ht="19.5" customHeight="1" x14ac:dyDescent="0.65">
      <c r="B18" s="264"/>
      <c r="C18" s="264"/>
      <c r="D18" s="264"/>
      <c r="E18" s="264"/>
      <c r="F18" s="264"/>
      <c r="G18" s="264"/>
      <c r="H18" s="264"/>
      <c r="I18" s="264"/>
      <c r="K18" s="122"/>
      <c r="M18" s="266"/>
      <c r="N18" s="266"/>
      <c r="O18" s="266"/>
      <c r="P18" s="123"/>
      <c r="Q18" s="267"/>
      <c r="R18" s="267"/>
      <c r="S18" s="122"/>
      <c r="T18" s="122"/>
      <c r="U18" s="122"/>
    </row>
    <row r="19" spans="2:21" ht="21.75" customHeight="1" thickBot="1" x14ac:dyDescent="0.55000000000000004">
      <c r="B19" s="265"/>
      <c r="C19" s="265"/>
      <c r="D19" s="265"/>
      <c r="E19" s="265"/>
      <c r="F19" s="265"/>
      <c r="G19" s="265"/>
      <c r="H19" s="265"/>
      <c r="I19" s="265"/>
    </row>
    <row r="20" spans="2:21" ht="3.75" customHeight="1" thickBot="1" x14ac:dyDescent="0.55000000000000004"/>
    <row r="21" spans="2:21" ht="35.25" customHeight="1" x14ac:dyDescent="0.5">
      <c r="B21" s="249"/>
      <c r="C21" s="250"/>
      <c r="D21" s="250"/>
      <c r="E21" s="250"/>
      <c r="F21" s="250"/>
      <c r="G21" s="250"/>
      <c r="H21" s="250"/>
      <c r="I21" s="250"/>
      <c r="J21" s="250"/>
      <c r="K21" s="250"/>
      <c r="L21" s="250"/>
      <c r="M21" s="250"/>
      <c r="N21" s="250"/>
      <c r="O21" s="250"/>
      <c r="P21" s="250"/>
      <c r="Q21" s="250"/>
      <c r="R21" s="250"/>
      <c r="S21" s="250"/>
      <c r="T21" s="250"/>
      <c r="U21" s="251"/>
    </row>
    <row r="22" spans="2:21" ht="14.25" customHeight="1" x14ac:dyDescent="0.5">
      <c r="B22" s="252"/>
      <c r="C22" s="253"/>
      <c r="D22" s="253"/>
      <c r="E22" s="253"/>
      <c r="F22" s="253"/>
      <c r="G22" s="253"/>
      <c r="H22" s="253"/>
      <c r="I22" s="253"/>
      <c r="J22" s="253"/>
      <c r="K22" s="253"/>
      <c r="L22" s="253"/>
      <c r="M22" s="253"/>
      <c r="N22" s="253"/>
      <c r="O22" s="253"/>
      <c r="P22" s="253"/>
      <c r="Q22" s="253"/>
      <c r="R22" s="253"/>
      <c r="S22" s="253"/>
      <c r="T22" s="253"/>
      <c r="U22" s="254"/>
    </row>
    <row r="23" spans="2:21" ht="15" customHeight="1" thickBot="1" x14ac:dyDescent="0.55000000000000004">
      <c r="B23" s="255"/>
      <c r="C23" s="256"/>
      <c r="D23" s="256"/>
      <c r="E23" s="256"/>
      <c r="F23" s="256"/>
      <c r="G23" s="256"/>
      <c r="H23" s="256"/>
      <c r="I23" s="256"/>
      <c r="J23" s="256"/>
      <c r="K23" s="256"/>
      <c r="L23" s="256"/>
      <c r="M23" s="256"/>
      <c r="N23" s="256"/>
      <c r="O23" s="256"/>
      <c r="P23" s="256"/>
      <c r="Q23" s="256"/>
      <c r="R23" s="256"/>
      <c r="S23" s="256"/>
      <c r="T23" s="256"/>
      <c r="U23" s="257"/>
    </row>
  </sheetData>
  <mergeCells count="37">
    <mergeCell ref="B4:I4"/>
    <mergeCell ref="K4:S4"/>
    <mergeCell ref="T4:U4"/>
    <mergeCell ref="B1:U1"/>
    <mergeCell ref="B2:I2"/>
    <mergeCell ref="K2:S3"/>
    <mergeCell ref="T2:U3"/>
    <mergeCell ref="B3:I3"/>
    <mergeCell ref="B5:H5"/>
    <mergeCell ref="K5:S5"/>
    <mergeCell ref="T5:U5"/>
    <mergeCell ref="B6:I6"/>
    <mergeCell ref="K6:S6"/>
    <mergeCell ref="T6:U6"/>
    <mergeCell ref="B7:I7"/>
    <mergeCell ref="K7:S7"/>
    <mergeCell ref="T7:U7"/>
    <mergeCell ref="B8:I8"/>
    <mergeCell ref="K8:S9"/>
    <mergeCell ref="T8:U9"/>
    <mergeCell ref="B9:I9"/>
    <mergeCell ref="B10:G10"/>
    <mergeCell ref="H10:I10"/>
    <mergeCell ref="K10:S10"/>
    <mergeCell ref="T10:U10"/>
    <mergeCell ref="B11:I12"/>
    <mergeCell ref="K11:S11"/>
    <mergeCell ref="T11:U11"/>
    <mergeCell ref="K12:S12"/>
    <mergeCell ref="T12:U12"/>
    <mergeCell ref="B21:U23"/>
    <mergeCell ref="B13:I13"/>
    <mergeCell ref="K13:U14"/>
    <mergeCell ref="B14:I19"/>
    <mergeCell ref="K15:U17"/>
    <mergeCell ref="M18:O18"/>
    <mergeCell ref="Q18:R18"/>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5C96-6B82-4245-A4C9-6C9F75E5EB7F}">
  <dimension ref="A1:AB74"/>
  <sheetViews>
    <sheetView showGridLines="0" rightToLeft="1" workbookViewId="0">
      <selection activeCell="D16" sqref="D16"/>
    </sheetView>
  </sheetViews>
  <sheetFormatPr defaultColWidth="9" defaultRowHeight="14.4" x14ac:dyDescent="0.3"/>
  <cols>
    <col min="1" max="1" width="13.88671875" bestFit="1" customWidth="1"/>
    <col min="2" max="2" width="22.21875" customWidth="1"/>
    <col min="3" max="3" width="18.88671875" customWidth="1"/>
    <col min="4" max="4" width="26" customWidth="1"/>
    <col min="5" max="5" width="20.44140625" customWidth="1"/>
    <col min="6" max="6" width="20" customWidth="1"/>
    <col min="7" max="7" width="3.6640625" customWidth="1"/>
    <col min="8" max="8" width="18.88671875" customWidth="1"/>
    <col min="9" max="9" width="3" hidden="1" customWidth="1"/>
    <col min="10" max="11" width="11" hidden="1" customWidth="1"/>
    <col min="12" max="12" width="3.21875" hidden="1" customWidth="1"/>
    <col min="13" max="13" width="8.33203125" hidden="1" customWidth="1"/>
    <col min="14" max="14" width="20" style="205" hidden="1" customWidth="1"/>
    <col min="15" max="15" width="3" style="205" hidden="1" customWidth="1"/>
    <col min="16" max="16" width="13.6640625" hidden="1" customWidth="1"/>
    <col min="17" max="18" width="9" hidden="1" customWidth="1"/>
    <col min="19" max="19" width="3" hidden="1" customWidth="1"/>
    <col min="20" max="20" width="8.5546875" hidden="1" customWidth="1"/>
    <col min="21" max="21" width="4.5546875" hidden="1" customWidth="1"/>
    <col min="22" max="22" width="3.44140625" hidden="1" customWidth="1"/>
    <col min="23" max="23" width="3" hidden="1" customWidth="1"/>
    <col min="24" max="24" width="9.6640625" hidden="1" customWidth="1"/>
    <col min="25" max="28" width="9" hidden="1" customWidth="1"/>
    <col min="29" max="29" width="0" hidden="1" customWidth="1"/>
  </cols>
  <sheetData>
    <row r="1" spans="1:28" ht="25.8" customHeight="1" x14ac:dyDescent="0.3">
      <c r="A1" s="334" t="s">
        <v>2614</v>
      </c>
      <c r="B1" s="334"/>
      <c r="C1" s="203"/>
      <c r="D1" s="204" t="e">
        <f>VLOOKUP(C1,ورقة2!A2:B6200,2,0)</f>
        <v>#N/A</v>
      </c>
      <c r="F1" t="e">
        <f>IF(VLOOKUP(C1,ورقة2!A1:AB7968,28,0)="","",VLOOKUP(C1,ورقة2!A1:AB7968,28,0))</f>
        <v>#N/A</v>
      </c>
    </row>
    <row r="2" spans="1:28" ht="23.4" customHeight="1" x14ac:dyDescent="0.3">
      <c r="A2" s="57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576"/>
      <c r="C2" s="576"/>
      <c r="D2" s="576"/>
      <c r="E2" s="576"/>
      <c r="F2" s="576"/>
    </row>
    <row r="3" spans="1:28" x14ac:dyDescent="0.3">
      <c r="A3" s="576"/>
      <c r="B3" s="576"/>
      <c r="C3" s="576"/>
      <c r="D3" s="576"/>
      <c r="E3" s="576"/>
      <c r="F3" s="576"/>
      <c r="J3" t="s">
        <v>10</v>
      </c>
      <c r="L3" s="333" t="s">
        <v>172</v>
      </c>
      <c r="M3" s="333"/>
      <c r="N3"/>
      <c r="O3" s="333" t="s">
        <v>10</v>
      </c>
      <c r="P3" s="333"/>
      <c r="S3" s="333" t="s">
        <v>2615</v>
      </c>
      <c r="T3" s="333"/>
      <c r="U3" s="333" t="s">
        <v>11</v>
      </c>
      <c r="V3" s="333"/>
      <c r="X3" t="s">
        <v>9</v>
      </c>
      <c r="AA3" s="205" t="s">
        <v>2616</v>
      </c>
      <c r="AB3">
        <v>1950</v>
      </c>
    </row>
    <row r="4" spans="1:28" ht="23.25" customHeight="1" x14ac:dyDescent="0.3">
      <c r="A4" s="206" t="s">
        <v>154</v>
      </c>
      <c r="B4" s="207" t="s">
        <v>155</v>
      </c>
      <c r="C4" s="207" t="s">
        <v>156</v>
      </c>
      <c r="D4" s="207" t="s">
        <v>157</v>
      </c>
      <c r="E4" s="207" t="s">
        <v>158</v>
      </c>
      <c r="F4" s="207" t="s">
        <v>159</v>
      </c>
      <c r="I4">
        <v>1</v>
      </c>
      <c r="J4" t="s">
        <v>2617</v>
      </c>
      <c r="L4" s="208" t="s">
        <v>2616</v>
      </c>
      <c r="M4" t="s">
        <v>150</v>
      </c>
      <c r="N4"/>
      <c r="O4" s="205" t="s">
        <v>2616</v>
      </c>
      <c r="P4" t="s">
        <v>2617</v>
      </c>
      <c r="S4" s="205" t="s">
        <v>2616</v>
      </c>
      <c r="T4" t="s">
        <v>151</v>
      </c>
      <c r="U4">
        <v>1</v>
      </c>
      <c r="V4" t="s">
        <v>126</v>
      </c>
      <c r="W4" s="205" t="s">
        <v>2616</v>
      </c>
      <c r="X4" t="s">
        <v>1885</v>
      </c>
      <c r="AA4" s="205" t="s">
        <v>2618</v>
      </c>
      <c r="AB4">
        <v>1951</v>
      </c>
    </row>
    <row r="5" spans="1:28" s="210" customFormat="1" ht="33.75" customHeight="1" x14ac:dyDescent="0.3">
      <c r="A5" s="40"/>
      <c r="B5" s="40"/>
      <c r="C5" s="209" t="str">
        <f>A5&amp;" "&amp;B5</f>
        <v xml:space="preserve"> </v>
      </c>
      <c r="D5" s="40"/>
      <c r="E5" s="40"/>
      <c r="F5" s="40"/>
      <c r="I5">
        <v>2</v>
      </c>
      <c r="J5" t="s">
        <v>2619</v>
      </c>
      <c r="L5" s="208" t="s">
        <v>2618</v>
      </c>
      <c r="M5" t="s">
        <v>160</v>
      </c>
      <c r="N5"/>
      <c r="O5" s="205" t="s">
        <v>2618</v>
      </c>
      <c r="P5" t="s">
        <v>2619</v>
      </c>
      <c r="Q5"/>
      <c r="R5"/>
      <c r="S5" s="205" t="s">
        <v>2618</v>
      </c>
      <c r="T5" t="s">
        <v>153</v>
      </c>
      <c r="U5">
        <v>2</v>
      </c>
      <c r="V5" t="s">
        <v>127</v>
      </c>
      <c r="W5" s="205" t="s">
        <v>2618</v>
      </c>
      <c r="X5" t="s">
        <v>2620</v>
      </c>
      <c r="Y5"/>
      <c r="AA5" s="205" t="s">
        <v>2621</v>
      </c>
      <c r="AB5">
        <v>1952</v>
      </c>
    </row>
    <row r="6" spans="1:28" ht="23.25" customHeight="1" x14ac:dyDescent="0.3">
      <c r="A6" s="207" t="s">
        <v>58</v>
      </c>
      <c r="B6" s="206" t="s">
        <v>2622</v>
      </c>
      <c r="C6" s="207" t="s">
        <v>147</v>
      </c>
      <c r="D6" s="211" t="s">
        <v>2623</v>
      </c>
      <c r="E6" s="211" t="s">
        <v>63</v>
      </c>
      <c r="F6" s="206" t="s">
        <v>62</v>
      </c>
      <c r="I6">
        <v>3</v>
      </c>
      <c r="J6" t="s">
        <v>2725</v>
      </c>
      <c r="L6" s="208" t="s">
        <v>2621</v>
      </c>
      <c r="M6" t="s">
        <v>152</v>
      </c>
      <c r="N6"/>
      <c r="O6" s="205" t="s">
        <v>2621</v>
      </c>
      <c r="P6" t="s">
        <v>2624</v>
      </c>
      <c r="S6" s="205" t="s">
        <v>2625</v>
      </c>
      <c r="T6" t="s">
        <v>196</v>
      </c>
      <c r="W6" s="205" t="s">
        <v>2621</v>
      </c>
      <c r="X6" t="s">
        <v>1886</v>
      </c>
      <c r="AA6" s="205" t="s">
        <v>2626</v>
      </c>
      <c r="AB6">
        <v>1953</v>
      </c>
    </row>
    <row r="7" spans="1:28" ht="33.75" customHeight="1" x14ac:dyDescent="0.3">
      <c r="A7" s="45"/>
      <c r="B7" s="40"/>
      <c r="C7" s="40"/>
      <c r="D7" s="45"/>
      <c r="E7" s="45"/>
      <c r="F7" s="40"/>
      <c r="I7">
        <v>4</v>
      </c>
      <c r="J7" t="s">
        <v>2627</v>
      </c>
      <c r="L7" s="208" t="s">
        <v>2626</v>
      </c>
      <c r="M7" t="s">
        <v>161</v>
      </c>
      <c r="N7"/>
      <c r="O7" s="205" t="s">
        <v>2626</v>
      </c>
      <c r="P7" t="s">
        <v>2627</v>
      </c>
      <c r="S7" s="205"/>
      <c r="T7" t="s">
        <v>2724</v>
      </c>
      <c r="W7" s="205" t="s">
        <v>2626</v>
      </c>
      <c r="X7" t="s">
        <v>1887</v>
      </c>
      <c r="AA7" s="205" t="s">
        <v>2628</v>
      </c>
      <c r="AB7">
        <v>1954</v>
      </c>
    </row>
    <row r="8" spans="1:28" ht="23.25" customHeight="1" x14ac:dyDescent="0.3">
      <c r="A8" s="207" t="s">
        <v>59</v>
      </c>
      <c r="B8" s="207" t="s">
        <v>60</v>
      </c>
      <c r="C8" s="207" t="s">
        <v>2629</v>
      </c>
      <c r="D8" s="207" t="s">
        <v>125</v>
      </c>
      <c r="I8">
        <v>5</v>
      </c>
      <c r="J8" t="s">
        <v>2630</v>
      </c>
      <c r="L8" s="208" t="s">
        <v>2628</v>
      </c>
      <c r="M8" t="s">
        <v>162</v>
      </c>
      <c r="N8"/>
      <c r="O8" s="205" t="s">
        <v>2628</v>
      </c>
      <c r="P8" t="s">
        <v>2630</v>
      </c>
      <c r="S8" s="205"/>
      <c r="W8" s="205" t="s">
        <v>2628</v>
      </c>
      <c r="X8" t="s">
        <v>1888</v>
      </c>
      <c r="AA8" s="205" t="s">
        <v>2625</v>
      </c>
      <c r="AB8">
        <v>1955</v>
      </c>
    </row>
    <row r="9" spans="1:28" ht="33.75" customHeight="1" x14ac:dyDescent="0.3">
      <c r="A9" s="40"/>
      <c r="B9" s="40"/>
      <c r="C9" s="40"/>
      <c r="D9" s="40"/>
      <c r="I9">
        <v>6</v>
      </c>
      <c r="J9" t="s">
        <v>2631</v>
      </c>
      <c r="L9" s="208" t="s">
        <v>2625</v>
      </c>
      <c r="M9" t="s">
        <v>163</v>
      </c>
      <c r="N9"/>
      <c r="O9" s="205" t="s">
        <v>2625</v>
      </c>
      <c r="P9" t="s">
        <v>2631</v>
      </c>
      <c r="W9" s="205" t="s">
        <v>2625</v>
      </c>
      <c r="X9" t="s">
        <v>1889</v>
      </c>
      <c r="AA9" s="205" t="s">
        <v>2632</v>
      </c>
      <c r="AB9">
        <v>1956</v>
      </c>
    </row>
    <row r="10" spans="1:28" ht="23.25" customHeight="1" x14ac:dyDescent="0.3">
      <c r="A10" s="207" t="s">
        <v>57</v>
      </c>
      <c r="B10" s="207" t="s">
        <v>6</v>
      </c>
      <c r="C10" s="207" t="s">
        <v>10</v>
      </c>
      <c r="D10" s="207" t="s">
        <v>11</v>
      </c>
      <c r="I10">
        <v>7</v>
      </c>
      <c r="J10" t="s">
        <v>2633</v>
      </c>
      <c r="L10" s="208" t="s">
        <v>2632</v>
      </c>
      <c r="M10" t="s">
        <v>165</v>
      </c>
      <c r="N10"/>
      <c r="O10" s="205" t="s">
        <v>2632</v>
      </c>
      <c r="P10" t="s">
        <v>2633</v>
      </c>
      <c r="W10" s="205" t="s">
        <v>2632</v>
      </c>
      <c r="X10" t="s">
        <v>1890</v>
      </c>
      <c r="AA10" s="205" t="s">
        <v>2634</v>
      </c>
      <c r="AB10">
        <v>1957</v>
      </c>
    </row>
    <row r="11" spans="1:28" ht="33.75" customHeight="1" x14ac:dyDescent="0.3">
      <c r="A11" s="234"/>
      <c r="B11" s="40"/>
      <c r="C11" s="40"/>
      <c r="D11" s="40"/>
      <c r="I11">
        <v>8</v>
      </c>
      <c r="J11" t="s">
        <v>2635</v>
      </c>
      <c r="L11" s="208" t="s">
        <v>2634</v>
      </c>
      <c r="M11" t="s">
        <v>169</v>
      </c>
      <c r="N11"/>
      <c r="O11" s="205" t="s">
        <v>2634</v>
      </c>
      <c r="P11" t="s">
        <v>2635</v>
      </c>
      <c r="W11" s="205" t="s">
        <v>2634</v>
      </c>
      <c r="X11" t="s">
        <v>1891</v>
      </c>
      <c r="AA11" s="205" t="s">
        <v>2636</v>
      </c>
      <c r="AB11">
        <v>1958</v>
      </c>
    </row>
    <row r="12" spans="1:28" ht="23.25" customHeight="1" x14ac:dyDescent="0.3">
      <c r="A12" s="207" t="s">
        <v>55</v>
      </c>
      <c r="B12" s="207" t="s">
        <v>56</v>
      </c>
      <c r="I12">
        <v>9</v>
      </c>
      <c r="J12" t="s">
        <v>2726</v>
      </c>
      <c r="L12" s="208" t="s">
        <v>2636</v>
      </c>
      <c r="M12" t="s">
        <v>170</v>
      </c>
      <c r="N12"/>
      <c r="O12"/>
      <c r="AA12" s="205" t="s">
        <v>2637</v>
      </c>
      <c r="AB12">
        <v>1959</v>
      </c>
    </row>
    <row r="13" spans="1:28" ht="33.75" customHeight="1" x14ac:dyDescent="0.3">
      <c r="A13" s="40"/>
      <c r="B13" s="40"/>
      <c r="I13">
        <v>10</v>
      </c>
      <c r="J13" t="s">
        <v>2727</v>
      </c>
      <c r="L13" s="208" t="s">
        <v>2637</v>
      </c>
      <c r="M13" t="s">
        <v>164</v>
      </c>
      <c r="N13"/>
      <c r="O13"/>
      <c r="AA13" s="205" t="s">
        <v>2638</v>
      </c>
      <c r="AB13">
        <v>1960</v>
      </c>
    </row>
    <row r="14" spans="1:28" x14ac:dyDescent="0.3">
      <c r="I14">
        <v>11</v>
      </c>
      <c r="J14" t="s">
        <v>2728</v>
      </c>
      <c r="L14" s="208" t="s">
        <v>2638</v>
      </c>
      <c r="M14" t="s">
        <v>171</v>
      </c>
      <c r="N14"/>
      <c r="O14"/>
      <c r="AA14" s="205" t="s">
        <v>2639</v>
      </c>
      <c r="AB14">
        <v>1961</v>
      </c>
    </row>
    <row r="15" spans="1:28" x14ac:dyDescent="0.3">
      <c r="I15">
        <v>12</v>
      </c>
      <c r="J15" t="s">
        <v>2729</v>
      </c>
      <c r="L15" s="208" t="s">
        <v>2639</v>
      </c>
      <c r="M15" t="s">
        <v>168</v>
      </c>
      <c r="N15"/>
      <c r="O15"/>
      <c r="AA15" s="205" t="s">
        <v>2640</v>
      </c>
      <c r="AB15">
        <v>1962</v>
      </c>
    </row>
    <row r="16" spans="1:28" x14ac:dyDescent="0.3">
      <c r="I16">
        <v>13</v>
      </c>
      <c r="J16" t="s">
        <v>2730</v>
      </c>
      <c r="L16" s="208" t="s">
        <v>2640</v>
      </c>
      <c r="M16" t="s">
        <v>166</v>
      </c>
      <c r="N16"/>
      <c r="O16"/>
      <c r="AA16" s="205" t="s">
        <v>2641</v>
      </c>
      <c r="AB16">
        <v>1963</v>
      </c>
    </row>
    <row r="17" spans="7:28" x14ac:dyDescent="0.3">
      <c r="I17">
        <v>14</v>
      </c>
      <c r="J17" t="s">
        <v>2731</v>
      </c>
      <c r="L17" s="208" t="s">
        <v>2641</v>
      </c>
      <c r="M17" t="s">
        <v>167</v>
      </c>
      <c r="N17"/>
      <c r="O17"/>
      <c r="AA17" s="205" t="s">
        <v>2642</v>
      </c>
      <c r="AB17">
        <v>1964</v>
      </c>
    </row>
    <row r="18" spans="7:28" x14ac:dyDescent="0.3">
      <c r="I18">
        <v>15</v>
      </c>
      <c r="J18" t="s">
        <v>2732</v>
      </c>
      <c r="L18" s="208" t="s">
        <v>2642</v>
      </c>
      <c r="M18" t="s">
        <v>2643</v>
      </c>
      <c r="AA18" s="205" t="s">
        <v>2644</v>
      </c>
      <c r="AB18">
        <v>1965</v>
      </c>
    </row>
    <row r="19" spans="7:28" x14ac:dyDescent="0.3">
      <c r="I19">
        <v>16</v>
      </c>
      <c r="J19" t="s">
        <v>2733</v>
      </c>
      <c r="L19" s="208" t="s">
        <v>2644</v>
      </c>
      <c r="M19" t="s">
        <v>2645</v>
      </c>
      <c r="AA19" s="205" t="s">
        <v>2646</v>
      </c>
      <c r="AB19">
        <v>1966</v>
      </c>
    </row>
    <row r="20" spans="7:28" x14ac:dyDescent="0.3">
      <c r="I20">
        <v>17</v>
      </c>
      <c r="J20" t="s">
        <v>2734</v>
      </c>
      <c r="AA20" s="205" t="s">
        <v>2647</v>
      </c>
      <c r="AB20">
        <v>1967</v>
      </c>
    </row>
    <row r="21" spans="7:28" x14ac:dyDescent="0.3">
      <c r="G21" s="212" t="s">
        <v>126</v>
      </c>
      <c r="AA21" s="205" t="s">
        <v>2648</v>
      </c>
      <c r="AB21">
        <v>1968</v>
      </c>
    </row>
    <row r="22" spans="7:28" x14ac:dyDescent="0.3">
      <c r="G22" s="212" t="s">
        <v>127</v>
      </c>
      <c r="AA22" s="205" t="s">
        <v>2649</v>
      </c>
      <c r="AB22">
        <v>1969</v>
      </c>
    </row>
    <row r="23" spans="7:28" x14ac:dyDescent="0.3">
      <c r="AA23" s="205" t="s">
        <v>2650</v>
      </c>
      <c r="AB23">
        <v>1970</v>
      </c>
    </row>
    <row r="24" spans="7:28" x14ac:dyDescent="0.3">
      <c r="AA24" s="205" t="s">
        <v>2651</v>
      </c>
      <c r="AB24">
        <v>1971</v>
      </c>
    </row>
    <row r="25" spans="7:28" x14ac:dyDescent="0.3">
      <c r="AA25" s="205" t="s">
        <v>2652</v>
      </c>
      <c r="AB25">
        <v>1972</v>
      </c>
    </row>
    <row r="26" spans="7:28" x14ac:dyDescent="0.3">
      <c r="AA26" s="205" t="s">
        <v>2653</v>
      </c>
      <c r="AB26">
        <v>1973</v>
      </c>
    </row>
    <row r="27" spans="7:28" x14ac:dyDescent="0.3">
      <c r="AA27" s="205" t="s">
        <v>2654</v>
      </c>
      <c r="AB27">
        <v>1974</v>
      </c>
    </row>
    <row r="28" spans="7:28" x14ac:dyDescent="0.3">
      <c r="AA28" s="205" t="s">
        <v>2655</v>
      </c>
      <c r="AB28">
        <v>1975</v>
      </c>
    </row>
    <row r="29" spans="7:28" x14ac:dyDescent="0.3">
      <c r="AA29" s="205" t="s">
        <v>2656</v>
      </c>
      <c r="AB29">
        <v>1976</v>
      </c>
    </row>
    <row r="30" spans="7:28" x14ac:dyDescent="0.3">
      <c r="AA30" s="205" t="s">
        <v>2657</v>
      </c>
      <c r="AB30">
        <v>1977</v>
      </c>
    </row>
    <row r="31" spans="7:28" x14ac:dyDescent="0.3">
      <c r="AA31" s="205" t="s">
        <v>2658</v>
      </c>
      <c r="AB31">
        <v>1978</v>
      </c>
    </row>
    <row r="32" spans="7:28" x14ac:dyDescent="0.3">
      <c r="AA32" s="205" t="s">
        <v>2659</v>
      </c>
      <c r="AB32">
        <v>1979</v>
      </c>
    </row>
    <row r="33" spans="27:28" x14ac:dyDescent="0.3">
      <c r="AA33" s="205" t="s">
        <v>2660</v>
      </c>
      <c r="AB33">
        <v>1980</v>
      </c>
    </row>
    <row r="34" spans="27:28" x14ac:dyDescent="0.3">
      <c r="AA34" s="205" t="s">
        <v>2661</v>
      </c>
      <c r="AB34">
        <v>1981</v>
      </c>
    </row>
    <row r="35" spans="27:28" x14ac:dyDescent="0.3">
      <c r="AA35" s="205" t="s">
        <v>2662</v>
      </c>
      <c r="AB35">
        <v>1982</v>
      </c>
    </row>
    <row r="36" spans="27:28" x14ac:dyDescent="0.3">
      <c r="AA36" s="205" t="s">
        <v>2663</v>
      </c>
      <c r="AB36">
        <v>1983</v>
      </c>
    </row>
    <row r="37" spans="27:28" x14ac:dyDescent="0.3">
      <c r="AA37" s="205" t="s">
        <v>2664</v>
      </c>
      <c r="AB37">
        <v>1984</v>
      </c>
    </row>
    <row r="38" spans="27:28" x14ac:dyDescent="0.3">
      <c r="AA38" s="205" t="s">
        <v>2665</v>
      </c>
      <c r="AB38">
        <v>1985</v>
      </c>
    </row>
    <row r="39" spans="27:28" x14ac:dyDescent="0.3">
      <c r="AA39" s="205" t="s">
        <v>2666</v>
      </c>
      <c r="AB39">
        <v>1986</v>
      </c>
    </row>
    <row r="40" spans="27:28" x14ac:dyDescent="0.3">
      <c r="AA40" s="205" t="s">
        <v>2667</v>
      </c>
      <c r="AB40">
        <v>1987</v>
      </c>
    </row>
    <row r="41" spans="27:28" x14ac:dyDescent="0.3">
      <c r="AA41" s="205" t="s">
        <v>2668</v>
      </c>
      <c r="AB41">
        <v>1988</v>
      </c>
    </row>
    <row r="42" spans="27:28" x14ac:dyDescent="0.3">
      <c r="AA42" s="205" t="s">
        <v>2669</v>
      </c>
      <c r="AB42">
        <v>1989</v>
      </c>
    </row>
    <row r="43" spans="27:28" x14ac:dyDescent="0.3">
      <c r="AA43" s="205" t="s">
        <v>2670</v>
      </c>
      <c r="AB43">
        <v>1990</v>
      </c>
    </row>
    <row r="44" spans="27:28" x14ac:dyDescent="0.3">
      <c r="AA44" s="205" t="s">
        <v>2671</v>
      </c>
      <c r="AB44">
        <v>1991</v>
      </c>
    </row>
    <row r="45" spans="27:28" x14ac:dyDescent="0.3">
      <c r="AA45" s="205" t="s">
        <v>2672</v>
      </c>
      <c r="AB45">
        <v>1992</v>
      </c>
    </row>
    <row r="46" spans="27:28" x14ac:dyDescent="0.3">
      <c r="AA46" s="205" t="s">
        <v>2673</v>
      </c>
      <c r="AB46">
        <v>1993</v>
      </c>
    </row>
    <row r="47" spans="27:28" x14ac:dyDescent="0.3">
      <c r="AA47" s="205" t="s">
        <v>2674</v>
      </c>
      <c r="AB47">
        <v>1994</v>
      </c>
    </row>
    <row r="48" spans="27:28" x14ac:dyDescent="0.3">
      <c r="AA48" s="205" t="s">
        <v>2675</v>
      </c>
      <c r="AB48">
        <v>1995</v>
      </c>
    </row>
    <row r="49" spans="27:28" x14ac:dyDescent="0.3">
      <c r="AA49" s="205" t="s">
        <v>2676</v>
      </c>
      <c r="AB49">
        <v>1996</v>
      </c>
    </row>
    <row r="50" spans="27:28" x14ac:dyDescent="0.3">
      <c r="AA50" s="205" t="s">
        <v>2677</v>
      </c>
      <c r="AB50">
        <v>1997</v>
      </c>
    </row>
    <row r="51" spans="27:28" x14ac:dyDescent="0.3">
      <c r="AA51" s="205" t="s">
        <v>2678</v>
      </c>
      <c r="AB51">
        <v>1998</v>
      </c>
    </row>
    <row r="52" spans="27:28" x14ac:dyDescent="0.3">
      <c r="AA52" s="205" t="s">
        <v>2679</v>
      </c>
      <c r="AB52">
        <v>1999</v>
      </c>
    </row>
    <row r="53" spans="27:28" x14ac:dyDescent="0.3">
      <c r="AA53" s="205" t="s">
        <v>2680</v>
      </c>
      <c r="AB53">
        <v>2000</v>
      </c>
    </row>
    <row r="54" spans="27:28" x14ac:dyDescent="0.3">
      <c r="AA54" s="205" t="s">
        <v>2681</v>
      </c>
      <c r="AB54">
        <v>2001</v>
      </c>
    </row>
    <row r="55" spans="27:28" x14ac:dyDescent="0.3">
      <c r="AA55" s="205" t="s">
        <v>2682</v>
      </c>
      <c r="AB55">
        <v>2002</v>
      </c>
    </row>
    <row r="56" spans="27:28" x14ac:dyDescent="0.3">
      <c r="AA56" s="205" t="s">
        <v>2683</v>
      </c>
      <c r="AB56">
        <v>2003</v>
      </c>
    </row>
    <row r="57" spans="27:28" x14ac:dyDescent="0.3">
      <c r="AA57" s="205" t="s">
        <v>2684</v>
      </c>
      <c r="AB57">
        <v>2004</v>
      </c>
    </row>
    <row r="58" spans="27:28" x14ac:dyDescent="0.3">
      <c r="AA58" s="205" t="s">
        <v>2685</v>
      </c>
      <c r="AB58">
        <v>2005</v>
      </c>
    </row>
    <row r="59" spans="27:28" x14ac:dyDescent="0.3">
      <c r="AA59" s="205" t="s">
        <v>2686</v>
      </c>
      <c r="AB59">
        <v>2006</v>
      </c>
    </row>
    <row r="60" spans="27:28" x14ac:dyDescent="0.3">
      <c r="AA60" s="205" t="s">
        <v>2687</v>
      </c>
      <c r="AB60">
        <v>2007</v>
      </c>
    </row>
    <row r="61" spans="27:28" x14ac:dyDescent="0.3">
      <c r="AA61" s="205" t="s">
        <v>2688</v>
      </c>
      <c r="AB61">
        <v>2008</v>
      </c>
    </row>
    <row r="62" spans="27:28" x14ac:dyDescent="0.3">
      <c r="AA62" s="205" t="s">
        <v>2689</v>
      </c>
      <c r="AB62">
        <v>2009</v>
      </c>
    </row>
    <row r="63" spans="27:28" x14ac:dyDescent="0.3">
      <c r="AA63" s="205" t="s">
        <v>2690</v>
      </c>
      <c r="AB63">
        <v>2010</v>
      </c>
    </row>
    <row r="64" spans="27:28" x14ac:dyDescent="0.3">
      <c r="AA64" s="205" t="s">
        <v>2691</v>
      </c>
      <c r="AB64">
        <v>2011</v>
      </c>
    </row>
    <row r="65" spans="27:28" x14ac:dyDescent="0.3">
      <c r="AA65" s="205" t="s">
        <v>2692</v>
      </c>
      <c r="AB65">
        <v>2012</v>
      </c>
    </row>
    <row r="66" spans="27:28" x14ac:dyDescent="0.3">
      <c r="AA66" s="205" t="s">
        <v>2693</v>
      </c>
      <c r="AB66">
        <v>2013</v>
      </c>
    </row>
    <row r="67" spans="27:28" x14ac:dyDescent="0.3">
      <c r="AA67" s="205" t="s">
        <v>2694</v>
      </c>
      <c r="AB67">
        <v>2014</v>
      </c>
    </row>
    <row r="68" spans="27:28" x14ac:dyDescent="0.3">
      <c r="AA68" s="205" t="s">
        <v>2695</v>
      </c>
      <c r="AB68">
        <v>2015</v>
      </c>
    </row>
    <row r="69" spans="27:28" x14ac:dyDescent="0.3">
      <c r="AA69" s="205" t="s">
        <v>2696</v>
      </c>
      <c r="AB69">
        <v>2016</v>
      </c>
    </row>
    <row r="70" spans="27:28" x14ac:dyDescent="0.3">
      <c r="AA70" s="205" t="s">
        <v>2697</v>
      </c>
      <c r="AB70">
        <v>2017</v>
      </c>
    </row>
    <row r="71" spans="27:28" x14ac:dyDescent="0.3">
      <c r="AA71" s="205" t="s">
        <v>2698</v>
      </c>
      <c r="AB71">
        <v>2018</v>
      </c>
    </row>
    <row r="72" spans="27:28" x14ac:dyDescent="0.3">
      <c r="AA72" s="205" t="s">
        <v>2699</v>
      </c>
      <c r="AB72">
        <v>2019</v>
      </c>
    </row>
    <row r="73" spans="27:28" x14ac:dyDescent="0.3">
      <c r="AA73" s="205" t="s">
        <v>2700</v>
      </c>
      <c r="AB73">
        <v>2020</v>
      </c>
    </row>
    <row r="74" spans="27:28" x14ac:dyDescent="0.3">
      <c r="AA74" s="205" t="s">
        <v>2701</v>
      </c>
      <c r="AB74">
        <v>2021</v>
      </c>
    </row>
  </sheetData>
  <sheetProtection algorithmName="SHA-512" hashValue="sz/xnooK75vqBfxZIeS/udZ8VbnsO6zU8YM502TgwTIPjZMUjolMSM2lKQ4076LHAJc2ElMw1DQWnYbGqjZuiQ==" saltValue="aExACTJHcGqGB4jAvMQWAg==" spinCount="100000" sheet="1" objects="1" scenarios="1"/>
  <mergeCells count="6">
    <mergeCell ref="U3:V3"/>
    <mergeCell ref="A1:B1"/>
    <mergeCell ref="L3:M3"/>
    <mergeCell ref="O3:P3"/>
    <mergeCell ref="S3:T3"/>
    <mergeCell ref="A2:F3"/>
  </mergeCells>
  <conditionalFormatting sqref="J4:J20">
    <cfRule type="duplicateValues" dxfId="41" priority="5"/>
  </conditionalFormatting>
  <dataValidations count="14">
    <dataValidation type="list" allowBlank="1" showInputMessage="1" showErrorMessage="1" sqref="A9" xr:uid="{EC7DCFAC-DAAA-4E10-9885-D10FC21723F9}">
      <formula1>$T$4:$T$7</formula1>
    </dataValidation>
    <dataValidation type="list" allowBlank="1" showInputMessage="1" showErrorMessage="1" sqref="C9" xr:uid="{939F47F5-15AC-4A91-92E4-9A90C7B7CA32}">
      <formula1>$M$4:$M$18</formula1>
    </dataValidation>
    <dataValidation type="list" allowBlank="1" showInputMessage="1" showErrorMessage="1" sqref="C11" xr:uid="{E4C523BD-5B71-46B2-AD97-45D385E9C303}">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99B1FDFD-399D-49B0-9994-AB682D3B6041}">
      <formula1>AND(OR(LEFT(A7,1)="0",LEFT(A7,1)="1",LEFT(A7,1)="9"),LEFT(A7,2)&lt;&gt;"00",LEN(A7)=11)</formula1>
    </dataValidation>
    <dataValidation type="list" allowBlank="1" showInputMessage="1" showErrorMessage="1" sqref="D11" xr:uid="{19EE0B5B-DE39-4935-871F-E76877BC9483}">
      <formula1>$V$4:$V$5</formula1>
    </dataValidation>
    <dataValidation type="custom" allowBlank="1" showInputMessage="1" showErrorMessage="1" errorTitle="خطأ" error="رقم الموبايل غير صحيح" sqref="E7" xr:uid="{78865701-E399-48C5-A33D-996E6BD85DFF}">
      <formula1>AND(LEFT(E7,2)="09",LEN(E7)=10)</formula1>
    </dataValidation>
    <dataValidation type="custom" allowBlank="1" showInputMessage="1" showErrorMessage="1" errorTitle="خطأ" error="رقم الهاتف غير صحيح_x000a_يجب كتابة نداء المحافظة ثم رقم الهاتف_x000a_" sqref="D7" xr:uid="{5D101CC1-EA5B-4384-BFCD-DE84C95E56D8}">
      <formula1>AND(LEFT(D7,1)="0",AND(LEN(D7)&gt;8,LEN(D7)&lt;12))</formula1>
    </dataValidation>
    <dataValidation type="date" allowBlank="1" showInputMessage="1" showErrorMessage="1" promptTitle="يجب أن يكون التاريخ " prompt="يوم / شهر / سنة" sqref="A11" xr:uid="{6793FD6C-D4F2-480C-A0F4-B35D1E24CA82}">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21AB0F90-D2C3-4C9A-A3F9-14DFB0EA95C0}"/>
    <dataValidation allowBlank="1" showInputMessage="1" showErrorMessage="1" promptTitle="النسبة باللغة الانكليزية" prompt="يجب أن تكون صحيح لأن سيتم إعتمادها في جميع الوثائق الجامعية" sqref="B5" xr:uid="{6E6779D6-666C-484C-947F-FE21C2EA0D4C}"/>
    <dataValidation allowBlank="1" showInputMessage="1" showErrorMessage="1" promptTitle="اسم الأب باللغة الانكليزية" prompt="يجب أن يكون صحيح لأن سيتم إعتماده في جميع الوثائق الجامعية" sqref="D5" xr:uid="{EC4B3A34-FB4A-4944-ADB9-1025EBA66D45}"/>
    <dataValidation allowBlank="1" showInputMessage="1" showErrorMessage="1" promptTitle="اسم الأم باللغة الانكليزية" prompt="يجب أن يكون صحيح لأن سيتم إعتماده في جميع الوثائق الجامعية" sqref="E5" xr:uid="{E6F28C53-934A-4C8D-B0FB-94525E8918BC}"/>
    <dataValidation allowBlank="1" showInputMessage="1" showErrorMessage="1" promptTitle="مكان الميلاد باللغة الانكليزية" prompt="يجب أن يكون صحيح لأن سيتم إعتماده في جميع الوثائق الجامعية" sqref="F5" xr:uid="{41BACC7A-1EC8-4A0C-9E0B-4E794C792CD4}"/>
    <dataValidation type="whole" allowBlank="1" showInputMessage="1" showErrorMessage="1" sqref="B9" xr:uid="{1E14A5B5-1808-49A0-9298-FFE6DFC2A334}">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8"/>
  <sheetViews>
    <sheetView showGridLines="0" rightToLeft="1" topLeftCell="C7" workbookViewId="0">
      <selection activeCell="AF21" sqref="AF21"/>
    </sheetView>
  </sheetViews>
  <sheetFormatPr defaultColWidth="0" defaultRowHeight="14.25" customHeight="1" x14ac:dyDescent="0.3"/>
  <cols>
    <col min="1" max="1" width="5.21875" style="1" hidden="1" customWidth="1"/>
    <col min="2" max="2" width="6" style="1" hidden="1" customWidth="1"/>
    <col min="3" max="3" width="5.33203125" style="1" customWidth="1"/>
    <col min="4" max="4" width="6.44140625" style="1" customWidth="1"/>
    <col min="5" max="5" width="5" style="1" customWidth="1"/>
    <col min="6" max="6" width="3.44140625" style="1" customWidth="1"/>
    <col min="7" max="7" width="8.5546875" style="1" customWidth="1"/>
    <col min="8" max="9" width="3.33203125" style="1" customWidth="1"/>
    <col min="10" max="10" width="5" style="1" customWidth="1"/>
    <col min="11" max="11" width="5.77734375" style="1" hidden="1" customWidth="1"/>
    <col min="12" max="12" width="5.33203125" style="1" customWidth="1"/>
    <col min="13" max="14" width="9.44140625" style="1" customWidth="1"/>
    <col min="15" max="15" width="7.44140625" style="1" customWidth="1"/>
    <col min="16" max="17" width="3.33203125" style="1" customWidth="1"/>
    <col min="18" max="18" width="5.21875" style="1" customWidth="1"/>
    <col min="19" max="19" width="5.21875" style="1" hidden="1" customWidth="1"/>
    <col min="20" max="20" width="5.33203125" style="1" customWidth="1"/>
    <col min="21" max="21" width="5.44140625" style="1" customWidth="1"/>
    <col min="22" max="22" width="5.44140625" style="1" bestFit="1" customWidth="1"/>
    <col min="23" max="23" width="17.44140625" style="1" customWidth="1"/>
    <col min="24" max="25" width="3.33203125" style="1" customWidth="1"/>
    <col min="26" max="26" width="5.21875" style="1" bestFit="1" customWidth="1"/>
    <col min="27" max="27" width="5.77734375" style="1" hidden="1" customWidth="1"/>
    <col min="28" max="28" width="5.33203125" style="1" customWidth="1"/>
    <col min="29" max="29" width="10" style="1" customWidth="1"/>
    <col min="30" max="30" width="15" style="1" customWidth="1"/>
    <col min="31" max="31" width="2.5546875" style="1" bestFit="1" customWidth="1"/>
    <col min="32" max="33" width="3.33203125" style="1" customWidth="1"/>
    <col min="34" max="34" width="5" style="1" bestFit="1" customWidth="1"/>
    <col min="35" max="35" width="3.88671875" style="1" customWidth="1"/>
    <col min="36" max="36" width="10.21875" style="1" customWidth="1"/>
    <col min="37" max="37" width="2" style="1" bestFit="1" customWidth="1"/>
    <col min="38" max="38" width="2.109375" style="1" hidden="1"/>
    <col min="39" max="39" width="3" style="1" hidden="1"/>
    <col min="40" max="40" width="11.21875" style="1" hidden="1"/>
    <col min="41" max="41" width="43" style="1" hidden="1"/>
    <col min="42" max="46" width="9" style="1" hidden="1"/>
    <col min="47" max="47" width="3.21875" style="124" hidden="1"/>
    <col min="48" max="48" width="3.109375" hidden="1"/>
    <col min="49" max="49" width="30.77734375" hidden="1"/>
    <col min="50" max="50" width="2.109375" style="124" hidden="1"/>
    <col min="51" max="54" width="9" style="124" hidden="1"/>
    <col min="55" max="55" width="3.77734375" style="1" hidden="1"/>
    <col min="56" max="16384" width="9" style="1" hidden="1"/>
  </cols>
  <sheetData>
    <row r="1" spans="1:57" s="66" customFormat="1" ht="21" customHeight="1" thickBot="1" x14ac:dyDescent="0.35">
      <c r="B1" s="582"/>
      <c r="C1" s="583" t="s">
        <v>2</v>
      </c>
      <c r="D1" s="583"/>
      <c r="E1" s="584">
        <f>'إدخال البيانات'!C1</f>
        <v>0</v>
      </c>
      <c r="F1" s="585"/>
      <c r="G1" s="585"/>
      <c r="H1" s="583" t="s">
        <v>3</v>
      </c>
      <c r="I1" s="583"/>
      <c r="J1" s="583"/>
      <c r="K1" s="586"/>
      <c r="L1" s="587" t="str">
        <f>IFERROR(VLOOKUP($E$1,ورقة2!$A$2:$U$9000,2,0),"")</f>
        <v/>
      </c>
      <c r="M1" s="587"/>
      <c r="N1" s="587"/>
      <c r="O1" s="588" t="s">
        <v>4</v>
      </c>
      <c r="P1" s="588"/>
      <c r="Q1" s="587" t="str">
        <f>IFERROR(IF('إدخال البيانات'!A13&lt;&gt;"",'إدخال البيانات'!A13,VLOOKUP($E$1,ورقة2!$A$2:$U$9000,3,0)),"")</f>
        <v/>
      </c>
      <c r="R1" s="587"/>
      <c r="S1" s="587"/>
      <c r="T1" s="587"/>
      <c r="U1" s="588" t="s">
        <v>5</v>
      </c>
      <c r="V1" s="588"/>
      <c r="W1" s="589" t="str">
        <f>IFERROR(IF('إدخال البيانات'!B13&lt;&gt;"",'إدخال البيانات'!B13,VLOOKUP($E$1,ورقة2!A2:V9000,4,0)),"")</f>
        <v/>
      </c>
      <c r="X1" s="588" t="s">
        <v>57</v>
      </c>
      <c r="Y1" s="588"/>
      <c r="Z1" s="588"/>
      <c r="AA1" s="590"/>
      <c r="AB1" s="591">
        <f>'إدخال البيانات'!A11</f>
        <v>0</v>
      </c>
      <c r="AC1" s="591"/>
      <c r="AD1" s="592" t="s">
        <v>6</v>
      </c>
      <c r="AE1" s="587">
        <f>'إدخال البيانات'!B11</f>
        <v>0</v>
      </c>
      <c r="AF1" s="587"/>
      <c r="AG1" s="587"/>
      <c r="AH1" s="593"/>
      <c r="AI1" s="593"/>
      <c r="AJ1" s="176"/>
      <c r="AK1" s="176"/>
      <c r="AL1" s="81"/>
      <c r="AO1" s="66" t="s">
        <v>130</v>
      </c>
      <c r="AV1"/>
      <c r="AW1"/>
      <c r="AX1" s="110"/>
      <c r="AY1" s="110"/>
      <c r="AZ1" s="110"/>
      <c r="BA1" s="110"/>
      <c r="BB1" s="110"/>
      <c r="BC1" s="110"/>
    </row>
    <row r="2" spans="1:57" s="81" customFormat="1" ht="21" customHeight="1" thickTop="1" x14ac:dyDescent="0.3">
      <c r="B2" s="582"/>
      <c r="C2" s="583" t="s">
        <v>9</v>
      </c>
      <c r="D2" s="583"/>
      <c r="E2" s="587" t="e">
        <f>VLOOKUP($E$1,ورقة2!A2:V9000,9,0)</f>
        <v>#N/A</v>
      </c>
      <c r="F2" s="587"/>
      <c r="G2" s="587"/>
      <c r="H2" s="587">
        <f>'إدخال البيانات'!F5</f>
        <v>0</v>
      </c>
      <c r="I2" s="587"/>
      <c r="J2" s="587"/>
      <c r="K2" s="587"/>
      <c r="L2" s="587"/>
      <c r="M2" s="587"/>
      <c r="N2" s="587"/>
      <c r="O2" s="588" t="s">
        <v>143</v>
      </c>
      <c r="P2" s="588"/>
      <c r="Q2" s="587">
        <f>'إدخال البيانات'!E5</f>
        <v>0</v>
      </c>
      <c r="R2" s="587"/>
      <c r="S2" s="587"/>
      <c r="T2" s="587"/>
      <c r="U2" s="588" t="s">
        <v>144</v>
      </c>
      <c r="V2" s="588"/>
      <c r="W2" s="589">
        <f>'إدخال البيانات'!D5</f>
        <v>0</v>
      </c>
      <c r="X2" s="588" t="s">
        <v>145</v>
      </c>
      <c r="Y2" s="588"/>
      <c r="Z2" s="588"/>
      <c r="AA2" s="594"/>
      <c r="AB2" s="591" t="str">
        <f>'إدخال البيانات'!C5</f>
        <v xml:space="preserve"> </v>
      </c>
      <c r="AC2" s="591"/>
      <c r="AD2" s="592" t="s">
        <v>146</v>
      </c>
      <c r="AE2" s="595"/>
      <c r="AF2" s="595"/>
      <c r="AG2" s="595"/>
      <c r="AH2" s="593"/>
      <c r="AI2" s="593"/>
      <c r="AJ2" s="176"/>
      <c r="AK2" s="176"/>
      <c r="AO2" s="81" t="s">
        <v>131</v>
      </c>
      <c r="AV2"/>
      <c r="AW2"/>
      <c r="AX2" s="110"/>
      <c r="AY2" s="110"/>
      <c r="AZ2" s="110"/>
      <c r="BA2" s="110"/>
      <c r="BB2" s="110"/>
      <c r="BC2" s="110"/>
    </row>
    <row r="3" spans="1:57" s="81" customFormat="1" ht="21" customHeight="1" x14ac:dyDescent="0.3">
      <c r="B3" s="583" t="s">
        <v>11</v>
      </c>
      <c r="C3" s="583"/>
      <c r="D3" s="583"/>
      <c r="E3" s="596">
        <f>'إدخال البيانات'!D11</f>
        <v>0</v>
      </c>
      <c r="F3" s="596"/>
      <c r="G3" s="596"/>
      <c r="H3" s="583" t="s">
        <v>10</v>
      </c>
      <c r="I3" s="583"/>
      <c r="J3" s="583"/>
      <c r="K3" s="597"/>
      <c r="L3" s="587">
        <f>'إدخال البيانات'!C11</f>
        <v>0</v>
      </c>
      <c r="M3" s="587"/>
      <c r="N3" s="587"/>
      <c r="O3" s="588" t="s">
        <v>58</v>
      </c>
      <c r="P3" s="588"/>
      <c r="Q3" s="587">
        <f>IF(OR(L3='إدخال البيانات'!J4,'اختيار المقررات'!L3='إدخال البيانات'!J5),'إدخال البيانات'!A7,'إدخال البيانات'!B7)</f>
        <v>0</v>
      </c>
      <c r="R3" s="587"/>
      <c r="S3" s="587"/>
      <c r="T3" s="587"/>
      <c r="U3" s="588" t="s">
        <v>16</v>
      </c>
      <c r="V3" s="588"/>
      <c r="W3" s="598" t="str">
        <f>IFERROR(IF(L3&lt;&gt;'إدخال البيانات'!J4,'إدخال البيانات'!M19,VLOOKUP(LEFT('إدخال البيانات'!A7,2),'إدخال البيانات'!L4:M19,2,0)),"")</f>
        <v>غير سوري</v>
      </c>
      <c r="X3" s="588" t="s">
        <v>147</v>
      </c>
      <c r="Y3" s="588"/>
      <c r="Z3" s="588"/>
      <c r="AA3" s="599"/>
      <c r="AB3" s="600" t="str">
        <f>IF(L3&lt;&gt;'إدخال البيانات'!J4,"غير سوري",'إدخال البيانات'!C7)</f>
        <v>غير سوري</v>
      </c>
      <c r="AC3" s="600"/>
      <c r="AD3" s="592" t="s">
        <v>125</v>
      </c>
      <c r="AE3" s="596" t="str">
        <f>IF(AND(OR(L3="العربية السورية",L3="الفلسطينية السورية"),E3="ذكر"),'إدخال البيانات'!D9,"لايوجد")</f>
        <v>لايوجد</v>
      </c>
      <c r="AF3" s="596"/>
      <c r="AG3" s="596"/>
      <c r="AH3" s="601"/>
      <c r="AI3" s="601"/>
      <c r="AJ3" s="176"/>
      <c r="AK3" s="176"/>
      <c r="AO3" s="81" t="s">
        <v>51</v>
      </c>
      <c r="AV3"/>
      <c r="AW3"/>
      <c r="AX3" s="110"/>
      <c r="AY3" s="110"/>
      <c r="AZ3" s="110"/>
      <c r="BA3" s="110"/>
      <c r="BB3" s="110"/>
      <c r="BC3" s="110"/>
    </row>
    <row r="4" spans="1:57" s="81" customFormat="1" ht="21" customHeight="1" thickBot="1" x14ac:dyDescent="0.35">
      <c r="B4" s="582"/>
      <c r="C4" s="583" t="s">
        <v>12</v>
      </c>
      <c r="D4" s="583"/>
      <c r="E4" s="596">
        <f>'إدخال البيانات'!A9</f>
        <v>0</v>
      </c>
      <c r="F4" s="596"/>
      <c r="G4" s="596"/>
      <c r="H4" s="583" t="s">
        <v>13</v>
      </c>
      <c r="I4" s="583"/>
      <c r="J4" s="583"/>
      <c r="K4" s="602"/>
      <c r="L4" s="587">
        <f>'إدخال البيانات'!B9</f>
        <v>0</v>
      </c>
      <c r="M4" s="587"/>
      <c r="N4" s="587"/>
      <c r="O4" s="588" t="s">
        <v>14</v>
      </c>
      <c r="P4" s="588"/>
      <c r="Q4" s="587">
        <f>'إدخال البيانات'!C9</f>
        <v>0</v>
      </c>
      <c r="R4" s="587"/>
      <c r="S4" s="587"/>
      <c r="T4" s="587"/>
      <c r="U4" s="588" t="s">
        <v>123</v>
      </c>
      <c r="V4" s="588"/>
      <c r="W4" s="603">
        <f>'إدخال البيانات'!E7</f>
        <v>0</v>
      </c>
      <c r="X4" s="588" t="s">
        <v>124</v>
      </c>
      <c r="Y4" s="588"/>
      <c r="Z4" s="588"/>
      <c r="AA4" s="599"/>
      <c r="AB4" s="604">
        <f>'إدخال البيانات'!D7</f>
        <v>0</v>
      </c>
      <c r="AC4" s="604"/>
      <c r="AD4" s="592" t="s">
        <v>62</v>
      </c>
      <c r="AE4" s="596">
        <f>'إدخال البيانات'!F7</f>
        <v>0</v>
      </c>
      <c r="AF4" s="596"/>
      <c r="AG4" s="596"/>
      <c r="AH4" s="596"/>
      <c r="AI4" s="596"/>
      <c r="AJ4" s="176"/>
      <c r="AK4" s="176">
        <f>الإستمارة!AJ1</f>
        <v>17</v>
      </c>
      <c r="AM4" s="66"/>
      <c r="AO4" s="46" t="s">
        <v>64</v>
      </c>
      <c r="AV4"/>
      <c r="AW4"/>
      <c r="AX4" s="110"/>
      <c r="AY4" s="110"/>
      <c r="AZ4" s="110"/>
      <c r="BA4" s="110"/>
      <c r="BB4" s="110"/>
      <c r="BC4" s="110" t="s">
        <v>148</v>
      </c>
    </row>
    <row r="5" spans="1:57" s="81" customFormat="1" ht="21" customHeight="1" thickTop="1" x14ac:dyDescent="0.3">
      <c r="B5" s="599"/>
      <c r="C5" s="605" t="s">
        <v>129</v>
      </c>
      <c r="D5" s="605"/>
      <c r="E5" s="605"/>
      <c r="F5" s="606"/>
      <c r="G5" s="606"/>
      <c r="H5" s="606"/>
      <c r="I5" s="606"/>
      <c r="J5" s="606"/>
      <c r="K5" s="606"/>
      <c r="L5" s="606"/>
      <c r="M5" s="606"/>
      <c r="N5" s="606"/>
      <c r="O5" s="588" t="s">
        <v>2702</v>
      </c>
      <c r="P5" s="588"/>
      <c r="Q5" s="606"/>
      <c r="R5" s="606"/>
      <c r="S5" s="606"/>
      <c r="T5" s="606"/>
      <c r="U5" s="588" t="s">
        <v>0</v>
      </c>
      <c r="V5" s="588"/>
      <c r="W5" s="607"/>
      <c r="X5" s="588" t="s">
        <v>2703</v>
      </c>
      <c r="Y5" s="588"/>
      <c r="Z5" s="588"/>
      <c r="AA5" s="599"/>
      <c r="AB5" s="608"/>
      <c r="AC5" s="608"/>
      <c r="AD5" s="609"/>
      <c r="AE5" s="610"/>
      <c r="AF5" s="610"/>
      <c r="AG5" s="610"/>
      <c r="AH5" s="609"/>
      <c r="AI5" s="609"/>
      <c r="AJ5" s="176"/>
      <c r="AK5" s="176"/>
      <c r="AL5" s="179"/>
      <c r="AO5" s="81" t="s">
        <v>1902</v>
      </c>
      <c r="AU5" s="81">
        <v>1</v>
      </c>
      <c r="AV5" s="157">
        <v>103</v>
      </c>
      <c r="AW5" s="158" t="s">
        <v>197</v>
      </c>
      <c r="AX5" s="159">
        <f>H8</f>
        <v>0</v>
      </c>
      <c r="AY5" s="159" t="e">
        <f>IF(VLOOKUP($E$1,ورقة4!$A$1:$AW$7968,MATCH(AV5,ورقة4!$A$1:$AW$1,0),0)="","",VLOOKUP($E$1,ورقة4!$A$1:$AW$7968,MATCH(AV5,ورقة4!$A$1:$AW$1,0),0))</f>
        <v>#N/A</v>
      </c>
      <c r="AZ5" s="111"/>
      <c r="BA5" s="52"/>
      <c r="BC5" s="81" t="s">
        <v>149</v>
      </c>
      <c r="BE5" s="52"/>
    </row>
    <row r="6" spans="1:57" ht="43.5" customHeight="1" thickBot="1" x14ac:dyDescent="0.35">
      <c r="A6"/>
      <c r="B6" s="341" t="e">
        <f>IF(E2="مستنفذ","استنفذت فرص التسجيل في برنامج رياض الأطفال بسبب رسوبك لمدة ثلاث سنوات متتالية","مقررات السنة الأولى")</f>
        <v>#N/A</v>
      </c>
      <c r="C6" s="341"/>
      <c r="D6" s="341"/>
      <c r="E6" s="341"/>
      <c r="F6" s="341"/>
      <c r="G6" s="341"/>
      <c r="H6" s="341"/>
      <c r="I6" s="341"/>
      <c r="J6" s="341"/>
      <c r="K6" s="341"/>
      <c r="L6" s="341"/>
      <c r="M6" s="341"/>
      <c r="N6" s="341"/>
      <c r="O6" s="341"/>
      <c r="P6" s="341"/>
      <c r="Q6" s="342"/>
      <c r="R6" s="246"/>
      <c r="S6" s="247"/>
      <c r="T6" s="339" t="str">
        <f>IF(E1&lt;&gt;"","مقررات السنة الثالثة","لايحق لك تعديل الاستمارة بعد تثبيت التسجيل تحت طائلة إلغاء التسجيل")</f>
        <v>مقررات السنة الثالثة</v>
      </c>
      <c r="U6" s="340"/>
      <c r="V6" s="340"/>
      <c r="W6" s="340"/>
      <c r="X6" s="340"/>
      <c r="Y6" s="340"/>
      <c r="Z6" s="340"/>
      <c r="AA6" s="340"/>
      <c r="AB6" s="340"/>
      <c r="AC6" s="340"/>
      <c r="AD6" s="340"/>
      <c r="AE6" s="340"/>
      <c r="AF6" s="340"/>
      <c r="AG6" s="340"/>
      <c r="AH6" s="248"/>
      <c r="AI6" s="248"/>
      <c r="AJ6" s="176"/>
      <c r="AK6" s="176"/>
      <c r="AL6" s="81"/>
      <c r="AN6" s="81"/>
      <c r="AO6" s="81" t="s">
        <v>132</v>
      </c>
      <c r="AU6" s="81">
        <v>2</v>
      </c>
      <c r="AV6" s="160">
        <v>104</v>
      </c>
      <c r="AW6" s="161" t="s">
        <v>198</v>
      </c>
      <c r="AX6" s="159">
        <f t="shared" ref="AX6:AX10" si="0">H9</f>
        <v>0</v>
      </c>
      <c r="AY6" s="159" t="e">
        <f>IF(VLOOKUP($E$1,ورقة4!$A$1:$AW$7968,MATCH(AV6,ورقة4!$A$1:$AW$1,0),0)="","",VLOOKUP($E$1,ورقة4!$A$1:$AW$7968,MATCH(AV6,ورقة4!$A$1:$AW$1,0),0))</f>
        <v>#N/A</v>
      </c>
      <c r="AZ6" s="52"/>
      <c r="BC6" s="201"/>
      <c r="BD6" s="201"/>
      <c r="BE6" s="52"/>
    </row>
    <row r="7" spans="1:57" ht="23.25" customHeight="1" thickBot="1" x14ac:dyDescent="0.35">
      <c r="B7" s="367" t="s">
        <v>17</v>
      </c>
      <c r="C7" s="367"/>
      <c r="D7" s="367"/>
      <c r="E7" s="367"/>
      <c r="F7" s="367"/>
      <c r="G7" s="367"/>
      <c r="H7" s="368"/>
      <c r="I7" s="141"/>
      <c r="J7" s="184"/>
      <c r="K7" s="199"/>
      <c r="L7" s="366" t="s">
        <v>20</v>
      </c>
      <c r="M7" s="367"/>
      <c r="N7" s="367"/>
      <c r="O7" s="367"/>
      <c r="P7" s="368"/>
      <c r="Q7" s="125"/>
      <c r="R7" s="126"/>
      <c r="S7" s="127"/>
      <c r="T7" s="343" t="s">
        <v>21</v>
      </c>
      <c r="U7" s="344"/>
      <c r="V7" s="344"/>
      <c r="W7" s="344"/>
      <c r="X7" s="345"/>
      <c r="Y7" s="180"/>
      <c r="Z7" s="184"/>
      <c r="AA7" s="128"/>
      <c r="AB7" s="343" t="s">
        <v>20</v>
      </c>
      <c r="AC7" s="344"/>
      <c r="AD7" s="344"/>
      <c r="AE7" s="344"/>
      <c r="AF7" s="345"/>
      <c r="AG7" s="180"/>
      <c r="AH7" s="176"/>
      <c r="AI7" s="176"/>
      <c r="AJ7" s="176"/>
      <c r="AK7" s="177"/>
      <c r="AL7" s="81"/>
      <c r="AN7" s="81"/>
      <c r="AO7" s="81" t="s">
        <v>8</v>
      </c>
      <c r="AU7" s="81">
        <v>3</v>
      </c>
      <c r="AV7" s="160">
        <v>105</v>
      </c>
      <c r="AW7" s="161" t="s">
        <v>199</v>
      </c>
      <c r="AX7" s="159">
        <f t="shared" si="0"/>
        <v>0</v>
      </c>
      <c r="AY7" s="159" t="e">
        <f>IF(VLOOKUP($E$1,ورقة4!$A$1:$AW$7968,MATCH(AV7,ورقة4!$A$1:$AW$1,0),0)="","",VLOOKUP($E$1,ورقة4!$A$1:$AW$7968,MATCH(AV7,ورقة4!$A$1:$AW$1,0),0))</f>
        <v>#N/A</v>
      </c>
      <c r="AZ7" s="53"/>
      <c r="BC7" s="56"/>
      <c r="BD7" s="56"/>
      <c r="BE7" s="53"/>
    </row>
    <row r="8" spans="1:57" ht="26.25" customHeight="1" x14ac:dyDescent="0.3">
      <c r="A8" s="41" t="e">
        <f>IF(AND(I8&lt;&gt;"",OR(H8=1,H8=2,H8=3)),1,"")</f>
        <v>#N/A</v>
      </c>
      <c r="B8" s="129" t="e">
        <f>IF(AND(I8="A",H8=1),35000,IF(I8="B",IF(OR(H8=1,H8=2,H8=3),IF(OR($F$5=$AO$7,$F$5=$AO$9),0,IF(OR($F$5=$AO$3,$F$5=$AO$6),IF(H8=1,3500,IF(H8=2,4500,IF(H8=3,5500,""))),IF($F$5=$AO$4,500,IF(OR($F$5=$AO$1,$F$5=$AO$5,$F$5=$AO$8,$F$5=$AO$2),IF(H8=1,5600,IF(H8=2,7200,IF(H8=3,8800,""))),IF(H8=1,7000,IF(H8=2,9000,IF(H8=3,11000,""))))))))))</f>
        <v>#N/A</v>
      </c>
      <c r="C8" s="142">
        <v>103</v>
      </c>
      <c r="D8" s="351" t="s">
        <v>197</v>
      </c>
      <c r="E8" s="351"/>
      <c r="F8" s="351"/>
      <c r="G8" s="351"/>
      <c r="H8" s="137"/>
      <c r="I8" s="107" t="e">
        <f>IF(VLOOKUP($E$1,ورقة4!$A$2:$AX$9812,3,0)=0,"",(VLOOKUP($E$1,ورقة4!$A$2:$AX$9812,3,0)))</f>
        <v>#N/A</v>
      </c>
      <c r="J8" s="193" t="e">
        <f>IF(AND(Q8&lt;&gt;"",OR(P8=1,P8=2,P8=3)),7,"")</f>
        <v>#N/A</v>
      </c>
      <c r="K8" s="129" t="e">
        <f>IF(AND(Q8="A",P8=1),35000,IF(Q8="B",IF(OR(P8=1,P8=2,P8=3),IF(OR($F$5=$AO$7,$F$5=$AO$9),0,IF(OR($F$5=$AO$3,$F$5=$AO$6),IF(P8=1,3500,IF(P8=2,4500,IF(P8=3,5500,""))),IF($F$5=$AO$4,500,IF(OR($F$5=$AO$1,$F$5=$AO$5,$F$5=$AO$8,$F$5=$AO$2),IF(P8=1,5600,IF(P8=2,7200,IF(P8=3,8800,""))),IF(P8=1,7000,IF(P8=2,9000,IF(P8=3,11000,""))))))))))</f>
        <v>#N/A</v>
      </c>
      <c r="L8" s="142">
        <v>204</v>
      </c>
      <c r="M8" s="353" t="s">
        <v>203</v>
      </c>
      <c r="N8" s="353"/>
      <c r="O8" s="353"/>
      <c r="P8" s="137"/>
      <c r="Q8" s="107" t="e">
        <f>IF(VLOOKUP($E$1,ورقة4!$A$2:$AX$9812,9,0)=0,"",(VLOOKUP($E$1,ورقة4!$A$2:$AX$9812,9,0)))</f>
        <v>#N/A</v>
      </c>
      <c r="R8" s="126" t="e">
        <f>IF(AND(Y8&lt;&gt;"",OR(X8=1,X8=2,X8=3)),26,"")</f>
        <v>#N/A</v>
      </c>
      <c r="S8" s="129" t="e">
        <f>IF(AND(Y8="A",X8=1),35000,IF(Y8="B",IF(OR(X8=1,X8=2,X8=3),IF(OR($F$5=$AO$7,$F$5=$AO$9),0,IF(OR($F$5=$AO$3,$F$5=$AO$6),IF(X8=1,3500,IF(X8=2,4500,IF(X8=3,5500,""))),IF($F$5=$AO$4,500,IF(OR($F$5=$AO$1,$F$5=$AO$5,$F$5=$AO$8,$F$5=$AO$2),IF(X8=1,5600,IF(X8=2,7200,IF(X8=3,8800,""))),IF(X8=1,7000,IF(X8=2,9000,IF(X8=3,11000,""))))))))))</f>
        <v>#N/A</v>
      </c>
      <c r="T8" s="142">
        <v>504</v>
      </c>
      <c r="U8" s="359" t="s">
        <v>208</v>
      </c>
      <c r="V8" s="359"/>
      <c r="W8" s="359"/>
      <c r="X8" s="137"/>
      <c r="Y8" s="181" t="e">
        <f>IF(VLOOKUP($E$1,ورقة4!$A$2:$AX$9812,28,0)=0,"",(VLOOKUP($E$1,ورقة4!$A$2:$AX$9812,28,0)))</f>
        <v>#N/A</v>
      </c>
      <c r="Z8" s="185" t="e">
        <f>IF(AND(AG8&lt;&gt;"",OR(AF8=1,AF8=2,AF8=3)),32,"")</f>
        <v>#N/A</v>
      </c>
      <c r="AA8" s="129" t="e">
        <f>IF(AND(AG8="A",AF8=1),35000,IF(AG8="B",IF(OR(AF8=1,AF8=2,AF8=3),IF(OR($F$5=$AO$7,$F$5=$AO$9),0,IF(OR($F$5=$AO$3,$F$5=$AO$6),IF(AF8=1,3500,IF(AF8=2,4500,IF(AF8=3,5500,""))),IF($F$5=$AO$4,500,IF(OR($F$5=$AO$1,$F$5=$AO$5,$F$5=$AO$8,$F$5=$AO$2),IF(AF8=1,5600,IF(AF8=2,7200,IF(AF8=3,8800,""))),IF(AF8=1,7000,IF(AF8=2,9000,IF(AF8=3,11000,""))))))))))</f>
        <v>#N/A</v>
      </c>
      <c r="AB8" s="142">
        <v>604</v>
      </c>
      <c r="AC8" s="356" t="s">
        <v>214</v>
      </c>
      <c r="AD8" s="356"/>
      <c r="AE8" s="356"/>
      <c r="AF8" s="137"/>
      <c r="AG8" s="181" t="e">
        <f>IF(VLOOKUP($E$1,ورقة4!$A$2:$AX$9812,34,0)=0,"",(VLOOKUP($E$1,ورقة4!$A$2:$AX$9812,34,0)))</f>
        <v>#N/A</v>
      </c>
      <c r="AH8" s="178"/>
      <c r="AI8" s="178"/>
      <c r="AJ8" s="178"/>
      <c r="AK8" s="177"/>
      <c r="AL8" s="81" t="e">
        <f t="shared" ref="AL8:AL13" si="1">IF(A8&lt;&gt;"",A8,"")</f>
        <v>#N/A</v>
      </c>
      <c r="AM8" s="1">
        <v>1</v>
      </c>
      <c r="AN8" s="81"/>
      <c r="AO8" s="1" t="s">
        <v>1903</v>
      </c>
      <c r="AU8" s="81">
        <v>4</v>
      </c>
      <c r="AV8" s="160">
        <v>106</v>
      </c>
      <c r="AW8" s="161" t="s">
        <v>200</v>
      </c>
      <c r="AX8" s="159">
        <f t="shared" si="0"/>
        <v>0</v>
      </c>
      <c r="AY8" s="159" t="e">
        <f>IF(VLOOKUP($E$1,ورقة4!$A$1:$AW$7968,MATCH(AV8,ورقة4!$A$1:$AW$1,0),0)="","",VLOOKUP($E$1,ورقة4!$A$1:$AW$7968,MATCH(AV8,ورقة4!$A$1:$AW$1,0),0))</f>
        <v>#N/A</v>
      </c>
      <c r="AZ8" s="53"/>
      <c r="BC8" s="56"/>
      <c r="BD8" s="56"/>
      <c r="BE8" s="53"/>
    </row>
    <row r="9" spans="1:57" ht="26.25" customHeight="1" x14ac:dyDescent="0.3">
      <c r="A9" s="41" t="e">
        <f>IF(AND(I9&lt;&gt;"",OR(H9=1,H9=2,H9=3)),2,"")</f>
        <v>#N/A</v>
      </c>
      <c r="B9" s="129" t="e">
        <f t="shared" ref="B9:B13" si="2">IF(AND(I9="A",H9=1),35000,IF(I9="B",IF(OR(H9=1,H9=2,H9=3),IF(OR($F$5=$AO$7,$F$5=$AO$9),0,IF(OR($F$5=$AO$3,$F$5=$AO$6),IF(H9=1,3500,IF(H9=2,4500,IF(H9=3,5500,""))),IF($F$5=$AO$4,500,IF(OR($F$5=$AO$1,$F$5=$AO$5,$F$5=$AO$8,$F$5=$AO$2),IF(H9=1,5600,IF(H9=2,7200,IF(H9=3,8800,""))),IF(H9=1,7000,IF(H9=2,9000,IF(H9=3,11000,""))))))))))</f>
        <v>#N/A</v>
      </c>
      <c r="C9" s="143">
        <v>104</v>
      </c>
      <c r="D9" s="352" t="s">
        <v>198</v>
      </c>
      <c r="E9" s="352"/>
      <c r="F9" s="352"/>
      <c r="G9" s="352"/>
      <c r="H9" s="144"/>
      <c r="I9" s="145" t="e">
        <f>IF(VLOOKUP($E$1,ورقة4!$A$2:$AX$9812,4,0)=0,"",(VLOOKUP($E$1,ورقة4!$A$2:$AX$9812,4,0)))</f>
        <v>#N/A</v>
      </c>
      <c r="J9" s="193" t="e">
        <f>IF(AND(Q9&lt;&gt;"",OR(P9=1,P9=2,P9=3)),8,"")</f>
        <v>#N/A</v>
      </c>
      <c r="K9" s="129" t="e">
        <f t="shared" ref="K9:K12" si="3">IF(AND(Q9="A",P9=1),35000,IF(Q9="B",IF(OR(P9=1,P9=2,P9=3),IF(OR($F$5=$AO$7,$F$5=$AO$9),0,IF(OR($F$5=$AO$3,$F$5=$AO$6),IF(P9=1,3500,IF(P9=2,4500,IF(P9=3,5500,""))),IF($F$5=$AO$4,500,IF(OR($F$5=$AO$1,$F$5=$AO$5,$F$5=$AO$8,$F$5=$AO$2),IF(P9=1,5600,IF(P9=2,7200,IF(P9=3,8800,""))),IF(P9=1,7000,IF(P9=2,9000,IF(P9=3,11000,""))))))))))</f>
        <v>#N/A</v>
      </c>
      <c r="L9" s="143">
        <v>205</v>
      </c>
      <c r="M9" s="354" t="s">
        <v>204</v>
      </c>
      <c r="N9" s="354"/>
      <c r="O9" s="354"/>
      <c r="P9" s="144"/>
      <c r="Q9" s="145" t="e">
        <f>IF(VLOOKUP($E$1,ورقة4!$A$2:$AX$9812,10,0)=0,"",(VLOOKUP($E$1,ورقة4!$A$2:$AX$9812,10,0)))</f>
        <v>#N/A</v>
      </c>
      <c r="R9" s="126" t="e">
        <f>IF(AND(Y9&lt;&gt;"",OR(X9=1,X9=2,X9=3)),27,"")</f>
        <v>#N/A</v>
      </c>
      <c r="S9" s="129" t="e">
        <f t="shared" ref="S9:S13" si="4">IF(AND(Y9="A",X9=1),35000,IF(Y9="B",IF(OR(X9=1,X9=2,X9=3),IF(OR($F$5=$AO$7,$F$5=$AO$9),0,IF(OR($F$5=$AO$3,$F$5=$AO$6),IF(X9=1,3500,IF(X9=2,4500,IF(X9=3,5500,""))),IF($F$5=$AO$4,500,IF(OR($F$5=$AO$1,$F$5=$AO$5,$F$5=$AO$8,$F$5=$AO$2),IF(X9=1,5600,IF(X9=2,7200,IF(X9=3,8800,""))),IF(X9=1,7000,IF(X9=2,9000,IF(X9=3,11000,""))))))))))</f>
        <v>#N/A</v>
      </c>
      <c r="T9" s="143">
        <v>505</v>
      </c>
      <c r="U9" s="350" t="s">
        <v>209</v>
      </c>
      <c r="V9" s="350"/>
      <c r="W9" s="350"/>
      <c r="X9" s="144"/>
      <c r="Y9" s="182" t="e">
        <f>IF(VLOOKUP($E$1,ورقة4!$A$2:$AX$9812,29,0)=0,"",(VLOOKUP($E$1,ورقة4!$A$2:$AX$9812,29,0)))</f>
        <v>#N/A</v>
      </c>
      <c r="Z9" s="185" t="e">
        <f>IF(AND(AG9&lt;&gt;"",OR(AF9=1,AF9=2,AF9=3)),33,"")</f>
        <v>#N/A</v>
      </c>
      <c r="AA9" s="129" t="e">
        <f t="shared" ref="AA9:AA13" si="5">IF(AND(AG9="A",AF9=1),35000,IF(AG9="B",IF(OR(AF9=1,AF9=2,AF9=3),IF(OR($F$5=$AO$7,$F$5=$AO$9),0,IF(OR($F$5=$AO$3,$F$5=$AO$6),IF(AF9=1,3500,IF(AF9=2,4500,IF(AF9=3,5500,""))),IF($F$5=$AO$4,500,IF(OR($F$5=$AO$1,$F$5=$AO$5,$F$5=$AO$8,$F$5=$AO$2),IF(AF9=1,5600,IF(AF9=2,7200,IF(AF9=3,8800,""))),IF(AF9=1,7000,IF(AF9=2,9000,IF(AF9=3,11000,""))))))))))</f>
        <v>#N/A</v>
      </c>
      <c r="AB9" s="143">
        <v>605</v>
      </c>
      <c r="AC9" s="335" t="s">
        <v>215</v>
      </c>
      <c r="AD9" s="335"/>
      <c r="AE9" s="335"/>
      <c r="AF9" s="144"/>
      <c r="AG9" s="182" t="e">
        <f>IF(VLOOKUP($E$1,ورقة4!$A$2:$AX$9812,35,0)=0,"",(VLOOKUP($E$1,ورقة4!$A$2:$AX$9812,35,0)))</f>
        <v>#N/A</v>
      </c>
      <c r="AH9" s="346"/>
      <c r="AI9" s="347"/>
      <c r="AJ9" s="347"/>
      <c r="AK9" s="177"/>
      <c r="AL9" s="81" t="e">
        <f t="shared" si="1"/>
        <v>#N/A</v>
      </c>
      <c r="AM9" s="1">
        <v>2</v>
      </c>
      <c r="AO9" s="1" t="s">
        <v>15</v>
      </c>
      <c r="AU9" s="81">
        <v>5</v>
      </c>
      <c r="AV9" s="160">
        <v>107</v>
      </c>
      <c r="AW9" s="161" t="s">
        <v>201</v>
      </c>
      <c r="AX9" s="159">
        <f t="shared" si="0"/>
        <v>0</v>
      </c>
      <c r="AY9" s="159" t="e">
        <f>IF(VLOOKUP($E$1,ورقة4!$A$1:$AW$7968,MATCH(AV9,ورقة4!$A$1:$AW$1,0),0)="","",VLOOKUP($E$1,ورقة4!$A$1:$AW$7968,MATCH(AV9,ورقة4!$A$1:$AW$1,0),0))</f>
        <v>#N/A</v>
      </c>
      <c r="AZ9" s="52"/>
      <c r="BC9" s="201"/>
      <c r="BD9" s="201"/>
      <c r="BE9" s="52"/>
    </row>
    <row r="10" spans="1:57" ht="26.25" customHeight="1" x14ac:dyDescent="0.3">
      <c r="A10" s="41" t="e">
        <f>IF(AND(I10&lt;&gt;"",OR(H10=1,H10=2,H10=3)),3,"")</f>
        <v>#N/A</v>
      </c>
      <c r="B10" s="129" t="e">
        <f t="shared" si="2"/>
        <v>#N/A</v>
      </c>
      <c r="C10" s="143">
        <v>105</v>
      </c>
      <c r="D10" s="338" t="s">
        <v>199</v>
      </c>
      <c r="E10" s="338"/>
      <c r="F10" s="338"/>
      <c r="G10" s="338"/>
      <c r="H10" s="144"/>
      <c r="I10" s="145" t="e">
        <f>IF(VLOOKUP($E$1,ورقة4!$A$2:$AX$9812,5,0)=0,"",(VLOOKUP($E$1,ورقة4!$A$2:$AX$9812,5,0)))</f>
        <v>#N/A</v>
      </c>
      <c r="J10" s="193" t="e">
        <f>IF(AND(Q10&lt;&gt;"",OR(P10=1,P10=2,P10=3)),9,"")</f>
        <v>#N/A</v>
      </c>
      <c r="K10" s="129" t="e">
        <f t="shared" si="3"/>
        <v>#N/A</v>
      </c>
      <c r="L10" s="143">
        <v>206</v>
      </c>
      <c r="M10" s="354" t="s">
        <v>205</v>
      </c>
      <c r="N10" s="354"/>
      <c r="O10" s="354"/>
      <c r="P10" s="144"/>
      <c r="Q10" s="145" t="e">
        <f>IF(VLOOKUP($E$1,ورقة4!$A$2:$AX$9812,11,0)=0,"",(VLOOKUP($E$1,ورقة4!$A$2:$AX$9812,11,0)))</f>
        <v>#N/A</v>
      </c>
      <c r="R10" s="126" t="e">
        <f>IF(AND(Y10&lt;&gt;"",OR(X10=1,X10=2,X10=3)),28,"")</f>
        <v>#N/A</v>
      </c>
      <c r="S10" s="129" t="e">
        <f t="shared" si="4"/>
        <v>#N/A</v>
      </c>
      <c r="T10" s="143">
        <v>506</v>
      </c>
      <c r="U10" s="354" t="s">
        <v>210</v>
      </c>
      <c r="V10" s="354"/>
      <c r="W10" s="354"/>
      <c r="X10" s="144"/>
      <c r="Y10" s="182" t="e">
        <f>IF(VLOOKUP($E$1,ورقة4!$A$2:$AX$9812,30,0)=0,"",(VLOOKUP($E$1,ورقة4!$A$2:$AX$9812,30,0)))</f>
        <v>#N/A</v>
      </c>
      <c r="Z10" s="185" t="e">
        <f>IF(AND(AG10&lt;&gt;"",OR(AF10=1,AF10=2,AF10=3)),34,"")</f>
        <v>#N/A</v>
      </c>
      <c r="AA10" s="129" t="e">
        <f t="shared" si="5"/>
        <v>#N/A</v>
      </c>
      <c r="AB10" s="143">
        <v>606</v>
      </c>
      <c r="AC10" s="338" t="s">
        <v>216</v>
      </c>
      <c r="AD10" s="338"/>
      <c r="AE10" s="338"/>
      <c r="AF10" s="144"/>
      <c r="AG10" s="182" t="e">
        <f>IF(VLOOKUP($E$1,ورقة4!$A$2:$AX$9812,36,0)=0,"",(VLOOKUP($E$1,ورقة4!$A$2:$AX$9812,36,0)))</f>
        <v>#N/A</v>
      </c>
      <c r="AH10" s="348"/>
      <c r="AI10" s="349"/>
      <c r="AJ10" s="349"/>
      <c r="AK10" s="177"/>
      <c r="AL10" s="81" t="e">
        <f t="shared" si="1"/>
        <v>#N/A</v>
      </c>
      <c r="AM10" s="1">
        <v>3</v>
      </c>
      <c r="AU10" s="81">
        <v>6</v>
      </c>
      <c r="AV10" s="160">
        <v>108</v>
      </c>
      <c r="AW10" s="161" t="s">
        <v>202</v>
      </c>
      <c r="AX10" s="159">
        <f t="shared" si="0"/>
        <v>0</v>
      </c>
      <c r="AY10" s="159" t="e">
        <f>IF(VLOOKUP($E$1,ورقة4!$A$1:$AW$7968,MATCH(AV10,ورقة4!$A$1:$AW$1,0),0)="","",VLOOKUP($E$1,ورقة4!$A$1:$AW$7968,MATCH(AV10,ورقة4!$A$1:$AW$1,0),0))</f>
        <v>#N/A</v>
      </c>
      <c r="AZ10" s="52"/>
      <c r="BC10" s="201"/>
      <c r="BD10" s="201"/>
      <c r="BE10" s="52"/>
    </row>
    <row r="11" spans="1:57" ht="26.25" customHeight="1" x14ac:dyDescent="0.3">
      <c r="A11" s="41" t="e">
        <f>IF(AND(I11&lt;&gt;"",OR(H11=1,H11=2,H11=3)),4,"")</f>
        <v>#N/A</v>
      </c>
      <c r="B11" s="129" t="e">
        <f t="shared" si="2"/>
        <v>#N/A</v>
      </c>
      <c r="C11" s="143">
        <v>106</v>
      </c>
      <c r="D11" s="354" t="s">
        <v>200</v>
      </c>
      <c r="E11" s="354"/>
      <c r="F11" s="354"/>
      <c r="G11" s="354"/>
      <c r="H11" s="144"/>
      <c r="I11" s="145" t="e">
        <f>IF(VLOOKUP($E$1,ورقة4!$A$2:$AX$9812,6,0)=0,"",(VLOOKUP($E$1,ورقة4!$A$2:$AX$9812,6,0)))</f>
        <v>#N/A</v>
      </c>
      <c r="J11" s="193" t="e">
        <f>IF(AND(Q11&lt;&gt;"",OR(P11=1,P11=2,P11=3)),10,"")</f>
        <v>#N/A</v>
      </c>
      <c r="K11" s="129" t="e">
        <f t="shared" si="3"/>
        <v>#N/A</v>
      </c>
      <c r="L11" s="143">
        <v>207</v>
      </c>
      <c r="M11" s="354" t="s">
        <v>206</v>
      </c>
      <c r="N11" s="354"/>
      <c r="O11" s="354"/>
      <c r="P11" s="144"/>
      <c r="Q11" s="145" t="e">
        <f>IF(VLOOKUP($E$1,ورقة4!$A$2:$AX$9812,12,0)=0,"",(VLOOKUP($E$1,ورقة4!$A$2:$AX$9812,12,0)))</f>
        <v>#N/A</v>
      </c>
      <c r="R11" s="126" t="e">
        <f>IF(AND(Y11&lt;&gt;"",OR(X11=1,X11=2,X11=3)),29,"")</f>
        <v>#N/A</v>
      </c>
      <c r="S11" s="129" t="e">
        <f t="shared" si="4"/>
        <v>#N/A</v>
      </c>
      <c r="T11" s="143">
        <v>507</v>
      </c>
      <c r="U11" s="350" t="s">
        <v>211</v>
      </c>
      <c r="V11" s="350"/>
      <c r="W11" s="350"/>
      <c r="X11" s="144"/>
      <c r="Y11" s="182" t="e">
        <f>IF(VLOOKUP($E$1,ورقة4!$A$2:$AX$9812,31,0)=0,"",(VLOOKUP($E$1,ورقة4!$A$2:$AX$9812,31,0)))</f>
        <v>#N/A</v>
      </c>
      <c r="Z11" s="185" t="e">
        <f>IF(AND(AG11&lt;&gt;"",OR(AF11=1,AF11=2,AF11=3)),35,"")</f>
        <v>#N/A</v>
      </c>
      <c r="AA11" s="129" t="e">
        <f t="shared" si="5"/>
        <v>#N/A</v>
      </c>
      <c r="AB11" s="143">
        <v>607</v>
      </c>
      <c r="AC11" s="335" t="s">
        <v>217</v>
      </c>
      <c r="AD11" s="335"/>
      <c r="AE11" s="335"/>
      <c r="AF11" s="144"/>
      <c r="AG11" s="182" t="e">
        <f>IF(VLOOKUP($E$1,ورقة4!$A$2:$AX$9812,37,0)=0,"",(VLOOKUP($E$1,ورقة4!$A$2:$AX$9812,37,0)))</f>
        <v>#N/A</v>
      </c>
      <c r="AH11" s="348"/>
      <c r="AI11" s="349"/>
      <c r="AJ11" s="349"/>
      <c r="AK11" s="177"/>
      <c r="AL11" s="81" t="e">
        <f t="shared" si="1"/>
        <v>#N/A</v>
      </c>
      <c r="AM11" s="1">
        <v>4</v>
      </c>
      <c r="AU11" s="81">
        <v>7</v>
      </c>
      <c r="AV11" s="140">
        <v>204</v>
      </c>
      <c r="AW11" s="152" t="s">
        <v>203</v>
      </c>
      <c r="AX11" s="110">
        <f>P8</f>
        <v>0</v>
      </c>
      <c r="AY11" s="159" t="e">
        <f>IF(VLOOKUP($E$1,ورقة4!$A$1:$AW$7968,MATCH(AV11,ورقة4!$A$1:$AW$1,0),0)="","",VLOOKUP($E$1,ورقة4!$A$1:$AW$7968,MATCH(AV11,ورقة4!$A$1:$AW$1,0),0))</f>
        <v>#N/A</v>
      </c>
      <c r="AZ11" s="52"/>
      <c r="BC11" s="53"/>
      <c r="BD11" s="53"/>
      <c r="BE11" s="52"/>
    </row>
    <row r="12" spans="1:57" ht="26.25" customHeight="1" thickBot="1" x14ac:dyDescent="0.35">
      <c r="A12" s="41" t="e">
        <f>IF(AND(I12&lt;&gt;"",OR(H12=1,H12=2,H12=3)),5,"")</f>
        <v>#N/A</v>
      </c>
      <c r="B12" s="129" t="e">
        <f t="shared" si="2"/>
        <v>#N/A</v>
      </c>
      <c r="C12" s="143">
        <v>107</v>
      </c>
      <c r="D12" s="354" t="s">
        <v>201</v>
      </c>
      <c r="E12" s="354"/>
      <c r="F12" s="354"/>
      <c r="G12" s="354"/>
      <c r="H12" s="144"/>
      <c r="I12" s="145" t="e">
        <f>IF(VLOOKUP($E$1,ورقة4!$A$2:$AX$9812,7,0)=0,"",(VLOOKUP($E$1,ورقة4!$A$2:$AX$9812,7,0)))</f>
        <v>#N/A</v>
      </c>
      <c r="J12" s="193" t="e">
        <f>IF(AND(Q12&lt;&gt;"",OR(P12=1,P12=2,P12=3)),11,"")</f>
        <v>#N/A</v>
      </c>
      <c r="K12" s="129" t="e">
        <f t="shared" si="3"/>
        <v>#N/A</v>
      </c>
      <c r="L12" s="146">
        <v>208</v>
      </c>
      <c r="M12" s="357" t="s">
        <v>207</v>
      </c>
      <c r="N12" s="357"/>
      <c r="O12" s="357"/>
      <c r="P12" s="144"/>
      <c r="Q12" s="147" t="e">
        <f>IF(VLOOKUP($E$1,ورقة4!$A$2:$AX$9812,13,0)=0,"",(VLOOKUP($E$1,ورقة4!$A$2:$AX$9812,13,0)))</f>
        <v>#N/A</v>
      </c>
      <c r="R12" s="126" t="e">
        <f>IF(AND(Y12&lt;&gt;"",OR(X12=1,X12=2,X12=3)),30,"")</f>
        <v>#N/A</v>
      </c>
      <c r="S12" s="129" t="e">
        <f t="shared" si="4"/>
        <v>#N/A</v>
      </c>
      <c r="T12" s="143">
        <v>508</v>
      </c>
      <c r="U12" s="350" t="s">
        <v>212</v>
      </c>
      <c r="V12" s="350"/>
      <c r="W12" s="350"/>
      <c r="X12" s="144"/>
      <c r="Y12" s="182" t="e">
        <f>IF(VLOOKUP($E$1,ورقة4!$A$2:$AX$9812,32,0)=0,"",(VLOOKUP($E$1,ورقة4!$A$2:$AX$9812,32,0)))</f>
        <v>#N/A</v>
      </c>
      <c r="Z12" s="185" t="e">
        <f>IF(AND(AG12&lt;&gt;"",OR(AF12=1,AF12=2,AF12=3)),36,"")</f>
        <v>#N/A</v>
      </c>
      <c r="AA12" s="129" t="e">
        <f t="shared" si="5"/>
        <v>#N/A</v>
      </c>
      <c r="AB12" s="143">
        <v>608</v>
      </c>
      <c r="AC12" s="335" t="s">
        <v>218</v>
      </c>
      <c r="AD12" s="335"/>
      <c r="AE12" s="335"/>
      <c r="AF12" s="144"/>
      <c r="AG12" s="182" t="e">
        <f>IF(VLOOKUP($E$1,ورقة4!$A$2:$AX$9812,38,0)=0,"",(VLOOKUP($E$1,ورقة4!$A$2:$AX$9812,38,0)))</f>
        <v>#N/A</v>
      </c>
      <c r="AH12" s="358"/>
      <c r="AI12" s="358"/>
      <c r="AJ12" s="358"/>
      <c r="AK12" s="177"/>
      <c r="AL12" s="81" t="e">
        <f t="shared" si="1"/>
        <v>#N/A</v>
      </c>
      <c r="AM12" s="1">
        <v>5</v>
      </c>
      <c r="AU12" s="81">
        <v>8</v>
      </c>
      <c r="AV12" s="140">
        <v>205</v>
      </c>
      <c r="AW12" s="152" t="s">
        <v>204</v>
      </c>
      <c r="AX12" s="110">
        <f t="shared" ref="AX12:AX15" si="6">P9</f>
        <v>0</v>
      </c>
      <c r="AY12" s="159" t="e">
        <f>IF(VLOOKUP($E$1,ورقة4!$A$1:$AW$7968,MATCH(AV12,ورقة4!$A$1:$AW$1,0),0)="","",VLOOKUP($E$1,ورقة4!$A$1:$AW$7968,MATCH(AV12,ورقة4!$A$1:$AW$1,0),0))</f>
        <v>#N/A</v>
      </c>
      <c r="AZ12" s="52"/>
      <c r="BC12" s="52"/>
      <c r="BD12" s="52"/>
    </row>
    <row r="13" spans="1:57" ht="17.399999999999999" thickBot="1" x14ac:dyDescent="0.35">
      <c r="A13" s="41" t="e">
        <f>IF(AND(I13&lt;&gt;"",OR(H13=1,H13=2,H13=3)),6,"")</f>
        <v>#N/A</v>
      </c>
      <c r="B13" s="129" t="e">
        <f t="shared" si="2"/>
        <v>#N/A</v>
      </c>
      <c r="C13" s="146">
        <v>108</v>
      </c>
      <c r="D13" s="365" t="s">
        <v>202</v>
      </c>
      <c r="E13" s="365"/>
      <c r="F13" s="365"/>
      <c r="G13" s="365"/>
      <c r="H13" s="144"/>
      <c r="I13" s="147" t="e">
        <f>IF(VLOOKUP($E$1,ورقة4!$A$2:$AX$9812,8,0)=0,"",(VLOOKUP($E$1,ورقة4!$A$2:$AX$9812,8,0)))</f>
        <v>#N/A</v>
      </c>
      <c r="J13" s="193"/>
      <c r="K13" s="129"/>
      <c r="L13" s="361"/>
      <c r="M13" s="362"/>
      <c r="N13" s="362"/>
      <c r="O13" s="362"/>
      <c r="P13" s="362"/>
      <c r="Q13" s="363"/>
      <c r="R13" s="126" t="e">
        <f>IF(AND(Y13&lt;&gt;"",OR(X13=1,X13=2,X13=3)),31,"")</f>
        <v>#N/A</v>
      </c>
      <c r="S13" s="129" t="e">
        <f t="shared" si="4"/>
        <v>#N/A</v>
      </c>
      <c r="T13" s="146">
        <v>509</v>
      </c>
      <c r="U13" s="373" t="s">
        <v>213</v>
      </c>
      <c r="V13" s="373"/>
      <c r="W13" s="373"/>
      <c r="X13" s="144"/>
      <c r="Y13" s="183" t="e">
        <f>IF(VLOOKUP($E$1,ورقة4!$A$2:$AX$9812,33,0)=0,"",(VLOOKUP($E$1,ورقة4!$A$2:$AX$9812,33,0)))</f>
        <v>#N/A</v>
      </c>
      <c r="Z13" s="185" t="e">
        <f>IF(AND(AG13&lt;&gt;"",OR(AF13=1,AF13=2,AF13=3)),37,"")</f>
        <v>#N/A</v>
      </c>
      <c r="AA13" s="129" t="e">
        <f t="shared" si="5"/>
        <v>#N/A</v>
      </c>
      <c r="AB13" s="146">
        <v>609</v>
      </c>
      <c r="AC13" s="355" t="s">
        <v>219</v>
      </c>
      <c r="AD13" s="355"/>
      <c r="AE13" s="355"/>
      <c r="AF13" s="144"/>
      <c r="AG13" s="183" t="e">
        <f>IF(VLOOKUP($E$1,ورقة4!$A$2:$AX$9812,39,0)=0,"",(VLOOKUP($E$1,ورقة4!$A$2:$AX$9812,39,0)))</f>
        <v>#N/A</v>
      </c>
      <c r="AH13" s="358"/>
      <c r="AI13" s="358"/>
      <c r="AJ13" s="358"/>
      <c r="AK13" s="177"/>
      <c r="AL13" s="81" t="e">
        <f t="shared" si="1"/>
        <v>#N/A</v>
      </c>
      <c r="AM13" s="1">
        <v>6</v>
      </c>
      <c r="AU13" s="81">
        <v>9</v>
      </c>
      <c r="AV13" s="140">
        <v>206</v>
      </c>
      <c r="AW13" s="152" t="s">
        <v>205</v>
      </c>
      <c r="AX13" s="110">
        <f t="shared" si="6"/>
        <v>0</v>
      </c>
      <c r="AY13" s="159" t="e">
        <f>IF(VLOOKUP($E$1,ورقة4!$A$1:$AW$7968,MATCH(AV13,ورقة4!$A$1:$AW$1,0),0)="","",VLOOKUP($E$1,ورقة4!$A$1:$AW$7968,MATCH(AV13,ورقة4!$A$1:$AW$1,0),0))</f>
        <v>#N/A</v>
      </c>
      <c r="AZ13" s="52"/>
      <c r="BC13" s="53"/>
      <c r="BD13" s="53"/>
    </row>
    <row r="14" spans="1:57" ht="16.8" hidden="1" x14ac:dyDescent="0.3">
      <c r="A14" s="364"/>
      <c r="B14" s="364"/>
      <c r="C14" s="364"/>
      <c r="D14" s="364"/>
      <c r="E14" s="364"/>
      <c r="F14" s="364"/>
      <c r="G14" s="364"/>
      <c r="H14" s="364"/>
      <c r="I14" s="364"/>
      <c r="J14" s="364"/>
      <c r="K14" s="364"/>
      <c r="L14" s="364"/>
      <c r="M14" s="364"/>
      <c r="N14" s="364"/>
      <c r="O14" s="364"/>
      <c r="P14" s="364"/>
      <c r="Q14" s="186"/>
      <c r="R14" s="126"/>
      <c r="S14" s="129"/>
      <c r="T14" s="360"/>
      <c r="U14" s="360"/>
      <c r="V14" s="360"/>
      <c r="W14" s="360"/>
      <c r="X14" s="360"/>
      <c r="Y14" s="360"/>
      <c r="Z14" s="360"/>
      <c r="AA14" s="360"/>
      <c r="AB14" s="360"/>
      <c r="AC14" s="360"/>
      <c r="AD14" s="360"/>
      <c r="AE14" s="360"/>
      <c r="AF14" s="360"/>
      <c r="AG14" s="186"/>
      <c r="AH14" s="358"/>
      <c r="AI14" s="358"/>
      <c r="AJ14" s="358"/>
      <c r="AK14" s="177"/>
      <c r="AL14" s="81" t="e">
        <f>IF(J8&lt;&gt;"",J8,"")</f>
        <v>#N/A</v>
      </c>
      <c r="AM14" s="1">
        <v>7</v>
      </c>
      <c r="AU14" s="81">
        <v>10</v>
      </c>
      <c r="AV14" s="140">
        <v>207</v>
      </c>
      <c r="AW14" s="152" t="s">
        <v>206</v>
      </c>
      <c r="AX14" s="110">
        <f t="shared" si="6"/>
        <v>0</v>
      </c>
      <c r="AY14" s="159" t="e">
        <f>IF(VLOOKUP($E$1,ورقة4!$A$1:$AW$7968,MATCH(AV14,ورقة4!$A$1:$AW$1,0),0)="","",VLOOKUP($E$1,ورقة4!$A$1:$AW$7968,MATCH(AV14,ورقة4!$A$1:$AW$1,0),0))</f>
        <v>#N/A</v>
      </c>
      <c r="AZ14" s="52"/>
      <c r="BC14" s="53"/>
      <c r="BD14" s="53"/>
    </row>
    <row r="15" spans="1:57" ht="17.399999999999999" hidden="1" thickBot="1" x14ac:dyDescent="0.35">
      <c r="A15" s="41" t="str">
        <f>IF(AND(I15&lt;&gt;"",H15=1),7,"")</f>
        <v/>
      </c>
      <c r="B15" s="129" t="e">
        <f>SUM(B8:B13)</f>
        <v>#N/A</v>
      </c>
      <c r="C15" s="132"/>
      <c r="D15" s="133"/>
      <c r="E15" s="133"/>
      <c r="F15" s="133"/>
      <c r="G15" s="133">
        <f>COUNTIFS(I8:I13,1,H8:H13,1)</f>
        <v>0</v>
      </c>
      <c r="H15" s="130">
        <f>COUNTIFS(I8:I13,1,H8:H13,2)</f>
        <v>0</v>
      </c>
      <c r="I15" s="42">
        <f>COUNTIFS(I8:I13,1,H8:H13,3)</f>
        <v>0</v>
      </c>
      <c r="J15" s="185"/>
      <c r="K15" s="29" t="e">
        <f>SUM(K8:K12)</f>
        <v>#N/A</v>
      </c>
      <c r="L15" s="30"/>
      <c r="M15" s="38"/>
      <c r="N15" s="38"/>
      <c r="O15" s="133">
        <f>COUNTIFS(Q8:Q13,1,P8:P13,1)</f>
        <v>0</v>
      </c>
      <c r="P15" s="130">
        <f>COUNTIFS(Q8:Q13,1,P8:P13,2)</f>
        <v>0</v>
      </c>
      <c r="Q15" s="42">
        <f>COUNTIFS(Q8:Q13,1,P8:P13,3)</f>
        <v>0</v>
      </c>
      <c r="R15" s="126"/>
      <c r="S15" s="129" t="e">
        <f>SUM(S8:S13)</f>
        <v>#N/A</v>
      </c>
      <c r="T15" s="32"/>
      <c r="U15" s="33"/>
      <c r="V15" s="33"/>
      <c r="W15" s="133">
        <f>COUNTIFS(Y8:Y13,1,X8:X13,1)</f>
        <v>0</v>
      </c>
      <c r="X15" s="130">
        <f>COUNTIFS(Y8:Y13,1,X8:X13,2)</f>
        <v>0</v>
      </c>
      <c r="Y15" s="42">
        <f>COUNTIFS(Y8:Y13,1,X8:X13,3)</f>
        <v>0</v>
      </c>
      <c r="Z15" s="194"/>
      <c r="AA15" s="34" t="e">
        <f>SUM(AA8:AA13)</f>
        <v>#N/A</v>
      </c>
      <c r="AB15" s="33"/>
      <c r="AC15" s="33"/>
      <c r="AD15" s="33"/>
      <c r="AE15" s="133">
        <f>COUNTIFS(AG8:AG13,1,AF8:AF13,1)</f>
        <v>0</v>
      </c>
      <c r="AF15" s="130">
        <f>COUNTIFS(AG8:AG13,1,AF8:AF13,2)</f>
        <v>0</v>
      </c>
      <c r="AG15" s="42">
        <f>COUNTIFS(AG8:AG13,1,AF8:AF13,3)</f>
        <v>0</v>
      </c>
      <c r="AH15" s="358"/>
      <c r="AI15" s="358"/>
      <c r="AJ15" s="358"/>
      <c r="AK15" s="177"/>
      <c r="AL15" s="81" t="e">
        <f t="shared" ref="AL15:AL18" si="7">IF(J9&lt;&gt;"",J9,"")</f>
        <v>#N/A</v>
      </c>
      <c r="AM15" s="1">
        <v>8</v>
      </c>
      <c r="AU15" s="81">
        <v>11</v>
      </c>
      <c r="AV15" s="140">
        <v>208</v>
      </c>
      <c r="AW15" s="152" t="s">
        <v>207</v>
      </c>
      <c r="AX15" s="110">
        <f t="shared" si="6"/>
        <v>0</v>
      </c>
      <c r="AY15" s="159" t="e">
        <f>IF(VLOOKUP($E$1,ورقة4!$A$1:$AW$7968,MATCH(AV15,ورقة4!$A$1:$AW$1,0),0)="","",VLOOKUP($E$1,ورقة4!$A$1:$AW$7968,MATCH(AV15,ورقة4!$A$1:$AW$1,0),0))</f>
        <v>#N/A</v>
      </c>
      <c r="AZ15" s="52"/>
      <c r="BA15"/>
      <c r="BC15" s="53"/>
      <c r="BD15" s="53"/>
    </row>
    <row r="16" spans="1:57" ht="21.6" thickBot="1" x14ac:dyDescent="0.35">
      <c r="A16" s="41"/>
      <c r="B16" s="337" t="s">
        <v>23</v>
      </c>
      <c r="C16" s="337"/>
      <c r="D16" s="337"/>
      <c r="E16" s="337"/>
      <c r="F16" s="337"/>
      <c r="G16" s="337"/>
      <c r="H16" s="337"/>
      <c r="I16" s="337"/>
      <c r="J16" s="337"/>
      <c r="K16" s="337"/>
      <c r="L16" s="337"/>
      <c r="M16" s="337"/>
      <c r="N16" s="337"/>
      <c r="O16" s="337"/>
      <c r="P16" s="337"/>
      <c r="Q16" s="369"/>
      <c r="R16" s="126"/>
      <c r="S16" s="200"/>
      <c r="T16" s="336" t="s">
        <v>24</v>
      </c>
      <c r="U16" s="337"/>
      <c r="V16" s="337"/>
      <c r="W16" s="337"/>
      <c r="X16" s="337"/>
      <c r="Y16" s="337"/>
      <c r="Z16" s="337"/>
      <c r="AA16" s="337"/>
      <c r="AB16" s="337"/>
      <c r="AC16" s="337"/>
      <c r="AD16" s="337"/>
      <c r="AE16" s="337"/>
      <c r="AF16" s="337"/>
      <c r="AG16" s="337"/>
      <c r="AH16" s="358"/>
      <c r="AI16" s="358"/>
      <c r="AJ16" s="358"/>
      <c r="AK16" s="177"/>
      <c r="AL16" s="81" t="e">
        <f t="shared" si="7"/>
        <v>#N/A</v>
      </c>
      <c r="AM16" s="1">
        <v>9</v>
      </c>
      <c r="AU16" s="81">
        <v>12</v>
      </c>
      <c r="AV16" s="160">
        <v>303</v>
      </c>
      <c r="AW16" s="161" t="s">
        <v>197</v>
      </c>
      <c r="AX16" s="159">
        <f>H17</f>
        <v>0</v>
      </c>
      <c r="AY16" s="159" t="e">
        <f>IF(VLOOKUP($E$1,ورقة4!$A$1:$AW$7968,MATCH(AV16,ورقة4!$A$1:$AW$1,0),0)="","",VLOOKUP($E$1,ورقة4!$A$1:$AW$7968,MATCH(AV16,ورقة4!$A$1:$AW$1,0),0))</f>
        <v>#N/A</v>
      </c>
      <c r="AZ16" s="52"/>
      <c r="BC16" s="53"/>
      <c r="BD16" s="53"/>
    </row>
    <row r="17" spans="1:57" ht="16.8" x14ac:dyDescent="0.3">
      <c r="A17" s="41" t="e">
        <f>IF(AND(I17&lt;&gt;"",OR(H17=1,H17=2,H17=3)),12,"")</f>
        <v>#N/A</v>
      </c>
      <c r="B17" s="129" t="e">
        <f t="shared" ref="B17:B23" si="8">IF(AND(I17="A",H17=1),35000,IF(I17="B",IF(OR(H17=1,H17=2,H17=3),IF(OR($F$5=$AO$7,$F$5=$AO$9),0,IF(OR($F$5=$AO$3,$F$5=$AO$6),IF(H17=1,3500,IF(H17=2,4500,IF(H17=3,5500,""))),IF($F$5=$AO$4,500,IF(OR($F$5=$AO$1,$F$5=$AO$5,$F$5=$AO$8,$F$5=$AO$2),IF(H17=1,5600,IF(H17=2,7200,IF(H17=3,8800,""))),IF(H17=1,7000,IF(H17=2,9000,IF(H17=3,11000,""))))))))))</f>
        <v>#N/A</v>
      </c>
      <c r="C17" s="142">
        <v>303</v>
      </c>
      <c r="D17" s="353" t="s">
        <v>197</v>
      </c>
      <c r="E17" s="353"/>
      <c r="F17" s="353"/>
      <c r="G17" s="353"/>
      <c r="H17" s="137"/>
      <c r="I17" s="108" t="e">
        <f>IF(VLOOKUP($E$1,ورقة4!$A$2:$AX$9812,14,0)=0,"",(VLOOKUP($E$1,ورقة4!$A$2:$AX$9812,14,0)))</f>
        <v>#N/A</v>
      </c>
      <c r="J17" s="193" t="e">
        <f>IF(AND(Q17&lt;&gt;"",OR(P17=1,P17=2,P17=3)),19,"")</f>
        <v>#N/A</v>
      </c>
      <c r="K17" s="129" t="e">
        <f t="shared" ref="K17:K23" si="9">IF(AND(Q17="A",P17=1),35000,IF(Q17="B",IF(OR(P17=1,P17=2,P17=3),IF(OR($F$5=$AO$7,$F$5=$AO$9),0,IF(OR($F$5=$AO$3,$F$5=$AO$6),IF(P17=1,3500,IF(P17=2,4500,IF(P17=3,5500,""))),IF($F$5=$AO$4,500,IF(OR($F$5=$AO$1,$F$5=$AO$5,$F$5=$AO$8,$F$5=$AO$2),IF(P17=1,5600,IF(P17=2,7200,IF(P17=3,8800,""))),IF(P17=1,7000,IF(P17=2,9000,IF(P17=3,11000,""))))))))))</f>
        <v>#N/A</v>
      </c>
      <c r="L17" s="142">
        <v>403</v>
      </c>
      <c r="M17" s="351" t="s">
        <v>220</v>
      </c>
      <c r="N17" s="351"/>
      <c r="O17" s="351"/>
      <c r="P17" s="137"/>
      <c r="Q17" s="108" t="e">
        <f>IF(VLOOKUP($E$1,ورقة4!$A$2:$AX$9812,21,0)=0,"",(VLOOKUP($E$1,ورقة4!$A$2:$AX$9812,21,0)))</f>
        <v>#N/A</v>
      </c>
      <c r="R17" s="126" t="e">
        <f>IF(AND(Y17&lt;&gt;"",OR(X17=1,X17=2,X17=3)),38,"")</f>
        <v>#N/A</v>
      </c>
      <c r="S17" s="129" t="e">
        <f t="shared" ref="S17:S21" si="10">IF(AND(Y17="A",X17=1),35000,IF(Y17="B",IF(OR(X17=1,X17=2,X17=3),IF(OR($F$5=$AO$7,$F$5=$AO$9),0,IF(OR($F$5=$AO$3,$F$5=$AO$6),IF(X17=1,3500,IF(X17=2,4500,IF(X17=3,5500,""))),IF($F$5=$AO$4,500,IF(OR($F$5=$AO$1,$F$5=$AO$5,$F$5=$AO$8,$F$5=$AO$2),IF(X17=1,5600,IF(X17=2,7200,IF(X17=3,8800,""))),IF(X17=1,7000,IF(X17=2,9000,IF(X17=3,11000,""))))))))))</f>
        <v>#N/A</v>
      </c>
      <c r="T17" s="142">
        <v>704</v>
      </c>
      <c r="U17" s="356" t="s">
        <v>227</v>
      </c>
      <c r="V17" s="356"/>
      <c r="W17" s="356"/>
      <c r="X17" s="137"/>
      <c r="Y17" s="108" t="e">
        <f>IF(VLOOKUP($E$1,ورقة4!$A$2:$AX$9812,40,0)=0,"",(VLOOKUP($E$1,ورقة4!$A$2:$AX$9812,40,0)))</f>
        <v>#N/A</v>
      </c>
      <c r="Z17" s="185" t="e">
        <f>IF(AND(AG17&lt;&gt;"",OR(AF17=1,AF17=2,AF17=3)),43,"")</f>
        <v>#N/A</v>
      </c>
      <c r="AA17" s="129" t="e">
        <f t="shared" ref="AA17:AA21" si="11">IF(AND(AG17="A",AF17=1),35000,IF(AG17="B",IF(OR(AF17=1,AF17=2,AF17=3),IF(OR($F$5=$AO$7,$F$5=$AO$9),0,IF(OR($F$5=$AO$3,$F$5=$AO$6),IF(AF17=1,3500,IF(AF17=2,4500,IF(AF17=3,5500,""))),IF($F$5=$AO$4,500,IF(OR($F$5=$AO$1,$F$5=$AO$5,$F$5=$AO$8,$F$5=$AO$2),IF(AF17=1,5600,IF(AF17=2,7200,IF(AF17=3,8800,""))),IF(AF17=1,7000,IF(AF17=2,9000,IF(AF17=3,11000,""))))))))))</f>
        <v>#N/A</v>
      </c>
      <c r="AB17" s="142">
        <v>804</v>
      </c>
      <c r="AC17" s="359" t="s">
        <v>232</v>
      </c>
      <c r="AD17" s="359"/>
      <c r="AE17" s="359"/>
      <c r="AF17" s="137"/>
      <c r="AG17" s="107" t="e">
        <f>IF(VLOOKUP($E$1,ورقة4!$A$2:$AX$9812,45,0)=0,"",(VLOOKUP($E$1,ورقة4!$A$2:$AX$9812,45,0)))</f>
        <v>#N/A</v>
      </c>
      <c r="AH17" s="358"/>
      <c r="AI17" s="358"/>
      <c r="AJ17" s="358"/>
      <c r="AK17" s="177"/>
      <c r="AL17" s="81" t="e">
        <f t="shared" si="7"/>
        <v>#N/A</v>
      </c>
      <c r="AM17" s="1">
        <v>10</v>
      </c>
      <c r="AU17" s="81">
        <v>13</v>
      </c>
      <c r="AV17" s="160">
        <v>304</v>
      </c>
      <c r="AW17" s="161" t="s">
        <v>296</v>
      </c>
      <c r="AX17" s="159">
        <f t="shared" ref="AX17:AX22" si="12">H18</f>
        <v>0</v>
      </c>
      <c r="AY17" s="159" t="e">
        <f>IF(VLOOKUP($E$1,ورقة4!$A$1:$AW$7968,MATCH(AV17,ورقة4!$A$1:$AW$1,0),0)="","",VLOOKUP($E$1,ورقة4!$A$1:$AW$7968,MATCH(AV17,ورقة4!$A$1:$AW$1,0),0))</f>
        <v>#N/A</v>
      </c>
      <c r="AZ17" s="52"/>
      <c r="BC17" s="53"/>
      <c r="BD17" s="53"/>
      <c r="BE17" s="52"/>
    </row>
    <row r="18" spans="1:57" ht="26.25" customHeight="1" x14ac:dyDescent="0.3">
      <c r="A18" s="41" t="e">
        <f>IF(AND(I18&lt;&gt;"",OR(H18=1,H18=2,H18=3)),13,"")</f>
        <v>#N/A</v>
      </c>
      <c r="B18" s="129" t="e">
        <f t="shared" si="8"/>
        <v>#N/A</v>
      </c>
      <c r="C18" s="143">
        <v>304</v>
      </c>
      <c r="D18" s="354" t="s">
        <v>296</v>
      </c>
      <c r="E18" s="354"/>
      <c r="F18" s="354"/>
      <c r="G18" s="354"/>
      <c r="H18" s="144"/>
      <c r="I18" s="149" t="e">
        <f>IF(VLOOKUP($E$1,ورقة4!$A$2:$AX$9812,15,0)=0,"",(VLOOKUP($E$1,ورقة4!$A$2:$AX$9812,15,0)))</f>
        <v>#N/A</v>
      </c>
      <c r="J18" s="193" t="e">
        <f>IF(AND(Q18&lt;&gt;"",OR(P18=1,P18=2,P18=3)),20,"")</f>
        <v>#N/A</v>
      </c>
      <c r="K18" s="129" t="e">
        <f t="shared" si="9"/>
        <v>#N/A</v>
      </c>
      <c r="L18" s="143">
        <v>404</v>
      </c>
      <c r="M18" s="352" t="s">
        <v>221</v>
      </c>
      <c r="N18" s="352"/>
      <c r="O18" s="352"/>
      <c r="P18" s="144"/>
      <c r="Q18" s="149" t="e">
        <f>IF(VLOOKUP($E$1,ورقة4!$A$2:$AX$9812,22,0)=0,"",(VLOOKUP($E$1,ورقة4!$A$2:$AX$9812,22,0)))</f>
        <v>#N/A</v>
      </c>
      <c r="R18" s="126" t="e">
        <f>IF(AND(Y18&lt;&gt;"",OR(X18=1,X18=2,X18=3)),39,"")</f>
        <v>#N/A</v>
      </c>
      <c r="S18" s="129" t="e">
        <f t="shared" si="10"/>
        <v>#N/A</v>
      </c>
      <c r="T18" s="143">
        <v>705</v>
      </c>
      <c r="U18" s="335" t="s">
        <v>228</v>
      </c>
      <c r="V18" s="335"/>
      <c r="W18" s="335"/>
      <c r="X18" s="144"/>
      <c r="Y18" s="149" t="e">
        <f>IF(VLOOKUP($E$1,ورقة4!$A$2:$AX$9812,41,0)=0,"",(VLOOKUP($E$1,ورقة4!$A$2:$AX$9812,41,0)))</f>
        <v>#N/A</v>
      </c>
      <c r="Z18" s="185" t="e">
        <f>IF(AND(AG18&lt;&gt;"",OR(AF18=1,AF18=2,AF18=3)),44,"")</f>
        <v>#N/A</v>
      </c>
      <c r="AA18" s="129" t="e">
        <f t="shared" si="11"/>
        <v>#N/A</v>
      </c>
      <c r="AB18" s="143">
        <v>805</v>
      </c>
      <c r="AC18" s="335" t="s">
        <v>233</v>
      </c>
      <c r="AD18" s="335"/>
      <c r="AE18" s="335"/>
      <c r="AF18" s="144"/>
      <c r="AG18" s="145" t="e">
        <f>IF(VLOOKUP($E$1,ورقة4!$A$2:$AX$9812,46,0)=0,"",(VLOOKUP($E$1,ورقة4!$A$2:$AX$9812,46,0)))</f>
        <v>#N/A</v>
      </c>
      <c r="AH18" s="358"/>
      <c r="AI18" s="358"/>
      <c r="AJ18" s="358"/>
      <c r="AK18" s="177"/>
      <c r="AL18" s="81" t="e">
        <f t="shared" si="7"/>
        <v>#N/A</v>
      </c>
      <c r="AM18" s="1">
        <v>11</v>
      </c>
      <c r="AU18" s="81">
        <v>14</v>
      </c>
      <c r="AV18" s="160">
        <v>305</v>
      </c>
      <c r="AW18" s="161" t="s">
        <v>297</v>
      </c>
      <c r="AX18" s="159">
        <f t="shared" si="12"/>
        <v>0</v>
      </c>
      <c r="AY18" s="159" t="e">
        <f>IF(VLOOKUP($E$1,ورقة4!$A$1:$AW$7968,MATCH(AV18,ورقة4!$A$1:$AW$1,0),0)="","",VLOOKUP($E$1,ورقة4!$A$1:$AW$7968,MATCH(AV18,ورقة4!$A$1:$AW$1,0),0))</f>
        <v>#N/A</v>
      </c>
      <c r="AZ18" s="52"/>
      <c r="BC18" s="201"/>
      <c r="BD18" s="201"/>
      <c r="BE18" s="52"/>
    </row>
    <row r="19" spans="1:57" ht="26.25" customHeight="1" x14ac:dyDescent="0.3">
      <c r="A19" s="41" t="e">
        <f>IF(AND(I19&lt;&gt;"",OR(H19=1,H19=2,H19=3)),14,"")</f>
        <v>#N/A</v>
      </c>
      <c r="B19" s="129" t="e">
        <f t="shared" si="8"/>
        <v>#N/A</v>
      </c>
      <c r="C19" s="143">
        <v>305</v>
      </c>
      <c r="D19" s="354" t="s">
        <v>297</v>
      </c>
      <c r="E19" s="354"/>
      <c r="F19" s="354"/>
      <c r="G19" s="354"/>
      <c r="H19" s="144"/>
      <c r="I19" s="149" t="e">
        <f>IF(VLOOKUP($E$1,ورقة4!$A$2:$AX$9812,16,0)=0,"",(VLOOKUP($E$1,ورقة4!$A$2:$AX$9812,16,0)))</f>
        <v>#N/A</v>
      </c>
      <c r="J19" s="193" t="e">
        <f>IF(AND(Q19&lt;&gt;"",OR(P19=1,P19=2,P19=3)),21,"")</f>
        <v>#N/A</v>
      </c>
      <c r="K19" s="129" t="e">
        <f t="shared" si="9"/>
        <v>#N/A</v>
      </c>
      <c r="L19" s="143">
        <v>405</v>
      </c>
      <c r="M19" s="354" t="s">
        <v>222</v>
      </c>
      <c r="N19" s="354"/>
      <c r="O19" s="354"/>
      <c r="P19" s="144"/>
      <c r="Q19" s="149" t="e">
        <f>IF(VLOOKUP($E$1,ورقة4!$A$2:$AX$9812,23,0)=0,"",(VLOOKUP($E$1,ورقة4!$A$2:$AX$9812,23,0)))</f>
        <v>#N/A</v>
      </c>
      <c r="R19" s="126" t="e">
        <f>IF(AND(Y19&lt;&gt;"",OR(X19=1,X19=2,X19=3)),40,"")</f>
        <v>#N/A</v>
      </c>
      <c r="S19" s="129" t="e">
        <f t="shared" si="10"/>
        <v>#N/A</v>
      </c>
      <c r="T19" s="143">
        <v>706</v>
      </c>
      <c r="U19" s="338" t="s">
        <v>229</v>
      </c>
      <c r="V19" s="338"/>
      <c r="W19" s="338"/>
      <c r="X19" s="144"/>
      <c r="Y19" s="149" t="e">
        <f>IF(VLOOKUP($E$1,ورقة4!$A$2:$AX$9812,42,0)=0,"",(VLOOKUP($E$1,ورقة4!$A$2:$AX$9812,42,0)))</f>
        <v>#N/A</v>
      </c>
      <c r="Z19" s="185" t="e">
        <f>IF(AND(AG19&lt;&gt;"",OR(AF19=1,AF19=2,AF19=3)),45,"")</f>
        <v>#N/A</v>
      </c>
      <c r="AA19" s="129" t="e">
        <f t="shared" si="11"/>
        <v>#N/A</v>
      </c>
      <c r="AB19" s="143">
        <v>806</v>
      </c>
      <c r="AC19" s="338" t="s">
        <v>234</v>
      </c>
      <c r="AD19" s="338"/>
      <c r="AE19" s="338"/>
      <c r="AF19" s="144"/>
      <c r="AG19" s="145" t="e">
        <f>IF(VLOOKUP($E$1,ورقة4!$A$2:$AX$9812,47,0)=0,"",(VLOOKUP($E$1,ورقة4!$A$2:$AX$9812,47,0)))</f>
        <v>#N/A</v>
      </c>
      <c r="AH19" s="358"/>
      <c r="AI19" s="358"/>
      <c r="AJ19" s="358"/>
      <c r="AK19" s="177"/>
      <c r="AL19" s="81" t="e">
        <f>IF(A17&lt;&gt;"",A17,"")</f>
        <v>#N/A</v>
      </c>
      <c r="AM19" s="1">
        <v>12</v>
      </c>
      <c r="AU19" s="81">
        <v>15</v>
      </c>
      <c r="AV19" s="160">
        <v>306</v>
      </c>
      <c r="AW19" s="161" t="s">
        <v>298</v>
      </c>
      <c r="AX19" s="159">
        <f t="shared" si="12"/>
        <v>0</v>
      </c>
      <c r="AY19" s="159" t="e">
        <f>IF(VLOOKUP($E$1,ورقة4!$A$1:$AW$7968,MATCH(AV19,ورقة4!$A$1:$AW$1,0),0)="","",VLOOKUP($E$1,ورقة4!$A$1:$AW$7968,MATCH(AV19,ورقة4!$A$1:$AW$1,0),0))</f>
        <v>#N/A</v>
      </c>
      <c r="AZ19" s="52"/>
      <c r="BC19" s="201"/>
      <c r="BD19" s="201"/>
      <c r="BE19" s="53"/>
    </row>
    <row r="20" spans="1:57" ht="26.25" customHeight="1" x14ac:dyDescent="0.3">
      <c r="A20" s="41" t="e">
        <f>IF(AND(I20&lt;&gt;"",OR(H20=1,H20=2,H20=3)),15,"")</f>
        <v>#N/A</v>
      </c>
      <c r="B20" s="129" t="e">
        <f t="shared" si="8"/>
        <v>#N/A</v>
      </c>
      <c r="C20" s="143">
        <v>306</v>
      </c>
      <c r="D20" s="354" t="s">
        <v>298</v>
      </c>
      <c r="E20" s="354"/>
      <c r="F20" s="354"/>
      <c r="G20" s="354"/>
      <c r="H20" s="144"/>
      <c r="I20" s="149" t="e">
        <f>IF(VLOOKUP($E$1,ورقة4!$A$2:$AX$9812,17,0)=0,"",(VLOOKUP($E$1,ورقة4!$A$2:$AX$9812,17,0)))</f>
        <v>#N/A</v>
      </c>
      <c r="J20" s="193" t="e">
        <f>IF(AND(Q20&lt;&gt;"",OR(P20=1,P20=2,P20=3)),22,"")</f>
        <v>#N/A</v>
      </c>
      <c r="K20" s="129" t="e">
        <f t="shared" si="9"/>
        <v>#N/A</v>
      </c>
      <c r="L20" s="143">
        <v>406</v>
      </c>
      <c r="M20" s="338" t="s">
        <v>223</v>
      </c>
      <c r="N20" s="338"/>
      <c r="O20" s="338"/>
      <c r="P20" s="144"/>
      <c r="Q20" s="149" t="e">
        <f>IF(VLOOKUP($E$1,ورقة4!$A$2:$AX$9812,24,0)=0,"",(VLOOKUP($E$1,ورقة4!$A$2:$AX$9812,24,0)))</f>
        <v>#N/A</v>
      </c>
      <c r="R20" s="126" t="e">
        <f>IF(AND(Y20&lt;&gt;"",OR(X20=1,X20=2,X20=3)),41,"")</f>
        <v>#N/A</v>
      </c>
      <c r="S20" s="129" t="e">
        <f t="shared" si="10"/>
        <v>#N/A</v>
      </c>
      <c r="T20" s="143">
        <v>707</v>
      </c>
      <c r="U20" s="350" t="s">
        <v>230</v>
      </c>
      <c r="V20" s="350"/>
      <c r="W20" s="350"/>
      <c r="X20" s="144"/>
      <c r="Y20" s="149" t="e">
        <f>IF(VLOOKUP($E$1,ورقة4!$A$2:$AX$9812,43,0)=0,"",(VLOOKUP($E$1,ورقة4!$A$2:$AX$9812,43,0)))</f>
        <v>#N/A</v>
      </c>
      <c r="Z20" s="185" t="e">
        <f>IF(AND(AG20&lt;&gt;"",OR(AF20=1,AF20=2,AF20=3)),46,"")</f>
        <v>#N/A</v>
      </c>
      <c r="AA20" s="129" t="e">
        <f t="shared" si="11"/>
        <v>#N/A</v>
      </c>
      <c r="AB20" s="143">
        <v>807</v>
      </c>
      <c r="AC20" s="335" t="s">
        <v>235</v>
      </c>
      <c r="AD20" s="335"/>
      <c r="AE20" s="335"/>
      <c r="AF20" s="144"/>
      <c r="AG20" s="145" t="e">
        <f>IF(VLOOKUP($E$1,ورقة4!$A$2:$AX$9812,48,0)=0,"",(VLOOKUP($E$1,ورقة4!$A$2:$AX$9812,48,0)))</f>
        <v>#N/A</v>
      </c>
      <c r="AH20" s="178"/>
      <c r="AI20" s="178"/>
      <c r="AJ20" s="178"/>
      <c r="AK20" s="177"/>
      <c r="AL20" s="81" t="e">
        <f t="shared" ref="AL20:AL25" si="13">IF(A18&lt;&gt;"",A18,"")</f>
        <v>#N/A</v>
      </c>
      <c r="AM20" s="1">
        <v>13</v>
      </c>
      <c r="AU20" s="81">
        <v>16</v>
      </c>
      <c r="AV20" s="160">
        <v>307</v>
      </c>
      <c r="AW20" s="161" t="s">
        <v>299</v>
      </c>
      <c r="AX20" s="159">
        <f t="shared" si="12"/>
        <v>0</v>
      </c>
      <c r="AY20" s="159" t="e">
        <f>IF(VLOOKUP($E$1,ورقة4!$A$1:$AW$7968,MATCH(AV20,ورقة4!$A$1:$AW$1,0),0)="","",VLOOKUP($E$1,ورقة4!$A$1:$AW$7968,MATCH(AV20,ورقة4!$A$1:$AW$1,0),0))</f>
        <v>#N/A</v>
      </c>
      <c r="AZ20" s="53"/>
      <c r="BC20" s="56"/>
      <c r="BD20" s="56"/>
      <c r="BE20" s="53"/>
    </row>
    <row r="21" spans="1:57" ht="26.25" customHeight="1" thickBot="1" x14ac:dyDescent="0.35">
      <c r="A21" s="41" t="e">
        <f>IF(AND(I21&lt;&gt;"",OR(H21=1,H21=2,H21=3)),16,"")</f>
        <v>#N/A</v>
      </c>
      <c r="B21" s="129" t="e">
        <f t="shared" si="8"/>
        <v>#N/A</v>
      </c>
      <c r="C21" s="143">
        <v>307</v>
      </c>
      <c r="D21" s="354" t="s">
        <v>299</v>
      </c>
      <c r="E21" s="354"/>
      <c r="F21" s="354"/>
      <c r="G21" s="354"/>
      <c r="H21" s="144"/>
      <c r="I21" s="149" t="e">
        <f>IF(VLOOKUP($E$1,ورقة4!$A$2:$AX$9812,18,0)=0,"",(VLOOKUP($E$1,ورقة4!$A$2:$AX$9812,18,0)))</f>
        <v>#N/A</v>
      </c>
      <c r="J21" s="193" t="e">
        <f>IF(AND(Q21&lt;&gt;"",OR(P21=1,P21=2,P21=3)),23,"")</f>
        <v>#N/A</v>
      </c>
      <c r="K21" s="129" t="e">
        <f t="shared" si="9"/>
        <v>#N/A</v>
      </c>
      <c r="L21" s="143">
        <v>407</v>
      </c>
      <c r="M21" s="338" t="s">
        <v>224</v>
      </c>
      <c r="N21" s="338"/>
      <c r="O21" s="338"/>
      <c r="P21" s="144"/>
      <c r="Q21" s="149" t="e">
        <f>IF(VLOOKUP($E$1,ورقة4!$A$2:$AX$9812,25,0)=0,"",(VLOOKUP($E$1,ورقة4!$A$2:$AX$9812,25,0)))</f>
        <v>#N/A</v>
      </c>
      <c r="R21" s="126" t="e">
        <f>IF(AND(Y21&lt;&gt;"",OR(X21=1,X21=2,X21=3)),42,"")</f>
        <v>#N/A</v>
      </c>
      <c r="S21" s="129" t="e">
        <f t="shared" si="10"/>
        <v>#N/A</v>
      </c>
      <c r="T21" s="146">
        <v>708</v>
      </c>
      <c r="U21" s="355" t="s">
        <v>231</v>
      </c>
      <c r="V21" s="355"/>
      <c r="W21" s="355"/>
      <c r="X21" s="144"/>
      <c r="Y21" s="150" t="e">
        <f>IF(VLOOKUP($E$1,ورقة4!$A$2:$AX$9812,44,0)=0,"",(VLOOKUP($E$1,ورقة4!$A$2:$AX$9812,44,0)))</f>
        <v>#N/A</v>
      </c>
      <c r="Z21" s="185" t="e">
        <f>IF(AND(AG21&lt;&gt;"",OR(AF21=1,AF21=2,AF21=3)),47,"")</f>
        <v>#N/A</v>
      </c>
      <c r="AA21" s="129" t="e">
        <f t="shared" si="11"/>
        <v>#N/A</v>
      </c>
      <c r="AB21" s="146">
        <v>808</v>
      </c>
      <c r="AC21" s="373" t="s">
        <v>236</v>
      </c>
      <c r="AD21" s="373"/>
      <c r="AE21" s="373"/>
      <c r="AF21" s="144"/>
      <c r="AG21" s="147" t="e">
        <f>IF(VLOOKUP($E$1,ورقة4!$A$2:$AX$9812,49,0)=0,"",(VLOOKUP($E$1,ورقة4!$A$2:$AX$9812,49,0)))</f>
        <v>#N/A</v>
      </c>
      <c r="AH21" s="178"/>
      <c r="AI21" s="178"/>
      <c r="AJ21" s="178"/>
      <c r="AK21" s="177"/>
      <c r="AL21" s="81" t="e">
        <f t="shared" si="13"/>
        <v>#N/A</v>
      </c>
      <c r="AM21" s="1">
        <v>14</v>
      </c>
      <c r="AU21" s="81">
        <v>17</v>
      </c>
      <c r="AV21" s="160">
        <v>308</v>
      </c>
      <c r="AW21" s="161" t="s">
        <v>300</v>
      </c>
      <c r="AX21" s="159">
        <f t="shared" si="12"/>
        <v>0</v>
      </c>
      <c r="AY21" s="159" t="e">
        <f>IF(VLOOKUP($E$1,ورقة4!$A$1:$AW$7968,MATCH(AV21,ورقة4!$A$1:$AW$1,0),0)="","",VLOOKUP($E$1,ورقة4!$A$1:$AW$7968,MATCH(AV21,ورقة4!$A$1:$AW$1,0),0))</f>
        <v>#N/A</v>
      </c>
      <c r="AZ21" s="53"/>
      <c r="BC21" s="56"/>
      <c r="BD21" s="56"/>
      <c r="BE21" s="52"/>
    </row>
    <row r="22" spans="1:57" ht="20.25" customHeight="1" x14ac:dyDescent="0.3">
      <c r="A22" s="41" t="e">
        <f>IF(AND(I22&lt;&gt;"",OR(H22=1,H22=2,H22=3)),17,"")</f>
        <v>#N/A</v>
      </c>
      <c r="B22" s="129" t="e">
        <f t="shared" si="8"/>
        <v>#N/A</v>
      </c>
      <c r="C22" s="143">
        <v>308</v>
      </c>
      <c r="D22" s="354" t="s">
        <v>300</v>
      </c>
      <c r="E22" s="354"/>
      <c r="F22" s="354"/>
      <c r="G22" s="354"/>
      <c r="H22" s="144"/>
      <c r="I22" s="149" t="e">
        <f>IF(VLOOKUP($E$1,ورقة4!$A$2:$AX$9812,19,0)=0,"",(VLOOKUP($E$1,ورقة4!$A$2:$AX$9812,19,0)))</f>
        <v>#N/A</v>
      </c>
      <c r="J22" s="193" t="e">
        <f>IF(AND(Q22&lt;&gt;"",OR(P22=1,P22=2,P22=3)),24,"")</f>
        <v>#N/A</v>
      </c>
      <c r="K22" s="129" t="e">
        <f t="shared" si="9"/>
        <v>#N/A</v>
      </c>
      <c r="L22" s="143">
        <v>408</v>
      </c>
      <c r="M22" s="372" t="s">
        <v>225</v>
      </c>
      <c r="N22" s="372"/>
      <c r="O22" s="372"/>
      <c r="P22" s="144"/>
      <c r="Q22" s="149" t="e">
        <f>IF(VLOOKUP($E$1,ورقة4!$A$2:$AX$9812,26,0)=0,"",(VLOOKUP($E$1,ورقة4!$A$2:$AX$9812,26,0)))</f>
        <v>#N/A</v>
      </c>
      <c r="R22" s="126"/>
      <c r="S22" s="129"/>
      <c r="T22" s="374"/>
      <c r="U22" s="374"/>
      <c r="V22" s="374"/>
      <c r="W22" s="374"/>
      <c r="X22" s="374"/>
      <c r="Y22" s="374"/>
      <c r="Z22" s="374"/>
      <c r="AA22" s="374"/>
      <c r="AB22" s="374"/>
      <c r="AC22" s="374"/>
      <c r="AD22" s="374"/>
      <c r="AE22" s="374"/>
      <c r="AF22" s="375"/>
      <c r="AG22" s="42"/>
      <c r="AH22" s="178"/>
      <c r="AI22" s="178"/>
      <c r="AJ22" s="178"/>
      <c r="AK22" s="177"/>
      <c r="AL22" s="81" t="e">
        <f t="shared" si="13"/>
        <v>#N/A</v>
      </c>
      <c r="AM22" s="1">
        <v>15</v>
      </c>
      <c r="AU22" s="81">
        <v>18</v>
      </c>
      <c r="AV22" s="160">
        <v>309</v>
      </c>
      <c r="AW22" s="161" t="s">
        <v>301</v>
      </c>
      <c r="AX22" s="159">
        <f t="shared" si="12"/>
        <v>0</v>
      </c>
      <c r="AY22" s="159" t="e">
        <f>IF(VLOOKUP($E$1,ورقة4!$A$1:$AW$7968,MATCH(AV22,ورقة4!$A$1:$AW$1,0),0)="","",VLOOKUP($E$1,ورقة4!$A$1:$AW$7968,MATCH(AV22,ورقة4!$A$1:$AW$1,0),0))</f>
        <v>#N/A</v>
      </c>
      <c r="AZ22" s="52"/>
      <c r="BC22" s="201"/>
      <c r="BD22" s="201"/>
      <c r="BE22" s="52"/>
    </row>
    <row r="23" spans="1:57" ht="17.399999999999999" thickBot="1" x14ac:dyDescent="0.35">
      <c r="A23" s="41" t="e">
        <f>IF(AND(I23&lt;&gt;"",OR(H23=1,H23=2,H23=3)),18,"")</f>
        <v>#N/A</v>
      </c>
      <c r="B23" s="129" t="e">
        <f t="shared" si="8"/>
        <v>#N/A</v>
      </c>
      <c r="C23" s="146">
        <v>309</v>
      </c>
      <c r="D23" s="357" t="s">
        <v>301</v>
      </c>
      <c r="E23" s="357"/>
      <c r="F23" s="357"/>
      <c r="G23" s="357"/>
      <c r="H23" s="144"/>
      <c r="I23" s="150" t="e">
        <f>IF(VLOOKUP($E$1,ورقة4!$A$2:$AX$9812,20,0)=0,"",(VLOOKUP($E$1,ورقة4!$A$2:$AX$9812,20,0)))</f>
        <v>#N/A</v>
      </c>
      <c r="J23" s="193" t="e">
        <f>IF(AND(Q23&lt;&gt;"",OR(P23=1,P23=2,P23=3)),25,"")</f>
        <v>#N/A</v>
      </c>
      <c r="K23" s="129" t="e">
        <f t="shared" si="9"/>
        <v>#N/A</v>
      </c>
      <c r="L23" s="146">
        <v>409</v>
      </c>
      <c r="M23" s="371" t="s">
        <v>226</v>
      </c>
      <c r="N23" s="371"/>
      <c r="O23" s="371"/>
      <c r="P23" s="144"/>
      <c r="Q23" s="150" t="e">
        <f>IF(VLOOKUP($E$1,ورقة4!$A$2:$AX$9812,27,0)=0,"",(VLOOKUP($E$1,ورقة4!$A$2:$AX$9812,27,0)))</f>
        <v>#N/A</v>
      </c>
      <c r="R23" s="134"/>
      <c r="S23" s="131"/>
      <c r="T23" s="374"/>
      <c r="U23" s="374"/>
      <c r="V23" s="374"/>
      <c r="W23" s="374"/>
      <c r="X23" s="374"/>
      <c r="Y23" s="374"/>
      <c r="Z23" s="374"/>
      <c r="AA23" s="374"/>
      <c r="AB23" s="374"/>
      <c r="AC23" s="374"/>
      <c r="AD23" s="374"/>
      <c r="AE23" s="374"/>
      <c r="AF23" s="375"/>
      <c r="AG23" s="42"/>
      <c r="AH23" s="178"/>
      <c r="AI23" s="178"/>
      <c r="AJ23" s="178"/>
      <c r="AK23" s="177"/>
      <c r="AL23" s="81" t="e">
        <f t="shared" si="13"/>
        <v>#N/A</v>
      </c>
      <c r="AM23" s="1">
        <v>16</v>
      </c>
      <c r="AU23" s="81">
        <v>19</v>
      </c>
      <c r="AV23" s="140">
        <v>403</v>
      </c>
      <c r="AW23" s="152" t="s">
        <v>220</v>
      </c>
      <c r="AX23" s="110">
        <f>P17</f>
        <v>0</v>
      </c>
      <c r="AY23" s="159" t="e">
        <f>IF(VLOOKUP($E$1,ورقة4!$A$1:$AW$7968,MATCH(AV23,ورقة4!$A$1:$AW$1,0),0)="","",VLOOKUP($E$1,ورقة4!$A$1:$AW$7968,MATCH(AV23,ورقة4!$A$1:$AW$1,0),0))</f>
        <v>#N/A</v>
      </c>
      <c r="AZ23" s="52"/>
      <c r="BC23" s="201"/>
      <c r="BD23" s="201"/>
      <c r="BE23" s="52"/>
    </row>
    <row r="24" spans="1:57" ht="17.399999999999999" hidden="1" thickBot="1" x14ac:dyDescent="0.35">
      <c r="A24" s="41"/>
      <c r="B24" s="129" t="e">
        <f>SUM(B17:B23)</f>
        <v>#N/A</v>
      </c>
      <c r="C24" s="47"/>
      <c r="D24" s="48"/>
      <c r="E24" s="48"/>
      <c r="F24" s="48"/>
      <c r="G24" s="148">
        <f>COUNTIFS(I17:I23,1,H17:H23,1)</f>
        <v>0</v>
      </c>
      <c r="H24" s="130">
        <f>COUNTIFS(I17:I23,1,H17:H23,2)</f>
        <v>0</v>
      </c>
      <c r="I24" s="109">
        <f>COUNTIFS(I17:I23,1,H17:H23,3)</f>
        <v>0</v>
      </c>
      <c r="J24" s="193"/>
      <c r="K24" s="129" t="e">
        <f>SUM(K17:K23)</f>
        <v>#N/A</v>
      </c>
      <c r="L24" s="47"/>
      <c r="M24" s="48"/>
      <c r="N24" s="48"/>
      <c r="O24" s="148">
        <f>COUNTIFS(Q17:Q23,1,P17:P23,1)</f>
        <v>0</v>
      </c>
      <c r="P24" s="130">
        <f>COUNTIFS(Q17:Q23,1,P17:P23,2)</f>
        <v>0</v>
      </c>
      <c r="Q24" s="42">
        <f>COUNTIFS(Q17:Q23,1,P17:P23,3)</f>
        <v>0</v>
      </c>
      <c r="R24" s="135"/>
      <c r="S24" s="31" t="e">
        <f>SUM(S17:S21)</f>
        <v>#N/A</v>
      </c>
      <c r="T24" s="138"/>
      <c r="U24" s="44"/>
      <c r="V24" s="44"/>
      <c r="W24" s="133">
        <f>COUNTIFS(Y17:Y21,1,X17:X21,1)</f>
        <v>0</v>
      </c>
      <c r="X24" s="130">
        <f>COUNTIFS(Y17:Y21,1,X17:X21,2)</f>
        <v>0</v>
      </c>
      <c r="Y24" s="42">
        <f>COUNTIFS(Y17:Y21,1,X17:X21,3)</f>
        <v>0</v>
      </c>
      <c r="Z24" s="115"/>
      <c r="AA24" s="31" t="e">
        <f>SUM(AA17:AA21)</f>
        <v>#N/A</v>
      </c>
      <c r="AB24" s="44"/>
      <c r="AC24" s="44"/>
      <c r="AD24" s="44"/>
      <c r="AE24" s="133">
        <f>COUNTIFS(AG17:AG21,1,AF17:AF21,1)</f>
        <v>0</v>
      </c>
      <c r="AF24" s="130">
        <f>COUNTIFS(AG17:AG21,1,AF17:AF21,2)</f>
        <v>0</v>
      </c>
      <c r="AG24" s="42">
        <f>COUNTIFS(AG17:AG21,1,AF17:AF21,3)</f>
        <v>0</v>
      </c>
      <c r="AH24" s="178"/>
      <c r="AI24" s="178"/>
      <c r="AJ24" s="178"/>
      <c r="AK24" s="177"/>
      <c r="AL24" s="81" t="e">
        <f t="shared" si="13"/>
        <v>#N/A</v>
      </c>
      <c r="AM24" s="1">
        <v>17</v>
      </c>
      <c r="AU24" s="81">
        <v>20</v>
      </c>
      <c r="AV24" s="140">
        <v>404</v>
      </c>
      <c r="AW24" s="152" t="s">
        <v>221</v>
      </c>
      <c r="AX24" s="110">
        <f t="shared" ref="AX24:AX29" si="14">P18</f>
        <v>0</v>
      </c>
      <c r="AY24" s="159" t="e">
        <f>IF(VLOOKUP($E$1,ورقة4!$A$1:$AW$7968,MATCH(AV24,ورقة4!$A$1:$AW$1,0),0)="","",VLOOKUP($E$1,ورقة4!$A$1:$AW$7968,MATCH(AV24,ورقة4!$A$1:$AW$1,0),0))</f>
        <v>#N/A</v>
      </c>
      <c r="AZ24" s="52"/>
      <c r="BC24" s="201"/>
      <c r="BD24" s="201"/>
    </row>
    <row r="25" spans="1:57" ht="16.8" hidden="1" x14ac:dyDescent="0.3">
      <c r="B25" s="23"/>
      <c r="D25" s="39"/>
      <c r="E25" s="39"/>
      <c r="F25" s="39"/>
      <c r="G25" s="39"/>
      <c r="H25" s="23"/>
      <c r="I25" s="109"/>
      <c r="J25" s="193"/>
      <c r="K25" s="129"/>
      <c r="P25" s="130"/>
      <c r="Q25" s="42"/>
      <c r="R25" s="135"/>
      <c r="S25" s="129"/>
      <c r="T25" s="35" t="e">
        <f>B15+B24+K15+K24+S15+S24+AA15+AA24</f>
        <v>#N/A</v>
      </c>
      <c r="U25" s="36"/>
      <c r="V25" s="36"/>
      <c r="W25" s="36"/>
      <c r="X25" s="136"/>
      <c r="Y25" s="43"/>
      <c r="Z25" s="37"/>
      <c r="AA25" s="31"/>
      <c r="AB25" s="36"/>
      <c r="AC25" s="36"/>
      <c r="AD25" s="36"/>
      <c r="AE25" s="36"/>
      <c r="AF25" s="136"/>
      <c r="AG25" s="43"/>
      <c r="AH25" s="178"/>
      <c r="AI25" s="178"/>
      <c r="AJ25" s="178"/>
      <c r="AK25" s="177"/>
      <c r="AL25" s="81" t="e">
        <f t="shared" si="13"/>
        <v>#N/A</v>
      </c>
      <c r="AM25" s="1">
        <v>18</v>
      </c>
      <c r="AU25" s="81">
        <v>21</v>
      </c>
      <c r="AV25" s="140">
        <v>405</v>
      </c>
      <c r="AW25" s="152" t="s">
        <v>222</v>
      </c>
      <c r="AX25" s="110">
        <f t="shared" si="14"/>
        <v>0</v>
      </c>
      <c r="AY25" s="159" t="e">
        <f>IF(VLOOKUP($E$1,ورقة4!$A$1:$AW$7968,MATCH(AV25,ورقة4!$A$1:$AW$1,0),0)="","",VLOOKUP($E$1,ورقة4!$A$1:$AW$7968,MATCH(AV25,ورقة4!$A$1:$AW$1,0),0))</f>
        <v>#N/A</v>
      </c>
      <c r="AZ25" s="52"/>
      <c r="BC25" s="52"/>
      <c r="BD25" s="52"/>
    </row>
    <row r="26" spans="1:57" ht="17.399999999999999" hidden="1" thickBot="1" x14ac:dyDescent="0.35">
      <c r="I26" s="195"/>
      <c r="J26" s="134"/>
      <c r="S26" s="129"/>
      <c r="AH26" s="177"/>
      <c r="AI26" s="177"/>
      <c r="AJ26" s="177"/>
      <c r="AK26" s="177"/>
      <c r="AL26" s="81" t="e">
        <f>IF(J17&lt;&gt;"",J17,"")</f>
        <v>#N/A</v>
      </c>
      <c r="AM26" s="1">
        <v>19</v>
      </c>
      <c r="AU26" s="81">
        <v>22</v>
      </c>
      <c r="AV26" s="140">
        <v>406</v>
      </c>
      <c r="AW26" s="152" t="s">
        <v>223</v>
      </c>
      <c r="AX26" s="110">
        <f t="shared" si="14"/>
        <v>0</v>
      </c>
      <c r="AY26" s="159" t="e">
        <f>IF(VLOOKUP($E$1,ورقة4!$A$1:$AW$7968,MATCH(AV26,ورقة4!$A$1:$AW$1,0),0)="","",VLOOKUP($E$1,ورقة4!$A$1:$AW$7968,MATCH(AV26,ورقة4!$A$1:$AW$1,0),0))</f>
        <v>#N/A</v>
      </c>
      <c r="AZ26" s="52"/>
      <c r="BA26" s="1"/>
      <c r="BB26" s="1"/>
      <c r="BC26" s="52"/>
      <c r="BD26" s="52"/>
    </row>
    <row r="27" spans="1:57" ht="18" thickTop="1" thickBot="1" x14ac:dyDescent="0.35">
      <c r="C27" s="376" t="str">
        <f>IF(E3="أنثى","منقطعة عن التسجيل في","منقطع عن التسجيل في")</f>
        <v>منقطع عن التسجيل في</v>
      </c>
      <c r="D27" s="376"/>
      <c r="E27" s="376"/>
      <c r="F27" s="376"/>
      <c r="G27" s="376"/>
      <c r="H27" s="376"/>
      <c r="L27" s="370" t="s">
        <v>27</v>
      </c>
      <c r="M27" s="370"/>
      <c r="N27" s="378" t="e">
        <f>IF(E2="الرابعة حديث",7000,0)</f>
        <v>#N/A</v>
      </c>
      <c r="O27" s="378"/>
      <c r="P27" s="378"/>
      <c r="Q27" s="378"/>
      <c r="R27" s="378"/>
      <c r="T27" s="370" t="s">
        <v>1899</v>
      </c>
      <c r="U27" s="370"/>
      <c r="V27" s="370"/>
      <c r="W27" s="379" t="e">
        <f>IF(I8="A",COUNT(B28:B33)*15000,IF(K5=AO4,COUNT(B28:B33)*1500,IF(OR(K5=AO1,K5=AO2,K5=AO5,K5=AO8),COUNT(B28:B33)*12000,IF(OR(K5=AO3,K5=AO6),COUNT(B28:B33)*7500,COUNT(B28:B33)*15000))))</f>
        <v>#N/A</v>
      </c>
      <c r="X27" s="379"/>
      <c r="Y27" s="379"/>
      <c r="Z27" s="370" t="s">
        <v>133</v>
      </c>
      <c r="AA27" s="370"/>
      <c r="AB27" s="370"/>
      <c r="AC27" s="370"/>
      <c r="AD27" s="379" t="e">
        <f>VLOOKUP(E1,ورقة2!A1:U9000,21,0)</f>
        <v>#N/A</v>
      </c>
      <c r="AE27" s="379"/>
      <c r="AF27" s="379"/>
      <c r="AG27" s="379"/>
      <c r="AH27" s="177"/>
      <c r="AI27" s="177"/>
      <c r="AJ27" s="177"/>
      <c r="AK27" s="177"/>
      <c r="AL27" s="81" t="e">
        <f t="shared" ref="AL27:AL32" si="15">IF(J18&lt;&gt;"",J18,"")</f>
        <v>#N/A</v>
      </c>
      <c r="AM27" s="1">
        <v>20</v>
      </c>
      <c r="AU27" s="81">
        <v>23</v>
      </c>
      <c r="AV27" s="140">
        <v>407</v>
      </c>
      <c r="AW27" s="152" t="s">
        <v>224</v>
      </c>
      <c r="AX27" s="110">
        <f t="shared" si="14"/>
        <v>0</v>
      </c>
      <c r="AY27" s="159" t="e">
        <f>IF(VLOOKUP($E$1,ورقة4!$A$1:$AW$7968,MATCH(AV27,ورقة4!$A$1:$AW$1,0),0)="","",VLOOKUP($E$1,ورقة4!$A$1:$AW$7968,MATCH(AV27,ورقة4!$A$1:$AW$1,0),0))</f>
        <v>#N/A</v>
      </c>
      <c r="AZ27" s="52"/>
      <c r="BA27" s="1"/>
      <c r="BB27" s="1"/>
      <c r="BC27" s="53"/>
      <c r="BD27" s="53"/>
    </row>
    <row r="28" spans="1:57" ht="21.75" customHeight="1" thickTop="1" thickBot="1" x14ac:dyDescent="0.35">
      <c r="B28" s="1" t="str">
        <f>IFERROR(SMALL($C$35:$C$40,AM8),"")</f>
        <v/>
      </c>
      <c r="C28" s="376" t="str">
        <f>IF(B28&lt;&gt;"",VLOOKUP(B28,$C$35:$D$40,2,0),"")</f>
        <v/>
      </c>
      <c r="D28" s="376"/>
      <c r="E28" s="376"/>
      <c r="F28" s="376"/>
      <c r="G28" s="376"/>
      <c r="H28" s="376"/>
      <c r="L28" s="380" t="s">
        <v>1900</v>
      </c>
      <c r="M28" s="380"/>
      <c r="N28" s="378" t="e">
        <f>IF(Z28="ضعف الرسوم",T25*2,T25)</f>
        <v>#N/A</v>
      </c>
      <c r="O28" s="378"/>
      <c r="P28" s="378"/>
      <c r="Q28" s="378"/>
      <c r="R28" s="378"/>
      <c r="T28" s="370" t="s">
        <v>25</v>
      </c>
      <c r="U28" s="370"/>
      <c r="V28" s="370"/>
      <c r="W28" s="381" t="e">
        <f>N27+W27+AD27+N28-AI5</f>
        <v>#N/A</v>
      </c>
      <c r="X28" s="381"/>
      <c r="Y28" s="188"/>
      <c r="Z28" s="577" t="e">
        <f>'إدخال البيانات'!F1</f>
        <v>#N/A</v>
      </c>
      <c r="AA28" s="577"/>
      <c r="AB28" s="577"/>
      <c r="AC28" s="577"/>
      <c r="AD28" s="577"/>
      <c r="AE28" s="577"/>
      <c r="AF28" s="577"/>
      <c r="AG28" s="189"/>
      <c r="AH28" s="177"/>
      <c r="AI28" s="177"/>
      <c r="AJ28" s="177"/>
      <c r="AK28" s="177"/>
      <c r="AL28" s="81" t="e">
        <f t="shared" si="15"/>
        <v>#N/A</v>
      </c>
      <c r="AM28" s="1">
        <v>21</v>
      </c>
      <c r="AU28" s="81">
        <v>24</v>
      </c>
      <c r="AV28" s="153">
        <v>408</v>
      </c>
      <c r="AW28" s="154" t="s">
        <v>225</v>
      </c>
      <c r="AX28" s="110">
        <f t="shared" si="14"/>
        <v>0</v>
      </c>
      <c r="AY28" s="159" t="e">
        <f>IF(VLOOKUP($E$1,ورقة4!$A$1:$AW$7968,MATCH(AV28,ورقة4!$A$1:$AW$1,0),0)="","",VLOOKUP($E$1,ورقة4!$A$1:$AW$7968,MATCH(AV28,ورقة4!$A$1:$AW$1,0),0))</f>
        <v>#N/A</v>
      </c>
      <c r="AZ28" s="52"/>
      <c r="BA28" s="1"/>
      <c r="BB28" s="1"/>
      <c r="BC28" s="53"/>
      <c r="BD28" s="53"/>
    </row>
    <row r="29" spans="1:57" ht="21.75" customHeight="1" thickTop="1" thickBot="1" x14ac:dyDescent="0.35">
      <c r="B29" s="1" t="str">
        <f t="shared" ref="B29:B33" si="16">IFERROR(SMALL($C$35:$C$40,AM9),"")</f>
        <v/>
      </c>
      <c r="C29" s="376" t="str">
        <f t="shared" ref="C29:C32" si="17">IF(B29&lt;&gt;"",VLOOKUP(B29,$C$35:$D$40,2,0),"")</f>
        <v/>
      </c>
      <c r="D29" s="376"/>
      <c r="E29" s="376"/>
      <c r="F29" s="376"/>
      <c r="G29" s="376"/>
      <c r="H29" s="376"/>
      <c r="L29" s="370" t="s">
        <v>22</v>
      </c>
      <c r="M29" s="370"/>
      <c r="N29" s="382" t="s">
        <v>148</v>
      </c>
      <c r="O29" s="382"/>
      <c r="P29" s="382"/>
      <c r="Q29" s="382"/>
      <c r="R29" s="382"/>
      <c r="T29" s="370" t="s">
        <v>26</v>
      </c>
      <c r="U29" s="370"/>
      <c r="V29" s="370"/>
      <c r="W29" s="383" t="e">
        <f>IF(N29="نعم",(الإستمارة!T1+الإستمارة!T2)+AD27+(W28-(الإستمارة!T1+الإستمارة!T2)-AD27)/2,W28)</f>
        <v>#N/A</v>
      </c>
      <c r="X29" s="383"/>
      <c r="Y29" s="383"/>
      <c r="Z29" s="370" t="s">
        <v>28</v>
      </c>
      <c r="AA29" s="370"/>
      <c r="AB29" s="370"/>
      <c r="AC29" s="370"/>
      <c r="AD29" s="379" t="e">
        <f>W28-W29</f>
        <v>#N/A</v>
      </c>
      <c r="AE29" s="379"/>
      <c r="AF29" s="379"/>
      <c r="AG29" s="379"/>
      <c r="AH29" s="177"/>
      <c r="AI29" s="177"/>
      <c r="AJ29" s="177"/>
      <c r="AK29" s="177"/>
      <c r="AL29" s="81" t="e">
        <f t="shared" si="15"/>
        <v>#N/A</v>
      </c>
      <c r="AM29" s="1">
        <v>22</v>
      </c>
      <c r="AU29" s="81">
        <v>25</v>
      </c>
      <c r="AV29" s="139">
        <v>409</v>
      </c>
      <c r="AW29" s="151" t="s">
        <v>226</v>
      </c>
      <c r="AX29" s="110">
        <f t="shared" si="14"/>
        <v>0</v>
      </c>
      <c r="AY29" s="159" t="e">
        <f>IF(VLOOKUP($E$1,ورقة4!$A$1:$AW$7968,MATCH(AV29,ورقة4!$A$1:$AW$1,0),0)="","",VLOOKUP($E$1,ورقة4!$A$1:$AW$7968,MATCH(AV29,ورقة4!$A$1:$AW$1,0),0))</f>
        <v>#N/A</v>
      </c>
      <c r="AZ29" s="52"/>
      <c r="BA29" s="1"/>
      <c r="BB29" s="1"/>
      <c r="BC29" s="53"/>
      <c r="BD29" s="53"/>
    </row>
    <row r="30" spans="1:57" ht="21.75" customHeight="1" thickTop="1" x14ac:dyDescent="0.3">
      <c r="B30" s="1" t="str">
        <f t="shared" si="16"/>
        <v/>
      </c>
      <c r="C30" s="376" t="str">
        <f t="shared" si="17"/>
        <v/>
      </c>
      <c r="D30" s="376"/>
      <c r="E30" s="376"/>
      <c r="F30" s="376"/>
      <c r="G30" s="376"/>
      <c r="H30" s="376"/>
      <c r="P30" s="384" t="s">
        <v>134</v>
      </c>
      <c r="Q30" s="384"/>
      <c r="R30" s="384"/>
      <c r="S30" s="384"/>
      <c r="T30" s="384"/>
      <c r="U30" s="384"/>
      <c r="V30" s="187">
        <f>G15+O15+W15+AE15+G24+O24+W24+AE24</f>
        <v>0</v>
      </c>
      <c r="W30" s="384" t="s">
        <v>135</v>
      </c>
      <c r="X30" s="384"/>
      <c r="Y30" s="384"/>
      <c r="Z30" s="384"/>
      <c r="AA30" s="384"/>
      <c r="AB30" s="187">
        <f>H15+P15+X15+AF15+H24+P24+X24+AF24</f>
        <v>0</v>
      </c>
      <c r="AC30" s="385" t="s">
        <v>136</v>
      </c>
      <c r="AD30" s="385"/>
      <c r="AE30" s="385"/>
      <c r="AF30" s="187">
        <f>I15+Q15+Y15+AG15+I24+Q24+Y24+AG24</f>
        <v>0</v>
      </c>
      <c r="AH30" s="177"/>
      <c r="AI30" s="177"/>
      <c r="AJ30" s="177"/>
      <c r="AK30" s="177"/>
      <c r="AL30" s="81" t="e">
        <f t="shared" si="15"/>
        <v>#N/A</v>
      </c>
      <c r="AM30" s="1">
        <v>23</v>
      </c>
      <c r="AU30" s="81">
        <v>26</v>
      </c>
      <c r="AV30" s="160">
        <v>504</v>
      </c>
      <c r="AW30" s="161" t="s">
        <v>208</v>
      </c>
      <c r="AX30" s="159">
        <f>X8</f>
        <v>0</v>
      </c>
      <c r="AY30" s="159" t="e">
        <f>IF(VLOOKUP($E$1,ورقة4!$A$1:$AW$7968,MATCH(AV30,ورقة4!$A$1:$AW$1,0),0)="","",VLOOKUP($E$1,ورقة4!$A$1:$AW$7968,MATCH(AV30,ورقة4!$A$1:$AW$1,0),0))</f>
        <v>#N/A</v>
      </c>
      <c r="AZ30" s="52"/>
      <c r="BA30" s="1"/>
      <c r="BB30" s="1"/>
      <c r="BC30" s="53"/>
      <c r="BD30" s="53"/>
    </row>
    <row r="31" spans="1:57" s="3" customFormat="1" ht="16.8" x14ac:dyDescent="0.3">
      <c r="B31" s="1" t="str">
        <f t="shared" si="16"/>
        <v/>
      </c>
      <c r="C31" s="376" t="str">
        <f t="shared" si="17"/>
        <v/>
      </c>
      <c r="D31" s="376"/>
      <c r="E31" s="376"/>
      <c r="F31" s="376"/>
      <c r="G31" s="376"/>
      <c r="H31" s="376"/>
      <c r="I31" s="190"/>
      <c r="J31" s="377" t="s">
        <v>1901</v>
      </c>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190"/>
      <c r="AL31" s="81" t="e">
        <f t="shared" si="15"/>
        <v>#N/A</v>
      </c>
      <c r="AM31" s="1">
        <v>24</v>
      </c>
      <c r="AU31" s="81">
        <v>27</v>
      </c>
      <c r="AV31" s="160">
        <v>505</v>
      </c>
      <c r="AW31" s="161" t="s">
        <v>209</v>
      </c>
      <c r="AX31" s="159">
        <f t="shared" ref="AX31:AX35" si="18">X9</f>
        <v>0</v>
      </c>
      <c r="AY31" s="159" t="e">
        <f>IF(VLOOKUP($E$1,ورقة4!$A$1:$AW$7968,MATCH(AV31,ورقة4!$A$1:$AW$1,0),0)="","",VLOOKUP($E$1,ورقة4!$A$1:$AW$7968,MATCH(AV31,ورقة4!$A$1:$AW$1,0),0))</f>
        <v>#N/A</v>
      </c>
      <c r="AZ31" s="52"/>
      <c r="BC31" s="46"/>
      <c r="BD31" s="46"/>
    </row>
    <row r="32" spans="1:57" s="3" customFormat="1" ht="19.5" customHeight="1" x14ac:dyDescent="0.3">
      <c r="B32" s="1" t="str">
        <f t="shared" si="16"/>
        <v/>
      </c>
      <c r="C32" s="376" t="str">
        <f t="shared" si="17"/>
        <v/>
      </c>
      <c r="D32" s="376"/>
      <c r="E32" s="376"/>
      <c r="F32" s="376"/>
      <c r="G32" s="376"/>
      <c r="H32" s="376"/>
      <c r="I32" s="190"/>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190"/>
      <c r="AL32" s="81" t="e">
        <f t="shared" si="15"/>
        <v>#N/A</v>
      </c>
      <c r="AM32" s="1">
        <v>25</v>
      </c>
      <c r="AU32" s="81">
        <v>28</v>
      </c>
      <c r="AV32" s="160">
        <v>506</v>
      </c>
      <c r="AW32" s="161" t="s">
        <v>210</v>
      </c>
      <c r="AX32" s="159">
        <f t="shared" si="18"/>
        <v>0</v>
      </c>
      <c r="AY32" s="159" t="e">
        <f>IF(VLOOKUP($E$1,ورقة4!$A$1:$AW$7968,MATCH(AV32,ورقة4!$A$1:$AW$1,0),0)="","",VLOOKUP($E$1,ورقة4!$A$1:$AW$7968,MATCH(AV32,ورقة4!$A$1:$AW$1,0),0))</f>
        <v>#N/A</v>
      </c>
      <c r="AZ32" s="52"/>
      <c r="BC32" s="46"/>
      <c r="BD32" s="46"/>
    </row>
    <row r="33" spans="2:56" s="3" customFormat="1" ht="17.25" customHeight="1" x14ac:dyDescent="0.3">
      <c r="B33" s="1" t="str">
        <f t="shared" si="16"/>
        <v/>
      </c>
      <c r="C33" s="376" t="str">
        <f>IF(B33&lt;&gt;"",VLOOKUP(B33,$C$35:$D$40,2,0),"")</f>
        <v/>
      </c>
      <c r="D33" s="376"/>
      <c r="E33" s="376"/>
      <c r="F33" s="376"/>
      <c r="G33" s="376"/>
      <c r="H33" s="376"/>
      <c r="J33" s="24"/>
      <c r="L33" s="4"/>
      <c r="M33" s="5"/>
      <c r="N33" s="5"/>
      <c r="O33" s="5"/>
      <c r="AL33" s="81" t="e">
        <f>IF(R8&lt;&gt;"",R8,"")</f>
        <v>#N/A</v>
      </c>
      <c r="AM33" s="1">
        <v>26</v>
      </c>
      <c r="AU33" s="81">
        <v>29</v>
      </c>
      <c r="AV33" s="160">
        <v>507</v>
      </c>
      <c r="AW33" s="161" t="s">
        <v>211</v>
      </c>
      <c r="AX33" s="159">
        <f t="shared" si="18"/>
        <v>0</v>
      </c>
      <c r="AY33" s="159" t="e">
        <f>IF(VLOOKUP($E$1,ورقة4!$A$1:$AW$7968,MATCH(AV33,ورقة4!$A$1:$AW$1,0),0)="","",VLOOKUP($E$1,ورقة4!$A$1:$AW$7968,MATCH(AV33,ورقة4!$A$1:$AW$1,0),0))</f>
        <v>#N/A</v>
      </c>
      <c r="AZ33" s="52"/>
      <c r="BC33" s="53"/>
      <c r="BD33" s="53"/>
    </row>
    <row r="34" spans="2:56" s="3" customFormat="1" ht="17.25" hidden="1" customHeight="1" x14ac:dyDescent="0.3">
      <c r="C34" s="5"/>
      <c r="D34" s="5"/>
      <c r="E34" s="5"/>
      <c r="F34" s="5"/>
      <c r="G34" s="5"/>
      <c r="J34" s="24"/>
      <c r="L34" s="4"/>
      <c r="M34" s="5"/>
      <c r="N34" s="5"/>
      <c r="O34" s="5"/>
      <c r="AL34" s="81" t="e">
        <f t="shared" ref="AL34:AL38" si="19">IF(R9&lt;&gt;"",R9,"")</f>
        <v>#N/A</v>
      </c>
      <c r="AM34" s="1">
        <v>27</v>
      </c>
      <c r="AU34" s="81">
        <v>30</v>
      </c>
      <c r="AV34" s="160">
        <v>508</v>
      </c>
      <c r="AW34" s="161" t="s">
        <v>212</v>
      </c>
      <c r="AX34" s="159">
        <f t="shared" si="18"/>
        <v>0</v>
      </c>
      <c r="AY34" s="159" t="e">
        <f>IF(VLOOKUP($E$1,ورقة4!$A$1:$AW$7968,MATCH(AV34,ورقة4!$A$1:$AW$1,0),0)="","",VLOOKUP($E$1,ورقة4!$A$1:$AW$7968,MATCH(AV34,ورقة4!$A$1:$AW$1,0),0))</f>
        <v>#N/A</v>
      </c>
      <c r="AZ34" s="52"/>
      <c r="BC34" s="46"/>
      <c r="BD34" s="46"/>
    </row>
    <row r="35" spans="2:56" s="3" customFormat="1" ht="16.8" hidden="1" x14ac:dyDescent="0.3">
      <c r="B35" s="23"/>
      <c r="C35" s="23" t="e">
        <f>IF(VLOOKUP($E$1,ورقة2!$A$1:$AA$9623,22,0)="منقطع",1,"")</f>
        <v>#N/A</v>
      </c>
      <c r="D35" s="23" t="s">
        <v>1907</v>
      </c>
      <c r="E35" s="23"/>
      <c r="F35" s="23"/>
      <c r="G35" s="23"/>
      <c r="H35" s="23"/>
      <c r="I35" s="23"/>
      <c r="J35" s="23"/>
      <c r="K35" s="23"/>
      <c r="L35" s="23"/>
      <c r="M35" s="23"/>
      <c r="N35" s="23"/>
      <c r="O35" s="23"/>
      <c r="P35" s="23"/>
      <c r="Q35" s="23"/>
      <c r="AL35" s="81" t="e">
        <f t="shared" si="19"/>
        <v>#N/A</v>
      </c>
      <c r="AM35" s="1">
        <v>28</v>
      </c>
      <c r="AU35" s="81">
        <v>31</v>
      </c>
      <c r="AV35" s="160">
        <v>509</v>
      </c>
      <c r="AW35" s="161" t="s">
        <v>213</v>
      </c>
      <c r="AX35" s="159">
        <f t="shared" si="18"/>
        <v>0</v>
      </c>
      <c r="AY35" s="159" t="e">
        <f>IF(VLOOKUP($E$1,ورقة4!$A$1:$AW$7968,MATCH(AV35,ورقة4!$A$1:$AW$1,0),0)="","",VLOOKUP($E$1,ورقة4!$A$1:$AW$7968,MATCH(AV35,ورقة4!$A$1:$AW$1,0),0))</f>
        <v>#N/A</v>
      </c>
      <c r="AZ35" s="52"/>
      <c r="BC35" s="46"/>
      <c r="BD35" s="46"/>
    </row>
    <row r="36" spans="2:56" s="3" customFormat="1" ht="16.8" hidden="1" x14ac:dyDescent="0.3">
      <c r="C36" s="23" t="e">
        <f>IF(VLOOKUP($E$1,ورقة2!$A$1:$AA$9623,23,0)="منقطع",2,"")</f>
        <v>#N/A</v>
      </c>
      <c r="D36" s="23" t="s">
        <v>1908</v>
      </c>
      <c r="E36" s="5"/>
      <c r="F36" s="5"/>
      <c r="G36" s="5"/>
      <c r="J36" s="24"/>
      <c r="L36" s="4"/>
      <c r="M36" s="5"/>
      <c r="N36" s="5"/>
      <c r="O36" s="5"/>
      <c r="AL36" s="81" t="e">
        <f t="shared" si="19"/>
        <v>#N/A</v>
      </c>
      <c r="AM36" s="1">
        <v>29</v>
      </c>
      <c r="AU36" s="81">
        <v>32</v>
      </c>
      <c r="AV36" s="140">
        <v>604</v>
      </c>
      <c r="AW36" s="152" t="s">
        <v>214</v>
      </c>
      <c r="AX36" s="110">
        <f>AF8</f>
        <v>0</v>
      </c>
      <c r="AY36" s="159" t="e">
        <f>IF(VLOOKUP($E$1,ورقة4!$A$1:$AW$7968,MATCH(AV36,ورقة4!$A$1:$AW$1,0),0)="","",VLOOKUP($E$1,ورقة4!$A$1:$AW$7968,MATCH(AV36,ورقة4!$A$1:$AW$1,0),0))</f>
        <v>#N/A</v>
      </c>
      <c r="AZ36" s="52"/>
      <c r="BC36" s="46"/>
      <c r="BD36" s="46"/>
    </row>
    <row r="37" spans="2:56" s="3" customFormat="1" ht="16.8" hidden="1" x14ac:dyDescent="0.3">
      <c r="C37" s="23" t="e">
        <f>IF(VLOOKUP($E$1,ورقة2!$A$1:$AA$9623,24,0)="منقطع",3,"")</f>
        <v>#N/A</v>
      </c>
      <c r="D37" s="23" t="s">
        <v>1909</v>
      </c>
      <c r="E37" s="5"/>
      <c r="F37" s="5"/>
      <c r="G37" s="5"/>
      <c r="J37" s="24"/>
      <c r="L37" s="4"/>
      <c r="M37" s="5"/>
      <c r="N37" s="5"/>
      <c r="O37" s="5"/>
      <c r="AL37" s="81" t="e">
        <f t="shared" si="19"/>
        <v>#N/A</v>
      </c>
      <c r="AM37" s="1">
        <v>30</v>
      </c>
      <c r="AU37" s="81">
        <v>33</v>
      </c>
      <c r="AV37" s="140">
        <v>605</v>
      </c>
      <c r="AW37" s="152" t="s">
        <v>215</v>
      </c>
      <c r="AX37" s="110">
        <f t="shared" ref="AX37:AX41" si="20">AF9</f>
        <v>0</v>
      </c>
      <c r="AY37" s="159" t="e">
        <f>IF(VLOOKUP($E$1,ورقة4!$A$1:$AW$7968,MATCH(AV37,ورقة4!$A$1:$AW$1,0),0)="","",VLOOKUP($E$1,ورقة4!$A$1:$AW$7968,MATCH(AV37,ورقة4!$A$1:$AW$1,0),0))</f>
        <v>#N/A</v>
      </c>
      <c r="AZ37" s="52"/>
      <c r="BC37" s="46"/>
      <c r="BD37" s="46"/>
    </row>
    <row r="38" spans="2:56" s="3" customFormat="1" ht="19.5" hidden="1" customHeight="1" x14ac:dyDescent="0.3">
      <c r="C38" s="23" t="e">
        <f>IF(VLOOKUP($E$1,ورقة2!$A$1:$AA$9623,25,0)="منقطع",4,"")</f>
        <v>#N/A</v>
      </c>
      <c r="D38" s="23" t="s">
        <v>2195</v>
      </c>
      <c r="E38" s="5"/>
      <c r="F38" s="5"/>
      <c r="G38" s="5"/>
      <c r="J38" s="24"/>
      <c r="L38" s="4"/>
      <c r="M38" s="5"/>
      <c r="N38" s="5"/>
      <c r="O38" s="5"/>
      <c r="AL38" s="81" t="e">
        <f t="shared" si="19"/>
        <v>#N/A</v>
      </c>
      <c r="AM38" s="1">
        <v>31</v>
      </c>
      <c r="AU38" s="81">
        <v>34</v>
      </c>
      <c r="AV38" s="140">
        <v>606</v>
      </c>
      <c r="AW38" s="152" t="s">
        <v>216</v>
      </c>
      <c r="AX38" s="110">
        <f t="shared" si="20"/>
        <v>0</v>
      </c>
      <c r="AY38" s="159" t="e">
        <f>IF(VLOOKUP($E$1,ورقة4!$A$1:$AW$7968,MATCH(AV38,ورقة4!$A$1:$AW$1,0),0)="","",VLOOKUP($E$1,ورقة4!$A$1:$AW$7968,MATCH(AV38,ورقة4!$A$1:$AW$1,0),0))</f>
        <v>#N/A</v>
      </c>
      <c r="AZ38" s="52"/>
      <c r="BC38" s="46"/>
      <c r="BD38" s="46"/>
    </row>
    <row r="39" spans="2:56" s="3" customFormat="1" ht="17.25" hidden="1" customHeight="1" x14ac:dyDescent="0.3">
      <c r="C39" s="23" t="e">
        <f>IF(VLOOKUP($E$1,ورقة2!$A$1:$AA$9623,26,0)="منقطع",5,"")</f>
        <v>#N/A</v>
      </c>
      <c r="D39" s="23" t="s">
        <v>2704</v>
      </c>
      <c r="E39" s="5"/>
      <c r="F39" s="5"/>
      <c r="G39" s="5"/>
      <c r="J39" s="24"/>
      <c r="L39" s="4"/>
      <c r="M39" s="5"/>
      <c r="N39" s="5"/>
      <c r="O39" s="5"/>
      <c r="AL39" s="81" t="e">
        <f>IF(Z8&lt;&gt;"",Z8,"")</f>
        <v>#N/A</v>
      </c>
      <c r="AM39" s="1">
        <v>32</v>
      </c>
      <c r="AU39" s="81">
        <v>35</v>
      </c>
      <c r="AV39" s="140">
        <v>607</v>
      </c>
      <c r="AW39" s="152" t="s">
        <v>217</v>
      </c>
      <c r="AX39" s="110">
        <f t="shared" si="20"/>
        <v>0</v>
      </c>
      <c r="AY39" s="159" t="e">
        <f>IF(VLOOKUP($E$1,ورقة4!$A$1:$AW$7968,MATCH(AV39,ورقة4!$A$1:$AW$1,0),0)="","",VLOOKUP($E$1,ورقة4!$A$1:$AW$7968,MATCH(AV39,ورقة4!$A$1:$AW$1,0),0))</f>
        <v>#N/A</v>
      </c>
      <c r="AZ39" s="52"/>
      <c r="BC39" s="53"/>
      <c r="BD39" s="53"/>
    </row>
    <row r="40" spans="2:56" s="3" customFormat="1" ht="16.8" hidden="1" x14ac:dyDescent="0.3">
      <c r="C40" s="23" t="e">
        <f>IF(VLOOKUP($E$1,ورقة2!$A$1:$AA$9623,27,0)="منقطع",6,"")</f>
        <v>#N/A</v>
      </c>
      <c r="D40" s="23" t="s">
        <v>2849</v>
      </c>
      <c r="E40" s="5"/>
      <c r="F40" s="5"/>
      <c r="G40" s="5"/>
      <c r="J40" s="24"/>
      <c r="L40" s="4"/>
      <c r="M40" s="5"/>
      <c r="N40" s="5"/>
      <c r="O40" s="5"/>
      <c r="AL40" s="81" t="e">
        <f t="shared" ref="AL40:AL44" si="21">IF(Z9&lt;&gt;"",Z9,"")</f>
        <v>#N/A</v>
      </c>
      <c r="AM40" s="1">
        <v>33</v>
      </c>
      <c r="AU40" s="81">
        <v>36</v>
      </c>
      <c r="AV40" s="140">
        <v>608</v>
      </c>
      <c r="AW40" s="152" t="s">
        <v>218</v>
      </c>
      <c r="AX40" s="110">
        <f t="shared" si="20"/>
        <v>0</v>
      </c>
      <c r="AY40" s="159" t="e">
        <f>IF(VLOOKUP($E$1,ورقة4!$A$1:$AW$7968,MATCH(AV40,ورقة4!$A$1:$AW$1,0),0)="","",VLOOKUP($E$1,ورقة4!$A$1:$AW$7968,MATCH(AV40,ورقة4!$A$1:$AW$1,0),0))</f>
        <v>#N/A</v>
      </c>
      <c r="AZ40" s="52"/>
      <c r="BC40" s="46"/>
      <c r="BD40" s="46"/>
    </row>
    <row r="41" spans="2:56" s="3" customFormat="1" ht="16.8" hidden="1" x14ac:dyDescent="0.3">
      <c r="C41" s="4"/>
      <c r="D41" s="5"/>
      <c r="E41" s="5"/>
      <c r="F41" s="5"/>
      <c r="G41" s="5"/>
      <c r="J41" s="24"/>
      <c r="L41" s="4"/>
      <c r="M41" s="5"/>
      <c r="N41" s="5"/>
      <c r="O41" s="5"/>
      <c r="AL41" s="81" t="e">
        <f t="shared" si="21"/>
        <v>#N/A</v>
      </c>
      <c r="AM41" s="1">
        <v>34</v>
      </c>
      <c r="AU41" s="81">
        <v>37</v>
      </c>
      <c r="AV41" s="140">
        <v>609</v>
      </c>
      <c r="AW41" s="152" t="s">
        <v>219</v>
      </c>
      <c r="AX41" s="110">
        <f t="shared" si="20"/>
        <v>0</v>
      </c>
      <c r="AY41" s="159" t="e">
        <f>IF(VLOOKUP($E$1,ورقة4!$A$1:$AW$7968,MATCH(AV41,ورقة4!$A$1:$AW$1,0),0)="","",VLOOKUP($E$1,ورقة4!$A$1:$AW$7968,MATCH(AV41,ورقة4!$A$1:$AW$1,0),0))</f>
        <v>#N/A</v>
      </c>
      <c r="AZ41" s="52"/>
      <c r="BC41" s="46"/>
      <c r="BD41" s="46"/>
    </row>
    <row r="42" spans="2:56" s="3" customFormat="1" ht="17.25" hidden="1" customHeight="1" x14ac:dyDescent="0.3">
      <c r="B42" s="5"/>
      <c r="C42" s="5"/>
      <c r="D42" s="5"/>
      <c r="E42" s="6"/>
      <c r="H42" s="25"/>
      <c r="I42" s="25"/>
      <c r="J42" s="25"/>
      <c r="K42" s="25"/>
      <c r="L42" s="7"/>
      <c r="M42" s="7"/>
      <c r="N42" s="26"/>
      <c r="O42" s="26"/>
      <c r="P42" s="26"/>
      <c r="Q42" s="26"/>
      <c r="AL42" s="81" t="e">
        <f t="shared" si="21"/>
        <v>#N/A</v>
      </c>
      <c r="AM42" s="1">
        <v>35</v>
      </c>
      <c r="AU42" s="81">
        <v>38</v>
      </c>
      <c r="AV42" s="160">
        <v>704</v>
      </c>
      <c r="AW42" s="161" t="s">
        <v>227</v>
      </c>
      <c r="AX42" s="162">
        <f>X17</f>
        <v>0</v>
      </c>
      <c r="AY42" s="159" t="e">
        <f>IF(VLOOKUP($E$1,ورقة4!$A$1:$AW$7968,MATCH(AV42,ورقة4!$A$1:$AW$1,0),0)="","",VLOOKUP($E$1,ورقة4!$A$1:$AW$7968,MATCH(AV42,ورقة4!$A$1:$AW$1,0),0))</f>
        <v>#N/A</v>
      </c>
      <c r="AZ42" s="52"/>
      <c r="BC42" s="57"/>
      <c r="BD42" s="57"/>
    </row>
    <row r="43" spans="2:56" s="3" customFormat="1" ht="19.5" customHeight="1" x14ac:dyDescent="0.3">
      <c r="B43" s="8"/>
      <c r="C43" s="8"/>
      <c r="D43" s="5"/>
      <c r="E43" s="5"/>
      <c r="F43" s="5"/>
      <c r="H43" s="25"/>
      <c r="I43" s="25"/>
      <c r="J43" s="25"/>
      <c r="K43" s="25"/>
      <c r="L43" s="7"/>
      <c r="M43" s="7"/>
      <c r="N43" s="26"/>
      <c r="O43" s="26"/>
      <c r="P43" s="26"/>
      <c r="Q43" s="26"/>
      <c r="AL43" s="81" t="e">
        <f t="shared" si="21"/>
        <v>#N/A</v>
      </c>
      <c r="AM43" s="1">
        <v>36</v>
      </c>
      <c r="AU43" s="81">
        <v>39</v>
      </c>
      <c r="AV43" s="160">
        <v>705</v>
      </c>
      <c r="AW43" s="161" t="s">
        <v>228</v>
      </c>
      <c r="AX43" s="162">
        <f t="shared" ref="AX43:AX46" si="22">X18</f>
        <v>0</v>
      </c>
      <c r="AY43" s="159" t="e">
        <f>IF(VLOOKUP($E$1,ورقة4!$A$1:$AW$7968,MATCH(AV43,ورقة4!$A$1:$AW$1,0),0)="","",VLOOKUP($E$1,ورقة4!$A$1:$AW$7968,MATCH(AV43,ورقة4!$A$1:$AW$1,0),0))</f>
        <v>#N/A</v>
      </c>
      <c r="AZ43" s="52"/>
      <c r="BC43" s="46"/>
      <c r="BD43" s="46"/>
    </row>
    <row r="44" spans="2:56" s="3" customFormat="1" ht="17.399999999999999" x14ac:dyDescent="0.3">
      <c r="B44" s="9"/>
      <c r="C44" s="9"/>
      <c r="D44" s="9"/>
      <c r="E44" s="9"/>
      <c r="F44" s="9"/>
      <c r="G44" s="10"/>
      <c r="H44" s="8"/>
      <c r="I44" s="8"/>
      <c r="J44" s="8"/>
      <c r="K44" s="8"/>
      <c r="L44" s="5"/>
      <c r="M44" s="5"/>
      <c r="N44" s="26"/>
      <c r="O44" s="26"/>
      <c r="P44" s="26"/>
      <c r="Q44" s="26"/>
      <c r="AL44" s="81" t="e">
        <f t="shared" si="21"/>
        <v>#N/A</v>
      </c>
      <c r="AM44" s="1">
        <v>37</v>
      </c>
      <c r="AU44" s="81">
        <v>40</v>
      </c>
      <c r="AV44" s="160">
        <v>706</v>
      </c>
      <c r="AW44" s="161" t="s">
        <v>229</v>
      </c>
      <c r="AX44" s="162">
        <f t="shared" si="22"/>
        <v>0</v>
      </c>
      <c r="AY44" s="159" t="e">
        <f>IF(VLOOKUP($E$1,ورقة4!$A$1:$AW$7968,MATCH(AV44,ورقة4!$A$1:$AW$1,0),0)="","",VLOOKUP($E$1,ورقة4!$A$1:$AW$7968,MATCH(AV44,ورقة4!$A$1:$AW$1,0),0))</f>
        <v>#N/A</v>
      </c>
      <c r="AZ44" s="52"/>
      <c r="BC44" s="46"/>
      <c r="BD44" s="46"/>
    </row>
    <row r="45" spans="2:56" s="3" customFormat="1" ht="17.25" customHeight="1" x14ac:dyDescent="0.3">
      <c r="B45" s="5"/>
      <c r="C45" s="5"/>
      <c r="D45" s="5"/>
      <c r="G45" s="5"/>
      <c r="H45" s="5"/>
      <c r="I45" s="5"/>
      <c r="J45" s="5"/>
      <c r="K45" s="5"/>
      <c r="L45" s="5"/>
      <c r="M45" s="11"/>
      <c r="N45" s="26"/>
      <c r="O45" s="26"/>
      <c r="P45" s="26"/>
      <c r="Q45" s="26"/>
      <c r="AL45" s="81" t="e">
        <f>IF(R17&lt;&gt;"",R17,"")</f>
        <v>#N/A</v>
      </c>
      <c r="AM45" s="1">
        <v>38</v>
      </c>
      <c r="AU45" s="81">
        <v>41</v>
      </c>
      <c r="AV45" s="160">
        <v>707</v>
      </c>
      <c r="AW45" s="161" t="s">
        <v>230</v>
      </c>
      <c r="AX45" s="162">
        <f t="shared" si="22"/>
        <v>0</v>
      </c>
      <c r="AY45" s="159" t="e">
        <f>IF(VLOOKUP($E$1,ورقة4!$A$1:$AW$7968,MATCH(AV45,ورقة4!$A$1:$AW$1,0),0)="","",VLOOKUP($E$1,ورقة4!$A$1:$AW$7968,MATCH(AV45,ورقة4!$A$1:$AW$1,0),0))</f>
        <v>#N/A</v>
      </c>
      <c r="AZ45" s="52"/>
      <c r="BC45" s="53"/>
      <c r="BD45" s="53"/>
    </row>
    <row r="46" spans="2:56" s="3" customFormat="1" ht="19.5" customHeight="1" x14ac:dyDescent="0.3">
      <c r="B46" s="8"/>
      <c r="C46" s="10"/>
      <c r="D46" s="10"/>
      <c r="E46" s="10"/>
      <c r="F46" s="10"/>
      <c r="G46" s="5"/>
      <c r="H46" s="5"/>
      <c r="I46" s="5"/>
      <c r="J46" s="5"/>
      <c r="K46" s="5"/>
      <c r="L46" s="5"/>
      <c r="M46" s="7"/>
      <c r="N46" s="7"/>
      <c r="O46" s="12"/>
      <c r="P46" s="12"/>
      <c r="Q46" s="12"/>
      <c r="AL46" s="81" t="e">
        <f t="shared" ref="AL46:AL49" si="23">IF(R18&lt;&gt;"",R18,"")</f>
        <v>#N/A</v>
      </c>
      <c r="AM46" s="1">
        <v>39</v>
      </c>
      <c r="AU46" s="81">
        <v>42</v>
      </c>
      <c r="AV46" s="160">
        <v>708</v>
      </c>
      <c r="AW46" s="161" t="s">
        <v>231</v>
      </c>
      <c r="AX46" s="162">
        <f t="shared" si="22"/>
        <v>0</v>
      </c>
      <c r="AY46" s="159" t="e">
        <f>IF(VLOOKUP($E$1,ورقة4!$A$1:$AW$7968,MATCH(AV46,ورقة4!$A$1:$AW$1,0),0)="","",VLOOKUP($E$1,ورقة4!$A$1:$AW$7968,MATCH(AV46,ورقة4!$A$1:$AW$1,0),0))</f>
        <v>#N/A</v>
      </c>
      <c r="AZ46" s="52"/>
      <c r="BC46" s="46"/>
      <c r="BD46" s="46"/>
    </row>
    <row r="47" spans="2:56" s="3" customFormat="1" ht="19.5" customHeight="1" x14ac:dyDescent="0.3">
      <c r="AL47" s="81" t="e">
        <f t="shared" si="23"/>
        <v>#N/A</v>
      </c>
      <c r="AM47" s="1">
        <v>40</v>
      </c>
      <c r="AU47" s="81">
        <v>43</v>
      </c>
      <c r="AV47" s="140">
        <v>804</v>
      </c>
      <c r="AW47" s="152" t="s">
        <v>232</v>
      </c>
      <c r="AX47" s="124">
        <f>AF17</f>
        <v>0</v>
      </c>
      <c r="AY47" s="159" t="e">
        <f>IF(VLOOKUP($E$1,ورقة4!$A$1:$AW$7968,MATCH(AV47,ورقة4!$A$1:$AW$1,0),0)="","",VLOOKUP($E$1,ورقة4!$A$1:$AW$7968,MATCH(AV47,ورقة4!$A$1:$AW$1,0),0))</f>
        <v>#N/A</v>
      </c>
      <c r="AZ47" s="52"/>
      <c r="BC47" s="46"/>
      <c r="BD47" s="46"/>
    </row>
    <row r="48" spans="2:56" s="3" customFormat="1" ht="19.5" customHeight="1" x14ac:dyDescent="0.3">
      <c r="B48" s="27"/>
      <c r="C48" s="27"/>
      <c r="D48" s="27"/>
      <c r="E48" s="27"/>
      <c r="F48" s="27"/>
      <c r="G48" s="27"/>
      <c r="H48" s="27"/>
      <c r="I48" s="27"/>
      <c r="J48" s="27"/>
      <c r="K48" s="27"/>
      <c r="L48" s="27"/>
      <c r="M48" s="27"/>
      <c r="N48" s="27"/>
      <c r="O48" s="27"/>
      <c r="P48" s="27"/>
      <c r="Q48" s="27"/>
      <c r="AL48" s="81" t="e">
        <f t="shared" si="23"/>
        <v>#N/A</v>
      </c>
      <c r="AM48" s="1">
        <v>41</v>
      </c>
      <c r="AU48" s="81">
        <v>44</v>
      </c>
      <c r="AV48" s="140">
        <v>805</v>
      </c>
      <c r="AW48" s="152" t="s">
        <v>233</v>
      </c>
      <c r="AX48" s="124">
        <f t="shared" ref="AX48:AX51" si="24">AF18</f>
        <v>0</v>
      </c>
      <c r="AY48" s="159" t="e">
        <f>IF(VLOOKUP($E$1,ورقة4!$A$1:$AW$7968,MATCH(AV48,ورقة4!$A$1:$AW$1,0),0)="","",VLOOKUP($E$1,ورقة4!$A$1:$AW$7968,MATCH(AV48,ورقة4!$A$1:$AW$1,0),0))</f>
        <v>#N/A</v>
      </c>
      <c r="AZ48" s="52"/>
      <c r="BC48" s="46"/>
      <c r="BD48" s="46"/>
    </row>
    <row r="49" spans="2:56" s="3" customFormat="1" ht="17.25" customHeight="1" x14ac:dyDescent="0.3">
      <c r="B49" s="27"/>
      <c r="C49" s="27"/>
      <c r="D49" s="27"/>
      <c r="E49" s="27"/>
      <c r="F49" s="27"/>
      <c r="G49" s="27"/>
      <c r="H49" s="27"/>
      <c r="I49" s="27"/>
      <c r="J49" s="27"/>
      <c r="K49" s="27"/>
      <c r="L49" s="27"/>
      <c r="M49" s="27"/>
      <c r="N49" s="27"/>
      <c r="O49" s="27"/>
      <c r="P49" s="27"/>
      <c r="Q49" s="27"/>
      <c r="AL49" s="81" t="e">
        <f t="shared" si="23"/>
        <v>#N/A</v>
      </c>
      <c r="AM49" s="1">
        <v>42</v>
      </c>
      <c r="AU49" s="81">
        <v>45</v>
      </c>
      <c r="AV49" s="140">
        <v>806</v>
      </c>
      <c r="AW49" s="152" t="s">
        <v>234</v>
      </c>
      <c r="AX49" s="124">
        <f t="shared" si="24"/>
        <v>0</v>
      </c>
      <c r="AY49" s="159" t="e">
        <f>IF(VLOOKUP($E$1,ورقة4!$A$1:$AW$7968,MATCH(AV49,ورقة4!$A$1:$AW$1,0),0)="","",VLOOKUP($E$1,ورقة4!$A$1:$AW$7968,MATCH(AV49,ورقة4!$A$1:$AW$1,0),0))</f>
        <v>#N/A</v>
      </c>
      <c r="AZ49" s="52"/>
      <c r="BC49" s="57"/>
      <c r="BD49" s="57"/>
    </row>
    <row r="50" spans="2:56" s="3" customFormat="1" ht="19.5" customHeight="1" x14ac:dyDescent="0.3">
      <c r="B50" s="13"/>
      <c r="C50" s="13"/>
      <c r="D50" s="13"/>
      <c r="E50" s="13"/>
      <c r="F50" s="13"/>
      <c r="G50" s="13"/>
      <c r="H50" s="14"/>
      <c r="I50" s="14"/>
      <c r="J50" s="14"/>
      <c r="K50" s="8"/>
      <c r="L50" s="8"/>
      <c r="M50" s="14"/>
      <c r="N50" s="14"/>
      <c r="O50" s="13"/>
      <c r="P50" s="13"/>
      <c r="Q50" s="13"/>
      <c r="AL50" s="81" t="e">
        <f>IF(Z17&lt;&gt;"",Z17,"")</f>
        <v>#N/A</v>
      </c>
      <c r="AM50" s="1">
        <v>43</v>
      </c>
      <c r="AU50" s="81">
        <v>46</v>
      </c>
      <c r="AV50" s="140">
        <v>807</v>
      </c>
      <c r="AW50" s="152" t="s">
        <v>235</v>
      </c>
      <c r="AX50" s="124">
        <f t="shared" si="24"/>
        <v>0</v>
      </c>
      <c r="AY50" s="159" t="e">
        <f>IF(VLOOKUP($E$1,ورقة4!$A$1:$AW$7968,MATCH(AV50,ورقة4!$A$1:$AW$1,0),0)="","",VLOOKUP($E$1,ورقة4!$A$1:$AW$7968,MATCH(AV50,ورقة4!$A$1:$AW$1,0),0))</f>
        <v>#N/A</v>
      </c>
      <c r="AZ50" s="52"/>
      <c r="BC50" s="46"/>
      <c r="BD50" s="46"/>
    </row>
    <row r="51" spans="2:56" s="3" customFormat="1" ht="17.25" customHeight="1" x14ac:dyDescent="0.3">
      <c r="B51" s="14"/>
      <c r="C51" s="14"/>
      <c r="D51" s="14"/>
      <c r="E51" s="14"/>
      <c r="F51" s="14"/>
      <c r="G51" s="14"/>
      <c r="O51" s="14"/>
      <c r="P51" s="14"/>
      <c r="Q51" s="14"/>
      <c r="AL51" s="81" t="e">
        <f t="shared" ref="AL51:AL54" si="25">IF(Z18&lt;&gt;"",Z18,"")</f>
        <v>#N/A</v>
      </c>
      <c r="AM51" s="1">
        <v>44</v>
      </c>
      <c r="AU51" s="81">
        <v>47</v>
      </c>
      <c r="AV51" s="155">
        <v>808</v>
      </c>
      <c r="AW51" s="156" t="s">
        <v>236</v>
      </c>
      <c r="AX51" s="124">
        <f t="shared" si="24"/>
        <v>0</v>
      </c>
      <c r="AY51" s="159" t="e">
        <f>IF(VLOOKUP($E$1,ورقة4!$A$1:$AW$7968,MATCH(AV51,ورقة4!$A$1:$AW$1,0),0)="","",VLOOKUP($E$1,ورقة4!$A$1:$AW$7968,MATCH(AV51,ورقة4!$A$1:$AW$1,0),0))</f>
        <v>#N/A</v>
      </c>
      <c r="AZ51" s="52"/>
      <c r="BC51" s="53"/>
      <c r="BD51" s="53"/>
    </row>
    <row r="52" spans="2:56" s="3" customFormat="1" ht="21.75" customHeight="1" x14ac:dyDescent="0.6">
      <c r="B52" s="28"/>
      <c r="C52" s="28"/>
      <c r="D52" s="28"/>
      <c r="E52" s="28"/>
      <c r="F52" s="28"/>
      <c r="G52" s="28"/>
      <c r="H52" s="28"/>
      <c r="I52" s="28"/>
      <c r="J52" s="28"/>
      <c r="K52" s="28"/>
      <c r="L52" s="28"/>
      <c r="M52" s="28"/>
      <c r="N52" s="28"/>
      <c r="O52" s="28"/>
      <c r="P52" s="28"/>
      <c r="Q52" s="28"/>
      <c r="AL52" s="81" t="e">
        <f t="shared" si="25"/>
        <v>#N/A</v>
      </c>
      <c r="AM52" s="1">
        <v>45</v>
      </c>
      <c r="AU52" s="81"/>
      <c r="AV52"/>
      <c r="AW52"/>
      <c r="AX52" s="124"/>
      <c r="AY52" s="124"/>
      <c r="AZ52" s="52"/>
      <c r="BC52" s="46"/>
      <c r="BD52" s="46"/>
    </row>
    <row r="53" spans="2:56" s="3" customFormat="1" ht="21.75" customHeight="1" x14ac:dyDescent="0.3">
      <c r="B53" s="15"/>
      <c r="C53" s="15"/>
      <c r="D53" s="15"/>
      <c r="E53" s="15"/>
      <c r="F53" s="15"/>
      <c r="G53" s="15"/>
      <c r="H53" s="15"/>
      <c r="I53" s="15"/>
      <c r="J53" s="15"/>
      <c r="K53" s="15"/>
      <c r="L53" s="15"/>
      <c r="M53" s="15"/>
      <c r="N53" s="8"/>
      <c r="O53" s="8"/>
      <c r="P53" s="8"/>
      <c r="Q53" s="8"/>
      <c r="AL53" s="81" t="e">
        <f t="shared" si="25"/>
        <v>#N/A</v>
      </c>
      <c r="AM53" s="1">
        <v>46</v>
      </c>
      <c r="AU53" s="81"/>
      <c r="AV53"/>
      <c r="AW53"/>
      <c r="AX53" s="124"/>
      <c r="AY53" s="124"/>
      <c r="AZ53" s="52"/>
      <c r="BC53" s="57"/>
      <c r="BD53" s="57"/>
    </row>
    <row r="54" spans="2:56" s="3" customFormat="1" ht="21.75" customHeight="1" x14ac:dyDescent="0.3">
      <c r="B54" s="16"/>
      <c r="C54" s="16"/>
      <c r="D54" s="16"/>
      <c r="E54" s="15"/>
      <c r="F54" s="16"/>
      <c r="G54" s="16"/>
      <c r="H54" s="16"/>
      <c r="I54" s="16"/>
      <c r="J54" s="16"/>
      <c r="K54" s="16"/>
      <c r="L54" s="16"/>
      <c r="M54" s="16"/>
      <c r="N54" s="9"/>
      <c r="O54" s="9"/>
      <c r="P54" s="9"/>
      <c r="Q54" s="9"/>
      <c r="AL54" s="81" t="e">
        <f t="shared" si="25"/>
        <v>#N/A</v>
      </c>
      <c r="AM54" s="1">
        <v>47</v>
      </c>
      <c r="AU54" s="81"/>
      <c r="AV54"/>
      <c r="AW54"/>
      <c r="AX54" s="124"/>
      <c r="AY54" s="124"/>
      <c r="AZ54" s="52"/>
      <c r="BC54" s="57"/>
      <c r="BD54" s="57"/>
    </row>
    <row r="55" spans="2:56" s="3" customFormat="1" ht="21.6" thickBot="1" x14ac:dyDescent="0.45">
      <c r="B55" s="17"/>
      <c r="C55" s="21"/>
      <c r="D55" s="21"/>
      <c r="E55" s="21"/>
      <c r="F55" s="21"/>
      <c r="G55" s="21"/>
      <c r="H55" s="21"/>
      <c r="I55" s="17"/>
      <c r="J55" s="17"/>
      <c r="K55" s="18"/>
      <c r="L55" s="19"/>
      <c r="M55" s="19"/>
      <c r="N55" s="20"/>
      <c r="O55" s="20"/>
      <c r="P55" s="20"/>
      <c r="Q55" s="20"/>
      <c r="AL55" s="66"/>
      <c r="AM55" s="1"/>
      <c r="AU55" s="81"/>
      <c r="AV55"/>
      <c r="AW55"/>
      <c r="AX55" s="124"/>
      <c r="AY55" s="124"/>
      <c r="AZ55" s="124"/>
      <c r="BA55" s="124"/>
      <c r="BB55" s="124"/>
    </row>
    <row r="56" spans="2:56" s="3" customFormat="1" ht="22.2" thickTop="1" thickBot="1" x14ac:dyDescent="0.45">
      <c r="B56" s="18"/>
      <c r="C56" s="18"/>
      <c r="D56" s="18"/>
      <c r="E56" s="18"/>
      <c r="F56" s="18"/>
      <c r="G56" s="18"/>
      <c r="H56" s="21"/>
      <c r="I56" s="21"/>
      <c r="J56" s="21"/>
      <c r="K56" s="21"/>
      <c r="L56" s="21"/>
      <c r="M56" s="21"/>
      <c r="O56" s="22"/>
      <c r="P56" s="22"/>
      <c r="Q56" s="22"/>
      <c r="AL56" s="66"/>
      <c r="AM56" s="1"/>
      <c r="AU56" s="124"/>
      <c r="AV56"/>
      <c r="AW56"/>
      <c r="AX56" s="124"/>
      <c r="AY56" s="124"/>
      <c r="AZ56" s="124"/>
      <c r="BA56" s="124"/>
      <c r="BB56" s="124"/>
    </row>
    <row r="57" spans="2:56" ht="22.2" thickTop="1" thickBot="1" x14ac:dyDescent="0.45">
      <c r="B57" s="2"/>
      <c r="C57" s="2"/>
      <c r="D57" s="2"/>
      <c r="E57" s="2"/>
      <c r="F57" s="2"/>
      <c r="G57" s="2"/>
      <c r="H57" s="2"/>
      <c r="I57" s="2"/>
      <c r="J57" s="2"/>
      <c r="K57" s="2"/>
      <c r="L57" s="2"/>
      <c r="M57" s="2"/>
      <c r="AL57" s="66" t="str">
        <f>IF(T22&lt;&gt;"",T22,"")</f>
        <v/>
      </c>
    </row>
    <row r="58" spans="2:56" ht="14.25" customHeight="1" thickTop="1" x14ac:dyDescent="0.3"/>
  </sheetData>
  <sheetProtection algorithmName="SHA-512" hashValue="kb73WqjnFmpSlVfW2fTqWdGQA+XaZkuIPhvr8V7ACshutQtgfmV5OufyAven9gtiagH+LjGZ1UPOdquLO3HY5w==" saltValue="tGcHT3pfSHV4yQUgPwtqUg==" spinCount="100000" sheet="1" selectLockedCells="1"/>
  <mergeCells count="139">
    <mergeCell ref="C33:H33"/>
    <mergeCell ref="Z28:AF28"/>
    <mergeCell ref="C31:H31"/>
    <mergeCell ref="J31:AF32"/>
    <mergeCell ref="C32:H32"/>
    <mergeCell ref="C27:H27"/>
    <mergeCell ref="N27:R27"/>
    <mergeCell ref="Z27:AC27"/>
    <mergeCell ref="AD27:AG27"/>
    <mergeCell ref="C28:H28"/>
    <mergeCell ref="L28:M28"/>
    <mergeCell ref="N28:R28"/>
    <mergeCell ref="W28:X28"/>
    <mergeCell ref="C29:H29"/>
    <mergeCell ref="N29:R29"/>
    <mergeCell ref="T29:V29"/>
    <mergeCell ref="W29:Y29"/>
    <mergeCell ref="Z29:AC29"/>
    <mergeCell ref="AD29:AG29"/>
    <mergeCell ref="W27:Y27"/>
    <mergeCell ref="L29:M29"/>
    <mergeCell ref="L27:M27"/>
    <mergeCell ref="C30:H30"/>
    <mergeCell ref="P30:U30"/>
    <mergeCell ref="W30:AA30"/>
    <mergeCell ref="AC30:AE30"/>
    <mergeCell ref="T28:V28"/>
    <mergeCell ref="U21:W21"/>
    <mergeCell ref="U12:W12"/>
    <mergeCell ref="T27:V27"/>
    <mergeCell ref="M23:O23"/>
    <mergeCell ref="D23:G23"/>
    <mergeCell ref="M21:O21"/>
    <mergeCell ref="D22:G22"/>
    <mergeCell ref="M22:O22"/>
    <mergeCell ref="D21:G21"/>
    <mergeCell ref="U13:W13"/>
    <mergeCell ref="T22:AF23"/>
    <mergeCell ref="AC20:AE20"/>
    <mergeCell ref="AC21:AE21"/>
    <mergeCell ref="U20:W20"/>
    <mergeCell ref="AC12:AE12"/>
    <mergeCell ref="AC18:AE18"/>
    <mergeCell ref="E4:G4"/>
    <mergeCell ref="H4:J4"/>
    <mergeCell ref="U4:V4"/>
    <mergeCell ref="D10:G10"/>
    <mergeCell ref="M17:O17"/>
    <mergeCell ref="M20:O20"/>
    <mergeCell ref="D20:G20"/>
    <mergeCell ref="D19:G19"/>
    <mergeCell ref="D17:G17"/>
    <mergeCell ref="D18:G18"/>
    <mergeCell ref="M18:O18"/>
    <mergeCell ref="L13:Q13"/>
    <mergeCell ref="A14:P14"/>
    <mergeCell ref="D11:G11"/>
    <mergeCell ref="D13:G13"/>
    <mergeCell ref="D12:G12"/>
    <mergeCell ref="L7:P7"/>
    <mergeCell ref="B7:H7"/>
    <mergeCell ref="U8:W8"/>
    <mergeCell ref="F5:N5"/>
    <mergeCell ref="O5:P5"/>
    <mergeCell ref="Q5:T5"/>
    <mergeCell ref="U5:V5"/>
    <mergeCell ref="B16:Q16"/>
    <mergeCell ref="T7:X7"/>
    <mergeCell ref="AB7:AF7"/>
    <mergeCell ref="U19:W19"/>
    <mergeCell ref="AH9:AJ9"/>
    <mergeCell ref="AH10:AJ11"/>
    <mergeCell ref="U11:W11"/>
    <mergeCell ref="D8:G8"/>
    <mergeCell ref="D9:G9"/>
    <mergeCell ref="M8:O8"/>
    <mergeCell ref="M9:O9"/>
    <mergeCell ref="AC13:AE13"/>
    <mergeCell ref="U17:W17"/>
    <mergeCell ref="M19:O19"/>
    <mergeCell ref="AC8:AE8"/>
    <mergeCell ref="M12:O12"/>
    <mergeCell ref="M11:O11"/>
    <mergeCell ref="M10:O10"/>
    <mergeCell ref="AH12:AJ19"/>
    <mergeCell ref="U9:W9"/>
    <mergeCell ref="AC10:AE10"/>
    <mergeCell ref="AC17:AE17"/>
    <mergeCell ref="U18:W18"/>
    <mergeCell ref="U10:W10"/>
    <mergeCell ref="T14:AF14"/>
    <mergeCell ref="T6:AG6"/>
    <mergeCell ref="B6:Q6"/>
    <mergeCell ref="C4:D4"/>
    <mergeCell ref="C5:E5"/>
    <mergeCell ref="L1:N1"/>
    <mergeCell ref="U1:V1"/>
    <mergeCell ref="AB3:AC3"/>
    <mergeCell ref="AB1:AC1"/>
    <mergeCell ref="U2:V2"/>
    <mergeCell ref="Q2:T2"/>
    <mergeCell ref="Q1:T1"/>
    <mergeCell ref="X4:Z4"/>
    <mergeCell ref="AE4:AI4"/>
    <mergeCell ref="AB4:AC4"/>
    <mergeCell ref="L4:N4"/>
    <mergeCell ref="O4:P4"/>
    <mergeCell ref="Q4:T4"/>
    <mergeCell ref="C2:D2"/>
    <mergeCell ref="E2:G2"/>
    <mergeCell ref="O2:P2"/>
    <mergeCell ref="AH1:AI1"/>
    <mergeCell ref="AH2:AI2"/>
    <mergeCell ref="AH3:AI3"/>
    <mergeCell ref="E3:G3"/>
    <mergeCell ref="AC9:AE9"/>
    <mergeCell ref="AC11:AE11"/>
    <mergeCell ref="T16:AG16"/>
    <mergeCell ref="AC19:AE19"/>
    <mergeCell ref="B3:D3"/>
    <mergeCell ref="O1:P1"/>
    <mergeCell ref="C1:D1"/>
    <mergeCell ref="E1:G1"/>
    <mergeCell ref="H1:J1"/>
    <mergeCell ref="X5:Z5"/>
    <mergeCell ref="X1:Z1"/>
    <mergeCell ref="AE1:AG1"/>
    <mergeCell ref="H2:N2"/>
    <mergeCell ref="X2:Z2"/>
    <mergeCell ref="AB2:AC2"/>
    <mergeCell ref="AE2:AG2"/>
    <mergeCell ref="X3:Z3"/>
    <mergeCell ref="AE3:AG3"/>
    <mergeCell ref="Q3:T3"/>
    <mergeCell ref="U3:V3"/>
    <mergeCell ref="H3:J3"/>
    <mergeCell ref="L3:N3"/>
    <mergeCell ref="O3:P3"/>
    <mergeCell ref="AB5:AC5"/>
  </mergeCells>
  <phoneticPr fontId="70" type="noConversion"/>
  <conditionalFormatting sqref="B6:Q6">
    <cfRule type="expression" dxfId="38" priority="2">
      <formula>$E$2="مستنفذ"</formula>
    </cfRule>
  </conditionalFormatting>
  <conditionalFormatting sqref="R6:AG6 A6 A7:AG27 A29:AG1048576 A28:Z28 AG28">
    <cfRule type="expression" dxfId="37" priority="1">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BE7413CC-43DE-4737-A5AE-A659280696A7}">
      <formula1>$AO$1:$AO$9</formula1>
    </dataValidation>
    <dataValidation type="custom" errorStyle="warning" allowBlank="1" showInputMessage="1" showErrorMessage="1" error="يجب أن تقوم أولاً بملئ المعلومات المطلوبة في صفحة ادخال البيانات ومن ثم اختر المقررات التي ترغب بتسجيلها" sqref="H8:H13 P8:P12 X8:X13 AF8:AF13 H17:H23 P17:P23 X17:X21 AF17:AF21" xr:uid="{3E9CD25F-B8DF-41CC-BAEA-D645F08C85BB}">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
  <sheetViews>
    <sheetView showGridLines="0" showRowColHeaders="0" rightToLeft="1" workbookViewId="0">
      <selection activeCell="Q16" sqref="Q16"/>
    </sheetView>
  </sheetViews>
  <sheetFormatPr defaultColWidth="0" defaultRowHeight="15.6" x14ac:dyDescent="0.3"/>
  <cols>
    <col min="1" max="1" width="3.88671875" style="164" customWidth="1"/>
    <col min="2" max="2" width="1.6640625" style="164" customWidth="1"/>
    <col min="3" max="3" width="4.5546875" style="164" customWidth="1"/>
    <col min="4" max="4" width="4.109375" style="164" customWidth="1"/>
    <col min="5" max="5" width="8" style="175" customWidth="1"/>
    <col min="6" max="6" width="7.109375" style="175" customWidth="1"/>
    <col min="7" max="7" width="3.88671875" style="175" customWidth="1"/>
    <col min="8" max="8" width="5.44140625" style="175" customWidth="1"/>
    <col min="9" max="10" width="7.44140625" style="164" customWidth="1"/>
    <col min="11" max="11" width="5.88671875" style="164" customWidth="1"/>
    <col min="12" max="12" width="3.44140625" style="164" customWidth="1"/>
    <col min="13" max="13" width="7.109375" style="175" customWidth="1"/>
    <col min="14" max="14" width="8.44140625" style="175" customWidth="1"/>
    <col min="15" max="15" width="6.21875" style="175" customWidth="1"/>
    <col min="16" max="16" width="4.21875" style="164" customWidth="1"/>
    <col min="17" max="17" width="5.44140625" style="164" customWidth="1"/>
    <col min="18" max="18" width="2.6640625" style="164" customWidth="1"/>
    <col min="19" max="19" width="1.88671875" style="164" customWidth="1"/>
    <col min="20" max="21" width="9" style="164" hidden="1" customWidth="1"/>
    <col min="22" max="22" width="3" style="164" hidden="1" customWidth="1"/>
    <col min="23" max="24" width="9" style="164" hidden="1" customWidth="1"/>
    <col min="25" max="25" width="5" style="164" hidden="1" customWidth="1"/>
    <col min="26" max="28" width="9" style="164" hidden="1" customWidth="1"/>
    <col min="29" max="36" width="9" style="164" customWidth="1"/>
    <col min="37" max="41" width="9" style="164" hidden="1"/>
    <col min="42" max="42" width="43" style="164" hidden="1"/>
    <col min="43" max="16384" width="9" style="164" hidden="1"/>
  </cols>
  <sheetData>
    <row r="1" spans="1:42" ht="16.8" thickTop="1" thickBot="1" x14ac:dyDescent="0.35">
      <c r="A1" s="1"/>
      <c r="B1" s="386">
        <f ca="1">NOW()</f>
        <v>44746.552193750002</v>
      </c>
      <c r="C1" s="386"/>
      <c r="D1" s="386"/>
      <c r="E1" s="386"/>
      <c r="F1" s="403" t="s">
        <v>3444</v>
      </c>
      <c r="G1" s="403"/>
      <c r="H1" s="403"/>
      <c r="I1" s="403"/>
      <c r="J1" s="403"/>
      <c r="K1" s="403"/>
      <c r="L1" s="403"/>
      <c r="M1" s="403"/>
      <c r="N1" s="403"/>
      <c r="O1" s="403"/>
      <c r="P1" s="403"/>
      <c r="Q1" s="403"/>
      <c r="R1" s="403"/>
      <c r="T1" s="129" t="b">
        <f>IF(OR(H12=1,H12=2,H12=3),IF(OR($E$22=$AP$7,$AP$9=BL13),0,IF($E$22=$AP$2,IF(H12=1,4000,IF(H12=2,5200,IF(H12=3,6000,""))),IF(OR($E$22=$AP$3,$E$22=$AP$6),IF(H12=1,2500,IF(H12=2,3250,IF(H12=3,3750,""))),IF($E$22=$AP$4,500,IF(OR($E$22=$AP$1,$E$22=$AP$5,$E$22=$AP$8),IF(H12=1,4000,IF(H12=2,5500,IF(H12=3,6500,""))),IF(H12=1,5000,IF(H12=2,6500,IF(H12=3,7500,"")))))))))</f>
        <v>0</v>
      </c>
      <c r="X1" s="1"/>
      <c r="Y1" s="1"/>
      <c r="Z1" s="1"/>
      <c r="AA1" s="1"/>
      <c r="AB1" s="1"/>
      <c r="AC1" s="213"/>
      <c r="AD1" s="426"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27"/>
      <c r="AF1" s="427"/>
      <c r="AG1" s="427"/>
      <c r="AH1" s="428"/>
      <c r="AI1" s="213"/>
      <c r="AJ1" s="215">
        <f>COUNT(AA3:AA21)</f>
        <v>17</v>
      </c>
      <c r="AP1" s="66" t="s">
        <v>130</v>
      </c>
    </row>
    <row r="2" spans="1:42" ht="17.25" customHeight="1" thickBot="1" x14ac:dyDescent="0.35">
      <c r="A2" s="1"/>
      <c r="B2" s="387" t="s">
        <v>2705</v>
      </c>
      <c r="C2" s="388"/>
      <c r="D2" s="389">
        <f>'اختيار المقررات'!E1</f>
        <v>0</v>
      </c>
      <c r="E2" s="389"/>
      <c r="F2" s="390" t="s">
        <v>3</v>
      </c>
      <c r="G2" s="390"/>
      <c r="H2" s="391" t="str">
        <f>'اختيار المقررات'!L1</f>
        <v/>
      </c>
      <c r="I2" s="391"/>
      <c r="J2" s="391"/>
      <c r="K2" s="390" t="s">
        <v>4</v>
      </c>
      <c r="L2" s="390"/>
      <c r="M2" s="392" t="str">
        <f>'اختيار المقررات'!Q1</f>
        <v/>
      </c>
      <c r="N2" s="392"/>
      <c r="O2" s="216" t="s">
        <v>5</v>
      </c>
      <c r="P2" s="392" t="str">
        <f>'اختيار المقررات'!W1</f>
        <v/>
      </c>
      <c r="Q2" s="392"/>
      <c r="R2" s="398"/>
      <c r="T2" s="129" t="b">
        <f>IF(OR(H13=1,H13=2,H13=3),IF(OR($E$22=$AP$7,$AP$9=BL14),0,IF($E$22=$AP$2,IF(H13=1,4000,IF(H13=2,5200,IF(H13=3,6000,""))),IF(OR($E$22=$AP$3,$E$22=$AP$6),IF(H13=1,2500,IF(H13=2,3250,IF(H13=3,3750,""))),IF($E$22=$AP$4,500,IF(OR($E$22=$AP$1,$E$22=$AP$5,$E$22=$AP$8),IF(H13=1,4000,IF(H13=2,5500,IF(H13=3,6500,""))),IF(H13=1,5000,IF(H13=2,6500,IF(H13=3,7500,"")))))))))</f>
        <v>0</v>
      </c>
      <c r="X2" s="1"/>
      <c r="Y2" s="1"/>
      <c r="Z2" s="1"/>
      <c r="AA2" s="1"/>
      <c r="AB2" s="1"/>
      <c r="AC2" s="213"/>
      <c r="AD2" s="429"/>
      <c r="AE2" s="430"/>
      <c r="AF2" s="430"/>
      <c r="AG2" s="430"/>
      <c r="AH2" s="431"/>
      <c r="AI2" s="214" t="s">
        <v>3445</v>
      </c>
      <c r="AJ2" s="1"/>
      <c r="AP2" s="81" t="s">
        <v>131</v>
      </c>
    </row>
    <row r="3" spans="1:42" ht="18.75" customHeight="1" thickTop="1" thickBot="1" x14ac:dyDescent="0.35">
      <c r="A3" s="1"/>
      <c r="B3" s="415" t="s">
        <v>2706</v>
      </c>
      <c r="C3" s="416"/>
      <c r="D3" s="400" t="e">
        <f>'اختيار المقررات'!E2</f>
        <v>#N/A</v>
      </c>
      <c r="E3" s="400"/>
      <c r="F3" s="397">
        <f>'اختيار المقررات'!Q2</f>
        <v>0</v>
      </c>
      <c r="G3" s="397"/>
      <c r="H3" s="399" t="s">
        <v>144</v>
      </c>
      <c r="I3" s="399"/>
      <c r="J3" s="404">
        <f>'اختيار المقررات'!W2</f>
        <v>0</v>
      </c>
      <c r="K3" s="404"/>
      <c r="L3" s="404"/>
      <c r="M3" s="217" t="s">
        <v>145</v>
      </c>
      <c r="N3" s="400" t="str">
        <f>'اختيار المقررات'!AB2</f>
        <v xml:space="preserve"> </v>
      </c>
      <c r="O3" s="400"/>
      <c r="P3" s="400"/>
      <c r="Q3" s="401" t="s">
        <v>146</v>
      </c>
      <c r="R3" s="402"/>
      <c r="X3" s="1">
        <v>1</v>
      </c>
      <c r="Y3" s="1">
        <f>IF(Z3&lt;&gt;"",X3,"")</f>
        <v>1</v>
      </c>
      <c r="Z3" s="1" t="str">
        <f>IF(LEN(M2)&lt;2,K2,"")</f>
        <v>اسم الاب:</v>
      </c>
      <c r="AA3" s="1">
        <f>IFERROR(SMALL($Y$3:$Y$22,X3),"")</f>
        <v>1</v>
      </c>
      <c r="AB3" s="1"/>
      <c r="AC3" s="215"/>
      <c r="AD3" s="215"/>
      <c r="AE3" s="432" t="str">
        <f>IFERROR(VLOOKUP(AA3,$X$3:$Z$22,3,0),"")</f>
        <v>اسم الاب:</v>
      </c>
      <c r="AF3" s="432"/>
      <c r="AG3" s="432"/>
      <c r="AH3" s="215"/>
      <c r="AI3" s="215"/>
      <c r="AJ3" s="1"/>
      <c r="AP3" s="81" t="s">
        <v>51</v>
      </c>
    </row>
    <row r="4" spans="1:42" ht="16.8" thickTop="1" thickBot="1" x14ac:dyDescent="0.35">
      <c r="A4" s="1"/>
      <c r="B4" s="415" t="s">
        <v>2707</v>
      </c>
      <c r="C4" s="416"/>
      <c r="D4" s="397">
        <f>'اختيار المقررات'!E3</f>
        <v>0</v>
      </c>
      <c r="E4" s="397"/>
      <c r="F4" s="396" t="s">
        <v>2708</v>
      </c>
      <c r="G4" s="396"/>
      <c r="H4" s="442">
        <f>'اختيار المقررات'!AB1</f>
        <v>0</v>
      </c>
      <c r="I4" s="442"/>
      <c r="J4" s="218" t="s">
        <v>2709</v>
      </c>
      <c r="K4" s="397">
        <f>'اختيار المقررات'!AE1</f>
        <v>0</v>
      </c>
      <c r="L4" s="397"/>
      <c r="M4" s="397"/>
      <c r="N4" s="400">
        <f>'اختيار المقررات'!H2</f>
        <v>0</v>
      </c>
      <c r="O4" s="400"/>
      <c r="P4" s="400"/>
      <c r="Q4" s="399" t="s">
        <v>143</v>
      </c>
      <c r="R4" s="405"/>
      <c r="X4" s="1">
        <v>2</v>
      </c>
      <c r="Y4" s="1">
        <f t="shared" ref="Y4:Y22" si="0">IF(Z4&lt;&gt;"",X4,"")</f>
        <v>2</v>
      </c>
      <c r="Z4" s="1" t="str">
        <f>IF(LEN(P2)&lt;2,O2,"")</f>
        <v>اسم الام:</v>
      </c>
      <c r="AA4" s="1">
        <f t="shared" ref="AA4:AA21" si="1">IFERROR(SMALL($Y$3:$Y$22,X4),"")</f>
        <v>2</v>
      </c>
      <c r="AB4" s="1"/>
      <c r="AC4" s="215"/>
      <c r="AD4" s="215"/>
      <c r="AE4" s="432" t="str">
        <f t="shared" ref="AE4:AE22" si="2">IFERROR(VLOOKUP(AA4,$X$3:$Z$22,3,0),"")</f>
        <v>اسم الام:</v>
      </c>
      <c r="AF4" s="432"/>
      <c r="AG4" s="432"/>
      <c r="AH4" s="215"/>
      <c r="AI4" s="215"/>
      <c r="AJ4" s="1"/>
      <c r="AP4" s="46" t="s">
        <v>64</v>
      </c>
    </row>
    <row r="5" spans="1:42" ht="16.8" thickTop="1" thickBot="1" x14ac:dyDescent="0.35">
      <c r="A5" s="1"/>
      <c r="B5" s="415" t="s">
        <v>2710</v>
      </c>
      <c r="C5" s="416"/>
      <c r="D5" s="397">
        <f>'اختيار المقررات'!L3</f>
        <v>0</v>
      </c>
      <c r="E5" s="397"/>
      <c r="F5" s="416" t="s">
        <v>2711</v>
      </c>
      <c r="G5" s="416"/>
      <c r="H5" s="423">
        <f>'اختيار المقررات'!Q3</f>
        <v>0</v>
      </c>
      <c r="I5" s="423"/>
      <c r="J5" s="218" t="s">
        <v>2712</v>
      </c>
      <c r="K5" s="423" t="str">
        <f>'اختيار المقررات'!AB3</f>
        <v>غير سوري</v>
      </c>
      <c r="L5" s="423"/>
      <c r="M5" s="423"/>
      <c r="N5" s="416" t="s">
        <v>2713</v>
      </c>
      <c r="O5" s="416"/>
      <c r="P5" s="397" t="str">
        <f>'اختيار المقررات'!W3</f>
        <v>غير سوري</v>
      </c>
      <c r="Q5" s="397"/>
      <c r="R5" s="424"/>
      <c r="X5" s="1">
        <v>3</v>
      </c>
      <c r="Y5" s="1">
        <f t="shared" si="0"/>
        <v>3</v>
      </c>
      <c r="Z5" s="1" t="str">
        <f>IF(LEN(N3)&lt;2,Q3,"")</f>
        <v>Full Name</v>
      </c>
      <c r="AA5" s="1">
        <f t="shared" si="1"/>
        <v>3</v>
      </c>
      <c r="AB5" s="1"/>
      <c r="AC5" s="215"/>
      <c r="AD5" s="215"/>
      <c r="AE5" s="432" t="str">
        <f t="shared" si="2"/>
        <v>Full Name</v>
      </c>
      <c r="AF5" s="432"/>
      <c r="AG5" s="432"/>
      <c r="AH5" s="215"/>
      <c r="AI5" s="215"/>
      <c r="AJ5" s="1"/>
      <c r="AP5" s="81" t="s">
        <v>1902</v>
      </c>
    </row>
    <row r="6" spans="1:42" ht="15.75" customHeight="1" thickTop="1" thickBot="1" x14ac:dyDescent="0.35">
      <c r="A6" s="1"/>
      <c r="B6" s="395" t="s">
        <v>2714</v>
      </c>
      <c r="C6" s="396"/>
      <c r="D6" s="397" t="str">
        <f>'اختيار المقررات'!AE3</f>
        <v>لايوجد</v>
      </c>
      <c r="E6" s="397"/>
      <c r="F6" s="396" t="s">
        <v>2715</v>
      </c>
      <c r="G6" s="396"/>
      <c r="H6" s="397">
        <f>'اختيار المقررات'!E4</f>
        <v>0</v>
      </c>
      <c r="I6" s="397"/>
      <c r="J6" s="219" t="s">
        <v>2716</v>
      </c>
      <c r="K6" s="423">
        <f>'اختيار المقررات'!Q4</f>
        <v>0</v>
      </c>
      <c r="L6" s="423"/>
      <c r="M6" s="423"/>
      <c r="N6" s="396" t="s">
        <v>2717</v>
      </c>
      <c r="O6" s="396"/>
      <c r="P6" s="397">
        <f>'اختيار المقررات'!L4</f>
        <v>0</v>
      </c>
      <c r="Q6" s="397"/>
      <c r="R6" s="424"/>
      <c r="X6" s="1">
        <v>4</v>
      </c>
      <c r="Y6" s="1">
        <f t="shared" si="0"/>
        <v>4</v>
      </c>
      <c r="Z6" s="1" t="str">
        <f>IF(LEN(J3)&lt;2,M3,"")</f>
        <v>Father Name</v>
      </c>
      <c r="AA6" s="1">
        <f t="shared" si="1"/>
        <v>4</v>
      </c>
      <c r="AB6" s="1"/>
      <c r="AC6" s="215"/>
      <c r="AD6" s="215"/>
      <c r="AE6" s="432" t="str">
        <f t="shared" si="2"/>
        <v>Father Name</v>
      </c>
      <c r="AF6" s="432"/>
      <c r="AG6" s="432"/>
      <c r="AH6" s="215"/>
      <c r="AI6" s="215"/>
      <c r="AJ6" s="1"/>
      <c r="AP6" s="81" t="s">
        <v>132</v>
      </c>
    </row>
    <row r="7" spans="1:42" ht="15" customHeight="1" thickTop="1" thickBot="1" x14ac:dyDescent="0.35">
      <c r="A7" s="1"/>
      <c r="B7" s="417" t="s">
        <v>2718</v>
      </c>
      <c r="C7" s="418"/>
      <c r="D7" s="425">
        <f>'اختيار المقررات'!W4</f>
        <v>0</v>
      </c>
      <c r="E7" s="393"/>
      <c r="F7" s="418" t="s">
        <v>2719</v>
      </c>
      <c r="G7" s="418"/>
      <c r="H7" s="445">
        <f>'اختيار المقررات'!AB4</f>
        <v>0</v>
      </c>
      <c r="I7" s="446"/>
      <c r="J7" s="220" t="s">
        <v>128</v>
      </c>
      <c r="K7" s="393">
        <f>'اختيار المقررات'!AE4</f>
        <v>0</v>
      </c>
      <c r="L7" s="393"/>
      <c r="M7" s="393"/>
      <c r="N7" s="393"/>
      <c r="O7" s="393"/>
      <c r="P7" s="393"/>
      <c r="Q7" s="393"/>
      <c r="R7" s="394"/>
      <c r="X7" s="1">
        <v>5</v>
      </c>
      <c r="Y7" s="1">
        <f t="shared" si="0"/>
        <v>5</v>
      </c>
      <c r="Z7" s="1" t="str">
        <f>IF(LEN(F3)&lt;2,H3,"")</f>
        <v>Mother Name</v>
      </c>
      <c r="AA7" s="1">
        <f t="shared" si="1"/>
        <v>5</v>
      </c>
      <c r="AB7" s="1"/>
      <c r="AC7" s="215"/>
      <c r="AD7" s="215"/>
      <c r="AE7" s="432" t="str">
        <f t="shared" si="2"/>
        <v>Mother Name</v>
      </c>
      <c r="AF7" s="432"/>
      <c r="AG7" s="432"/>
      <c r="AH7" s="215"/>
      <c r="AI7" s="215"/>
      <c r="AJ7" s="1"/>
      <c r="AP7" s="81" t="s">
        <v>8</v>
      </c>
    </row>
    <row r="8" spans="1:42" ht="18" customHeight="1" thickTop="1" thickBot="1" x14ac:dyDescent="0.35">
      <c r="A8" s="1"/>
      <c r="B8" s="578" t="str">
        <f>IF(AD1&lt;&gt;"",AD1,AI2)</f>
        <v>يجب عليك ادخال البيانات المطلوبة أدناه بالمعلومات الصحيحة في صفحة إدخال البيانات لتتمكن من طباعة استمارة المقررات بشكل صحيح</v>
      </c>
      <c r="C8" s="579"/>
      <c r="D8" s="579"/>
      <c r="E8" s="579"/>
      <c r="F8" s="579"/>
      <c r="G8" s="579"/>
      <c r="H8" s="579"/>
      <c r="I8" s="579"/>
      <c r="J8" s="579"/>
      <c r="K8" s="579"/>
      <c r="L8" s="579"/>
      <c r="M8" s="579"/>
      <c r="N8" s="579"/>
      <c r="O8" s="579"/>
      <c r="P8" s="579"/>
      <c r="Q8" s="579"/>
      <c r="R8" s="579"/>
      <c r="X8" s="1">
        <v>6</v>
      </c>
      <c r="Y8" s="1">
        <f>IF(Z8&lt;&gt;"",X8,"")</f>
        <v>6</v>
      </c>
      <c r="Z8" s="1" t="str">
        <f>IF(LEN(D4)&lt;2,B4,"")</f>
        <v>الجنس:</v>
      </c>
      <c r="AA8" s="1">
        <f t="shared" si="1"/>
        <v>6</v>
      </c>
      <c r="AB8" s="1"/>
      <c r="AC8" s="215"/>
      <c r="AD8" s="215"/>
      <c r="AE8" s="432" t="str">
        <f t="shared" si="2"/>
        <v>الجنس:</v>
      </c>
      <c r="AF8" s="432"/>
      <c r="AG8" s="432"/>
      <c r="AH8" s="215"/>
      <c r="AI8" s="215"/>
      <c r="AJ8" s="1"/>
      <c r="AP8" s="1" t="s">
        <v>1903</v>
      </c>
    </row>
    <row r="9" spans="1:42" ht="18" customHeight="1" thickTop="1" thickBot="1" x14ac:dyDescent="0.35">
      <c r="A9" s="1"/>
      <c r="B9" s="580"/>
      <c r="C9" s="580"/>
      <c r="D9" s="580"/>
      <c r="E9" s="580"/>
      <c r="F9" s="580"/>
      <c r="G9" s="580"/>
      <c r="H9" s="580"/>
      <c r="I9" s="580"/>
      <c r="J9" s="580"/>
      <c r="K9" s="580"/>
      <c r="L9" s="580"/>
      <c r="M9" s="580"/>
      <c r="N9" s="580"/>
      <c r="O9" s="580"/>
      <c r="P9" s="580"/>
      <c r="Q9" s="580"/>
      <c r="R9" s="580"/>
      <c r="S9" s="50"/>
      <c r="T9" s="50"/>
      <c r="U9" s="50"/>
      <c r="X9" s="1">
        <v>7</v>
      </c>
      <c r="Y9" s="1">
        <f t="shared" si="0"/>
        <v>7</v>
      </c>
      <c r="Z9" s="1" t="str">
        <f>IF(LEN(H4)&lt;2,F4,"")</f>
        <v>تاريخ الميلاد:</v>
      </c>
      <c r="AA9" s="1">
        <f t="shared" si="1"/>
        <v>7</v>
      </c>
      <c r="AB9" s="1"/>
      <c r="AC9" s="215"/>
      <c r="AD9" s="215"/>
      <c r="AE9" s="432" t="str">
        <f t="shared" si="2"/>
        <v>تاريخ الميلاد:</v>
      </c>
      <c r="AF9" s="432"/>
      <c r="AG9" s="432"/>
      <c r="AH9" s="215"/>
      <c r="AI9" s="215"/>
      <c r="AJ9" s="1"/>
      <c r="AP9" s="1" t="s">
        <v>15</v>
      </c>
    </row>
    <row r="10" spans="1:42" ht="16.5" customHeight="1" thickTop="1" thickBot="1" x14ac:dyDescent="0.35">
      <c r="B10" s="165"/>
      <c r="C10" s="165"/>
      <c r="D10" s="165"/>
      <c r="E10" s="165"/>
      <c r="F10" s="165"/>
      <c r="G10" s="165"/>
      <c r="H10" s="165"/>
      <c r="I10" s="165"/>
      <c r="J10" s="165"/>
      <c r="K10" s="165"/>
      <c r="L10" s="165"/>
      <c r="M10" s="165"/>
      <c r="N10" s="165"/>
      <c r="O10" s="165"/>
      <c r="P10" s="165"/>
      <c r="Q10" s="165"/>
      <c r="R10" s="165"/>
      <c r="S10" s="50"/>
      <c r="T10" s="50"/>
      <c r="U10" s="50"/>
      <c r="X10" s="1">
        <v>8</v>
      </c>
      <c r="Y10" s="1">
        <f t="shared" si="0"/>
        <v>8</v>
      </c>
      <c r="Z10" s="1" t="str">
        <f>IF(LEN(K4)&lt;2,J4,"")</f>
        <v>مكان الميلاد:</v>
      </c>
      <c r="AA10" s="1">
        <f t="shared" si="1"/>
        <v>8</v>
      </c>
      <c r="AB10" s="1"/>
      <c r="AC10" s="215"/>
      <c r="AD10" s="215"/>
      <c r="AE10" s="432" t="str">
        <f t="shared" si="2"/>
        <v>مكان الميلاد:</v>
      </c>
      <c r="AF10" s="432"/>
      <c r="AG10" s="432"/>
      <c r="AH10" s="215"/>
      <c r="AI10" s="215"/>
      <c r="AJ10" s="1"/>
    </row>
    <row r="11" spans="1:42" ht="22.8" customHeight="1" thickTop="1" thickBot="1" x14ac:dyDescent="0.35">
      <c r="B11" s="166"/>
      <c r="C11" s="167" t="s">
        <v>30</v>
      </c>
      <c r="D11" s="419" t="s">
        <v>31</v>
      </c>
      <c r="E11" s="420"/>
      <c r="F11" s="420"/>
      <c r="G11" s="421"/>
      <c r="H11" s="168"/>
      <c r="I11" s="49" t="s">
        <v>9</v>
      </c>
      <c r="J11" s="166"/>
      <c r="K11" s="167" t="s">
        <v>30</v>
      </c>
      <c r="L11" s="419" t="s">
        <v>31</v>
      </c>
      <c r="M11" s="420"/>
      <c r="N11" s="420"/>
      <c r="O11" s="421"/>
      <c r="P11" s="168"/>
      <c r="Q11" s="49" t="s">
        <v>9</v>
      </c>
      <c r="R11" s="169"/>
      <c r="S11" s="50"/>
      <c r="T11" s="50"/>
      <c r="U11" s="51"/>
      <c r="V11" s="164" t="str">
        <f>IFERROR(SMALL('اختيار المقررات'!$AL$8:$AL$57,'اختيار المقررات'!AM8),"")</f>
        <v/>
      </c>
      <c r="X11" s="1">
        <v>9</v>
      </c>
      <c r="Y11" s="1">
        <f t="shared" si="0"/>
        <v>9</v>
      </c>
      <c r="Z11" s="1" t="str">
        <f>IF(LEN(N4)&lt;2,Q4,"")</f>
        <v>place of birth</v>
      </c>
      <c r="AA11" s="1">
        <f t="shared" si="1"/>
        <v>9</v>
      </c>
      <c r="AB11" s="1"/>
      <c r="AC11" s="215"/>
      <c r="AD11" s="215"/>
      <c r="AE11" s="432" t="str">
        <f t="shared" si="2"/>
        <v>place of birth</v>
      </c>
      <c r="AF11" s="432"/>
      <c r="AG11" s="432"/>
      <c r="AH11" s="215"/>
      <c r="AI11" s="215"/>
      <c r="AJ11" s="1"/>
    </row>
    <row r="12" spans="1:42" ht="17.399999999999999" customHeight="1" thickTop="1" thickBot="1" x14ac:dyDescent="0.35">
      <c r="B12" s="170" t="str">
        <f>IF(AJ1&gt;0,"",V11)</f>
        <v/>
      </c>
      <c r="C12" s="171" t="str">
        <f>IFERROR(VLOOKUP(B12,'اختيار المقررات'!AU5:AY54,2,0),"")</f>
        <v/>
      </c>
      <c r="D12" s="422" t="str">
        <f>IFERROR(VLOOKUP(B12,'اختيار المقررات'!AU5:AY54,3,0),"")</f>
        <v/>
      </c>
      <c r="E12" s="422"/>
      <c r="F12" s="422"/>
      <c r="G12" s="422"/>
      <c r="H12" s="172" t="str">
        <f>IFERROR(VLOOKUP(B12,'اختيار المقررات'!AU5:AY54,4,0),"")</f>
        <v/>
      </c>
      <c r="I12" s="163" t="str">
        <f>IFERROR(VLOOKUP(B12,'اختيار المقررات'!AU5:AY54,5,0),"")</f>
        <v/>
      </c>
      <c r="J12" s="170" t="str">
        <f>IF(AJ1&gt;0,"",V19)</f>
        <v/>
      </c>
      <c r="K12" s="171" t="str">
        <f>IFERROR(VLOOKUP(J12,'اختيار المقررات'!AU5:AY54,2,0),"")</f>
        <v/>
      </c>
      <c r="L12" s="422" t="str">
        <f>IFERROR(VLOOKUP(J12,'اختيار المقررات'!AU5:AY54,3,0),"")</f>
        <v/>
      </c>
      <c r="M12" s="422"/>
      <c r="N12" s="422"/>
      <c r="O12" s="422"/>
      <c r="P12" s="172" t="str">
        <f>IFERROR(VLOOKUP(J12,'اختيار المقررات'!AU5:AY54,4,0),"")</f>
        <v/>
      </c>
      <c r="Q12" s="163" t="str">
        <f>IFERROR(VLOOKUP(J12,'اختيار المقررات'!AU5:AY54,5,0),"")</f>
        <v/>
      </c>
      <c r="R12" s="51"/>
      <c r="T12" s="173"/>
      <c r="V12" s="164" t="str">
        <f>IFERROR(SMALL('اختيار المقررات'!$AL$8:$AL$57,'اختيار المقررات'!AM9),"")</f>
        <v/>
      </c>
      <c r="X12" s="1">
        <v>10</v>
      </c>
      <c r="Y12" s="1">
        <f t="shared" si="0"/>
        <v>10</v>
      </c>
      <c r="Z12" s="1" t="str">
        <f>IF(LEN(D5)&lt;2,B5,"")</f>
        <v>الجنسية:</v>
      </c>
      <c r="AA12" s="1">
        <f t="shared" si="1"/>
        <v>10</v>
      </c>
      <c r="AB12" s="1"/>
      <c r="AC12" s="215"/>
      <c r="AD12" s="215"/>
      <c r="AE12" s="432" t="str">
        <f t="shared" si="2"/>
        <v>الجنسية:</v>
      </c>
      <c r="AF12" s="432"/>
      <c r="AG12" s="432"/>
      <c r="AH12" s="215"/>
      <c r="AI12" s="215"/>
      <c r="AJ12" s="1"/>
    </row>
    <row r="13" spans="1:42" ht="17.399999999999999" customHeight="1" thickTop="1" thickBot="1" x14ac:dyDescent="0.35">
      <c r="B13" s="170" t="str">
        <f t="shared" ref="B13:B19" si="3">IF(AJ2&gt;0,"",V12)</f>
        <v/>
      </c>
      <c r="C13" s="171" t="str">
        <f>IFERROR(VLOOKUP(B13,'اختيار المقررات'!AU6:AY55,2,0),"")</f>
        <v/>
      </c>
      <c r="D13" s="422" t="str">
        <f>IFERROR(VLOOKUP(B13,'اختيار المقررات'!AU6:AY55,3,0),"")</f>
        <v/>
      </c>
      <c r="E13" s="422"/>
      <c r="F13" s="422"/>
      <c r="G13" s="422"/>
      <c r="H13" s="172" t="str">
        <f>IFERROR(VLOOKUP(B13,'اختيار المقررات'!AU6:AY55,4,0),"")</f>
        <v/>
      </c>
      <c r="I13" s="163" t="str">
        <f>IFERROR(VLOOKUP(B13,'اختيار المقررات'!AU6:AY55,5,0),"")</f>
        <v/>
      </c>
      <c r="J13" s="170" t="str">
        <f t="shared" ref="J13:J19" si="4">IF(AJ2&gt;0,"",V20)</f>
        <v/>
      </c>
      <c r="K13" s="171" t="str">
        <f>IFERROR(VLOOKUP(J13,'اختيار المقررات'!AU6:AY55,2,0),"")</f>
        <v/>
      </c>
      <c r="L13" s="422" t="str">
        <f>IFERROR(VLOOKUP(J13,'اختيار المقررات'!AU6:AY55,3,0),"")</f>
        <v/>
      </c>
      <c r="M13" s="422"/>
      <c r="N13" s="422"/>
      <c r="O13" s="422"/>
      <c r="P13" s="172" t="str">
        <f>IFERROR(VLOOKUP(J13,'اختيار المقررات'!AU6:AY55,4,0),"")</f>
        <v/>
      </c>
      <c r="Q13" s="163" t="str">
        <f>IFERROR(VLOOKUP(J13,'اختيار المقررات'!AU6:AY55,5,0),"")</f>
        <v/>
      </c>
      <c r="R13" s="51"/>
      <c r="S13" s="173"/>
      <c r="T13" s="173"/>
      <c r="U13" s="174"/>
      <c r="V13" s="164" t="str">
        <f>IFERROR(SMALL('اختيار المقررات'!$AL$8:$AL$57,'اختيار المقررات'!AM10),"")</f>
        <v/>
      </c>
      <c r="X13" s="1">
        <v>11</v>
      </c>
      <c r="Y13" s="1">
        <f t="shared" si="0"/>
        <v>11</v>
      </c>
      <c r="Z13" s="1" t="str">
        <f>IF(LEN(H5)&lt;2,F5,"")</f>
        <v>الرقم الوطني:</v>
      </c>
      <c r="AA13" s="1">
        <f t="shared" si="1"/>
        <v>11</v>
      </c>
      <c r="AB13" s="1"/>
      <c r="AC13" s="215"/>
      <c r="AD13" s="215"/>
      <c r="AE13" s="432" t="str">
        <f t="shared" si="2"/>
        <v>الرقم الوطني:</v>
      </c>
      <c r="AF13" s="432"/>
      <c r="AG13" s="432"/>
      <c r="AH13" s="215"/>
      <c r="AI13" s="215"/>
      <c r="AJ13" s="1"/>
    </row>
    <row r="14" spans="1:42" ht="17.399999999999999" customHeight="1" thickTop="1" thickBot="1" x14ac:dyDescent="0.35">
      <c r="B14" s="170" t="str">
        <f t="shared" si="3"/>
        <v/>
      </c>
      <c r="C14" s="171" t="str">
        <f>IFERROR(VLOOKUP(B14,'اختيار المقررات'!AU7:AY56,2,0),"")</f>
        <v/>
      </c>
      <c r="D14" s="422" t="str">
        <f>IFERROR(VLOOKUP(B14,'اختيار المقررات'!AU7:AY56,3,0),"")</f>
        <v/>
      </c>
      <c r="E14" s="422"/>
      <c r="F14" s="422"/>
      <c r="G14" s="422"/>
      <c r="H14" s="172" t="str">
        <f>IFERROR(VLOOKUP(B14,'اختيار المقررات'!AU7:AY56,4,0),"")</f>
        <v/>
      </c>
      <c r="I14" s="163" t="str">
        <f>IFERROR(VLOOKUP(B14,'اختيار المقررات'!AU7:AY56,5,0),"")</f>
        <v/>
      </c>
      <c r="J14" s="170" t="str">
        <f t="shared" si="4"/>
        <v/>
      </c>
      <c r="K14" s="171" t="str">
        <f>IFERROR(VLOOKUP(J14,'اختيار المقررات'!AU7:AY56,2,0),"")</f>
        <v/>
      </c>
      <c r="L14" s="422" t="str">
        <f>IFERROR(VLOOKUP(J14,'اختيار المقررات'!AU7:AY56,3,0),"")</f>
        <v/>
      </c>
      <c r="M14" s="422"/>
      <c r="N14" s="422"/>
      <c r="O14" s="422"/>
      <c r="P14" s="172" t="str">
        <f>IFERROR(VLOOKUP(J14,'اختيار المقررات'!AU7:AY56,4,0),"")</f>
        <v/>
      </c>
      <c r="Q14" s="163" t="str">
        <f>IFERROR(VLOOKUP(J14,'اختيار المقررات'!AU7:AY56,5,0),"")</f>
        <v/>
      </c>
      <c r="R14" s="51"/>
      <c r="S14" s="173"/>
      <c r="T14" s="173"/>
      <c r="U14" s="174"/>
      <c r="V14" s="164" t="str">
        <f>IFERROR(SMALL('اختيار المقررات'!$AL$8:$AL$57,'اختيار المقررات'!AM11),"")</f>
        <v/>
      </c>
      <c r="X14" s="1">
        <v>12</v>
      </c>
      <c r="Y14" s="1" t="str">
        <f t="shared" si="0"/>
        <v/>
      </c>
      <c r="Z14" s="1" t="str">
        <f>IF(LEN(K5)&lt;2,J5,"")</f>
        <v/>
      </c>
      <c r="AA14" s="1">
        <f t="shared" si="1"/>
        <v>15</v>
      </c>
      <c r="AB14" s="1"/>
      <c r="AC14" s="215"/>
      <c r="AD14" s="215"/>
      <c r="AE14" s="432" t="str">
        <f t="shared" si="2"/>
        <v>نوع الثانوية:</v>
      </c>
      <c r="AF14" s="432"/>
      <c r="AG14" s="432"/>
      <c r="AH14" s="215"/>
      <c r="AI14" s="215"/>
      <c r="AJ14" s="1"/>
    </row>
    <row r="15" spans="1:42" ht="17.399999999999999" customHeight="1" thickTop="1" thickBot="1" x14ac:dyDescent="0.35">
      <c r="B15" s="170" t="str">
        <f t="shared" si="3"/>
        <v/>
      </c>
      <c r="C15" s="171" t="str">
        <f>IFERROR(VLOOKUP(B15,'اختيار المقررات'!AU8:AY57,2,0),"")</f>
        <v/>
      </c>
      <c r="D15" s="422" t="str">
        <f>IFERROR(VLOOKUP(B15,'اختيار المقررات'!AU8:AY57,3,0),"")</f>
        <v/>
      </c>
      <c r="E15" s="422"/>
      <c r="F15" s="422"/>
      <c r="G15" s="422"/>
      <c r="H15" s="172" t="str">
        <f>IFERROR(VLOOKUP(B15,'اختيار المقررات'!AU8:AY57,4,0),"")</f>
        <v/>
      </c>
      <c r="I15" s="163" t="str">
        <f>IFERROR(VLOOKUP(B15,'اختيار المقررات'!AU8:AY57,5,0),"")</f>
        <v/>
      </c>
      <c r="J15" s="170" t="str">
        <f t="shared" si="4"/>
        <v/>
      </c>
      <c r="K15" s="171" t="str">
        <f>IFERROR(VLOOKUP(J15,'اختيار المقررات'!AU8:AY57,2,0),"")</f>
        <v/>
      </c>
      <c r="L15" s="422" t="str">
        <f>IFERROR(VLOOKUP(J15,'اختيار المقررات'!AU8:AY57,3,0),"")</f>
        <v/>
      </c>
      <c r="M15" s="422"/>
      <c r="N15" s="422"/>
      <c r="O15" s="422"/>
      <c r="P15" s="172" t="str">
        <f>IFERROR(VLOOKUP(J15,'اختيار المقررات'!AU8:AY57,4,0),"")</f>
        <v/>
      </c>
      <c r="Q15" s="163" t="str">
        <f>IFERROR(VLOOKUP(J15,'اختيار المقررات'!AU8:AY57,5,0),"")</f>
        <v/>
      </c>
      <c r="R15" s="51"/>
      <c r="S15" s="173"/>
      <c r="T15" s="173"/>
      <c r="U15" s="174"/>
      <c r="V15" s="164" t="str">
        <f>IFERROR(SMALL('اختيار المقررات'!$AL$8:$AL$57,'اختيار المقررات'!AM12),"")</f>
        <v/>
      </c>
      <c r="X15" s="1">
        <v>13</v>
      </c>
      <c r="Y15" s="1" t="str">
        <f t="shared" si="0"/>
        <v/>
      </c>
      <c r="Z15" s="1" t="str">
        <f>IF(LEN(P5)&lt;2,N5,"")</f>
        <v/>
      </c>
      <c r="AA15" s="1">
        <f t="shared" si="1"/>
        <v>16</v>
      </c>
      <c r="AB15" s="1"/>
      <c r="AC15" s="215"/>
      <c r="AD15" s="215"/>
      <c r="AE15" s="432" t="str">
        <f t="shared" si="2"/>
        <v>محافظتها:</v>
      </c>
      <c r="AF15" s="432"/>
      <c r="AG15" s="432"/>
      <c r="AH15" s="215"/>
      <c r="AI15" s="215"/>
      <c r="AJ15" s="1"/>
    </row>
    <row r="16" spans="1:42" ht="17.399999999999999" customHeight="1" thickTop="1" thickBot="1" x14ac:dyDescent="0.35">
      <c r="B16" s="170" t="str">
        <f t="shared" si="3"/>
        <v/>
      </c>
      <c r="C16" s="171" t="str">
        <f>IFERROR(VLOOKUP(B16,'اختيار المقررات'!AU9:AY58,2,0),"")</f>
        <v/>
      </c>
      <c r="D16" s="422" t="str">
        <f>IFERROR(VLOOKUP(B16,'اختيار المقررات'!AU9:AY58,3,0),"")</f>
        <v/>
      </c>
      <c r="E16" s="422"/>
      <c r="F16" s="422"/>
      <c r="G16" s="422"/>
      <c r="H16" s="172" t="str">
        <f>IFERROR(VLOOKUP(B16,'اختيار المقررات'!AU9:AY58,4,0),"")</f>
        <v/>
      </c>
      <c r="I16" s="163" t="str">
        <f>IFERROR(VLOOKUP(B16,'اختيار المقررات'!AU9:AY58,5,0),"")</f>
        <v/>
      </c>
      <c r="J16" s="170" t="str">
        <f t="shared" si="4"/>
        <v/>
      </c>
      <c r="K16" s="171" t="str">
        <f>IFERROR(VLOOKUP(J16,'اختيار المقررات'!AU9:AY58,2,0),"")</f>
        <v/>
      </c>
      <c r="L16" s="422" t="str">
        <f>IFERROR(VLOOKUP(J16,'اختيار المقررات'!AU9:AY58,3,0),"")</f>
        <v/>
      </c>
      <c r="M16" s="422"/>
      <c r="N16" s="422"/>
      <c r="O16" s="422"/>
      <c r="P16" s="172" t="str">
        <f>IFERROR(VLOOKUP(J16,'اختيار المقررات'!AU9:AY58,4,0),"")</f>
        <v/>
      </c>
      <c r="Q16" s="163" t="str">
        <f>IFERROR(VLOOKUP(J16,'اختيار المقررات'!AU9:AY58,5,0),"")</f>
        <v/>
      </c>
      <c r="R16" s="51"/>
      <c r="S16" s="173"/>
      <c r="T16" s="173"/>
      <c r="U16" s="174"/>
      <c r="V16" s="164" t="str">
        <f>IFERROR(SMALL('اختيار المقررات'!$AL$8:$AL$57,'اختيار المقررات'!AM13),"")</f>
        <v/>
      </c>
      <c r="X16" s="1">
        <v>14</v>
      </c>
      <c r="Y16" s="1" t="str">
        <f t="shared" si="0"/>
        <v/>
      </c>
      <c r="Z16" s="1" t="str">
        <f>IF(LEN(D6)&lt;2,B6,"")</f>
        <v/>
      </c>
      <c r="AA16" s="1">
        <f t="shared" si="1"/>
        <v>17</v>
      </c>
      <c r="AB16" s="1"/>
      <c r="AC16" s="215"/>
      <c r="AD16" s="215"/>
      <c r="AE16" s="432" t="str">
        <f t="shared" si="2"/>
        <v>عامها:</v>
      </c>
      <c r="AF16" s="432"/>
      <c r="AG16" s="432"/>
      <c r="AH16" s="215"/>
      <c r="AI16" s="215"/>
      <c r="AJ16" s="1"/>
    </row>
    <row r="17" spans="1:36" ht="17.399999999999999" customHeight="1" thickTop="1" thickBot="1" x14ac:dyDescent="0.35">
      <c r="B17" s="170" t="str">
        <f t="shared" si="3"/>
        <v/>
      </c>
      <c r="C17" s="171" t="str">
        <f>IFERROR(VLOOKUP(B17,'اختيار المقررات'!AU10:AY59,2,0),"")</f>
        <v/>
      </c>
      <c r="D17" s="422" t="str">
        <f>IFERROR(VLOOKUP(B17,'اختيار المقررات'!AU10:AY59,3,0),"")</f>
        <v/>
      </c>
      <c r="E17" s="422"/>
      <c r="F17" s="422"/>
      <c r="G17" s="422"/>
      <c r="H17" s="172" t="str">
        <f>IFERROR(VLOOKUP(B17,'اختيار المقررات'!AU10:AY59,4,0),"")</f>
        <v/>
      </c>
      <c r="I17" s="163" t="str">
        <f>IFERROR(VLOOKUP(B17,'اختيار المقررات'!AU10:AY59,5,0),"")</f>
        <v/>
      </c>
      <c r="J17" s="170" t="str">
        <f t="shared" si="4"/>
        <v/>
      </c>
      <c r="K17" s="171" t="str">
        <f>IFERROR(VLOOKUP(J17,'اختيار المقررات'!AU10:AY59,2,0),"")</f>
        <v/>
      </c>
      <c r="L17" s="422" t="str">
        <f>IFERROR(VLOOKUP(J17,'اختيار المقررات'!AU10:AY59,3,0),"")</f>
        <v/>
      </c>
      <c r="M17" s="422"/>
      <c r="N17" s="422"/>
      <c r="O17" s="422"/>
      <c r="P17" s="172" t="str">
        <f>IFERROR(VLOOKUP(J17,'اختيار المقررات'!AU10:AY59,4,0),"")</f>
        <v/>
      </c>
      <c r="Q17" s="163" t="str">
        <f>IFERROR(VLOOKUP(J17,'اختيار المقررات'!AU10:AY59,5,0),"")</f>
        <v/>
      </c>
      <c r="R17" s="51"/>
      <c r="S17" s="173"/>
      <c r="T17" s="173"/>
      <c r="U17" s="174"/>
      <c r="V17" s="164" t="str">
        <f>IFERROR(SMALL('اختيار المقررات'!$AL$8:$AL$57,'اختيار المقررات'!AM14),"")</f>
        <v/>
      </c>
      <c r="X17" s="1">
        <v>15</v>
      </c>
      <c r="Y17" s="1">
        <f t="shared" si="0"/>
        <v>15</v>
      </c>
      <c r="Z17" s="1" t="str">
        <f>IF(LEN(H6)&lt;2,F6,"")</f>
        <v>نوع الثانوية:</v>
      </c>
      <c r="AA17" s="1">
        <f t="shared" si="1"/>
        <v>18</v>
      </c>
      <c r="AB17" s="1"/>
      <c r="AC17" s="215"/>
      <c r="AD17" s="215"/>
      <c r="AE17" s="432" t="str">
        <f t="shared" si="2"/>
        <v>الموبايل:</v>
      </c>
      <c r="AF17" s="432"/>
      <c r="AG17" s="432"/>
      <c r="AH17" s="215"/>
      <c r="AI17" s="215"/>
      <c r="AJ17" s="1"/>
    </row>
    <row r="18" spans="1:36" ht="17.399999999999999" customHeight="1" thickTop="1" thickBot="1" x14ac:dyDescent="0.35">
      <c r="B18" s="170" t="str">
        <f t="shared" si="3"/>
        <v/>
      </c>
      <c r="C18" s="171" t="str">
        <f>IFERROR(VLOOKUP(B18,'اختيار المقررات'!AU11:AY60,2,0),"")</f>
        <v/>
      </c>
      <c r="D18" s="422" t="str">
        <f>IFERROR(VLOOKUP(B18,'اختيار المقررات'!AU11:AY60,3,0),"")</f>
        <v/>
      </c>
      <c r="E18" s="422"/>
      <c r="F18" s="422"/>
      <c r="G18" s="422"/>
      <c r="H18" s="172" t="str">
        <f>IFERROR(VLOOKUP(B18,'اختيار المقررات'!AU11:AY60,4,0),"")</f>
        <v/>
      </c>
      <c r="I18" s="163" t="str">
        <f>IFERROR(VLOOKUP(B18,'اختيار المقررات'!AU11:AY60,5,0),"")</f>
        <v/>
      </c>
      <c r="J18" s="170" t="str">
        <f t="shared" si="4"/>
        <v/>
      </c>
      <c r="K18" s="171" t="str">
        <f>IFERROR(VLOOKUP(J18,'اختيار المقررات'!AU11:AY60,2,0),"")</f>
        <v/>
      </c>
      <c r="L18" s="422" t="str">
        <f>IFERROR(VLOOKUP(J18,'اختيار المقررات'!AU11:AY60,3,0),"")</f>
        <v/>
      </c>
      <c r="M18" s="422"/>
      <c r="N18" s="422"/>
      <c r="O18" s="422"/>
      <c r="P18" s="172" t="str">
        <f>IFERROR(VLOOKUP(J18,'اختيار المقررات'!AU11:AY60,4,0),"")</f>
        <v/>
      </c>
      <c r="Q18" s="163" t="str">
        <f>IFERROR(VLOOKUP(J18,'اختيار المقررات'!AU11:AY60,5,0),"")</f>
        <v/>
      </c>
      <c r="R18" s="51"/>
      <c r="S18" s="173"/>
      <c r="T18" s="173"/>
      <c r="U18" s="174"/>
      <c r="V18" s="164" t="str">
        <f>IFERROR(SMALL('اختيار المقررات'!$AL$8:$AL$57,'اختيار المقررات'!AM15),"")</f>
        <v/>
      </c>
      <c r="X18" s="1">
        <v>16</v>
      </c>
      <c r="Y18" s="1">
        <f t="shared" si="0"/>
        <v>16</v>
      </c>
      <c r="Z18" s="1" t="str">
        <f>IF(LEN(K6)&lt;2,J6,"")</f>
        <v>محافظتها:</v>
      </c>
      <c r="AA18" s="1">
        <f t="shared" si="1"/>
        <v>19</v>
      </c>
      <c r="AB18" s="1"/>
      <c r="AC18" s="215"/>
      <c r="AD18" s="215"/>
      <c r="AE18" s="432" t="str">
        <f t="shared" si="2"/>
        <v>الهاتف:</v>
      </c>
      <c r="AF18" s="432"/>
      <c r="AG18" s="432"/>
      <c r="AH18" s="215"/>
      <c r="AI18" s="215"/>
      <c r="AJ18" s="1"/>
    </row>
    <row r="19" spans="1:36" ht="17.399999999999999" customHeight="1" thickTop="1" thickBot="1" x14ac:dyDescent="0.35">
      <c r="B19" s="170" t="str">
        <f t="shared" si="3"/>
        <v/>
      </c>
      <c r="C19" s="171" t="str">
        <f>IFERROR(VLOOKUP(B19,'اختيار المقررات'!AU12:AY61,2,0),"")</f>
        <v/>
      </c>
      <c r="D19" s="422" t="str">
        <f>IFERROR(VLOOKUP(B19,'اختيار المقررات'!AU12:AY61,3,0),"")</f>
        <v/>
      </c>
      <c r="E19" s="422"/>
      <c r="F19" s="422"/>
      <c r="G19" s="422"/>
      <c r="H19" s="172" t="str">
        <f>IFERROR(VLOOKUP(B19,'اختيار المقررات'!AU12:AY61,4,0),"")</f>
        <v/>
      </c>
      <c r="I19" s="163" t="str">
        <f>IFERROR(VLOOKUP(B19,'اختيار المقررات'!AU12:AY61,5,0),"")</f>
        <v/>
      </c>
      <c r="J19" s="170" t="str">
        <f t="shared" si="4"/>
        <v/>
      </c>
      <c r="K19" s="171" t="str">
        <f>IFERROR(VLOOKUP(J19,'اختيار المقررات'!AU12:AY61,2,0),"")</f>
        <v/>
      </c>
      <c r="L19" s="422" t="str">
        <f>IFERROR(VLOOKUP(J19,'اختيار المقررات'!AU12:AY61,3,0),"")</f>
        <v/>
      </c>
      <c r="M19" s="422"/>
      <c r="N19" s="422"/>
      <c r="O19" s="422"/>
      <c r="P19" s="172" t="str">
        <f>IFERROR(VLOOKUP(J19,'اختيار المقررات'!AU12:AY61,4,0),"")</f>
        <v/>
      </c>
      <c r="Q19" s="163" t="str">
        <f>IFERROR(VLOOKUP(J19,'اختيار المقررات'!AU12:AY61,5,0),"")</f>
        <v/>
      </c>
      <c r="R19" s="51"/>
      <c r="S19" s="173"/>
      <c r="T19" s="173"/>
      <c r="U19" s="174"/>
      <c r="V19" s="164" t="str">
        <f>IFERROR(SMALL('اختيار المقررات'!$AL$8:$AL$57,'اختيار المقررات'!AM16),"")</f>
        <v/>
      </c>
      <c r="X19" s="1">
        <v>17</v>
      </c>
      <c r="Y19" s="1">
        <f t="shared" si="0"/>
        <v>17</v>
      </c>
      <c r="Z19" s="1" t="str">
        <f>IF(LEN(P6)&lt;2,N6,"")</f>
        <v>عامها:</v>
      </c>
      <c r="AA19" s="1">
        <f t="shared" si="1"/>
        <v>20</v>
      </c>
      <c r="AB19" s="1"/>
      <c r="AC19" s="215"/>
      <c r="AD19" s="215"/>
      <c r="AE19" s="432" t="str">
        <f t="shared" si="2"/>
        <v>العنوان :</v>
      </c>
      <c r="AF19" s="432"/>
      <c r="AG19" s="432"/>
      <c r="AH19" s="215"/>
      <c r="AI19" s="215"/>
      <c r="AJ19" s="1"/>
    </row>
    <row r="20" spans="1:36" ht="35.4" customHeight="1" thickTop="1" thickBot="1" x14ac:dyDescent="0.35">
      <c r="B20" s="581" t="e">
        <f>'إدخال البيانات'!A2</f>
        <v>#N/A</v>
      </c>
      <c r="C20" s="581"/>
      <c r="D20" s="581"/>
      <c r="E20" s="581"/>
      <c r="F20" s="581"/>
      <c r="G20" s="581"/>
      <c r="H20" s="581"/>
      <c r="I20" s="581"/>
      <c r="J20" s="581"/>
      <c r="K20" s="581"/>
      <c r="L20" s="581"/>
      <c r="M20" s="581"/>
      <c r="N20" s="581"/>
      <c r="O20" s="581"/>
      <c r="P20" s="581"/>
      <c r="Q20" s="581"/>
      <c r="R20" s="581"/>
      <c r="S20" s="173"/>
      <c r="T20" s="173"/>
      <c r="U20" s="174"/>
      <c r="V20" s="164" t="str">
        <f>IFERROR(SMALL('اختيار المقررات'!$AL$8:$AL$57,'اختيار المقررات'!AM17),"")</f>
        <v/>
      </c>
      <c r="X20" s="1">
        <v>18</v>
      </c>
      <c r="Y20" s="1">
        <f t="shared" si="0"/>
        <v>18</v>
      </c>
      <c r="Z20" s="1" t="str">
        <f>IF(LEN(D7)&lt;2,B7,"")</f>
        <v>الموبايل:</v>
      </c>
      <c r="AA20" s="1" t="str">
        <f t="shared" si="1"/>
        <v/>
      </c>
      <c r="AB20" s="1"/>
      <c r="AC20" s="215"/>
      <c r="AD20" s="215"/>
      <c r="AE20" s="432" t="str">
        <f t="shared" si="2"/>
        <v/>
      </c>
      <c r="AF20" s="432"/>
      <c r="AG20" s="432"/>
      <c r="AH20" s="215"/>
      <c r="AI20" s="215"/>
      <c r="AJ20" s="1"/>
    </row>
    <row r="21" spans="1:36" ht="22.2" thickTop="1" thickBot="1" x14ac:dyDescent="0.35">
      <c r="A21" s="1"/>
      <c r="B21" s="440" t="s">
        <v>134</v>
      </c>
      <c r="C21" s="441"/>
      <c r="D21" s="441"/>
      <c r="E21" s="441"/>
      <c r="F21" s="221">
        <f>'اختيار المقررات'!V30</f>
        <v>0</v>
      </c>
      <c r="G21" s="441" t="s">
        <v>135</v>
      </c>
      <c r="H21" s="441"/>
      <c r="I21" s="441"/>
      <c r="J21" s="441"/>
      <c r="K21" s="423">
        <f>'اختيار المقررات'!AB30</f>
        <v>0</v>
      </c>
      <c r="L21" s="423"/>
      <c r="M21" s="441" t="s">
        <v>136</v>
      </c>
      <c r="N21" s="441"/>
      <c r="O21" s="441"/>
      <c r="P21" s="441"/>
      <c r="Q21" s="423">
        <f>'اختيار المقررات'!AF30</f>
        <v>0</v>
      </c>
      <c r="R21" s="437"/>
      <c r="S21" s="222"/>
      <c r="T21" s="1"/>
      <c r="V21" s="164" t="str">
        <f>IFERROR(SMALL('اختيار المقررات'!$AL$8:$AL$57,'اختيار المقررات'!AM18),"")</f>
        <v/>
      </c>
      <c r="X21" s="1">
        <v>19</v>
      </c>
      <c r="Y21" s="1">
        <f t="shared" si="0"/>
        <v>19</v>
      </c>
      <c r="Z21" s="1" t="str">
        <f>IF(LEN(H7)&lt;2,F7,"")</f>
        <v>الهاتف:</v>
      </c>
      <c r="AA21" s="1" t="str">
        <f t="shared" si="1"/>
        <v/>
      </c>
      <c r="AB21" s="1"/>
      <c r="AC21" s="215"/>
      <c r="AD21" s="215"/>
      <c r="AE21" s="432" t="str">
        <f t="shared" si="2"/>
        <v/>
      </c>
      <c r="AF21" s="432"/>
      <c r="AG21" s="432"/>
      <c r="AH21" s="215"/>
      <c r="AI21" s="215"/>
      <c r="AJ21" s="1"/>
    </row>
    <row r="22" spans="1:36" ht="15" thickTop="1" x14ac:dyDescent="0.3">
      <c r="A22" s="1"/>
      <c r="B22" s="443" t="s">
        <v>129</v>
      </c>
      <c r="C22" s="444"/>
      <c r="D22" s="444"/>
      <c r="E22" s="438">
        <f>'اختيار المقررات'!F5</f>
        <v>0</v>
      </c>
      <c r="F22" s="438"/>
      <c r="G22" s="438"/>
      <c r="H22" s="438"/>
      <c r="I22" s="439"/>
      <c r="J22" s="223" t="s">
        <v>65</v>
      </c>
      <c r="K22" s="397">
        <f>'اختيار المقررات'!Q5</f>
        <v>0</v>
      </c>
      <c r="L22" s="397"/>
      <c r="M22" s="224" t="s">
        <v>0</v>
      </c>
      <c r="N22" s="442">
        <f>'اختيار المقررات'!W5</f>
        <v>0</v>
      </c>
      <c r="O22" s="442"/>
      <c r="P22" s="225"/>
      <c r="Q22" s="225"/>
      <c r="R22" s="225"/>
      <c r="S22" s="1"/>
      <c r="T22" s="1"/>
      <c r="V22" s="164" t="str">
        <f>IFERROR(SMALL('اختيار المقررات'!$AL$8:$AL$57,'اختيار المقررات'!AM19),"")</f>
        <v/>
      </c>
      <c r="X22" s="1">
        <v>20</v>
      </c>
      <c r="Y22" s="1">
        <f t="shared" si="0"/>
        <v>20</v>
      </c>
      <c r="Z22" s="1" t="str">
        <f>IF(LEN(K7)&lt;2,J7,"")</f>
        <v>العنوان :</v>
      </c>
      <c r="AA22" s="1"/>
      <c r="AB22" s="1"/>
      <c r="AC22" s="215"/>
      <c r="AD22" s="215"/>
      <c r="AE22" s="432" t="str">
        <f t="shared" si="2"/>
        <v/>
      </c>
      <c r="AF22" s="432"/>
      <c r="AG22" s="432"/>
      <c r="AH22" s="215"/>
      <c r="AI22" s="215"/>
      <c r="AJ22" s="1"/>
    </row>
    <row r="23" spans="1:36" ht="15.6" customHeight="1" x14ac:dyDescent="0.3">
      <c r="A23" s="1"/>
      <c r="B23" s="466" t="s">
        <v>133</v>
      </c>
      <c r="C23" s="467"/>
      <c r="D23" s="467"/>
      <c r="E23" s="433" t="e">
        <f>'اختيار المقررات'!AD27</f>
        <v>#N/A</v>
      </c>
      <c r="F23" s="433"/>
      <c r="G23" s="434"/>
      <c r="H23" s="468" t="s">
        <v>2720</v>
      </c>
      <c r="I23" s="469"/>
      <c r="J23" s="470">
        <f>'اختيار المقررات'!AB5</f>
        <v>0</v>
      </c>
      <c r="K23" s="470"/>
      <c r="L23" s="471"/>
      <c r="M23" s="469" t="s">
        <v>1904</v>
      </c>
      <c r="N23" s="469"/>
      <c r="O23" s="469" t="s">
        <v>1905</v>
      </c>
      <c r="P23" s="469"/>
      <c r="Q23" s="469" t="s">
        <v>2721</v>
      </c>
      <c r="R23" s="473"/>
      <c r="S23" s="1"/>
      <c r="T23" s="1"/>
      <c r="V23" s="164" t="str">
        <f>IFERROR(SMALL('اختيار المقررات'!$AL$8:$AL$57,'اختيار المقررات'!AM20),"")</f>
        <v/>
      </c>
    </row>
    <row r="24" spans="1:36" ht="14.4" x14ac:dyDescent="0.3">
      <c r="A24" s="1"/>
      <c r="B24" s="466" t="s">
        <v>1906</v>
      </c>
      <c r="C24" s="467"/>
      <c r="D24" s="467"/>
      <c r="E24" s="435" t="e">
        <f>'اختيار المقررات'!W27</f>
        <v>#N/A</v>
      </c>
      <c r="F24" s="435"/>
      <c r="G24" s="436"/>
      <c r="H24" s="475" t="s">
        <v>27</v>
      </c>
      <c r="I24" s="472"/>
      <c r="J24" s="435" t="e">
        <f>'اختيار المقررات'!N27</f>
        <v>#N/A</v>
      </c>
      <c r="K24" s="435"/>
      <c r="L24" s="436"/>
      <c r="M24" s="472"/>
      <c r="N24" s="472"/>
      <c r="O24" s="472"/>
      <c r="P24" s="472"/>
      <c r="Q24" s="472"/>
      <c r="R24" s="474"/>
      <c r="S24" s="1"/>
      <c r="T24" s="1"/>
      <c r="V24" s="164" t="str">
        <f>IFERROR(SMALL('اختيار المقررات'!$AL$8:$AL$57,'اختيار المقررات'!AM21),"")</f>
        <v/>
      </c>
    </row>
    <row r="25" spans="1:36" ht="14.4" x14ac:dyDescent="0.3">
      <c r="A25" s="1"/>
      <c r="B25" s="466" t="s">
        <v>1900</v>
      </c>
      <c r="C25" s="467"/>
      <c r="D25" s="467"/>
      <c r="E25" s="435" t="e">
        <f>'اختيار المقررات'!N28</f>
        <v>#N/A</v>
      </c>
      <c r="F25" s="435"/>
      <c r="G25" s="436"/>
      <c r="H25" s="476" t="s">
        <v>22</v>
      </c>
      <c r="I25" s="477"/>
      <c r="J25" s="226" t="str">
        <f>'اختيار المقررات'!N29</f>
        <v>لا</v>
      </c>
      <c r="K25" s="226"/>
      <c r="L25" s="227"/>
      <c r="M25" s="472"/>
      <c r="N25" s="472"/>
      <c r="O25" s="472"/>
      <c r="P25" s="472"/>
      <c r="Q25" s="472"/>
      <c r="R25" s="474"/>
      <c r="S25" s="1"/>
      <c r="T25" s="1"/>
      <c r="V25" s="164" t="str">
        <f>IFERROR(SMALL('اختيار المقررات'!$AL$8:$AL$57,'اختيار المقررات'!AM22),"")</f>
        <v/>
      </c>
    </row>
    <row r="26" spans="1:36" ht="14.4" x14ac:dyDescent="0.3">
      <c r="A26" s="1"/>
      <c r="B26" s="406" t="s">
        <v>25</v>
      </c>
      <c r="C26" s="407"/>
      <c r="D26" s="407"/>
      <c r="E26" s="408" t="e">
        <f>'اختيار المقررات'!W28</f>
        <v>#N/A</v>
      </c>
      <c r="F26" s="408"/>
      <c r="G26" s="408"/>
      <c r="H26" s="228"/>
      <c r="I26" s="228"/>
      <c r="J26" s="229"/>
      <c r="K26" s="229"/>
      <c r="L26" s="230"/>
      <c r="M26" s="472"/>
      <c r="N26" s="472"/>
      <c r="O26" s="472"/>
      <c r="P26" s="472"/>
      <c r="Q26" s="472"/>
      <c r="R26" s="474"/>
      <c r="S26" s="1"/>
      <c r="T26" s="1"/>
      <c r="V26" s="164" t="str">
        <f>IFERROR(SMALL('اختيار المقررات'!$AL$8:$AL$57,'اختيار المقررات'!AM23),"")</f>
        <v/>
      </c>
    </row>
    <row r="27" spans="1:36" ht="14.4" x14ac:dyDescent="0.3">
      <c r="A27" s="1"/>
      <c r="B27" s="409" t="str">
        <f>'اختيار المقررات'!C27</f>
        <v>منقطع عن التسجيل في</v>
      </c>
      <c r="C27" s="410"/>
      <c r="D27" s="410"/>
      <c r="E27" s="410"/>
      <c r="F27" s="410"/>
      <c r="G27" s="410"/>
      <c r="H27" s="410"/>
      <c r="I27" s="410"/>
      <c r="J27" s="410"/>
      <c r="K27" s="410"/>
      <c r="L27" s="411"/>
      <c r="M27" s="472"/>
      <c r="N27" s="472"/>
      <c r="O27" s="472"/>
      <c r="P27" s="472"/>
      <c r="Q27" s="472"/>
      <c r="R27" s="474"/>
      <c r="S27" s="1"/>
      <c r="T27" s="1"/>
      <c r="V27" s="164" t="str">
        <f>IFERROR(SMALL('اختيار المقررات'!$AL$8:$AL$57,'اختيار المقررات'!AM24),"")</f>
        <v/>
      </c>
    </row>
    <row r="28" spans="1:36" ht="14.4" x14ac:dyDescent="0.3">
      <c r="A28" s="1"/>
      <c r="B28" s="412" t="str">
        <f>'اختيار المقررات'!C28</f>
        <v/>
      </c>
      <c r="C28" s="413"/>
      <c r="D28" s="413"/>
      <c r="E28" s="413"/>
      <c r="F28" s="413"/>
      <c r="G28" s="413" t="str">
        <f>'اختيار المقررات'!C29</f>
        <v/>
      </c>
      <c r="H28" s="413"/>
      <c r="I28" s="413"/>
      <c r="J28" s="413"/>
      <c r="K28" s="413"/>
      <c r="L28" s="414"/>
      <c r="M28" s="472"/>
      <c r="N28" s="472"/>
      <c r="O28" s="472"/>
      <c r="P28" s="472"/>
      <c r="Q28" s="472"/>
      <c r="R28" s="474"/>
      <c r="S28" s="1"/>
      <c r="T28" s="1"/>
      <c r="V28" s="164" t="str">
        <f>IFERROR(SMALL('اختيار المقررات'!$AL$8:$AL$57,'اختيار المقررات'!AM25),"")</f>
        <v/>
      </c>
    </row>
    <row r="29" spans="1:36" ht="14.4" x14ac:dyDescent="0.3">
      <c r="A29" s="1"/>
      <c r="B29" s="412" t="str">
        <f>'اختيار المقررات'!C30</f>
        <v/>
      </c>
      <c r="C29" s="413"/>
      <c r="D29" s="413"/>
      <c r="E29" s="413"/>
      <c r="F29" s="413"/>
      <c r="G29" s="413" t="str">
        <f>'اختيار المقررات'!C31</f>
        <v/>
      </c>
      <c r="H29" s="413"/>
      <c r="I29" s="413"/>
      <c r="J29" s="413"/>
      <c r="K29" s="413"/>
      <c r="L29" s="414"/>
      <c r="M29" s="472"/>
      <c r="N29" s="472"/>
      <c r="O29" s="472"/>
      <c r="P29" s="472"/>
      <c r="Q29" s="472"/>
      <c r="R29" s="474"/>
      <c r="S29" s="1"/>
      <c r="T29" s="1"/>
      <c r="V29" s="164" t="str">
        <f>IFERROR(SMALL('اختيار المقررات'!$AL$8:$AL$57,'اختيار المقررات'!AM26),"")</f>
        <v/>
      </c>
    </row>
    <row r="30" spans="1:36" ht="16.5" customHeight="1" x14ac:dyDescent="0.3">
      <c r="A30" s="1"/>
      <c r="B30" s="460" t="str">
        <f>'اختيار المقررات'!C32</f>
        <v/>
      </c>
      <c r="C30" s="461"/>
      <c r="D30" s="461"/>
      <c r="E30" s="461"/>
      <c r="F30" s="461"/>
      <c r="G30" s="461" t="str">
        <f>'اختيار المقررات'!C33</f>
        <v/>
      </c>
      <c r="H30" s="461"/>
      <c r="I30" s="461"/>
      <c r="J30" s="461"/>
      <c r="K30" s="461"/>
      <c r="L30" s="478"/>
      <c r="M30" s="472"/>
      <c r="N30" s="472"/>
      <c r="O30" s="472"/>
      <c r="P30" s="472"/>
      <c r="Q30" s="472"/>
      <c r="R30" s="474"/>
      <c r="S30" s="1"/>
      <c r="T30" s="1"/>
      <c r="V30" s="164" t="str">
        <f>IFERROR(SMALL('اختيار المقررات'!$AL$8:$AL$57,'اختيار المقررات'!AM27),"")</f>
        <v/>
      </c>
    </row>
    <row r="31" spans="1:36" ht="15" customHeight="1" x14ac:dyDescent="0.3">
      <c r="A31" s="1"/>
      <c r="B31" s="457" t="s">
        <v>2722</v>
      </c>
      <c r="C31" s="458"/>
      <c r="D31" s="458"/>
      <c r="E31" s="458"/>
      <c r="F31" s="458"/>
      <c r="G31" s="458"/>
      <c r="H31" s="458"/>
      <c r="I31" s="458"/>
      <c r="J31" s="458"/>
      <c r="K31" s="458"/>
      <c r="L31" s="458"/>
      <c r="M31" s="458"/>
      <c r="N31" s="458"/>
      <c r="O31" s="458"/>
      <c r="P31" s="458"/>
      <c r="Q31" s="458"/>
      <c r="R31" s="459"/>
      <c r="S31" s="1"/>
      <c r="T31" s="1"/>
      <c r="V31" s="164" t="str">
        <f>IFERROR(SMALL('اختيار المقررات'!$AL$8:$AL$57,'اختيار المقررات'!AM28),"")</f>
        <v/>
      </c>
    </row>
    <row r="32" spans="1:36" ht="15" customHeight="1" x14ac:dyDescent="0.3">
      <c r="A32" s="1"/>
      <c r="B32" s="454" t="s">
        <v>2723</v>
      </c>
      <c r="C32" s="454"/>
      <c r="D32" s="454"/>
      <c r="E32" s="454"/>
      <c r="F32" s="454"/>
      <c r="G32" s="454"/>
      <c r="H32" s="454"/>
      <c r="I32" s="454"/>
      <c r="J32" s="454"/>
      <c r="K32" s="454"/>
      <c r="L32" s="454"/>
      <c r="M32" s="454"/>
      <c r="N32" s="454"/>
      <c r="O32" s="454"/>
      <c r="P32" s="454"/>
      <c r="Q32" s="454"/>
      <c r="R32" s="454"/>
      <c r="S32" s="1"/>
      <c r="T32" s="1"/>
    </row>
    <row r="33" spans="1:22" ht="16.5" customHeight="1" x14ac:dyDescent="0.3">
      <c r="A33" s="1"/>
      <c r="B33" s="462" t="s">
        <v>33</v>
      </c>
      <c r="C33" s="462"/>
      <c r="D33" s="462"/>
      <c r="E33" s="462"/>
      <c r="F33" s="463" t="e">
        <f>'اختيار المقررات'!W29</f>
        <v>#N/A</v>
      </c>
      <c r="G33" s="463"/>
      <c r="H33" s="464" t="str">
        <f>IF(D4="أنثى","ليرة سورية فقط لا غير من الطالبة","ليرة سورية فقط لا غير من الطالب")&amp;" "&amp;H2</f>
        <v xml:space="preserve">ليرة سورية فقط لا غير من الطالب </v>
      </c>
      <c r="I33" s="464"/>
      <c r="J33" s="464"/>
      <c r="K33" s="464"/>
      <c r="L33" s="464"/>
      <c r="M33" s="464"/>
      <c r="N33" s="464"/>
      <c r="O33" s="464"/>
      <c r="P33" s="464"/>
      <c r="Q33" s="464"/>
      <c r="R33" s="464"/>
      <c r="S33" s="1"/>
      <c r="T33" s="1"/>
      <c r="V33" s="164" t="str">
        <f>IFERROR(SMALL('اختيار المقررات'!$AL$8:$AL$57,'اختيار المقررات'!AM29),"")</f>
        <v/>
      </c>
    </row>
    <row r="34" spans="1:22" ht="24" customHeight="1" x14ac:dyDescent="0.3">
      <c r="A34" s="1"/>
      <c r="B34" s="462" t="str">
        <f>IF(D4="أنثى","رقمها الامتحاني","رقمه الامتحاني")</f>
        <v>رقمه الامتحاني</v>
      </c>
      <c r="C34" s="462"/>
      <c r="D34" s="462"/>
      <c r="E34" s="449">
        <f>D2</f>
        <v>0</v>
      </c>
      <c r="F34" s="449"/>
      <c r="G34" s="465" t="s">
        <v>34</v>
      </c>
      <c r="H34" s="465"/>
      <c r="I34" s="465"/>
      <c r="J34" s="465"/>
      <c r="K34" s="465"/>
      <c r="L34" s="465"/>
      <c r="M34" s="465"/>
      <c r="N34" s="465"/>
      <c r="O34" s="465"/>
      <c r="P34" s="465"/>
      <c r="Q34" s="465"/>
      <c r="R34" s="465"/>
      <c r="S34" s="1"/>
      <c r="T34" s="1"/>
      <c r="V34" s="164" t="str">
        <f>IFERROR(SMALL('اختيار المقررات'!$AL$8:$AL$57,'اختيار المقررات'!AM30),"")</f>
        <v/>
      </c>
    </row>
    <row r="35" spans="1:22" ht="19.2" customHeight="1" x14ac:dyDescent="0.3">
      <c r="A35" s="1"/>
      <c r="B35" s="191"/>
      <c r="C35" s="202"/>
      <c r="D35" s="455"/>
      <c r="E35" s="455"/>
      <c r="F35" s="455"/>
      <c r="G35" s="455"/>
      <c r="H35" s="455"/>
      <c r="I35" s="192"/>
      <c r="J35" s="192"/>
      <c r="K35" s="191"/>
      <c r="L35" s="202"/>
      <c r="M35" s="455"/>
      <c r="N35" s="455"/>
      <c r="O35" s="455"/>
      <c r="P35" s="455"/>
      <c r="Q35" s="192"/>
      <c r="R35" s="192"/>
      <c r="S35" s="1"/>
      <c r="T35" s="1"/>
      <c r="V35" s="164" t="str">
        <f>IFERROR(SMALL('اختيار المقررات'!$AL$8:$AL$57,'اختيار المقررات'!AM31),"")</f>
        <v/>
      </c>
    </row>
    <row r="36" spans="1:22" ht="19.2" customHeight="1" x14ac:dyDescent="0.4">
      <c r="A36" s="1"/>
      <c r="B36" s="456" t="s">
        <v>28</v>
      </c>
      <c r="C36" s="456"/>
      <c r="D36" s="456"/>
      <c r="E36" s="456"/>
      <c r="F36" s="456"/>
      <c r="G36" s="456"/>
      <c r="H36" s="456"/>
      <c r="I36" s="456"/>
      <c r="J36" s="456"/>
      <c r="K36" s="456"/>
      <c r="L36" s="456"/>
      <c r="M36" s="456"/>
      <c r="N36" s="456"/>
      <c r="O36" s="456"/>
      <c r="P36" s="456"/>
      <c r="Q36" s="456"/>
      <c r="R36" s="456"/>
      <c r="S36" s="1"/>
      <c r="T36" s="1"/>
      <c r="V36" s="164" t="str">
        <f>IFERROR(SMALL('اختيار المقررات'!$AL$8:$AL$57,'اختيار المقررات'!AM32),"")</f>
        <v/>
      </c>
    </row>
    <row r="37" spans="1:22" ht="19.2" customHeight="1" x14ac:dyDescent="0.3">
      <c r="A37" s="1"/>
      <c r="B37" s="447" t="s">
        <v>32</v>
      </c>
      <c r="C37" s="447"/>
      <c r="D37" s="447"/>
      <c r="E37" s="447"/>
      <c r="F37" s="447"/>
      <c r="G37" s="447"/>
      <c r="H37" s="447"/>
      <c r="I37" s="447"/>
      <c r="J37" s="447"/>
      <c r="K37" s="447"/>
      <c r="L37" s="447"/>
      <c r="M37" s="447"/>
      <c r="N37" s="447"/>
      <c r="O37" s="447"/>
      <c r="P37" s="447"/>
      <c r="Q37" s="447"/>
      <c r="R37" s="447"/>
      <c r="S37" s="1"/>
      <c r="T37" s="1"/>
      <c r="V37" s="164" t="str">
        <f>IFERROR(SMALL('اختيار المقررات'!$AL$8:$AL$57,'اختيار المقررات'!AM33),"")</f>
        <v/>
      </c>
    </row>
    <row r="38" spans="1:22" ht="19.2" customHeight="1" x14ac:dyDescent="0.3">
      <c r="A38" s="1"/>
      <c r="B38" s="448" t="s">
        <v>33</v>
      </c>
      <c r="C38" s="448"/>
      <c r="D38" s="448"/>
      <c r="E38" s="448"/>
      <c r="F38" s="449" t="e">
        <f>'اختيار المقررات'!AD29</f>
        <v>#N/A</v>
      </c>
      <c r="G38" s="449"/>
      <c r="H38" s="450" t="str">
        <f>H33</f>
        <v xml:space="preserve">ليرة سورية فقط لا غير من الطالب </v>
      </c>
      <c r="I38" s="450"/>
      <c r="J38" s="450"/>
      <c r="K38" s="450"/>
      <c r="L38" s="450"/>
      <c r="M38" s="450"/>
      <c r="N38" s="450"/>
      <c r="O38" s="450"/>
      <c r="P38" s="450"/>
      <c r="Q38" s="450"/>
      <c r="R38" s="450"/>
      <c r="S38" s="1"/>
      <c r="T38" s="1"/>
      <c r="V38" s="164" t="str">
        <f>IFERROR(SMALL('اختيار المقررات'!$AL$8:$AL$57,'اختيار المقررات'!AM34),"")</f>
        <v/>
      </c>
    </row>
    <row r="39" spans="1:22" ht="19.2" customHeight="1" x14ac:dyDescent="0.3">
      <c r="A39" s="1"/>
      <c r="B39" s="451" t="str">
        <f>B34</f>
        <v>رقمه الامتحاني</v>
      </c>
      <c r="C39" s="451"/>
      <c r="D39" s="451"/>
      <c r="E39" s="452">
        <f>E34</f>
        <v>0</v>
      </c>
      <c r="F39" s="452"/>
      <c r="G39" s="453" t="str">
        <f>G34</f>
        <v xml:space="preserve">وتحويله إلى حساب التعليم المفتوح رقم ck1-10173186 وتسليم إشعار القبض إلى صاحب العلاقة  </v>
      </c>
      <c r="H39" s="453"/>
      <c r="I39" s="453"/>
      <c r="J39" s="453"/>
      <c r="K39" s="453"/>
      <c r="L39" s="453"/>
      <c r="M39" s="453"/>
      <c r="N39" s="453"/>
      <c r="O39" s="453"/>
      <c r="P39" s="453"/>
      <c r="Q39" s="453"/>
      <c r="R39" s="453"/>
      <c r="S39" s="1"/>
      <c r="T39" s="1"/>
      <c r="V39" s="164" t="str">
        <f>IFERROR(SMALL('اختيار المقررات'!$AL$8:$AL$57,'اختيار المقررات'!AM35),"")</f>
        <v/>
      </c>
    </row>
    <row r="40" spans="1:22" ht="22.5" customHeight="1" x14ac:dyDescent="0.3">
      <c r="A40" s="1"/>
      <c r="B40" s="1"/>
      <c r="C40" s="1"/>
      <c r="D40" s="1"/>
      <c r="E40" s="231"/>
      <c r="F40" s="231"/>
      <c r="G40" s="231"/>
      <c r="H40" s="231"/>
      <c r="I40" s="1"/>
      <c r="J40" s="1"/>
      <c r="K40" s="1"/>
      <c r="L40" s="1"/>
      <c r="M40" s="231"/>
      <c r="N40" s="231"/>
      <c r="O40" s="231"/>
      <c r="P40" s="1"/>
      <c r="Q40" s="1"/>
      <c r="R40" s="1"/>
      <c r="S40" s="1"/>
      <c r="T40" s="1"/>
      <c r="V40" s="164" t="str">
        <f>IFERROR(SMALL('اختيار المقررات'!$AL$8:$AL$57,'اختيار المقررات'!AM36),"")</f>
        <v/>
      </c>
    </row>
    <row r="41" spans="1:22" ht="22.5" customHeight="1" x14ac:dyDescent="0.3">
      <c r="A41" s="1"/>
      <c r="B41" s="1"/>
      <c r="C41" s="1"/>
      <c r="D41" s="1"/>
      <c r="E41" s="1"/>
      <c r="F41" s="231"/>
      <c r="G41" s="231"/>
      <c r="H41" s="231"/>
      <c r="I41" s="231"/>
      <c r="J41" s="1"/>
      <c r="K41" s="1"/>
      <c r="L41" s="1"/>
      <c r="M41" s="1"/>
      <c r="N41" s="231"/>
      <c r="O41" s="231"/>
      <c r="P41" s="231"/>
      <c r="Q41" s="1"/>
      <c r="R41" s="1"/>
      <c r="S41" s="1"/>
      <c r="T41" s="1"/>
      <c r="V41" s="164" t="str">
        <f>IFERROR(SMALL('اختيار المقررات'!$AL$8:$AL$57,'اختيار المقررات'!AM37),"")</f>
        <v/>
      </c>
    </row>
    <row r="42" spans="1:22" ht="17.25" customHeight="1" x14ac:dyDescent="0.3">
      <c r="A42" s="1"/>
      <c r="B42" s="1"/>
      <c r="C42" s="232"/>
      <c r="D42" s="232"/>
      <c r="E42" s="232"/>
      <c r="F42" s="232"/>
      <c r="G42" s="232"/>
      <c r="H42" s="231"/>
      <c r="I42" s="231"/>
      <c r="J42" s="231"/>
      <c r="K42" s="231"/>
      <c r="L42" s="231"/>
      <c r="M42" s="231"/>
      <c r="N42" s="231"/>
      <c r="O42" s="231"/>
      <c r="P42" s="231"/>
      <c r="Q42" s="231"/>
      <c r="R42" s="231"/>
      <c r="S42" s="231"/>
      <c r="T42" s="1"/>
      <c r="V42" s="164" t="str">
        <f>IFERROR(SMALL('اختيار المقررات'!$AL$8:$AL$57,'اختيار المقررات'!AM38),"")</f>
        <v/>
      </c>
    </row>
    <row r="43" spans="1:22" ht="17.25" customHeight="1" x14ac:dyDescent="0.3">
      <c r="A43" s="1"/>
      <c r="B43" s="1"/>
      <c r="C43" s="232"/>
      <c r="D43" s="232"/>
      <c r="E43" s="232"/>
      <c r="F43" s="232"/>
      <c r="G43" s="232"/>
      <c r="H43" s="233"/>
      <c r="I43" s="233"/>
      <c r="J43" s="233"/>
      <c r="K43" s="233"/>
      <c r="L43" s="233"/>
      <c r="M43" s="233"/>
      <c r="N43" s="233"/>
      <c r="O43" s="233"/>
      <c r="P43" s="233"/>
      <c r="Q43" s="233"/>
      <c r="R43" s="233"/>
      <c r="S43" s="233"/>
      <c r="T43" s="1"/>
      <c r="V43" s="164" t="str">
        <f>IFERROR(SMALL('اختيار المقررات'!$AL$8:$AL$57,'اختيار المقررات'!AM39),"")</f>
        <v/>
      </c>
    </row>
    <row r="44" spans="1:22" ht="14.4" x14ac:dyDescent="0.3">
      <c r="A44" s="1"/>
      <c r="B44" s="1"/>
      <c r="C44" s="232"/>
      <c r="D44" s="232"/>
      <c r="E44" s="232"/>
      <c r="F44" s="232"/>
      <c r="G44" s="232"/>
      <c r="H44" s="233"/>
      <c r="I44" s="233"/>
      <c r="J44" s="233"/>
      <c r="K44" s="233"/>
      <c r="L44" s="233"/>
      <c r="M44" s="233"/>
      <c r="N44" s="233"/>
      <c r="O44" s="233"/>
      <c r="P44" s="233"/>
      <c r="Q44" s="233"/>
      <c r="R44" s="233"/>
      <c r="S44" s="233"/>
      <c r="T44" s="1"/>
    </row>
  </sheetData>
  <sheetProtection algorithmName="SHA-512" hashValue="UHvy1O3lcsI6KNHot+I7cK4sR+f2tdwMaYAUFEqLjkZqeW2xZhsP+x8bS0PnwuY4HwO/BCZrS5Zhz+xzch+ilA==" saltValue="raARyxw9ltLktJWduOFlbw==" spinCount="100000" sheet="1" objects="1" scenarios="1" selectLockedCells="1" selectUnlockedCells="1"/>
  <mergeCells count="133">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 ref="B37:R37"/>
    <mergeCell ref="B38:E38"/>
    <mergeCell ref="F38:G38"/>
    <mergeCell ref="H38:R38"/>
    <mergeCell ref="B39:D39"/>
    <mergeCell ref="E39:F39"/>
    <mergeCell ref="G39:R39"/>
    <mergeCell ref="B32:R32"/>
    <mergeCell ref="D35:H35"/>
    <mergeCell ref="M35:P35"/>
    <mergeCell ref="B36:R3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AD1:AH2"/>
    <mergeCell ref="AE3:AG3"/>
    <mergeCell ref="AE4:AG4"/>
    <mergeCell ref="AE5:AG5"/>
    <mergeCell ref="AE6:AG6"/>
    <mergeCell ref="AE7:AG7"/>
    <mergeCell ref="AE8:AG8"/>
    <mergeCell ref="AE9:AG9"/>
    <mergeCell ref="AE10:AG10"/>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s>
  <conditionalFormatting sqref="C11:Q19">
    <cfRule type="expression" dxfId="36" priority="25">
      <formula>$C$12=""</formula>
    </cfRule>
  </conditionalFormatting>
  <conditionalFormatting sqref="C13:I19">
    <cfRule type="expression" dxfId="35" priority="24">
      <formula>$C$13=""</formula>
    </cfRule>
  </conditionalFormatting>
  <conditionalFormatting sqref="C14:I19">
    <cfRule type="expression" dxfId="34" priority="23">
      <formula>$C$14=""</formula>
    </cfRule>
  </conditionalFormatting>
  <conditionalFormatting sqref="C15:I19">
    <cfRule type="expression" dxfId="33" priority="22">
      <formula>$C$15=""</formula>
    </cfRule>
  </conditionalFormatting>
  <conditionalFormatting sqref="C16:I19">
    <cfRule type="expression" dxfId="32" priority="21">
      <formula>$C$16=""</formula>
    </cfRule>
  </conditionalFormatting>
  <conditionalFormatting sqref="C17:I19">
    <cfRule type="expression" dxfId="31" priority="20">
      <formula>$C$17=""</formula>
    </cfRule>
  </conditionalFormatting>
  <conditionalFormatting sqref="C18:I19">
    <cfRule type="expression" dxfId="30" priority="19">
      <formula>$C$18=""</formula>
    </cfRule>
  </conditionalFormatting>
  <conditionalFormatting sqref="C19:I19">
    <cfRule type="expression" dxfId="29" priority="18">
      <formula>$C$19=""</formula>
    </cfRule>
  </conditionalFormatting>
  <conditionalFormatting sqref="K11:Q19">
    <cfRule type="expression" dxfId="28" priority="17">
      <formula>$K$12=""</formula>
    </cfRule>
  </conditionalFormatting>
  <conditionalFormatting sqref="K13:Q19">
    <cfRule type="expression" dxfId="27" priority="16">
      <formula>$K$13=""</formula>
    </cfRule>
  </conditionalFormatting>
  <conditionalFormatting sqref="K14:Q19">
    <cfRule type="expression" dxfId="26" priority="15">
      <formula>$K$14=""</formula>
    </cfRule>
  </conditionalFormatting>
  <conditionalFormatting sqref="K15:Q19">
    <cfRule type="expression" dxfId="25" priority="14">
      <formula>$K$15=""</formula>
    </cfRule>
  </conditionalFormatting>
  <conditionalFormatting sqref="K16:Q19">
    <cfRule type="expression" dxfId="24" priority="13">
      <formula>$K$16=""</formula>
    </cfRule>
  </conditionalFormatting>
  <conditionalFormatting sqref="K17:Q19">
    <cfRule type="expression" dxfId="23" priority="12">
      <formula>$K$17=""</formula>
    </cfRule>
  </conditionalFormatting>
  <conditionalFormatting sqref="K18:Q19">
    <cfRule type="expression" dxfId="22" priority="11">
      <formula>$K$18=""</formula>
    </cfRule>
  </conditionalFormatting>
  <conditionalFormatting sqref="K19:Q19">
    <cfRule type="expression" dxfId="21" priority="10">
      <formula>$K$19=""</formula>
    </cfRule>
  </conditionalFormatting>
  <conditionalFormatting sqref="AE3:AE22">
    <cfRule type="expression" dxfId="20" priority="7">
      <formula>AE3&lt;&gt;""</formula>
    </cfRule>
  </conditionalFormatting>
  <conditionalFormatting sqref="AC1">
    <cfRule type="expression" dxfId="19" priority="6">
      <formula>AC1&lt;&gt;""</formula>
    </cfRule>
  </conditionalFormatting>
  <conditionalFormatting sqref="AD1:AH2">
    <cfRule type="expression" dxfId="18" priority="5">
      <formula>$AD$1&lt;&gt;""</formula>
    </cfRule>
  </conditionalFormatting>
  <conditionalFormatting sqref="B35:R35">
    <cfRule type="expression" dxfId="17" priority="2">
      <formula>#REF!="لا"</formula>
    </cfRule>
  </conditionalFormatting>
  <conditionalFormatting sqref="B39:R39 B38:H38 B36:R37">
    <cfRule type="expression" dxfId="16" priority="3">
      <formula>$K$25="لا"</formula>
    </cfRule>
  </conditionalFormatting>
  <conditionalFormatting sqref="C43:S44">
    <cfRule type="expression" dxfId="15" priority="4">
      <formula>$K$26="لا"</formula>
    </cfRule>
  </conditionalFormatting>
  <conditionalFormatting sqref="B36:R41">
    <cfRule type="expression" dxfId="14" priority="1">
      <formula>$J$25="لا"</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5"/>
  <sheetViews>
    <sheetView rightToLeft="1" topLeftCell="DP1" workbookViewId="0">
      <selection activeCell="DX8" sqref="DX8"/>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06" bestFit="1" customWidth="1"/>
    <col min="7" max="7" width="11.44140625" style="106" customWidth="1"/>
    <col min="8" max="8" width="13.44140625" style="1" customWidth="1"/>
    <col min="9" max="9" width="9" style="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60" width="4.44140625" style="1" customWidth="1"/>
    <col min="61" max="63" width="4.21875" style="1" customWidth="1"/>
    <col min="64" max="113" width="4.44140625" style="1" customWidth="1"/>
    <col min="114" max="114" width="9" style="1"/>
    <col min="115" max="115" width="11.44140625" style="1" bestFit="1" customWidth="1"/>
    <col min="116" max="16384" width="9" style="1"/>
  </cols>
  <sheetData>
    <row r="1" spans="1:140" s="60" customFormat="1" ht="36.75" customHeight="1" thickBot="1" x14ac:dyDescent="0.35">
      <c r="A1" s="481"/>
      <c r="B1" s="482">
        <v>9999</v>
      </c>
      <c r="C1" s="483" t="s">
        <v>35</v>
      </c>
      <c r="D1" s="483"/>
      <c r="E1" s="483"/>
      <c r="F1" s="483"/>
      <c r="G1" s="483"/>
      <c r="H1" s="483"/>
      <c r="I1" s="483"/>
      <c r="J1" s="483"/>
      <c r="K1" s="484" t="s">
        <v>16</v>
      </c>
      <c r="L1" s="486" t="s">
        <v>125</v>
      </c>
      <c r="M1" s="479" t="s">
        <v>123</v>
      </c>
      <c r="N1" s="479" t="s">
        <v>124</v>
      </c>
      <c r="O1" s="491" t="s">
        <v>62</v>
      </c>
      <c r="P1" s="483" t="s">
        <v>36</v>
      </c>
      <c r="Q1" s="483"/>
      <c r="R1" s="483"/>
      <c r="S1" s="493" t="s">
        <v>9</v>
      </c>
      <c r="T1" s="495" t="s">
        <v>37</v>
      </c>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t="s">
        <v>38</v>
      </c>
      <c r="BM1" s="495"/>
      <c r="BN1" s="495"/>
      <c r="BO1" s="495"/>
      <c r="BP1" s="495"/>
      <c r="BQ1" s="495"/>
      <c r="BR1" s="495"/>
      <c r="BS1" s="495"/>
      <c r="BT1" s="495"/>
      <c r="BU1" s="495"/>
      <c r="BV1" s="495"/>
      <c r="BW1" s="495"/>
      <c r="BX1" s="495"/>
      <c r="BY1" s="495"/>
      <c r="BZ1" s="495"/>
      <c r="CA1" s="495"/>
      <c r="CB1" s="495"/>
      <c r="CC1" s="495"/>
      <c r="CD1" s="495" t="s">
        <v>39</v>
      </c>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530" t="s">
        <v>1</v>
      </c>
      <c r="DK1" s="531"/>
      <c r="DL1" s="532"/>
      <c r="DM1" s="536"/>
      <c r="DN1" s="538" t="s">
        <v>2735</v>
      </c>
      <c r="DO1" s="539"/>
      <c r="DP1" s="539"/>
      <c r="DQ1" s="539"/>
      <c r="DR1" s="539"/>
      <c r="DS1" s="539"/>
      <c r="DT1" s="539"/>
      <c r="DU1" s="539"/>
      <c r="DV1" s="542" t="s">
        <v>44</v>
      </c>
      <c r="DW1" s="543"/>
      <c r="DX1" s="543"/>
      <c r="DY1" s="544"/>
      <c r="DZ1" s="542" t="s">
        <v>2736</v>
      </c>
      <c r="EA1" s="543"/>
      <c r="EB1" s="543"/>
      <c r="EC1" s="544"/>
      <c r="ED1" s="504" t="s">
        <v>2737</v>
      </c>
      <c r="EE1" s="505"/>
      <c r="EF1" s="505"/>
      <c r="EG1" s="505"/>
      <c r="EH1" s="505"/>
      <c r="EI1" s="505"/>
      <c r="EJ1" s="196"/>
    </row>
    <row r="2" spans="1:140" s="60" customFormat="1" ht="36.75" customHeight="1" thickBot="1" x14ac:dyDescent="0.35">
      <c r="A2" s="481"/>
      <c r="B2" s="482"/>
      <c r="C2" s="483"/>
      <c r="D2" s="483"/>
      <c r="E2" s="483"/>
      <c r="F2" s="483"/>
      <c r="G2" s="483"/>
      <c r="H2" s="483"/>
      <c r="I2" s="483"/>
      <c r="J2" s="483"/>
      <c r="K2" s="485"/>
      <c r="L2" s="487"/>
      <c r="M2" s="480"/>
      <c r="N2" s="480"/>
      <c r="O2" s="492"/>
      <c r="P2" s="483"/>
      <c r="Q2" s="483"/>
      <c r="R2" s="483"/>
      <c r="S2" s="493"/>
      <c r="T2" s="500" t="s">
        <v>17</v>
      </c>
      <c r="U2" s="500"/>
      <c r="V2" s="500"/>
      <c r="W2" s="500"/>
      <c r="X2" s="500"/>
      <c r="Y2" s="500"/>
      <c r="Z2" s="500"/>
      <c r="AA2" s="500"/>
      <c r="AB2" s="500"/>
      <c r="AC2" s="500"/>
      <c r="AD2" s="500"/>
      <c r="AE2" s="500"/>
      <c r="AF2" s="197"/>
      <c r="AG2" s="197"/>
      <c r="AH2" s="197"/>
      <c r="AI2" s="197"/>
      <c r="AJ2" s="197"/>
      <c r="AK2" s="197"/>
      <c r="AL2" s="197"/>
      <c r="AM2" s="197"/>
      <c r="AN2" s="62"/>
      <c r="AO2" s="62"/>
      <c r="AP2" s="500"/>
      <c r="AQ2" s="500"/>
      <c r="AR2" s="500"/>
      <c r="AS2" s="500"/>
      <c r="AT2" s="500"/>
      <c r="AU2" s="500"/>
      <c r="AV2" s="500"/>
      <c r="AW2" s="500"/>
      <c r="AX2" s="61"/>
      <c r="AY2" s="61"/>
      <c r="AZ2" s="501" t="s">
        <v>20</v>
      </c>
      <c r="BA2" s="501"/>
      <c r="BB2" s="501"/>
      <c r="BC2" s="501"/>
      <c r="BD2" s="501"/>
      <c r="BE2" s="501"/>
      <c r="BF2" s="501"/>
      <c r="BG2" s="501"/>
      <c r="BH2" s="501"/>
      <c r="BI2" s="501"/>
      <c r="BJ2" s="62"/>
      <c r="BK2" s="62"/>
      <c r="BL2" s="500" t="s">
        <v>17</v>
      </c>
      <c r="BM2" s="500"/>
      <c r="BN2" s="500"/>
      <c r="BO2" s="500"/>
      <c r="BP2" s="500"/>
      <c r="BQ2" s="500"/>
      <c r="BR2" s="501" t="s">
        <v>20</v>
      </c>
      <c r="BS2" s="501"/>
      <c r="BT2" s="501"/>
      <c r="BU2" s="501"/>
      <c r="BV2" s="501"/>
      <c r="BW2" s="501"/>
      <c r="BX2" s="501"/>
      <c r="BY2" s="501"/>
      <c r="BZ2" s="501"/>
      <c r="CA2" s="501"/>
      <c r="CB2" s="62"/>
      <c r="CC2" s="62"/>
      <c r="CD2" s="500" t="s">
        <v>17</v>
      </c>
      <c r="CE2" s="500"/>
      <c r="CF2" s="500"/>
      <c r="CG2" s="500"/>
      <c r="CH2" s="500"/>
      <c r="CI2" s="500"/>
      <c r="CJ2" s="500"/>
      <c r="CK2" s="500"/>
      <c r="CL2" s="500"/>
      <c r="CM2" s="500"/>
      <c r="CN2" s="61"/>
      <c r="CO2" s="61"/>
      <c r="CP2" s="62"/>
      <c r="CQ2" s="62"/>
      <c r="CR2" s="62"/>
      <c r="CS2" s="62"/>
      <c r="CT2" s="62"/>
      <c r="CU2" s="62"/>
      <c r="CV2" s="62"/>
      <c r="CW2" s="62"/>
      <c r="CX2" s="62"/>
      <c r="CY2" s="62"/>
      <c r="CZ2" s="62"/>
      <c r="DA2" s="62"/>
      <c r="DB2" s="62"/>
      <c r="DC2" s="62"/>
      <c r="DD2" s="62"/>
      <c r="DE2" s="62"/>
      <c r="DF2" s="62"/>
      <c r="DG2" s="62"/>
      <c r="DH2" s="62"/>
      <c r="DI2" s="62"/>
      <c r="DJ2" s="533"/>
      <c r="DK2" s="534"/>
      <c r="DL2" s="535"/>
      <c r="DM2" s="537"/>
      <c r="DN2" s="540"/>
      <c r="DO2" s="541"/>
      <c r="DP2" s="541"/>
      <c r="DQ2" s="541"/>
      <c r="DR2" s="541"/>
      <c r="DS2" s="541"/>
      <c r="DT2" s="541"/>
      <c r="DU2" s="541"/>
      <c r="DV2" s="533"/>
      <c r="DW2" s="534"/>
      <c r="DX2" s="534"/>
      <c r="DY2" s="535"/>
      <c r="DZ2" s="533"/>
      <c r="EA2" s="534"/>
      <c r="EB2" s="534"/>
      <c r="EC2" s="535"/>
      <c r="ED2" s="504"/>
      <c r="EE2" s="505"/>
      <c r="EF2" s="505"/>
      <c r="EG2" s="505"/>
      <c r="EH2" s="505"/>
      <c r="EI2" s="505"/>
      <c r="EJ2" s="198"/>
    </row>
    <row r="3" spans="1:140" ht="36.75" customHeight="1" thickBot="1" x14ac:dyDescent="0.35">
      <c r="A3" s="63" t="s">
        <v>2</v>
      </c>
      <c r="B3" s="64" t="s">
        <v>45</v>
      </c>
      <c r="C3" s="64" t="s">
        <v>46</v>
      </c>
      <c r="D3" s="64" t="s">
        <v>47</v>
      </c>
      <c r="E3" s="64" t="s">
        <v>6</v>
      </c>
      <c r="F3" s="65" t="s">
        <v>7</v>
      </c>
      <c r="G3" s="65" t="s">
        <v>147</v>
      </c>
      <c r="H3" s="64" t="s">
        <v>58</v>
      </c>
      <c r="I3" s="64" t="s">
        <v>11</v>
      </c>
      <c r="J3" s="64" t="s">
        <v>10</v>
      </c>
      <c r="K3" s="485"/>
      <c r="L3" s="487"/>
      <c r="M3" s="480"/>
      <c r="N3" s="480"/>
      <c r="O3" s="492"/>
      <c r="P3" s="496" t="s">
        <v>29</v>
      </c>
      <c r="Q3" s="496" t="s">
        <v>48</v>
      </c>
      <c r="R3" s="498" t="s">
        <v>14</v>
      </c>
      <c r="S3" s="493"/>
      <c r="T3" s="489">
        <f>'اختيار المقررات'!C8</f>
        <v>103</v>
      </c>
      <c r="U3" s="490"/>
      <c r="V3" s="489">
        <f>'اختيار المقررات'!C9</f>
        <v>104</v>
      </c>
      <c r="W3" s="490"/>
      <c r="X3" s="489">
        <f>'اختيار المقررات'!C10</f>
        <v>105</v>
      </c>
      <c r="Y3" s="490"/>
      <c r="Z3" s="489">
        <f>'اختيار المقررات'!C11</f>
        <v>106</v>
      </c>
      <c r="AA3" s="490"/>
      <c r="AB3" s="489">
        <f>'اختيار المقررات'!C12</f>
        <v>107</v>
      </c>
      <c r="AC3" s="490"/>
      <c r="AD3" s="489">
        <f>'اختيار المقررات'!C13</f>
        <v>108</v>
      </c>
      <c r="AE3" s="490"/>
      <c r="AF3" s="489">
        <f>'اختيار المقررات'!L8</f>
        <v>204</v>
      </c>
      <c r="AG3" s="490"/>
      <c r="AH3" s="489">
        <f>'اختيار المقررات'!L9</f>
        <v>205</v>
      </c>
      <c r="AI3" s="490"/>
      <c r="AJ3" s="489">
        <f>'اختيار المقررات'!L10</f>
        <v>206</v>
      </c>
      <c r="AK3" s="490"/>
      <c r="AL3" s="489">
        <f>'اختيار المقررات'!L11</f>
        <v>207</v>
      </c>
      <c r="AM3" s="490"/>
      <c r="AN3" s="489">
        <f>'اختيار المقررات'!L12</f>
        <v>208</v>
      </c>
      <c r="AO3" s="490"/>
      <c r="AP3" s="489">
        <v>303</v>
      </c>
      <c r="AQ3" s="490"/>
      <c r="AR3" s="489">
        <v>304</v>
      </c>
      <c r="AS3" s="490"/>
      <c r="AT3" s="489">
        <v>305</v>
      </c>
      <c r="AU3" s="490"/>
      <c r="AV3" s="489">
        <v>306</v>
      </c>
      <c r="AW3" s="490"/>
      <c r="AX3" s="489">
        <v>307</v>
      </c>
      <c r="AY3" s="490"/>
      <c r="AZ3" s="489">
        <v>308</v>
      </c>
      <c r="BA3" s="490"/>
      <c r="BB3" s="489">
        <v>309</v>
      </c>
      <c r="BC3" s="490"/>
      <c r="BD3" s="489">
        <v>403</v>
      </c>
      <c r="BE3" s="490"/>
      <c r="BF3" s="489">
        <v>404</v>
      </c>
      <c r="BG3" s="490"/>
      <c r="BH3" s="489">
        <v>405</v>
      </c>
      <c r="BI3" s="490"/>
      <c r="BJ3" s="489">
        <v>406</v>
      </c>
      <c r="BK3" s="490"/>
      <c r="BL3" s="489">
        <v>407</v>
      </c>
      <c r="BM3" s="490"/>
      <c r="BN3" s="489">
        <v>408</v>
      </c>
      <c r="BO3" s="490"/>
      <c r="BP3" s="489">
        <v>409</v>
      </c>
      <c r="BQ3" s="490"/>
      <c r="BR3" s="489">
        <v>504</v>
      </c>
      <c r="BS3" s="490"/>
      <c r="BT3" s="489">
        <v>505</v>
      </c>
      <c r="BU3" s="490"/>
      <c r="BV3" s="489">
        <v>506</v>
      </c>
      <c r="BW3" s="490"/>
      <c r="BX3" s="489">
        <v>507</v>
      </c>
      <c r="BY3" s="490"/>
      <c r="BZ3" s="489">
        <v>508</v>
      </c>
      <c r="CA3" s="490"/>
      <c r="CB3" s="489">
        <v>509</v>
      </c>
      <c r="CC3" s="490"/>
      <c r="CD3" s="489">
        <v>604</v>
      </c>
      <c r="CE3" s="490"/>
      <c r="CF3" s="489">
        <v>605</v>
      </c>
      <c r="CG3" s="490"/>
      <c r="CH3" s="489">
        <v>606</v>
      </c>
      <c r="CI3" s="490"/>
      <c r="CJ3" s="489">
        <v>607</v>
      </c>
      <c r="CK3" s="490"/>
      <c r="CL3" s="489">
        <v>608</v>
      </c>
      <c r="CM3" s="490"/>
      <c r="CN3" s="489">
        <v>609</v>
      </c>
      <c r="CO3" s="490"/>
      <c r="CP3" s="489">
        <v>704</v>
      </c>
      <c r="CQ3" s="490"/>
      <c r="CR3" s="489">
        <v>705</v>
      </c>
      <c r="CS3" s="490"/>
      <c r="CT3" s="489">
        <v>706</v>
      </c>
      <c r="CU3" s="490"/>
      <c r="CV3" s="489">
        <v>707</v>
      </c>
      <c r="CW3" s="490"/>
      <c r="CX3" s="489">
        <v>708</v>
      </c>
      <c r="CY3" s="490"/>
      <c r="CZ3" s="489">
        <v>804</v>
      </c>
      <c r="DA3" s="490"/>
      <c r="DB3" s="489">
        <v>805</v>
      </c>
      <c r="DC3" s="490"/>
      <c r="DD3" s="489">
        <v>806</v>
      </c>
      <c r="DE3" s="490"/>
      <c r="DF3" s="489">
        <v>807</v>
      </c>
      <c r="DG3" s="490"/>
      <c r="DH3" s="489">
        <v>808</v>
      </c>
      <c r="DI3" s="490"/>
      <c r="DJ3" s="509" t="s">
        <v>49</v>
      </c>
      <c r="DK3" s="511" t="s">
        <v>0</v>
      </c>
      <c r="DL3" s="513" t="s">
        <v>50</v>
      </c>
      <c r="DM3" s="515" t="s">
        <v>129</v>
      </c>
      <c r="DN3" s="517" t="s">
        <v>2738</v>
      </c>
      <c r="DO3" s="518" t="s">
        <v>139</v>
      </c>
      <c r="DP3" s="508" t="s">
        <v>27</v>
      </c>
      <c r="DQ3" s="508" t="s">
        <v>1900</v>
      </c>
      <c r="DR3" s="508" t="s">
        <v>25</v>
      </c>
      <c r="DS3" s="508" t="s">
        <v>52</v>
      </c>
      <c r="DT3" s="527" t="s">
        <v>26</v>
      </c>
      <c r="DU3" s="527" t="s">
        <v>28</v>
      </c>
      <c r="DV3" s="528" t="s">
        <v>53</v>
      </c>
      <c r="DW3" s="519" t="s">
        <v>140</v>
      </c>
      <c r="DX3" s="519" t="s">
        <v>141</v>
      </c>
      <c r="DY3" s="521" t="s">
        <v>54</v>
      </c>
      <c r="DZ3" s="523" t="s">
        <v>146</v>
      </c>
      <c r="EA3" s="525" t="s">
        <v>145</v>
      </c>
      <c r="EB3" s="525" t="s">
        <v>144</v>
      </c>
      <c r="EC3" s="502" t="s">
        <v>143</v>
      </c>
      <c r="ED3" s="504"/>
      <c r="EE3" s="505"/>
      <c r="EF3" s="505"/>
      <c r="EG3" s="505"/>
      <c r="EH3" s="505"/>
      <c r="EI3" s="505"/>
      <c r="EJ3" s="235"/>
    </row>
    <row r="4" spans="1:140" s="81" customFormat="1" ht="36.75" customHeight="1" thickBot="1" x14ac:dyDescent="0.35">
      <c r="A4" s="71" t="s">
        <v>2</v>
      </c>
      <c r="B4" s="72" t="s">
        <v>45</v>
      </c>
      <c r="C4" s="72" t="s">
        <v>46</v>
      </c>
      <c r="D4" s="72" t="s">
        <v>47</v>
      </c>
      <c r="E4" s="72" t="s">
        <v>6</v>
      </c>
      <c r="F4" s="73" t="s">
        <v>7</v>
      </c>
      <c r="G4" s="73"/>
      <c r="H4" s="72"/>
      <c r="I4" s="72" t="s">
        <v>11</v>
      </c>
      <c r="J4" s="72" t="s">
        <v>10</v>
      </c>
      <c r="K4" s="485"/>
      <c r="L4" s="488"/>
      <c r="M4" s="480"/>
      <c r="N4" s="480"/>
      <c r="O4" s="492"/>
      <c r="P4" s="497"/>
      <c r="Q4" s="497"/>
      <c r="R4" s="499"/>
      <c r="S4" s="494"/>
      <c r="T4" s="74" t="s">
        <v>18</v>
      </c>
      <c r="U4" s="75" t="s">
        <v>19</v>
      </c>
      <c r="V4" s="74" t="s">
        <v>18</v>
      </c>
      <c r="W4" s="75" t="s">
        <v>19</v>
      </c>
      <c r="X4" s="74" t="s">
        <v>18</v>
      </c>
      <c r="Y4" s="75" t="s">
        <v>19</v>
      </c>
      <c r="Z4" s="74" t="s">
        <v>18</v>
      </c>
      <c r="AA4" s="75" t="s">
        <v>19</v>
      </c>
      <c r="AB4" s="74" t="s">
        <v>18</v>
      </c>
      <c r="AC4" s="75" t="s">
        <v>19</v>
      </c>
      <c r="AD4" s="74" t="s">
        <v>18</v>
      </c>
      <c r="AE4" s="75" t="s">
        <v>19</v>
      </c>
      <c r="AF4" s="74" t="s">
        <v>18</v>
      </c>
      <c r="AG4" s="75" t="s">
        <v>19</v>
      </c>
      <c r="AH4" s="74" t="s">
        <v>18</v>
      </c>
      <c r="AI4" s="75" t="s">
        <v>19</v>
      </c>
      <c r="AJ4" s="74" t="s">
        <v>18</v>
      </c>
      <c r="AK4" s="75" t="s">
        <v>19</v>
      </c>
      <c r="AL4" s="74" t="s">
        <v>18</v>
      </c>
      <c r="AM4" s="75" t="s">
        <v>19</v>
      </c>
      <c r="AN4" s="74" t="s">
        <v>18</v>
      </c>
      <c r="AO4" s="75" t="s">
        <v>19</v>
      </c>
      <c r="AP4" s="74" t="s">
        <v>18</v>
      </c>
      <c r="AQ4" s="75" t="s">
        <v>19</v>
      </c>
      <c r="AR4" s="74" t="s">
        <v>18</v>
      </c>
      <c r="AS4" s="75" t="s">
        <v>19</v>
      </c>
      <c r="AT4" s="74" t="s">
        <v>18</v>
      </c>
      <c r="AU4" s="75" t="s">
        <v>19</v>
      </c>
      <c r="AV4" s="74" t="s">
        <v>18</v>
      </c>
      <c r="AW4" s="75" t="s">
        <v>19</v>
      </c>
      <c r="AX4" s="74" t="s">
        <v>18</v>
      </c>
      <c r="AY4" s="75" t="s">
        <v>19</v>
      </c>
      <c r="AZ4" s="74" t="s">
        <v>18</v>
      </c>
      <c r="BA4" s="75" t="s">
        <v>19</v>
      </c>
      <c r="BB4" s="74" t="s">
        <v>18</v>
      </c>
      <c r="BC4" s="75" t="s">
        <v>19</v>
      </c>
      <c r="BD4" s="74" t="s">
        <v>18</v>
      </c>
      <c r="BE4" s="75" t="s">
        <v>19</v>
      </c>
      <c r="BF4" s="74" t="s">
        <v>18</v>
      </c>
      <c r="BG4" s="75" t="s">
        <v>19</v>
      </c>
      <c r="BH4" s="74" t="s">
        <v>18</v>
      </c>
      <c r="BI4" s="75" t="s">
        <v>19</v>
      </c>
      <c r="BJ4" s="74" t="s">
        <v>18</v>
      </c>
      <c r="BK4" s="75" t="s">
        <v>19</v>
      </c>
      <c r="BL4" s="74" t="s">
        <v>18</v>
      </c>
      <c r="BM4" s="75" t="s">
        <v>19</v>
      </c>
      <c r="BN4" s="74" t="s">
        <v>18</v>
      </c>
      <c r="BO4" s="75" t="s">
        <v>19</v>
      </c>
      <c r="BP4" s="74" t="s">
        <v>18</v>
      </c>
      <c r="BQ4" s="75" t="s">
        <v>19</v>
      </c>
      <c r="BR4" s="74" t="s">
        <v>18</v>
      </c>
      <c r="BS4" s="75" t="s">
        <v>19</v>
      </c>
      <c r="BT4" s="74" t="s">
        <v>18</v>
      </c>
      <c r="BU4" s="75" t="s">
        <v>19</v>
      </c>
      <c r="BV4" s="74" t="s">
        <v>18</v>
      </c>
      <c r="BW4" s="75" t="s">
        <v>19</v>
      </c>
      <c r="BX4" s="74" t="s">
        <v>18</v>
      </c>
      <c r="BY4" s="75" t="s">
        <v>19</v>
      </c>
      <c r="BZ4" s="74" t="s">
        <v>18</v>
      </c>
      <c r="CA4" s="75" t="s">
        <v>19</v>
      </c>
      <c r="CB4" s="74" t="s">
        <v>18</v>
      </c>
      <c r="CC4" s="75" t="s">
        <v>19</v>
      </c>
      <c r="CD4" s="74" t="s">
        <v>18</v>
      </c>
      <c r="CE4" s="75" t="s">
        <v>19</v>
      </c>
      <c r="CF4" s="74" t="s">
        <v>18</v>
      </c>
      <c r="CG4" s="75" t="s">
        <v>19</v>
      </c>
      <c r="CH4" s="74" t="s">
        <v>18</v>
      </c>
      <c r="CI4" s="75" t="s">
        <v>19</v>
      </c>
      <c r="CJ4" s="74" t="s">
        <v>18</v>
      </c>
      <c r="CK4" s="75" t="s">
        <v>19</v>
      </c>
      <c r="CL4" s="74" t="s">
        <v>18</v>
      </c>
      <c r="CM4" s="75" t="s">
        <v>19</v>
      </c>
      <c r="CN4" s="74" t="s">
        <v>18</v>
      </c>
      <c r="CO4" s="75" t="s">
        <v>19</v>
      </c>
      <c r="CP4" s="74"/>
      <c r="CQ4" s="75"/>
      <c r="CR4" s="74"/>
      <c r="CS4" s="75"/>
      <c r="CT4" s="74"/>
      <c r="CU4" s="75"/>
      <c r="CV4" s="74"/>
      <c r="CW4" s="75"/>
      <c r="CX4" s="74"/>
      <c r="CY4" s="75"/>
      <c r="CZ4" s="74"/>
      <c r="DA4" s="75"/>
      <c r="DB4" s="74"/>
      <c r="DC4" s="75"/>
      <c r="DD4" s="74"/>
      <c r="DE4" s="75"/>
      <c r="DF4" s="74"/>
      <c r="DG4" s="75"/>
      <c r="DH4" s="74"/>
      <c r="DI4" s="75"/>
      <c r="DJ4" s="510"/>
      <c r="DK4" s="512"/>
      <c r="DL4" s="514"/>
      <c r="DM4" s="516"/>
      <c r="DN4" s="517"/>
      <c r="DO4" s="518"/>
      <c r="DP4" s="508"/>
      <c r="DQ4" s="508"/>
      <c r="DR4" s="508"/>
      <c r="DS4" s="508"/>
      <c r="DT4" s="527"/>
      <c r="DU4" s="527"/>
      <c r="DV4" s="529"/>
      <c r="DW4" s="520"/>
      <c r="DX4" s="520"/>
      <c r="DY4" s="522"/>
      <c r="DZ4" s="524"/>
      <c r="EA4" s="526"/>
      <c r="EB4" s="526"/>
      <c r="EC4" s="503"/>
      <c r="ED4" s="506"/>
      <c r="EE4" s="507"/>
      <c r="EF4" s="507"/>
      <c r="EG4" s="507"/>
      <c r="EH4" s="507"/>
      <c r="EI4" s="507"/>
      <c r="EJ4" s="236"/>
    </row>
    <row r="5" spans="1:140" s="31" customFormat="1" ht="36.75" customHeight="1" x14ac:dyDescent="0.65">
      <c r="A5" s="82">
        <f>'اختيار المقررات'!E1</f>
        <v>0</v>
      </c>
      <c r="B5" s="83" t="str">
        <f>'اختيار المقررات'!L1</f>
        <v/>
      </c>
      <c r="C5" s="83" t="str">
        <f>'اختيار المقررات'!Q1</f>
        <v/>
      </c>
      <c r="D5" s="83" t="str">
        <f>'اختيار المقررات'!W1</f>
        <v/>
      </c>
      <c r="E5" s="83">
        <f>'اختيار المقررات'!AE1</f>
        <v>0</v>
      </c>
      <c r="F5" s="84">
        <f>'اختيار المقررات'!AB1</f>
        <v>0</v>
      </c>
      <c r="G5" s="84" t="str">
        <f>'اختيار المقررات'!AB3</f>
        <v>غير سوري</v>
      </c>
      <c r="H5" s="112">
        <f>'اختيار المقررات'!Q3</f>
        <v>0</v>
      </c>
      <c r="I5" s="83">
        <f>'اختيار المقررات'!E3</f>
        <v>0</v>
      </c>
      <c r="J5" s="85">
        <f>'اختيار المقررات'!L3</f>
        <v>0</v>
      </c>
      <c r="K5" s="86" t="str">
        <f>'اختيار المقررات'!W3</f>
        <v>غير سوري</v>
      </c>
      <c r="L5" s="87" t="str">
        <f>'اختيار المقررات'!AE3</f>
        <v>لايوجد</v>
      </c>
      <c r="M5" s="113">
        <f>'اختيار المقررات'!W4</f>
        <v>0</v>
      </c>
      <c r="N5" s="113">
        <f>'اختيار المقررات'!AB4</f>
        <v>0</v>
      </c>
      <c r="O5" s="88">
        <f>'اختيار المقررات'!AE4</f>
        <v>0</v>
      </c>
      <c r="P5" s="89">
        <f>'اختيار المقررات'!E4</f>
        <v>0</v>
      </c>
      <c r="Q5" s="90">
        <f>'اختيار المقررات'!L4</f>
        <v>0</v>
      </c>
      <c r="R5" s="91">
        <f>'اختيار المقررات'!Q4</f>
        <v>0</v>
      </c>
      <c r="S5" s="92" t="e">
        <f>'اختيار المقررات'!E2</f>
        <v>#N/A</v>
      </c>
      <c r="T5" s="93"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94" t="e">
        <f>VLOOKUP($A$5,ورقة4!$A$1:$AW$7968,MATCH(T3,ورقة4!$A$1:$AW$1,0),0)</f>
        <v>#N/A</v>
      </c>
      <c r="V5" s="93"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94" t="e">
        <f>VLOOKUP($A$5,ورقة4!$A$1:$AW$7968,MATCH(V3,ورقة4!$A$1:$AW$1,0),0)</f>
        <v>#N/A</v>
      </c>
      <c r="X5" s="93"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94" t="e">
        <f>VLOOKUP($A$5,ورقة4!$A$1:$AW$7968,MATCH(X3,ورقة4!$A$1:$AW$1,0),0)</f>
        <v>#N/A</v>
      </c>
      <c r="Z5" s="93"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94" t="e">
        <f>VLOOKUP($A$5,ورقة4!$A$1:$AW$7968,MATCH(Z3,ورقة4!$A$1:$AW$1,0),0)</f>
        <v>#N/A</v>
      </c>
      <c r="AB5" s="93"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94" t="e">
        <f>VLOOKUP($A$5,ورقة4!$A$1:$AW$7968,MATCH(AB3,ورقة4!$A$1:$AW$1,0),0)</f>
        <v>#N/A</v>
      </c>
      <c r="AD5" s="93"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94" t="e">
        <f>VLOOKUP($A$5,ورقة4!$A$1:$AW$7968,MATCH(AD3,ورقة4!$A$1:$AW$1,0),0)</f>
        <v>#N/A</v>
      </c>
      <c r="AF5" s="93"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94" t="e">
        <f>VLOOKUP($A$5,ورقة4!$A$1:$AW$7968,MATCH(AF3,ورقة4!$A$1:$AW$1,0),0)</f>
        <v>#N/A</v>
      </c>
      <c r="AH5" s="93"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94" t="e">
        <f>VLOOKUP($A$5,ورقة4!$A$1:$AW$7968,MATCH(AH3,ورقة4!$A$1:$AW$1,0),0)</f>
        <v>#N/A</v>
      </c>
      <c r="AJ5" s="93"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94" t="e">
        <f>VLOOKUP($A$5,ورقة4!$A$1:$AW$7968,MATCH(AJ3,ورقة4!$A$1:$AW$1,0),0)</f>
        <v>#N/A</v>
      </c>
      <c r="AL5" s="93"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94" t="e">
        <f>VLOOKUP($A$5,ورقة4!$A$1:$AW$7968,MATCH(AL3,ورقة4!$A$1:$AW$1,0),0)</f>
        <v>#N/A</v>
      </c>
      <c r="AN5" s="93"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94" t="e">
        <f>VLOOKUP($A$5,ورقة4!$A$1:$AW$7968,MATCH(AN3,ورقة4!$A$1:$AW$1,0),0)</f>
        <v>#N/A</v>
      </c>
      <c r="AP5" s="93"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94" t="e">
        <f>VLOOKUP($A$5,ورقة4!$A$1:$AW$7968,MATCH(AP3,ورقة4!$A$1:$AW$1,0),0)</f>
        <v>#N/A</v>
      </c>
      <c r="AR5" s="93"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94" t="e">
        <f>VLOOKUP($A$5,ورقة4!$A$1:$AW$7968,MATCH(AR3,ورقة4!$A$1:$AW$1,0),0)</f>
        <v>#N/A</v>
      </c>
      <c r="AT5" s="93"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94" t="e">
        <f>VLOOKUP($A$5,ورقة4!$A$1:$AW$7968,MATCH(AT3,ورقة4!$A$1:$AW$1,0),0)</f>
        <v>#N/A</v>
      </c>
      <c r="AV5" s="93"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94" t="e">
        <f>VLOOKUP($A$5,ورقة4!$A$1:$AW$7968,MATCH(AV3,ورقة4!$A$1:$AW$1,0),0)</f>
        <v>#N/A</v>
      </c>
      <c r="AX5" s="93"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94" t="e">
        <f>VLOOKUP($A$5,ورقة4!$A$1:$AW$7968,MATCH(AX3,ورقة4!$A$1:$AW$1,0),0)</f>
        <v>#N/A</v>
      </c>
      <c r="AZ5" s="93"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94" t="e">
        <f>VLOOKUP($A$5,ورقة4!$A$1:$AW$7968,MATCH(AZ3,ورقة4!$A$1:$AW$1,0),0)</f>
        <v>#N/A</v>
      </c>
      <c r="BB5" s="93"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94" t="e">
        <f>VLOOKUP($A$5,ورقة4!$A$1:$AW$7968,MATCH(BB3,ورقة4!$A$1:$AW$1,0),0)</f>
        <v>#N/A</v>
      </c>
      <c r="BD5" s="93"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94" t="e">
        <f>VLOOKUP($A$5,ورقة4!$A$1:$AW$7968,MATCH(BD3,ورقة4!$A$1:$AW$1,0),0)</f>
        <v>#N/A</v>
      </c>
      <c r="BF5" s="93"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94" t="e">
        <f>VLOOKUP($A$5,ورقة4!$A$1:$AW$7968,MATCH(BF3,ورقة4!$A$1:$AW$1,0),0)</f>
        <v>#N/A</v>
      </c>
      <c r="BH5" s="93"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94" t="e">
        <f>VLOOKUP($A$5,ورقة4!$A$1:$AW$7968,MATCH(BH3,ورقة4!$A$1:$AW$1,0),0)</f>
        <v>#N/A</v>
      </c>
      <c r="BJ5" s="93"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94" t="e">
        <f>VLOOKUP($A$5,ورقة4!$A$1:$AW$7968,MATCH(BJ3,ورقة4!$A$1:$AW$1,0),0)</f>
        <v>#N/A</v>
      </c>
      <c r="BL5" s="93"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94" t="e">
        <f>VLOOKUP($A$5,ورقة4!$A$1:$AW$7968,MATCH(BL3,ورقة4!$A$1:$AW$1,0),0)</f>
        <v>#N/A</v>
      </c>
      <c r="BN5" s="93"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94" t="e">
        <f>VLOOKUP($A$5,ورقة4!$A$1:$AW$7968,MATCH(BN3,ورقة4!$A$1:$AW$1,0),0)</f>
        <v>#N/A</v>
      </c>
      <c r="BP5" s="93"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94" t="e">
        <f>VLOOKUP($A$5,ورقة4!$A$1:$AW$7968,MATCH(BP3,ورقة4!$A$1:$AW$1,0),0)</f>
        <v>#N/A</v>
      </c>
      <c r="BR5" s="93"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94" t="e">
        <f>VLOOKUP($A$5,ورقة4!$A$1:$AW$7968,MATCH(BR3,ورقة4!$A$1:$AW$1,0),0)</f>
        <v>#N/A</v>
      </c>
      <c r="BT5" s="93"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94" t="e">
        <f>VLOOKUP($A$5,ورقة4!$A$1:$AW$7968,MATCH(BT3,ورقة4!$A$1:$AW$1,0),0)</f>
        <v>#N/A</v>
      </c>
      <c r="BV5" s="93"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94" t="e">
        <f>VLOOKUP($A$5,ورقة4!$A$1:$AW$7968,MATCH(BV3,ورقة4!$A$1:$AW$1,0),0)</f>
        <v>#N/A</v>
      </c>
      <c r="BX5" s="93"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94" t="e">
        <f>VLOOKUP($A$5,ورقة4!$A$1:$AW$7968,MATCH(BX3,ورقة4!$A$1:$AW$1,0),0)</f>
        <v>#N/A</v>
      </c>
      <c r="BZ5" s="93"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94" t="e">
        <f>VLOOKUP($A$5,ورقة4!$A$1:$AW$7968,MATCH(BZ3,ورقة4!$A$1:$AW$1,0),0)</f>
        <v>#N/A</v>
      </c>
      <c r="CB5" s="93"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94" t="e">
        <f>VLOOKUP($A$5,ورقة4!$A$1:$AW$7968,MATCH(CB3,ورقة4!$A$1:$AW$1,0),0)</f>
        <v>#N/A</v>
      </c>
      <c r="CD5" s="93"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94" t="e">
        <f>VLOOKUP($A$5,ورقة4!$A$1:$AW$7968,MATCH(CD3,ورقة4!$A$1:$AW$1,0),0)</f>
        <v>#N/A</v>
      </c>
      <c r="CF5" s="93"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94" t="e">
        <f>VLOOKUP($A$5,ورقة4!$A$1:$AW$7968,MATCH(CF3,ورقة4!$A$1:$AW$1,0),0)</f>
        <v>#N/A</v>
      </c>
      <c r="CH5" s="93"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94" t="e">
        <f>VLOOKUP($A$5,ورقة4!$A$1:$AW$7968,MATCH(CH3,ورقة4!$A$1:$AW$1,0),0)</f>
        <v>#N/A</v>
      </c>
      <c r="CJ5" s="93"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94" t="e">
        <f>VLOOKUP($A$5,ورقة4!$A$1:$AW$7968,MATCH(CJ3,ورقة4!$A$1:$AW$1,0),0)</f>
        <v>#N/A</v>
      </c>
      <c r="CL5" s="93"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94" t="e">
        <f>VLOOKUP($A$5,ورقة4!$A$1:$AW$7968,MATCH(CL3,ورقة4!$A$1:$AW$1,0),0)</f>
        <v>#N/A</v>
      </c>
      <c r="CN5" s="93"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94" t="e">
        <f>VLOOKUP($A$5,ورقة4!$A$1:$AW$7968,MATCH(CN3,ورقة4!$A$1:$AW$1,0),0)</f>
        <v>#N/A</v>
      </c>
      <c r="CP5" s="93"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94" t="e">
        <f>VLOOKUP($A$5,ورقة4!$A$1:$AW$7968,MATCH(CP3,ورقة4!$A$1:$AW$1,0),0)</f>
        <v>#N/A</v>
      </c>
      <c r="CR5" s="93"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94" t="e">
        <f>VLOOKUP($A$5,ورقة4!$A$1:$AW$7968,MATCH(CR3,ورقة4!$A$1:$AW$1,0),0)</f>
        <v>#N/A</v>
      </c>
      <c r="CT5" s="93"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94" t="e">
        <f>VLOOKUP($A$5,ورقة4!$A$1:$AW$7968,MATCH(CT3,ورقة4!$A$1:$AW$1,0),0)</f>
        <v>#N/A</v>
      </c>
      <c r="CV5" s="93"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94" t="e">
        <f>VLOOKUP($A$5,ورقة4!$A$1:$AW$7968,MATCH(CV3,ورقة4!$A$1:$AW$1,0),0)</f>
        <v>#N/A</v>
      </c>
      <c r="CX5" s="93"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94" t="e">
        <f>VLOOKUP($A$5,ورقة4!$A$1:$AW$7968,MATCH(CX3,ورقة4!$A$1:$AW$1,0),0)</f>
        <v>#N/A</v>
      </c>
      <c r="CZ5" s="93"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94" t="e">
        <f>VLOOKUP($A$5,ورقة4!$A$1:$AW$7968,MATCH(CZ3,ورقة4!$A$1:$AW$1,0),0)</f>
        <v>#N/A</v>
      </c>
      <c r="DB5" s="93"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94" t="e">
        <f>VLOOKUP($A$5,ورقة4!$A$1:$AW$7968,MATCH(DB3,ورقة4!$A$1:$AW$1,0),0)</f>
        <v>#N/A</v>
      </c>
      <c r="DD5" s="93"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94" t="e">
        <f>VLOOKUP($A$5,ورقة4!$A$1:$AW$7968,MATCH(DD3,ورقة4!$A$1:$AW$1,0),0)</f>
        <v>#N/A</v>
      </c>
      <c r="DF5" s="93"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94" t="e">
        <f>VLOOKUP($A$5,ورقة4!$A$1:$AW$7968,MATCH(DF3,ورقة4!$A$1:$AW$1,0),0)</f>
        <v>#N/A</v>
      </c>
      <c r="DH5" s="93"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94" t="e">
        <f>VLOOKUP($A$5,ورقة4!$A$1:$AW$7968,MATCH(DH3,ورقة4!$A$1:$AW$1,0),0)</f>
        <v>#N/A</v>
      </c>
      <c r="DJ5" s="237">
        <f>'اختيار المقررات'!Q5</f>
        <v>0</v>
      </c>
      <c r="DK5" s="238">
        <f>'اختيار المقررات'!W5</f>
        <v>0</v>
      </c>
      <c r="DL5" s="239">
        <f>'اختيار المقررات'!AB5</f>
        <v>0</v>
      </c>
      <c r="DM5" s="240">
        <f>'اختيار المقررات'!F5</f>
        <v>0</v>
      </c>
      <c r="DN5" s="241" t="e">
        <f>'اختيار المقررات'!W27</f>
        <v>#N/A</v>
      </c>
      <c r="DO5" s="242" t="e">
        <f>'اختيار المقررات'!AD27</f>
        <v>#N/A</v>
      </c>
      <c r="DP5" s="242" t="e">
        <f>'اختيار المقررات'!N27</f>
        <v>#N/A</v>
      </c>
      <c r="DQ5" s="242" t="e">
        <f>'اختيار المقررات'!N28</f>
        <v>#N/A</v>
      </c>
      <c r="DR5" s="243" t="e">
        <f>'اختيار المقررات'!W28</f>
        <v>#N/A</v>
      </c>
      <c r="DS5" s="242" t="str">
        <f>'اختيار المقررات'!N29</f>
        <v>لا</v>
      </c>
      <c r="DT5" s="242" t="e">
        <f>'اختيار المقررات'!W29</f>
        <v>#N/A</v>
      </c>
      <c r="DU5" s="242" t="e">
        <f>'اختيار المقررات'!AD29</f>
        <v>#N/A</v>
      </c>
      <c r="DV5" s="237">
        <f>'اختيار المقررات'!V30</f>
        <v>0</v>
      </c>
      <c r="DW5" s="244">
        <f>'اختيار المقررات'!AB30</f>
        <v>0</v>
      </c>
      <c r="DX5" s="242">
        <f>'اختيار المقررات'!AF30</f>
        <v>0</v>
      </c>
      <c r="DY5" s="245">
        <f>SUM(DV5:DX5)</f>
        <v>0</v>
      </c>
      <c r="DZ5" s="237" t="str">
        <f>'اختيار المقررات'!AB2</f>
        <v xml:space="preserve"> </v>
      </c>
      <c r="EA5" s="238">
        <f>'اختيار المقررات'!W2</f>
        <v>0</v>
      </c>
      <c r="EB5" s="238">
        <f>'اختيار المقررات'!Q2</f>
        <v>0</v>
      </c>
      <c r="EC5" s="245">
        <f>'اختيار المقررات'!H2</f>
        <v>0</v>
      </c>
      <c r="ED5" s="245" t="str">
        <f>'اختيار المقررات'!C28</f>
        <v/>
      </c>
      <c r="EE5" s="245" t="str">
        <f>'اختيار المقررات'!C29</f>
        <v/>
      </c>
      <c r="EF5" s="245" t="str">
        <f>'اختيار المقررات'!C30</f>
        <v/>
      </c>
      <c r="EG5" s="245" t="str">
        <f>'اختيار المقررات'!C31</f>
        <v/>
      </c>
      <c r="EH5" s="245" t="str">
        <f>'اختيار المقررات'!C32</f>
        <v/>
      </c>
      <c r="EI5" s="245" t="str">
        <f>'اختيار المقررات'!C33</f>
        <v/>
      </c>
      <c r="EJ5" s="105" t="e">
        <f>'اختيار المقررات'!Z28</f>
        <v>#N/A</v>
      </c>
    </row>
  </sheetData>
  <sheetProtection algorithmName="SHA-512" hashValue="zGg+0TqAC6d73Fyk8jN/LIPjK4RUZS4MAZkkjvJqnE1QI+osW3a6ZNhfwXqtHdvyqzi9KiVO0XPOk/aDV9AL0A==" saltValue="exw0M3E+rW5ITUuGGlsS3w==" spinCount="100000" sheet="1" objects="1" scenarios="1"/>
  <mergeCells count="96">
    <mergeCell ref="DJ1:DL2"/>
    <mergeCell ref="DM1:DM2"/>
    <mergeCell ref="DN1:DU2"/>
    <mergeCell ref="DV1:DY2"/>
    <mergeCell ref="DZ1:EC2"/>
    <mergeCell ref="EB3:EB4"/>
    <mergeCell ref="DS3:DS4"/>
    <mergeCell ref="DT3:DT4"/>
    <mergeCell ref="DU3:DU4"/>
    <mergeCell ref="DV3:DV4"/>
    <mergeCell ref="DW3:DW4"/>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CX3:CY3"/>
    <mergeCell ref="CZ3:DA3"/>
    <mergeCell ref="DB3:DC3"/>
    <mergeCell ref="DD3:DE3"/>
    <mergeCell ref="DF3:DG3"/>
    <mergeCell ref="CL3:CM3"/>
    <mergeCell ref="CP3:CQ3"/>
    <mergeCell ref="CR3:CS3"/>
    <mergeCell ref="CT3:CU3"/>
    <mergeCell ref="CV3:CW3"/>
    <mergeCell ref="CB3:CC3"/>
    <mergeCell ref="CD3:CE3"/>
    <mergeCell ref="CF3:CG3"/>
    <mergeCell ref="CH3:CI3"/>
    <mergeCell ref="CJ3:CK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M1:M4"/>
    <mergeCell ref="A1:A2"/>
    <mergeCell ref="B1:B2"/>
    <mergeCell ref="C1:J2"/>
    <mergeCell ref="K1:K4"/>
    <mergeCell ref="L1:L4"/>
  </mergeCells>
  <hyperlinks>
    <hyperlink ref="B1:B2" r:id="rId1" location="'السجل العام'!A1" display="سجل المسجلين دراسات دوليه ودبلوماسيه.xlsm - 'السجل العام'!A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3"/>
  <dimension ref="A1:ES5"/>
  <sheetViews>
    <sheetView showGridLines="0" rightToLeft="1" topLeftCell="DQ1" zoomScale="98" zoomScaleNormal="98" workbookViewId="0">
      <pane ySplit="4" topLeftCell="A5" activePane="bottomLeft" state="frozen"/>
      <selection pane="bottomLeft" activeCell="DV14" sqref="DV14"/>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06" bestFit="1" customWidth="1"/>
    <col min="7" max="7" width="11.44140625" style="106" customWidth="1"/>
    <col min="8" max="8" width="13.44140625" style="1" customWidth="1"/>
    <col min="9" max="9" width="9" style="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64" width="4.44140625" style="1" customWidth="1"/>
    <col min="65" max="67" width="4.21875" style="1" customWidth="1"/>
    <col min="68" max="115" width="4.44140625" style="1" customWidth="1"/>
    <col min="116" max="116" width="10.109375" style="1" customWidth="1"/>
    <col min="117" max="117" width="12.44140625" style="1" customWidth="1"/>
    <col min="118" max="120" width="9.109375" style="1" bestFit="1" customWidth="1"/>
    <col min="121" max="121" width="9.109375" style="1" customWidth="1"/>
    <col min="122" max="122" width="9.88671875" style="1" bestFit="1" customWidth="1"/>
    <col min="123" max="124" width="9" style="1"/>
    <col min="125" max="125" width="10.109375" style="1" bestFit="1" customWidth="1"/>
    <col min="126" max="126" width="11.44140625" style="1" bestFit="1" customWidth="1"/>
    <col min="127" max="127" width="10.6640625" style="1" bestFit="1" customWidth="1"/>
    <col min="128" max="128" width="13.44140625" style="1" bestFit="1" customWidth="1"/>
    <col min="129" max="129" width="9.88671875" style="1" customWidth="1"/>
    <col min="130" max="130" width="0.109375" style="1" customWidth="1"/>
    <col min="131" max="134" width="9" style="1"/>
    <col min="135" max="135" width="14.6640625" style="1" bestFit="1" customWidth="1"/>
    <col min="136" max="136" width="12.44140625" style="1" bestFit="1" customWidth="1"/>
    <col min="137" max="137" width="13.5546875" style="1" bestFit="1" customWidth="1"/>
    <col min="138" max="138" width="12.5546875" style="1" bestFit="1" customWidth="1"/>
    <col min="139" max="16384" width="9" style="1"/>
  </cols>
  <sheetData>
    <row r="1" spans="1:149" s="60" customFormat="1" ht="18.600000000000001" thickBot="1" x14ac:dyDescent="0.35">
      <c r="A1" s="481"/>
      <c r="B1" s="482">
        <v>9999</v>
      </c>
      <c r="C1" s="483" t="s">
        <v>35</v>
      </c>
      <c r="D1" s="483"/>
      <c r="E1" s="483"/>
      <c r="F1" s="483"/>
      <c r="G1" s="483"/>
      <c r="H1" s="483"/>
      <c r="I1" s="483"/>
      <c r="J1" s="483"/>
      <c r="K1" s="484" t="s">
        <v>16</v>
      </c>
      <c r="L1" s="486" t="s">
        <v>125</v>
      </c>
      <c r="M1" s="479" t="s">
        <v>123</v>
      </c>
      <c r="N1" s="479" t="s">
        <v>124</v>
      </c>
      <c r="O1" s="491" t="s">
        <v>62</v>
      </c>
      <c r="P1" s="483" t="s">
        <v>36</v>
      </c>
      <c r="Q1" s="483"/>
      <c r="R1" s="483"/>
      <c r="S1" s="493" t="s">
        <v>9</v>
      </c>
      <c r="T1" s="495" t="s">
        <v>37</v>
      </c>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t="s">
        <v>23</v>
      </c>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t="s">
        <v>38</v>
      </c>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t="s">
        <v>39</v>
      </c>
      <c r="CO1" s="495"/>
      <c r="CP1" s="495"/>
      <c r="CQ1" s="495"/>
      <c r="CR1" s="495"/>
      <c r="CS1" s="495"/>
      <c r="CT1" s="495"/>
      <c r="CU1" s="495"/>
      <c r="CV1" s="495"/>
      <c r="CW1" s="495"/>
      <c r="CX1" s="495"/>
      <c r="CY1" s="495"/>
      <c r="CZ1" s="495"/>
      <c r="DA1" s="495"/>
      <c r="DB1" s="495"/>
      <c r="DC1" s="495"/>
      <c r="DD1" s="495"/>
      <c r="DE1" s="495"/>
      <c r="DF1" s="495"/>
      <c r="DG1" s="495"/>
      <c r="DH1" s="495"/>
      <c r="DI1" s="495"/>
      <c r="DJ1" s="495"/>
      <c r="DK1" s="556"/>
      <c r="DL1" s="565" t="s">
        <v>40</v>
      </c>
      <c r="DM1" s="567"/>
      <c r="DN1" s="565" t="s">
        <v>1</v>
      </c>
      <c r="DO1" s="566"/>
      <c r="DP1" s="567"/>
      <c r="DQ1" s="561" t="s">
        <v>41</v>
      </c>
      <c r="DR1" s="562"/>
      <c r="DS1" s="58"/>
      <c r="DT1" s="58"/>
      <c r="DU1" s="561" t="s">
        <v>42</v>
      </c>
      <c r="DV1" s="562"/>
      <c r="DW1" s="562"/>
      <c r="DX1" s="562"/>
      <c r="DY1" s="571"/>
      <c r="DZ1" s="557" t="s">
        <v>43</v>
      </c>
      <c r="EA1" s="541" t="s">
        <v>44</v>
      </c>
      <c r="EB1" s="541"/>
      <c r="EC1" s="541"/>
    </row>
    <row r="2" spans="1:149" s="60" customFormat="1" ht="18.600000000000001" thickBot="1" x14ac:dyDescent="0.35">
      <c r="A2" s="481"/>
      <c r="B2" s="482"/>
      <c r="C2" s="483"/>
      <c r="D2" s="483"/>
      <c r="E2" s="483"/>
      <c r="F2" s="483"/>
      <c r="G2" s="483"/>
      <c r="H2" s="483"/>
      <c r="I2" s="483"/>
      <c r="J2" s="483"/>
      <c r="K2" s="485"/>
      <c r="L2" s="487"/>
      <c r="M2" s="480"/>
      <c r="N2" s="480"/>
      <c r="O2" s="492"/>
      <c r="P2" s="483"/>
      <c r="Q2" s="483"/>
      <c r="R2" s="483"/>
      <c r="S2" s="493"/>
      <c r="T2" s="500" t="s">
        <v>17</v>
      </c>
      <c r="U2" s="500"/>
      <c r="V2" s="500"/>
      <c r="W2" s="500"/>
      <c r="X2" s="500"/>
      <c r="Y2" s="500"/>
      <c r="Z2" s="500"/>
      <c r="AA2" s="500"/>
      <c r="AB2" s="500"/>
      <c r="AC2" s="500"/>
      <c r="AD2" s="61"/>
      <c r="AE2" s="61"/>
      <c r="AF2" s="501" t="s">
        <v>20</v>
      </c>
      <c r="AG2" s="501"/>
      <c r="AH2" s="501"/>
      <c r="AI2" s="501"/>
      <c r="AJ2" s="501"/>
      <c r="AK2" s="501"/>
      <c r="AL2" s="501"/>
      <c r="AM2" s="501"/>
      <c r="AN2" s="501"/>
      <c r="AO2" s="501"/>
      <c r="AP2" s="62"/>
      <c r="AQ2" s="62"/>
      <c r="AR2" s="500" t="s">
        <v>17</v>
      </c>
      <c r="AS2" s="500"/>
      <c r="AT2" s="500"/>
      <c r="AU2" s="500"/>
      <c r="AV2" s="500"/>
      <c r="AW2" s="500"/>
      <c r="AX2" s="500"/>
      <c r="AY2" s="500"/>
      <c r="AZ2" s="500"/>
      <c r="BA2" s="500"/>
      <c r="BB2" s="61"/>
      <c r="BC2" s="61"/>
      <c r="BD2" s="501" t="s">
        <v>20</v>
      </c>
      <c r="BE2" s="501"/>
      <c r="BF2" s="501"/>
      <c r="BG2" s="501"/>
      <c r="BH2" s="501"/>
      <c r="BI2" s="501"/>
      <c r="BJ2" s="501"/>
      <c r="BK2" s="501"/>
      <c r="BL2" s="501"/>
      <c r="BM2" s="501"/>
      <c r="BN2" s="62"/>
      <c r="BO2" s="62"/>
      <c r="BP2" s="500" t="s">
        <v>17</v>
      </c>
      <c r="BQ2" s="500"/>
      <c r="BR2" s="500"/>
      <c r="BS2" s="500"/>
      <c r="BT2" s="500"/>
      <c r="BU2" s="500"/>
      <c r="BV2" s="500"/>
      <c r="BW2" s="500"/>
      <c r="BX2" s="500"/>
      <c r="BY2" s="500"/>
      <c r="BZ2" s="61"/>
      <c r="CA2" s="61"/>
      <c r="CB2" s="501" t="s">
        <v>20</v>
      </c>
      <c r="CC2" s="501"/>
      <c r="CD2" s="501"/>
      <c r="CE2" s="501"/>
      <c r="CF2" s="501"/>
      <c r="CG2" s="501"/>
      <c r="CH2" s="501"/>
      <c r="CI2" s="501"/>
      <c r="CJ2" s="501"/>
      <c r="CK2" s="501"/>
      <c r="CL2" s="62"/>
      <c r="CM2" s="62"/>
      <c r="CN2" s="500" t="s">
        <v>17</v>
      </c>
      <c r="CO2" s="500"/>
      <c r="CP2" s="500"/>
      <c r="CQ2" s="500"/>
      <c r="CR2" s="500"/>
      <c r="CS2" s="500"/>
      <c r="CT2" s="500"/>
      <c r="CU2" s="500"/>
      <c r="CV2" s="500"/>
      <c r="CW2" s="500"/>
      <c r="CX2" s="61"/>
      <c r="CY2" s="61"/>
      <c r="CZ2" s="501" t="s">
        <v>20</v>
      </c>
      <c r="DA2" s="501"/>
      <c r="DB2" s="501"/>
      <c r="DC2" s="501"/>
      <c r="DD2" s="501"/>
      <c r="DE2" s="501"/>
      <c r="DF2" s="501"/>
      <c r="DG2" s="501"/>
      <c r="DH2" s="501"/>
      <c r="DI2" s="501"/>
      <c r="DJ2" s="62"/>
      <c r="DK2" s="62"/>
      <c r="DL2" s="568"/>
      <c r="DM2" s="570"/>
      <c r="DN2" s="568"/>
      <c r="DO2" s="569"/>
      <c r="DP2" s="570"/>
      <c r="DQ2" s="563"/>
      <c r="DR2" s="564"/>
      <c r="DS2" s="59"/>
      <c r="DT2" s="59"/>
      <c r="DU2" s="563"/>
      <c r="DV2" s="564"/>
      <c r="DW2" s="564"/>
      <c r="DX2" s="564"/>
      <c r="DY2" s="572"/>
      <c r="DZ2" s="558"/>
      <c r="EA2" s="541"/>
      <c r="EB2" s="541"/>
      <c r="EC2" s="541"/>
    </row>
    <row r="3" spans="1:149" ht="80.25" customHeight="1" thickBot="1" x14ac:dyDescent="0.35">
      <c r="A3" s="63" t="s">
        <v>2</v>
      </c>
      <c r="B3" s="64" t="s">
        <v>45</v>
      </c>
      <c r="C3" s="64" t="s">
        <v>46</v>
      </c>
      <c r="D3" s="64" t="s">
        <v>47</v>
      </c>
      <c r="E3" s="64" t="s">
        <v>6</v>
      </c>
      <c r="F3" s="65" t="s">
        <v>7</v>
      </c>
      <c r="G3" s="65" t="s">
        <v>147</v>
      </c>
      <c r="H3" s="64" t="s">
        <v>58</v>
      </c>
      <c r="I3" s="64" t="s">
        <v>11</v>
      </c>
      <c r="J3" s="64" t="s">
        <v>10</v>
      </c>
      <c r="K3" s="485"/>
      <c r="L3" s="487"/>
      <c r="M3" s="480"/>
      <c r="N3" s="480"/>
      <c r="O3" s="492"/>
      <c r="P3" s="496" t="s">
        <v>29</v>
      </c>
      <c r="Q3" s="496" t="s">
        <v>48</v>
      </c>
      <c r="R3" s="498" t="s">
        <v>14</v>
      </c>
      <c r="S3" s="493"/>
      <c r="T3" s="489">
        <v>510</v>
      </c>
      <c r="U3" s="490"/>
      <c r="V3" s="489">
        <v>511</v>
      </c>
      <c r="W3" s="490"/>
      <c r="X3" s="489">
        <v>512</v>
      </c>
      <c r="Y3" s="490"/>
      <c r="Z3" s="489">
        <v>513</v>
      </c>
      <c r="AA3" s="490"/>
      <c r="AB3" s="489">
        <v>514</v>
      </c>
      <c r="AC3" s="490"/>
      <c r="AD3" s="489">
        <v>515</v>
      </c>
      <c r="AE3" s="490"/>
      <c r="AF3" s="489">
        <v>516</v>
      </c>
      <c r="AG3" s="490"/>
      <c r="AH3" s="489">
        <v>517</v>
      </c>
      <c r="AI3" s="490"/>
      <c r="AJ3" s="489">
        <v>518</v>
      </c>
      <c r="AK3" s="490"/>
      <c r="AL3" s="489">
        <v>519</v>
      </c>
      <c r="AM3" s="490"/>
      <c r="AN3" s="489">
        <v>520</v>
      </c>
      <c r="AO3" s="490"/>
      <c r="AP3" s="489">
        <v>521</v>
      </c>
      <c r="AQ3" s="490"/>
      <c r="AR3" s="489">
        <v>522</v>
      </c>
      <c r="AS3" s="490"/>
      <c r="AT3" s="489">
        <v>523</v>
      </c>
      <c r="AU3" s="490"/>
      <c r="AV3" s="489">
        <v>524</v>
      </c>
      <c r="AW3" s="490"/>
      <c r="AX3" s="489">
        <v>525</v>
      </c>
      <c r="AY3" s="490"/>
      <c r="AZ3" s="489">
        <v>526</v>
      </c>
      <c r="BA3" s="490"/>
      <c r="BB3" s="489">
        <v>527</v>
      </c>
      <c r="BC3" s="490"/>
      <c r="BD3" s="489">
        <v>528</v>
      </c>
      <c r="BE3" s="490"/>
      <c r="BF3" s="489">
        <v>529</v>
      </c>
      <c r="BG3" s="490"/>
      <c r="BH3" s="489">
        <v>530</v>
      </c>
      <c r="BI3" s="490"/>
      <c r="BJ3" s="489">
        <v>531</v>
      </c>
      <c r="BK3" s="490"/>
      <c r="BL3" s="489">
        <v>532</v>
      </c>
      <c r="BM3" s="490"/>
      <c r="BN3" s="489">
        <v>533</v>
      </c>
      <c r="BO3" s="490"/>
      <c r="BP3" s="489">
        <v>534</v>
      </c>
      <c r="BQ3" s="490"/>
      <c r="BR3" s="489">
        <v>535</v>
      </c>
      <c r="BS3" s="490"/>
      <c r="BT3" s="489">
        <v>536</v>
      </c>
      <c r="BU3" s="490"/>
      <c r="BV3" s="489">
        <v>537</v>
      </c>
      <c r="BW3" s="490"/>
      <c r="BX3" s="489">
        <v>538</v>
      </c>
      <c r="BY3" s="490"/>
      <c r="BZ3" s="489">
        <v>539</v>
      </c>
      <c r="CA3" s="490"/>
      <c r="CB3" s="489">
        <v>540</v>
      </c>
      <c r="CC3" s="490"/>
      <c r="CD3" s="489">
        <v>541</v>
      </c>
      <c r="CE3" s="490"/>
      <c r="CF3" s="489">
        <v>542</v>
      </c>
      <c r="CG3" s="490"/>
      <c r="CH3" s="489">
        <v>543</v>
      </c>
      <c r="CI3" s="490"/>
      <c r="CJ3" s="489">
        <v>544</v>
      </c>
      <c r="CK3" s="490"/>
      <c r="CL3" s="489">
        <v>545</v>
      </c>
      <c r="CM3" s="490"/>
      <c r="CN3" s="489">
        <v>546</v>
      </c>
      <c r="CO3" s="490"/>
      <c r="CP3" s="489">
        <v>547</v>
      </c>
      <c r="CQ3" s="490"/>
      <c r="CR3" s="489">
        <v>548</v>
      </c>
      <c r="CS3" s="490"/>
      <c r="CT3" s="489">
        <v>549</v>
      </c>
      <c r="CU3" s="490"/>
      <c r="CV3" s="489">
        <v>550</v>
      </c>
      <c r="CW3" s="490"/>
      <c r="CX3" s="489">
        <v>551</v>
      </c>
      <c r="CY3" s="490"/>
      <c r="CZ3" s="489">
        <v>552</v>
      </c>
      <c r="DA3" s="490"/>
      <c r="DB3" s="489">
        <v>553</v>
      </c>
      <c r="DC3" s="490"/>
      <c r="DD3" s="489">
        <v>554</v>
      </c>
      <c r="DE3" s="490"/>
      <c r="DF3" s="489">
        <v>555</v>
      </c>
      <c r="DG3" s="490"/>
      <c r="DH3" s="489">
        <v>556</v>
      </c>
      <c r="DI3" s="490"/>
      <c r="DJ3" s="489">
        <v>557</v>
      </c>
      <c r="DK3" s="490"/>
      <c r="DL3" s="552" t="s">
        <v>49</v>
      </c>
      <c r="DM3" s="548" t="s">
        <v>0</v>
      </c>
      <c r="DN3" s="552" t="s">
        <v>49</v>
      </c>
      <c r="DO3" s="555" t="s">
        <v>0</v>
      </c>
      <c r="DP3" s="548" t="s">
        <v>50</v>
      </c>
      <c r="DQ3" s="548" t="s">
        <v>15</v>
      </c>
      <c r="DR3" s="552" t="s">
        <v>137</v>
      </c>
      <c r="DS3" s="553" t="s">
        <v>138</v>
      </c>
      <c r="DT3" s="553" t="s">
        <v>139</v>
      </c>
      <c r="DU3" s="573" t="s">
        <v>27</v>
      </c>
      <c r="DV3" s="549" t="s">
        <v>25</v>
      </c>
      <c r="DW3" s="550" t="s">
        <v>52</v>
      </c>
      <c r="DX3" s="551" t="s">
        <v>26</v>
      </c>
      <c r="DY3" s="547" t="s">
        <v>28</v>
      </c>
      <c r="DZ3" s="558"/>
      <c r="EA3" s="546" t="s">
        <v>53</v>
      </c>
      <c r="EB3" s="560" t="s">
        <v>140</v>
      </c>
      <c r="EC3" s="560" t="s">
        <v>141</v>
      </c>
      <c r="ED3" s="546" t="s">
        <v>54</v>
      </c>
      <c r="EE3" s="545" t="s">
        <v>146</v>
      </c>
      <c r="EF3" s="545" t="s">
        <v>145</v>
      </c>
      <c r="EG3" s="545" t="s">
        <v>144</v>
      </c>
      <c r="EH3" s="545" t="s">
        <v>143</v>
      </c>
      <c r="EI3" s="67"/>
      <c r="EJ3" s="67"/>
      <c r="EK3" s="67"/>
      <c r="EL3" s="68"/>
      <c r="EM3" s="69"/>
      <c r="EN3" s="69"/>
      <c r="EO3" s="66"/>
      <c r="EP3" s="70"/>
      <c r="EQ3" s="70"/>
      <c r="ER3" s="70"/>
      <c r="ES3" s="66"/>
    </row>
    <row r="4" spans="1:149" s="81" customFormat="1" ht="24.9" customHeight="1" thickBot="1" x14ac:dyDescent="0.35">
      <c r="A4" s="71" t="s">
        <v>2</v>
      </c>
      <c r="B4" s="72" t="s">
        <v>45</v>
      </c>
      <c r="C4" s="72" t="s">
        <v>46</v>
      </c>
      <c r="D4" s="72" t="s">
        <v>47</v>
      </c>
      <c r="E4" s="72" t="s">
        <v>6</v>
      </c>
      <c r="F4" s="73" t="s">
        <v>7</v>
      </c>
      <c r="G4" s="73"/>
      <c r="H4" s="72"/>
      <c r="I4" s="72" t="s">
        <v>11</v>
      </c>
      <c r="J4" s="72" t="s">
        <v>10</v>
      </c>
      <c r="K4" s="485"/>
      <c r="L4" s="488"/>
      <c r="M4" s="480"/>
      <c r="N4" s="480"/>
      <c r="O4" s="492"/>
      <c r="P4" s="497"/>
      <c r="Q4" s="497"/>
      <c r="R4" s="499"/>
      <c r="S4" s="494"/>
      <c r="T4" s="74" t="s">
        <v>18</v>
      </c>
      <c r="U4" s="75" t="s">
        <v>19</v>
      </c>
      <c r="V4" s="74" t="s">
        <v>18</v>
      </c>
      <c r="W4" s="75" t="s">
        <v>19</v>
      </c>
      <c r="X4" s="74" t="s">
        <v>18</v>
      </c>
      <c r="Y4" s="75" t="s">
        <v>19</v>
      </c>
      <c r="Z4" s="74" t="s">
        <v>18</v>
      </c>
      <c r="AA4" s="75" t="s">
        <v>19</v>
      </c>
      <c r="AB4" s="74" t="s">
        <v>18</v>
      </c>
      <c r="AC4" s="75" t="s">
        <v>19</v>
      </c>
      <c r="AD4" s="74" t="s">
        <v>18</v>
      </c>
      <c r="AE4" s="75" t="s">
        <v>19</v>
      </c>
      <c r="AF4" s="76" t="s">
        <v>18</v>
      </c>
      <c r="AG4" s="75" t="s">
        <v>19</v>
      </c>
      <c r="AH4" s="74" t="s">
        <v>18</v>
      </c>
      <c r="AI4" s="75" t="s">
        <v>19</v>
      </c>
      <c r="AJ4" s="74" t="s">
        <v>18</v>
      </c>
      <c r="AK4" s="75" t="s">
        <v>19</v>
      </c>
      <c r="AL4" s="74" t="s">
        <v>18</v>
      </c>
      <c r="AM4" s="75" t="s">
        <v>19</v>
      </c>
      <c r="AN4" s="74" t="s">
        <v>18</v>
      </c>
      <c r="AO4" s="75" t="s">
        <v>19</v>
      </c>
      <c r="AP4" s="74" t="s">
        <v>18</v>
      </c>
      <c r="AQ4" s="75" t="s">
        <v>19</v>
      </c>
      <c r="AR4" s="76" t="s">
        <v>18</v>
      </c>
      <c r="AS4" s="75" t="s">
        <v>19</v>
      </c>
      <c r="AT4" s="74" t="s">
        <v>18</v>
      </c>
      <c r="AU4" s="75" t="s">
        <v>19</v>
      </c>
      <c r="AV4" s="74" t="s">
        <v>18</v>
      </c>
      <c r="AW4" s="75" t="s">
        <v>19</v>
      </c>
      <c r="AX4" s="74" t="s">
        <v>18</v>
      </c>
      <c r="AY4" s="75" t="s">
        <v>19</v>
      </c>
      <c r="AZ4" s="74" t="s">
        <v>18</v>
      </c>
      <c r="BA4" s="75" t="s">
        <v>19</v>
      </c>
      <c r="BB4" s="74" t="s">
        <v>18</v>
      </c>
      <c r="BC4" s="75" t="s">
        <v>19</v>
      </c>
      <c r="BD4" s="76" t="s">
        <v>18</v>
      </c>
      <c r="BE4" s="75" t="s">
        <v>19</v>
      </c>
      <c r="BF4" s="74" t="s">
        <v>18</v>
      </c>
      <c r="BG4" s="75" t="s">
        <v>19</v>
      </c>
      <c r="BH4" s="74" t="s">
        <v>18</v>
      </c>
      <c r="BI4" s="75" t="s">
        <v>19</v>
      </c>
      <c r="BJ4" s="74" t="s">
        <v>18</v>
      </c>
      <c r="BK4" s="75" t="s">
        <v>19</v>
      </c>
      <c r="BL4" s="74" t="s">
        <v>18</v>
      </c>
      <c r="BM4" s="77" t="s">
        <v>19</v>
      </c>
      <c r="BN4" s="74" t="s">
        <v>18</v>
      </c>
      <c r="BO4" s="75" t="s">
        <v>19</v>
      </c>
      <c r="BP4" s="78" t="s">
        <v>18</v>
      </c>
      <c r="BQ4" s="75" t="s">
        <v>19</v>
      </c>
      <c r="BR4" s="74" t="s">
        <v>18</v>
      </c>
      <c r="BS4" s="75" t="s">
        <v>19</v>
      </c>
      <c r="BT4" s="74" t="s">
        <v>18</v>
      </c>
      <c r="BU4" s="75" t="s">
        <v>19</v>
      </c>
      <c r="BV4" s="74" t="s">
        <v>18</v>
      </c>
      <c r="BW4" s="75" t="s">
        <v>19</v>
      </c>
      <c r="BX4" s="74" t="s">
        <v>18</v>
      </c>
      <c r="BY4" s="79" t="s">
        <v>19</v>
      </c>
      <c r="BZ4" s="74" t="s">
        <v>18</v>
      </c>
      <c r="CA4" s="79" t="s">
        <v>19</v>
      </c>
      <c r="CB4" s="76" t="s">
        <v>18</v>
      </c>
      <c r="CC4" s="75" t="s">
        <v>19</v>
      </c>
      <c r="CD4" s="74" t="s">
        <v>18</v>
      </c>
      <c r="CE4" s="75" t="s">
        <v>19</v>
      </c>
      <c r="CF4" s="74" t="s">
        <v>18</v>
      </c>
      <c r="CG4" s="75" t="s">
        <v>19</v>
      </c>
      <c r="CH4" s="74" t="s">
        <v>18</v>
      </c>
      <c r="CI4" s="75" t="s">
        <v>19</v>
      </c>
      <c r="CJ4" s="74" t="s">
        <v>18</v>
      </c>
      <c r="CK4" s="75" t="s">
        <v>19</v>
      </c>
      <c r="CL4" s="74" t="s">
        <v>18</v>
      </c>
      <c r="CM4" s="75" t="s">
        <v>19</v>
      </c>
      <c r="CN4" s="78" t="s">
        <v>18</v>
      </c>
      <c r="CO4" s="75" t="s">
        <v>19</v>
      </c>
      <c r="CP4" s="74" t="s">
        <v>18</v>
      </c>
      <c r="CQ4" s="75" t="s">
        <v>19</v>
      </c>
      <c r="CR4" s="74" t="s">
        <v>18</v>
      </c>
      <c r="CS4" s="75" t="s">
        <v>19</v>
      </c>
      <c r="CT4" s="74" t="s">
        <v>18</v>
      </c>
      <c r="CU4" s="75" t="s">
        <v>19</v>
      </c>
      <c r="CV4" s="74" t="s">
        <v>18</v>
      </c>
      <c r="CW4" s="77" t="s">
        <v>19</v>
      </c>
      <c r="CX4" s="74" t="s">
        <v>18</v>
      </c>
      <c r="CY4" s="75" t="s">
        <v>19</v>
      </c>
      <c r="CZ4" s="80" t="s">
        <v>18</v>
      </c>
      <c r="DA4" s="75" t="s">
        <v>19</v>
      </c>
      <c r="DB4" s="74" t="s">
        <v>18</v>
      </c>
      <c r="DC4" s="75" t="s">
        <v>19</v>
      </c>
      <c r="DD4" s="74" t="s">
        <v>18</v>
      </c>
      <c r="DE4" s="75" t="s">
        <v>19</v>
      </c>
      <c r="DF4" s="74" t="s">
        <v>18</v>
      </c>
      <c r="DG4" s="75" t="s">
        <v>19</v>
      </c>
      <c r="DH4" s="74" t="s">
        <v>18</v>
      </c>
      <c r="DI4" s="77" t="s">
        <v>19</v>
      </c>
      <c r="DJ4" s="74" t="s">
        <v>18</v>
      </c>
      <c r="DK4" s="75" t="s">
        <v>19</v>
      </c>
      <c r="DL4" s="552"/>
      <c r="DM4" s="548"/>
      <c r="DN4" s="552"/>
      <c r="DO4" s="555"/>
      <c r="DP4" s="548"/>
      <c r="DQ4" s="548"/>
      <c r="DR4" s="552"/>
      <c r="DS4" s="554"/>
      <c r="DT4" s="554"/>
      <c r="DU4" s="574"/>
      <c r="DV4" s="549"/>
      <c r="DW4" s="550"/>
      <c r="DX4" s="551"/>
      <c r="DY4" s="547"/>
      <c r="DZ4" s="559"/>
      <c r="EA4" s="546"/>
      <c r="EB4" s="560"/>
      <c r="EC4" s="560"/>
      <c r="ED4" s="546"/>
      <c r="EE4" s="545"/>
      <c r="EF4" s="545"/>
      <c r="EG4" s="545"/>
      <c r="EH4" s="545"/>
    </row>
    <row r="5" spans="1:149" s="31" customFormat="1" ht="24.9" customHeight="1" x14ac:dyDescent="0.3">
      <c r="A5" s="82">
        <f>'اختيار المقررات'!E1</f>
        <v>0</v>
      </c>
      <c r="B5" s="83" t="str">
        <f>'اختيار المقررات'!L1</f>
        <v/>
      </c>
      <c r="C5" s="83" t="str">
        <f>'اختيار المقررات'!Q1</f>
        <v/>
      </c>
      <c r="D5" s="83" t="str">
        <f>'اختيار المقررات'!W1</f>
        <v/>
      </c>
      <c r="E5" s="83">
        <f>'اختيار المقررات'!AE1</f>
        <v>0</v>
      </c>
      <c r="F5" s="84">
        <f>'اختيار المقررات'!AB1</f>
        <v>0</v>
      </c>
      <c r="G5" s="84" t="str">
        <f>'اختيار المقررات'!AB3</f>
        <v>غير سوري</v>
      </c>
      <c r="H5" s="112">
        <f>'اختيار المقررات'!Q3</f>
        <v>0</v>
      </c>
      <c r="I5" s="83">
        <f>'اختيار المقررات'!E3</f>
        <v>0</v>
      </c>
      <c r="J5" s="85">
        <f>'اختيار المقررات'!L3</f>
        <v>0</v>
      </c>
      <c r="K5" s="86" t="str">
        <f>'اختيار المقررات'!W3</f>
        <v>غير سوري</v>
      </c>
      <c r="L5" s="87" t="str">
        <f>'اختيار المقررات'!AE3</f>
        <v>لايوجد</v>
      </c>
      <c r="M5" s="113">
        <f>'اختيار المقررات'!W4</f>
        <v>0</v>
      </c>
      <c r="N5" s="113">
        <f>'اختيار المقررات'!AB4</f>
        <v>0</v>
      </c>
      <c r="O5" s="88">
        <f>'اختيار المقررات'!AE4</f>
        <v>0</v>
      </c>
      <c r="P5" s="89">
        <f>'اختيار المقررات'!E4</f>
        <v>0</v>
      </c>
      <c r="Q5" s="90">
        <f>'اختيار المقررات'!L4</f>
        <v>0</v>
      </c>
      <c r="R5" s="91">
        <f>'اختيار المقررات'!Q4</f>
        <v>0</v>
      </c>
      <c r="S5" s="92" t="e">
        <f>'اختيار المقررات'!E2</f>
        <v>#N/A</v>
      </c>
      <c r="T5" s="93"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94" t="e">
        <f>'اختيار المقررات'!I8</f>
        <v>#N/A</v>
      </c>
      <c r="V5" s="93" t="str">
        <f>IFERROR(IF(OR(V3=الإستمارة!$C$12,V3=الإستمارة!$C$13,V3=الإستمارة!$C$14,V3=الإستمارة!$C$15,V3=الإستمارة!$C$16,V3=الإستمارة!$C$17,V3=الإستمارة!$C$18,V3=الإستمارة!$C$19),VLOOKUP(V3,الإستمارة!$C$12:$H$19,6,0),VLOOKUP(V3,الإستمارة!$L$12:$P$19,6,0)),"")</f>
        <v/>
      </c>
      <c r="W5" s="94" t="e">
        <f>'اختيار المقررات'!I9</f>
        <v>#N/A</v>
      </c>
      <c r="X5" s="93" t="str">
        <f>IFERROR(IF(OR(X3=الإستمارة!$C$12,X3=الإستمارة!$C$13,X3=الإستمارة!$C$14,X3=الإستمارة!$C$15,X3=الإستمارة!$C$16,X3=الإستمارة!$C$17,X3=الإستمارة!$C$18,X3=الإستمارة!$C$19),VLOOKUP(X3,الإستمارة!$C$12:$H$19,6,0),VLOOKUP(X3,الإستمارة!$L$12:$P$19,6,0)),"")</f>
        <v/>
      </c>
      <c r="Y5" s="94" t="e">
        <f>'اختيار المقررات'!I10</f>
        <v>#N/A</v>
      </c>
      <c r="Z5" s="93" t="str">
        <f>IFERROR(IF(OR(Z3=الإستمارة!$C$12,Z3=الإستمارة!$C$13,Z3=الإستمارة!$C$14,Z3=الإستمارة!$C$15,Z3=الإستمارة!$C$16,Z3=الإستمارة!$C$17,Z3=الإستمارة!$C$18,Z3=الإستمارة!$C$19),VLOOKUP(Z3,الإستمارة!$C$12:$H$19,6,0),VLOOKUP(Z3,الإستمارة!$L$12:$P$19,6,0)),"")</f>
        <v/>
      </c>
      <c r="AA5" s="94" t="e">
        <f>'اختيار المقررات'!I11</f>
        <v>#N/A</v>
      </c>
      <c r="AB5" s="93" t="str">
        <f>IFERROR(IF(OR(AB3=الإستمارة!$C$12,AB3=الإستمارة!$C$13,AB3=الإستمارة!$C$14,AB3=الإستمارة!$C$15,AB3=الإستمارة!$C$16,AB3=الإستمارة!$C$17,AB3=الإستمارة!$C$18,AB3=الإستمارة!$C$19),VLOOKUP(AB3,الإستمارة!$C$12:$H$19,6,0),VLOOKUP(AB3,الإستمارة!$L$12:$P$19,6,0)),"")</f>
        <v/>
      </c>
      <c r="AC5" s="94" t="e">
        <f>'اختيار المقررات'!I12</f>
        <v>#N/A</v>
      </c>
      <c r="AD5" s="93" t="str">
        <f>IFERROR(IF(OR(AD3=الإستمارة!$C$12,AD3=الإستمارة!$C$13,AD3=الإستمارة!$C$14,AD3=الإستمارة!$C$15,AD3=الإستمارة!$C$16,AD3=الإستمارة!$C$17,AD3=الإستمارة!$C$18,AD3=الإستمارة!$C$19),VLOOKUP(AD3,الإستمارة!$C$12:$H$19,6,0),VLOOKUP(AD3,الإستمارة!$L$12:$P$19,6,0)),"")</f>
        <v/>
      </c>
      <c r="AE5" s="94" t="e">
        <f>'اختيار المقررات'!I13</f>
        <v>#N/A</v>
      </c>
      <c r="AF5" s="93" t="str">
        <f>IFERROR(IF(OR(AF3=الإستمارة!$C$12,AF3=الإستمارة!$C$13,AF3=الإستمارة!$C$14,AF3=الإستمارة!$C$15,AF3=الإستمارة!$C$16,AF3=الإستمارة!$C$17,AF3=الإستمارة!$C$18,AF3=الإستمارة!$C$19),VLOOKUP(AF3,الإستمارة!$C$12:$H$19,6,0),VLOOKUP(AF3,الإستمارة!$L$12:$P$19,6,0)),"")</f>
        <v/>
      </c>
      <c r="AG5" s="94" t="e">
        <f>'اختيار المقررات'!Q8</f>
        <v>#N/A</v>
      </c>
      <c r="AH5" s="93" t="str">
        <f>IFERROR(IF(OR(AH3=الإستمارة!$C$12,AH3=الإستمارة!$C$13,AH3=الإستمارة!$C$14,AH3=الإستمارة!$C$15,AH3=الإستمارة!$C$16,AH3=الإستمارة!$C$17,AH3=الإستمارة!$C$18,AH3=الإستمارة!$C$19),VLOOKUP(AH3,الإستمارة!$C$12:$H$19,6,0),VLOOKUP(AH3,الإستمارة!$L$12:$P$19,6,0)),"")</f>
        <v/>
      </c>
      <c r="AI5" s="94" t="e">
        <f>'اختيار المقررات'!Q9</f>
        <v>#N/A</v>
      </c>
      <c r="AJ5" s="93" t="str">
        <f>IFERROR(IF(OR(AJ3=الإستمارة!$C$12,AJ3=الإستمارة!$C$13,AJ3=الإستمارة!$C$14,AJ3=الإستمارة!$C$15,AJ3=الإستمارة!$C$16,AJ3=الإستمارة!$C$17,AJ3=الإستمارة!$C$18,AJ3=الإستمارة!$C$19),VLOOKUP(AJ3,الإستمارة!$C$12:$H$19,6,0),VLOOKUP(AJ3,الإستمارة!$L$12:$P$19,6,0)),"")</f>
        <v/>
      </c>
      <c r="AK5" s="94" t="e">
        <f>'اختيار المقررات'!Q10</f>
        <v>#N/A</v>
      </c>
      <c r="AL5" s="93" t="str">
        <f>IFERROR(IF(OR(AL3=الإستمارة!$C$12,AL3=الإستمارة!$C$13,AL3=الإستمارة!$C$14,AL3=الإستمارة!$C$15,AL3=الإستمارة!$C$16,AL3=الإستمارة!$C$17,AL3=الإستمارة!$C$18,AL3=الإستمارة!$C$19),VLOOKUP(AL3,الإستمارة!$C$12:$H$19,6,0),VLOOKUP(AL3,الإستمارة!$L$12:$P$19,6,0)),"")</f>
        <v/>
      </c>
      <c r="AM5" s="94" t="e">
        <f>'اختيار المقررات'!Q11</f>
        <v>#N/A</v>
      </c>
      <c r="AN5" s="93" t="str">
        <f>IFERROR(IF(OR(AN3=الإستمارة!$C$12,AN3=الإستمارة!$C$13,AN3=الإستمارة!$C$14,AN3=الإستمارة!$C$15,AN3=الإستمارة!$C$16,AN3=الإستمارة!$C$17,AN3=الإستمارة!$C$18,AN3=الإستمارة!$C$19),VLOOKUP(AN3,الإستمارة!$C$12:$H$19,6,0),VLOOKUP(AN3,الإستمارة!$L$12:$P$19,6,0)),"")</f>
        <v/>
      </c>
      <c r="AO5" s="94" t="e">
        <f>'اختيار المقررات'!Q12</f>
        <v>#N/A</v>
      </c>
      <c r="AP5" s="93" t="str">
        <f>IFERROR(IF(OR(AP3=الإستمارة!$C$12,AP3=الإستمارة!$C$13,AP3=الإستمارة!$C$14,AP3=الإستمارة!$C$15,AP3=الإستمارة!$C$16,AP3=الإستمارة!$C$17,AP3=الإستمارة!$C$18,AP3=الإستمارة!$C$19),VLOOKUP(AP3,الإستمارة!$C$12:$H$19,6,0),VLOOKUP(AP3,الإستمارة!$L$12:$P$19,6,0)),"")</f>
        <v/>
      </c>
      <c r="AQ5" s="95">
        <f>'اختيار المقررات'!Q13</f>
        <v>0</v>
      </c>
      <c r="AR5" s="93" t="str">
        <f>IFERROR(IF(OR(AR3=الإستمارة!$C$12,AR3=الإستمارة!$C$13,AR3=الإستمارة!$C$14,AR3=الإستمارة!$C$15,AR3=الإستمارة!$C$16,AR3=الإستمارة!$C$17,AR3=الإستمارة!$C$18,AR3=الإستمارة!$C$19),VLOOKUP(AR3,الإستمارة!$C$12:$H$19,6,0),VLOOKUP(AR3,الإستمارة!$L$12:$P$19,6,0)),"")</f>
        <v/>
      </c>
      <c r="AS5" s="94" t="e">
        <f>'اختيار المقررات'!I17</f>
        <v>#N/A</v>
      </c>
      <c r="AT5" s="93" t="str">
        <f>IFERROR(IF(OR(AT3=الإستمارة!$C$12,AT3=الإستمارة!$C$13,AT3=الإستمارة!$C$14,AT3=الإستمارة!$C$15,AT3=الإستمارة!$C$16,AT3=الإستمارة!$C$17,AT3=الإستمارة!$C$18,AT3=الإستمارة!$C$19),VLOOKUP(AT3,الإستمارة!$C$12:$H$19,6,0),VLOOKUP(AT3,الإستمارة!$L$12:$P$19,6,0)),"")</f>
        <v/>
      </c>
      <c r="AU5" s="94" t="e">
        <f>'اختيار المقررات'!I18</f>
        <v>#N/A</v>
      </c>
      <c r="AV5" s="93" t="str">
        <f>IFERROR(IF(OR(AV3=الإستمارة!$C$12,AV3=الإستمارة!$C$13,AV3=الإستمارة!$C$14,AV3=الإستمارة!$C$15,AV3=الإستمارة!$C$16,AV3=الإستمارة!$C$17,AV3=الإستمارة!$C$18,AV3=الإستمارة!$C$19),VLOOKUP(AV3,الإستمارة!$C$12:$H$19,6,0),VLOOKUP(AV3,الإستمارة!$L$12:$P$19,6,0)),"")</f>
        <v/>
      </c>
      <c r="AW5" s="94" t="e">
        <f>'اختيار المقررات'!I19</f>
        <v>#N/A</v>
      </c>
      <c r="AX5" s="93" t="str">
        <f>IFERROR(IF(OR(AX3=الإستمارة!$C$12,AX3=الإستمارة!$C$13,AX3=الإستمارة!$C$14,AX3=الإستمارة!$C$15,AX3=الإستمارة!$C$16,AX3=الإستمارة!$C$17,AX3=الإستمارة!$C$18,AX3=الإستمارة!$C$19),VLOOKUP(AX3,الإستمارة!$C$12:$H$19,6,0),VLOOKUP(AX3,الإستمارة!$L$12:$P$19,6,0)),"")</f>
        <v/>
      </c>
      <c r="AY5" s="94" t="e">
        <f>'اختيار المقررات'!I20</f>
        <v>#N/A</v>
      </c>
      <c r="AZ5" s="93" t="str">
        <f>IFERROR(IF(OR(AZ3=الإستمارة!$C$12,AZ3=الإستمارة!$C$13,AZ3=الإستمارة!$C$14,AZ3=الإستمارة!$C$15,AZ3=الإستمارة!$C$16,AZ3=الإستمارة!$C$17,AZ3=الإستمارة!$C$18,AZ3=الإستمارة!$C$19),VLOOKUP(AZ3,الإستمارة!$C$12:$H$19,6,0),VLOOKUP(AZ3,الإستمارة!$L$12:$P$19,6,0)),"")</f>
        <v/>
      </c>
      <c r="BA5" s="94" t="e">
        <f>'اختيار المقررات'!I21</f>
        <v>#N/A</v>
      </c>
      <c r="BB5" s="93" t="str">
        <f>IFERROR(IF(OR(BB3=الإستمارة!$C$12,BB3=الإستمارة!$C$13,BB3=الإستمارة!$C$14,BB3=الإستمارة!$C$15,BB3=الإستمارة!$C$16,BB3=الإستمارة!$C$17,BB3=الإستمارة!$C$18,BB3=الإستمارة!$C$19),VLOOKUP(BB3,الإستمارة!$C$12:$H$19,6,0),VLOOKUP(BB3,الإستمارة!$L$12:$P$19,6,0)),"")</f>
        <v/>
      </c>
      <c r="BC5" s="94" t="e">
        <f>'اختيار المقررات'!I22</f>
        <v>#N/A</v>
      </c>
      <c r="BD5" s="93" t="str">
        <f>IFERROR(IF(OR(BD3=الإستمارة!$C$12,BD3=الإستمارة!$C$13,BD3=الإستمارة!$C$14,BD3=الإستمارة!$C$15,BD3=الإستمارة!$C$16,BD3=الإستمارة!$C$17,BD3=الإستمارة!$C$18,BD3=الإستمارة!$C$19),VLOOKUP(BD3,الإستمارة!$C$12:$H$19,6,0),VLOOKUP(BD3,الإستمارة!$L$12:$P$19,6,0)),"")</f>
        <v/>
      </c>
      <c r="BE5" s="94" t="e">
        <f>'اختيار المقررات'!Q17</f>
        <v>#N/A</v>
      </c>
      <c r="BF5" s="93" t="str">
        <f>IFERROR(IF(OR(BF3=الإستمارة!$C$12,BF3=الإستمارة!$C$13,BF3=الإستمارة!$C$14,BF3=الإستمارة!$C$15,BF3=الإستمارة!$C$16,BF3=الإستمارة!$C$17,BF3=الإستمارة!$C$18,BF3=الإستمارة!$C$19),VLOOKUP(BF3,الإستمارة!$C$12:$H$19,6,0),VLOOKUP(BF3,الإستمارة!$L$12:$P$19,6,0)),"")</f>
        <v/>
      </c>
      <c r="BG5" s="94" t="e">
        <f>'اختيار المقررات'!Q18</f>
        <v>#N/A</v>
      </c>
      <c r="BH5" s="93" t="str">
        <f>IFERROR(IF(OR(BH3=الإستمارة!$C$12,BH3=الإستمارة!$C$13,BH3=الإستمارة!$C$14,BH3=الإستمارة!$C$15,BH3=الإستمارة!$C$16,BH3=الإستمارة!$C$17,BH3=الإستمارة!$C$18,BH3=الإستمارة!$C$19),VLOOKUP(BH3,الإستمارة!$C$12:$H$19,6,0),VLOOKUP(BH3,الإستمارة!$L$12:$P$19,6,0)),"")</f>
        <v/>
      </c>
      <c r="BI5" s="94" t="e">
        <f>'اختيار المقررات'!Q19</f>
        <v>#N/A</v>
      </c>
      <c r="BJ5" s="93" t="str">
        <f>IFERROR(IF(OR(BJ3=الإستمارة!$C$12,BJ3=الإستمارة!$C$13,BJ3=الإستمارة!$C$14,BJ3=الإستمارة!$C$15,BJ3=الإستمارة!$C$16,BJ3=الإستمارة!$C$17,BJ3=الإستمارة!$C$18,BJ3=الإستمارة!$C$19),VLOOKUP(BJ3,الإستمارة!$C$12:$H$19,6,0),VLOOKUP(BJ3,الإستمارة!$L$12:$P$19,6,0)),"")</f>
        <v/>
      </c>
      <c r="BK5" s="94" t="e">
        <f>'اختيار المقررات'!Q20</f>
        <v>#N/A</v>
      </c>
      <c r="BL5" s="93" t="str">
        <f>IFERROR(IF(OR(BL3=الإستمارة!$C$12,BL3=الإستمارة!$C$13,BL3=الإستمارة!$C$14,BL3=الإستمارة!$C$15,BL3=الإستمارة!$C$16,BL3=الإستمارة!$C$17,BL3=الإستمارة!$C$18,BL3=الإستمارة!$C$19),VLOOKUP(BL3,الإستمارة!$C$12:$H$19,6,0),VLOOKUP(BL3,الإستمارة!$L$12:$P$19,6,0)),"")</f>
        <v/>
      </c>
      <c r="BM5" s="96" t="e">
        <f>'اختيار المقررات'!Q21</f>
        <v>#N/A</v>
      </c>
      <c r="BN5" s="93" t="str">
        <f>IFERROR(IF(OR(BN3=الإستمارة!$C$12,BN3=الإستمارة!$C$13,BN3=الإستمارة!$C$14,BN3=الإستمارة!$C$15,BN3=الإستمارة!$C$16,BN3=الإستمارة!$C$17,BN3=الإستمارة!$C$18,BN3=الإستمارة!$C$19),VLOOKUP(BN3,الإستمارة!$C$12:$H$19,6,0),VLOOKUP(BN3,الإستمارة!$L$12:$P$19,6,0)),"")</f>
        <v/>
      </c>
      <c r="BO5" s="94" t="e">
        <f>'اختيار المقررات'!Q22</f>
        <v>#N/A</v>
      </c>
      <c r="BP5" s="93" t="str">
        <f>IFERROR(IF(OR(BP3=الإستمارة!$C$12,BP3=الإستمارة!$C$13,BP3=الإستمارة!$C$14,BP3=الإستمارة!$C$15,BP3=الإستمارة!$C$16,BP3=الإستمارة!$C$17,BP3=الإستمارة!$C$18,BP3=الإستمارة!$C$19),VLOOKUP(BP3,الإستمارة!$C$12:$H$19,6,0),VLOOKUP(BP3,الإستمارة!$L$12:$P$19,6,0)),"")</f>
        <v/>
      </c>
      <c r="BQ5" s="94" t="e">
        <f>'اختيار المقررات'!Y8</f>
        <v>#N/A</v>
      </c>
      <c r="BR5" s="93" t="str">
        <f>IFERROR(IF(OR(BR3=الإستمارة!$C$12,BR3=الإستمارة!$C$13,BR3=الإستمارة!$C$14,BR3=الإستمارة!$C$15,BR3=الإستمارة!$C$16,BR3=الإستمارة!$C$17,BR3=الإستمارة!$C$18,BR3=الإستمارة!$C$19),VLOOKUP(BR3,الإستمارة!$C$12:$H$19,6,0),VLOOKUP(BR3,الإستمارة!$L$12:$P$19,6,0)),"")</f>
        <v/>
      </c>
      <c r="BS5" s="94" t="e">
        <f>'اختيار المقررات'!Y9</f>
        <v>#N/A</v>
      </c>
      <c r="BT5" s="93" t="str">
        <f>IFERROR(IF(OR(BT3=الإستمارة!$C$12,BT3=الإستمارة!$C$13,BT3=الإستمارة!$C$14,BT3=الإستمارة!$C$15,BT3=الإستمارة!$C$16,BT3=الإستمارة!$C$17,BT3=الإستمارة!$C$18,BT3=الإستمارة!$C$19),VLOOKUP(BT3,الإستمارة!$C$12:$H$19,6,0),VLOOKUP(BT3,الإستمارة!$L$12:$P$19,6,0)),"")</f>
        <v/>
      </c>
      <c r="BU5" s="94" t="e">
        <f>'اختيار المقررات'!Y10</f>
        <v>#N/A</v>
      </c>
      <c r="BV5" s="93" t="str">
        <f>IFERROR(IF(OR(BV3=الإستمارة!$C$12,BV3=الإستمارة!$C$13,BV3=الإستمارة!$C$14,BV3=الإستمارة!$C$15,BV3=الإستمارة!$C$16,BV3=الإستمارة!$C$17,BV3=الإستمارة!$C$18,BV3=الإستمارة!$C$19),VLOOKUP(BV3,الإستمارة!$C$12:$H$19,6,0),VLOOKUP(BV3,الإستمارة!$L$12:$P$19,6,0)),"")</f>
        <v/>
      </c>
      <c r="BW5" s="94" t="e">
        <f>'اختيار المقررات'!Y11</f>
        <v>#N/A</v>
      </c>
      <c r="BX5" s="93" t="str">
        <f>IFERROR(IF(OR(BX3=الإستمارة!$C$12,BX3=الإستمارة!$C$13,BX3=الإستمارة!$C$14,BX3=الإستمارة!$C$15,BX3=الإستمارة!$C$16,BX3=الإستمارة!$C$17,BX3=الإستمارة!$C$18,BX3=الإستمارة!$C$19),VLOOKUP(BX3,الإستمارة!$C$12:$H$19,6,0),VLOOKUP(BX3,الإستمارة!$L$12:$P$19,6,0)),"")</f>
        <v/>
      </c>
      <c r="BY5" s="97" t="e">
        <f>'اختيار المقررات'!Y12</f>
        <v>#N/A</v>
      </c>
      <c r="BZ5" s="93" t="str">
        <f>IFERROR(IF(OR(BZ3=الإستمارة!$C$12,BZ3=الإستمارة!$C$13,BZ3=الإستمارة!$C$14,BZ3=الإستمارة!$C$15,BZ3=الإستمارة!$C$16,BZ3=الإستمارة!$C$17,BZ3=الإستمارة!$C$18,BZ3=الإستمارة!$C$19),VLOOKUP(BZ3,الإستمارة!$C$12:$H$19,6,0),VLOOKUP(BZ3,الإستمارة!$L$12:$P$19,6,0)),"")</f>
        <v/>
      </c>
      <c r="CA5" s="97" t="e">
        <f>'اختيار المقررات'!Y13</f>
        <v>#N/A</v>
      </c>
      <c r="CB5" s="93" t="str">
        <f>IFERROR(IF(OR(CB3=الإستمارة!$C$12,CB3=الإستمارة!$C$13,CB3=الإستمارة!$C$14,CB3=الإستمارة!$C$15,CB3=الإستمارة!$C$16,CB3=الإستمارة!$C$17,CB3=الإستمارة!$C$18,CB3=الإستمارة!$C$19),VLOOKUP(CB3,الإستمارة!$C$12:$H$19,6,0),VLOOKUP(CB3,الإستمارة!$L$12:$P$19,6,0)),"")</f>
        <v/>
      </c>
      <c r="CC5" s="94" t="e">
        <f>'اختيار المقررات'!AG8</f>
        <v>#N/A</v>
      </c>
      <c r="CD5" s="93" t="str">
        <f>IFERROR(IF(OR(CD3=الإستمارة!$C$12,CD3=الإستمارة!$C$13,CD3=الإستمارة!$C$14,CD3=الإستمارة!$C$15,CD3=الإستمارة!$C$16,CD3=الإستمارة!$C$17,CD3=الإستمارة!$C$18,CD3=الإستمارة!$C$19),VLOOKUP(CD3,الإستمارة!$C$12:$H$19,6,0),VLOOKUP(CD3,الإستمارة!$L$12:$P$19,6,0)),"")</f>
        <v/>
      </c>
      <c r="CE5" s="94" t="e">
        <f>'اختيار المقررات'!AG9</f>
        <v>#N/A</v>
      </c>
      <c r="CF5" s="93" t="str">
        <f>IFERROR(IF(OR(CF3=الإستمارة!$C$12,CF3=الإستمارة!$C$13,CF3=الإستمارة!$C$14,CF3=الإستمارة!$C$15,CF3=الإستمارة!$C$16,CF3=الإستمارة!$C$17,CF3=الإستمارة!$C$18,CF3=الإستمارة!$C$19),VLOOKUP(CF3,الإستمارة!$C$12:$H$19,6,0),VLOOKUP(CF3,الإستمارة!$L$12:$P$19,6,0)),"")</f>
        <v/>
      </c>
      <c r="CG5" s="94" t="e">
        <f>'اختيار المقررات'!AG10</f>
        <v>#N/A</v>
      </c>
      <c r="CH5" s="93" t="str">
        <f>IFERROR(IF(OR(CH3=الإستمارة!$C$12,CH3=الإستمارة!$C$13,CH3=الإستمارة!$C$14,CH3=الإستمارة!$C$15,CH3=الإستمارة!$C$16,CH3=الإستمارة!$C$17,CH3=الإستمارة!$C$18,CH3=الإستمارة!$C$19),VLOOKUP(CH3,الإستمارة!$C$12:$H$19,6,0),VLOOKUP(CH3,الإستمارة!$L$12:$P$19,6,0)),"")</f>
        <v/>
      </c>
      <c r="CI5" s="94" t="e">
        <f>'اختيار المقررات'!AG11</f>
        <v>#N/A</v>
      </c>
      <c r="CJ5" s="93" t="str">
        <f>IFERROR(IF(OR(CJ3=الإستمارة!$C$12,CJ3=الإستمارة!$C$13,CJ3=الإستمارة!$C$14,CJ3=الإستمارة!$C$15,CJ3=الإستمارة!$C$16,CJ3=الإستمارة!$C$17,CJ3=الإستمارة!$C$18,CJ3=الإستمارة!$C$19),VLOOKUP(CJ3,الإستمارة!$C$12:$H$19,6,0),VLOOKUP(CJ3,الإستمارة!$L$12:$P$19,6,0)),"")</f>
        <v/>
      </c>
      <c r="CK5" s="94" t="e">
        <f>'اختيار المقررات'!AG12</f>
        <v>#N/A</v>
      </c>
      <c r="CL5" s="93" t="str">
        <f>IFERROR(IF(OR(CL3=الإستمارة!$C$12,CL3=الإستمارة!$C$13,CL3=الإستمارة!$C$14,CL3=الإستمارة!$C$15,CL3=الإستمارة!$C$16,CL3=الإستمارة!$C$17,CL3=الإستمارة!$C$18,CL3=الإستمارة!$C$19),VLOOKUP(CL3,الإستمارة!$C$12:$H$19,6,0),VLOOKUP(CL3,الإستمارة!$L$12:$P$19,6,0)),"")</f>
        <v/>
      </c>
      <c r="CM5" s="95" t="e">
        <f>'اختيار المقررات'!AG13</f>
        <v>#N/A</v>
      </c>
      <c r="CN5" s="93" t="str">
        <f>IFERROR(IF(OR(CN3=الإستمارة!$C$12,CN3=الإستمارة!$C$13,CN3=الإستمارة!$C$14,CN3=الإستمارة!$C$15,CN3=الإستمارة!$C$16,CN3=الإستمارة!$C$17,CN3=الإستمارة!$C$18,CN3=الإستمارة!$C$19),VLOOKUP(CN3,الإستمارة!$C$12:$H$19,6,0),VLOOKUP(CN3,الإستمارة!$L$12:$P$19,6,0)),"")</f>
        <v/>
      </c>
      <c r="CO5" s="94" t="e">
        <f>'اختيار المقررات'!Y17</f>
        <v>#N/A</v>
      </c>
      <c r="CP5" s="93" t="str">
        <f>IFERROR(IF(OR(CP3=الإستمارة!$C$12,CP3=الإستمارة!$C$13,CP3=الإستمارة!$C$14,CP3=الإستمارة!$C$15,CP3=الإستمارة!$C$16,CP3=الإستمارة!$C$17,CP3=الإستمارة!$C$18,CP3=الإستمارة!$C$19),VLOOKUP(CP3,الإستمارة!$C$12:$H$19,6,0),VLOOKUP(CP3,الإستمارة!$L$12:$P$19,6,0)),"")</f>
        <v/>
      </c>
      <c r="CQ5" s="94" t="e">
        <f>'اختيار المقررات'!Y18</f>
        <v>#N/A</v>
      </c>
      <c r="CR5" s="93" t="str">
        <f>IFERROR(IF(OR(CR3=الإستمارة!$C$12,CR3=الإستمارة!$C$13,CR3=الإستمارة!$C$14,CR3=الإستمارة!$C$15,CR3=الإستمارة!$C$16,CR3=الإستمارة!$C$17,CR3=الإستمارة!$C$18,CR3=الإستمارة!$C$19),VLOOKUP(CR3,الإستمارة!$C$12:$H$19,6,0),VLOOKUP(CR3,الإستمارة!$L$12:$P$19,6,0)),"")</f>
        <v/>
      </c>
      <c r="CS5" s="94" t="e">
        <f>'اختيار المقررات'!Y19</f>
        <v>#N/A</v>
      </c>
      <c r="CT5" s="93" t="str">
        <f>IFERROR(IF(OR(CT3=الإستمارة!$C$12,CT3=الإستمارة!$C$13,CT3=الإستمارة!$C$14,CT3=الإستمارة!$C$15,CT3=الإستمارة!$C$16,CT3=الإستمارة!$C$17,CT3=الإستمارة!$C$18,CT3=الإستمارة!$C$19),VLOOKUP(CT3,الإستمارة!$C$12:$H$19,6,0),VLOOKUP(CT3,الإستمارة!$L$12:$P$19,6,0)),"")</f>
        <v/>
      </c>
      <c r="CU5" s="94" t="e">
        <f>'اختيار المقررات'!Y20</f>
        <v>#N/A</v>
      </c>
      <c r="CV5" s="93" t="str">
        <f>IFERROR(IF(OR(CV3=الإستمارة!$C$12,CV3=الإستمارة!$C$13,CV3=الإستمارة!$C$14,CV3=الإستمارة!$C$15,CV3=الإستمارة!$C$16,CV3=الإستمارة!$C$17,CV3=الإستمارة!$C$18,CV3=الإستمارة!$C$19),VLOOKUP(CV3,الإستمارة!$C$12:$H$19,6,0),VLOOKUP(CV3,الإستمارة!$L$12:$P$19,6,0)),"")</f>
        <v/>
      </c>
      <c r="CW5" s="96" t="e">
        <f>'اختيار المقررات'!Y21</f>
        <v>#N/A</v>
      </c>
      <c r="CX5" s="93" t="str">
        <f>IFERROR(IF(OR(CX3=الإستمارة!$C$12,CX3=الإستمارة!$C$13,CX3=الإستمارة!$C$14,CX3=الإستمارة!$C$15,CX3=الإستمارة!$C$16,CX3=الإستمارة!$C$17,CX3=الإستمارة!$C$18,CX3=الإستمارة!$C$19),VLOOKUP(CX3,الإستمارة!$C$12:$H$19,6,0),VLOOKUP(CX3,الإستمارة!$L$12:$P$19,6,0)),"")</f>
        <v/>
      </c>
      <c r="CY5" s="94">
        <f>'اختيار المقررات'!Y22</f>
        <v>0</v>
      </c>
      <c r="CZ5" s="93" t="str">
        <f>IFERROR(IF(OR(CZ3=الإستمارة!$C$12,CZ3=الإستمارة!$C$13,CZ3=الإستمارة!$C$14,CZ3=الإستمارة!$C$15,CZ3=الإستمارة!$C$16,CZ3=الإستمارة!$C$17,CZ3=الإستمارة!$C$18,CZ3=الإستمارة!$C$19),VLOOKUP(CZ3,الإستمارة!$C$12:$H$19,6,0),VLOOKUP(CZ3,الإستمارة!$L$12:$P$19,6,0)),"")</f>
        <v/>
      </c>
      <c r="DA5" s="94" t="e">
        <f>'اختيار المقررات'!AG17</f>
        <v>#N/A</v>
      </c>
      <c r="DB5" s="93" t="str">
        <f>IFERROR(IF(OR(DB3=الإستمارة!$C$12,DB3=الإستمارة!$C$13,DB3=الإستمارة!$C$14,DB3=الإستمارة!$C$15,DB3=الإستمارة!$C$16,DB3=الإستمارة!$C$17,DB3=الإستمارة!$C$18,DB3=الإستمارة!$C$19),VLOOKUP(DB3,الإستمارة!$C$12:$H$19,6,0),VLOOKUP(DB3,الإستمارة!$L$12:$P$19,6,0)),"")</f>
        <v/>
      </c>
      <c r="DC5" s="94" t="e">
        <f>'اختيار المقررات'!AG18</f>
        <v>#N/A</v>
      </c>
      <c r="DD5" s="93" t="str">
        <f>IFERROR(IF(OR(DD3=الإستمارة!$C$12,DD3=الإستمارة!$C$13,DD3=الإستمارة!$C$14,DD3=الإستمارة!$C$15,DD3=الإستمارة!$C$16,DD3=الإستمارة!$C$17,DD3=الإستمارة!$C$18,DD3=الإستمارة!$C$19),VLOOKUP(DD3,الإستمارة!$C$12:$H$19,6,0),VLOOKUP(DD3,الإستمارة!$L$12:$P$19,6,0)),"")</f>
        <v/>
      </c>
      <c r="DE5" s="94" t="e">
        <f>'اختيار المقررات'!AG19</f>
        <v>#N/A</v>
      </c>
      <c r="DF5" s="93" t="str">
        <f>IFERROR(IF(OR(DF3=الإستمارة!$C$12,DF3=الإستمارة!$C$13,DF3=الإستمارة!$C$14,DF3=الإستمارة!$C$15,DF3=الإستمارة!$C$16,DF3=الإستمارة!$C$17,DF3=الإستمارة!$C$18,DF3=الإستمارة!$C$19),VLOOKUP(DF3,الإستمارة!$C$12:$H$19,6,0),VLOOKUP(DF3,الإستمارة!$L$12:$P$19,6,0)),"")</f>
        <v/>
      </c>
      <c r="DG5" s="94" t="e">
        <f>'اختيار المقررات'!AG20</f>
        <v>#N/A</v>
      </c>
      <c r="DH5" s="93" t="str">
        <f>IFERROR(IF(OR(DH3=الإستمارة!$C$12,DH3=الإستمارة!$C$13,DH3=الإستمارة!$C$14,DH3=الإستمارة!$C$15,DH3=الإستمارة!$C$16,DH3=الإستمارة!$C$17,DH3=الإستمارة!$C$18,DH3=الإستمارة!$C$19),VLOOKUP(DH3,الإستمارة!$C$12:$H$19,6,0),VLOOKUP(DH3,الإستمارة!$L$12:$P$19,6,0)),"")</f>
        <v/>
      </c>
      <c r="DI5" s="96" t="e">
        <f>'اختيار المقررات'!AG21</f>
        <v>#N/A</v>
      </c>
      <c r="DJ5" s="93" t="str">
        <f>IFERROR(IF(OR(DJ3=الإستمارة!$C$12,DJ3=الإستمارة!$C$13,DJ3=الإستمارة!$C$14,DJ3=الإستمارة!$C$15,DJ3=الإستمارة!$C$16,DJ3=الإستمارة!$C$17,DJ3=الإستمارة!$C$18,DJ3=الإستمارة!$C$19),VLOOKUP(DJ3,الإستمارة!$C$12:$H$19,6,0),VLOOKUP(DJ3,الإستمارة!$L$12:$P$19,6,0)),"")</f>
        <v/>
      </c>
      <c r="DK5" s="95">
        <f>'اختيار المقررات'!AG22</f>
        <v>0</v>
      </c>
      <c r="DL5" s="55">
        <f>'اختيار المقررات'!Q5</f>
        <v>0</v>
      </c>
      <c r="DM5" s="114">
        <f>'اختيار المقررات'!W5</f>
        <v>0</v>
      </c>
      <c r="DN5" s="55">
        <f>'اختيار المقررات'!AB5</f>
        <v>0</v>
      </c>
      <c r="DO5" s="98">
        <f>'اختيار المقررات'!AE4</f>
        <v>0</v>
      </c>
      <c r="DP5" s="99">
        <f>'اختيار المقررات'!AI5</f>
        <v>0</v>
      </c>
      <c r="DQ5" s="54">
        <f>'اختيار المقررات'!E5</f>
        <v>0</v>
      </c>
      <c r="DR5" s="55">
        <f>'اختيار المقررات'!K5</f>
        <v>0</v>
      </c>
      <c r="DS5" s="55" t="e">
        <f>'اختيار المقررات'!W27</f>
        <v>#N/A</v>
      </c>
      <c r="DT5" s="55">
        <f>'اختيار المقررات'!AE27</f>
        <v>0</v>
      </c>
      <c r="DU5" s="55" t="e">
        <f>'اختيار المقررات'!N27</f>
        <v>#N/A</v>
      </c>
      <c r="DV5" s="100" t="e">
        <f>'اختيار المقررات'!N28</f>
        <v>#N/A</v>
      </c>
      <c r="DW5" s="55" t="str">
        <f>'اختيار المقررات'!N29</f>
        <v>لا</v>
      </c>
      <c r="DX5" s="101" t="e">
        <f>'اختيار المقررات'!W28</f>
        <v>#N/A</v>
      </c>
      <c r="DY5" s="102">
        <f>'اختيار المقررات'!AE28</f>
        <v>0</v>
      </c>
      <c r="DZ5" s="103" t="e">
        <f>VLOOKUP(A1,ورقة1!A2:B4,2,0)</f>
        <v>#N/A</v>
      </c>
      <c r="EA5" s="104" t="str">
        <f>'اختيار المقررات'!P30</f>
        <v>عدد المقررات المسجلة لأول مرة</v>
      </c>
      <c r="EB5" s="105">
        <f>'اختيار المقررات'!X30</f>
        <v>0</v>
      </c>
      <c r="EC5" s="105">
        <f>'اختيار المقررات'!AE30</f>
        <v>0</v>
      </c>
      <c r="ED5" s="105" t="e">
        <f>EA5+EB5+EC5</f>
        <v>#VALUE!</v>
      </c>
      <c r="EE5" s="31" t="str">
        <f>'اختيار المقررات'!AB2</f>
        <v xml:space="preserve"> </v>
      </c>
      <c r="EF5" s="31">
        <f>'اختيار المقررات'!W2</f>
        <v>0</v>
      </c>
      <c r="EG5" s="31">
        <f>'اختيار المقررات'!Q2</f>
        <v>0</v>
      </c>
      <c r="EH5" s="31">
        <f>'اختيار المقررات'!L2</f>
        <v>0</v>
      </c>
    </row>
  </sheetData>
  <sheetProtection password="BE64" sheet="1" objects="1" scenarios="1"/>
  <mergeCells count="101">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s>
  <hyperlinks>
    <hyperlink ref="B1:B2" r:id="rId1" location="'السجل العام'!A1" display="سجل المسجلين دراسات دوليه ودبلوماسيه.xlsm - 'السجل العام'!A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8476"/>
  <sheetViews>
    <sheetView rightToLeft="1" workbookViewId="0">
      <pane xSplit="2" ySplit="1" topLeftCell="C7941"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16" style="575" customWidth="1"/>
    <col min="2" max="2" width="9" style="613"/>
    <col min="3" max="49" width="9.109375" style="575" bestFit="1" customWidth="1"/>
    <col min="50" max="16384" width="9" style="575"/>
  </cols>
  <sheetData>
    <row r="1" spans="1:49" s="575" customFormat="1" ht="16.8" x14ac:dyDescent="0.3">
      <c r="A1" s="575" t="s">
        <v>2196</v>
      </c>
      <c r="B1" s="611" t="s">
        <v>9</v>
      </c>
      <c r="C1" s="612">
        <v>103</v>
      </c>
      <c r="D1" s="612">
        <v>104</v>
      </c>
      <c r="E1" s="612">
        <v>105</v>
      </c>
      <c r="F1" s="612">
        <v>106</v>
      </c>
      <c r="G1" s="612">
        <v>107</v>
      </c>
      <c r="H1" s="612">
        <v>108</v>
      </c>
      <c r="I1" s="612">
        <v>204</v>
      </c>
      <c r="J1" s="612">
        <v>205</v>
      </c>
      <c r="K1" s="612">
        <v>206</v>
      </c>
      <c r="L1" s="612">
        <v>207</v>
      </c>
      <c r="M1" s="612">
        <v>208</v>
      </c>
      <c r="N1" s="612">
        <v>303</v>
      </c>
      <c r="O1" s="612">
        <v>304</v>
      </c>
      <c r="P1" s="612">
        <v>305</v>
      </c>
      <c r="Q1" s="612">
        <v>306</v>
      </c>
      <c r="R1" s="612">
        <v>307</v>
      </c>
      <c r="S1" s="612">
        <v>308</v>
      </c>
      <c r="T1" s="612">
        <v>309</v>
      </c>
      <c r="U1" s="612">
        <v>403</v>
      </c>
      <c r="V1" s="612">
        <v>404</v>
      </c>
      <c r="W1" s="612">
        <v>405</v>
      </c>
      <c r="X1" s="612">
        <v>406</v>
      </c>
      <c r="Y1" s="612">
        <v>407</v>
      </c>
      <c r="Z1" s="612">
        <v>408</v>
      </c>
      <c r="AA1" s="612">
        <v>409</v>
      </c>
      <c r="AB1" s="612">
        <v>504</v>
      </c>
      <c r="AC1" s="612">
        <v>505</v>
      </c>
      <c r="AD1" s="612">
        <v>506</v>
      </c>
      <c r="AE1" s="612">
        <v>507</v>
      </c>
      <c r="AF1" s="612">
        <v>508</v>
      </c>
      <c r="AG1" s="612">
        <v>509</v>
      </c>
      <c r="AH1" s="612">
        <v>604</v>
      </c>
      <c r="AI1" s="612">
        <v>605</v>
      </c>
      <c r="AJ1" s="612">
        <v>606</v>
      </c>
      <c r="AK1" s="612">
        <v>607</v>
      </c>
      <c r="AL1" s="612">
        <v>608</v>
      </c>
      <c r="AM1" s="612">
        <v>609</v>
      </c>
      <c r="AN1" s="612">
        <v>704</v>
      </c>
      <c r="AO1" s="612">
        <v>705</v>
      </c>
      <c r="AP1" s="612">
        <v>706</v>
      </c>
      <c r="AQ1" s="612">
        <v>707</v>
      </c>
      <c r="AR1" s="612">
        <v>708</v>
      </c>
      <c r="AS1" s="612">
        <v>804</v>
      </c>
      <c r="AT1" s="612">
        <v>805</v>
      </c>
      <c r="AU1" s="612">
        <v>806</v>
      </c>
      <c r="AV1" s="612">
        <v>807</v>
      </c>
      <c r="AW1" s="612">
        <v>808</v>
      </c>
    </row>
    <row r="2" spans="1:49" s="575" customFormat="1" x14ac:dyDescent="0.3">
      <c r="A2" s="575">
        <v>522280</v>
      </c>
      <c r="B2" s="613" t="s">
        <v>1885</v>
      </c>
      <c r="C2" s="575" t="s">
        <v>3442</v>
      </c>
      <c r="D2" s="575" t="s">
        <v>3442</v>
      </c>
      <c r="E2" s="575" t="s">
        <v>3442</v>
      </c>
      <c r="F2" s="575" t="s">
        <v>3442</v>
      </c>
      <c r="G2" s="575" t="s">
        <v>3442</v>
      </c>
      <c r="H2" s="575" t="s">
        <v>3442</v>
      </c>
      <c r="I2" s="575" t="s">
        <v>3442</v>
      </c>
      <c r="J2" s="575" t="s">
        <v>3442</v>
      </c>
      <c r="K2" s="575" t="s">
        <v>3442</v>
      </c>
      <c r="L2" s="575" t="s">
        <v>3442</v>
      </c>
      <c r="M2" s="575" t="s">
        <v>3442</v>
      </c>
    </row>
    <row r="3" spans="1:49" s="575" customFormat="1" x14ac:dyDescent="0.3">
      <c r="A3" s="575">
        <v>521802</v>
      </c>
      <c r="B3" s="613" t="s">
        <v>1885</v>
      </c>
      <c r="C3" s="575" t="s">
        <v>3442</v>
      </c>
      <c r="D3" s="575" t="s">
        <v>3442</v>
      </c>
      <c r="E3" s="575" t="s">
        <v>3442</v>
      </c>
      <c r="F3" s="575" t="s">
        <v>3442</v>
      </c>
      <c r="G3" s="575" t="s">
        <v>3442</v>
      </c>
      <c r="H3" s="575" t="s">
        <v>3442</v>
      </c>
      <c r="I3" s="575" t="s">
        <v>3442</v>
      </c>
      <c r="J3" s="575" t="s">
        <v>3442</v>
      </c>
      <c r="K3" s="575" t="s">
        <v>3442</v>
      </c>
      <c r="L3" s="575" t="s">
        <v>3442</v>
      </c>
      <c r="M3" s="575" t="s">
        <v>3442</v>
      </c>
    </row>
    <row r="4" spans="1:49" s="575" customFormat="1" x14ac:dyDescent="0.3">
      <c r="A4" s="575">
        <v>521899</v>
      </c>
      <c r="B4" s="613" t="s">
        <v>1885</v>
      </c>
      <c r="C4" s="575" t="s">
        <v>3442</v>
      </c>
      <c r="D4" s="575" t="s">
        <v>3442</v>
      </c>
      <c r="E4" s="575" t="s">
        <v>3442</v>
      </c>
      <c r="F4" s="575" t="s">
        <v>3442</v>
      </c>
      <c r="G4" s="575" t="s">
        <v>3442</v>
      </c>
      <c r="H4" s="575" t="s">
        <v>3442</v>
      </c>
      <c r="I4" s="575" t="s">
        <v>3442</v>
      </c>
      <c r="J4" s="575" t="s">
        <v>3442</v>
      </c>
      <c r="K4" s="575" t="s">
        <v>3442</v>
      </c>
      <c r="L4" s="575" t="s">
        <v>3442</v>
      </c>
      <c r="M4" s="575" t="s">
        <v>3442</v>
      </c>
    </row>
    <row r="5" spans="1:49" s="575" customFormat="1" x14ac:dyDescent="0.3">
      <c r="A5" s="575">
        <v>521932</v>
      </c>
      <c r="B5" s="613" t="s">
        <v>1885</v>
      </c>
      <c r="C5" s="575" t="s">
        <v>3442</v>
      </c>
      <c r="D5" s="575" t="s">
        <v>3442</v>
      </c>
      <c r="E5" s="575" t="s">
        <v>3442</v>
      </c>
      <c r="F5" s="575" t="s">
        <v>3442</v>
      </c>
      <c r="G5" s="575" t="s">
        <v>3442</v>
      </c>
      <c r="H5" s="575" t="s">
        <v>3442</v>
      </c>
      <c r="I5" s="575" t="s">
        <v>3442</v>
      </c>
      <c r="J5" s="575" t="s">
        <v>3442</v>
      </c>
      <c r="K5" s="575" t="s">
        <v>3442</v>
      </c>
      <c r="L5" s="575" t="s">
        <v>3442</v>
      </c>
      <c r="M5" s="575" t="s">
        <v>3442</v>
      </c>
    </row>
    <row r="6" spans="1:49" s="575" customFormat="1" x14ac:dyDescent="0.3">
      <c r="A6" s="575">
        <v>521974</v>
      </c>
      <c r="B6" s="613" t="s">
        <v>1885</v>
      </c>
      <c r="C6" s="575" t="s">
        <v>3442</v>
      </c>
      <c r="D6" s="575" t="s">
        <v>3442</v>
      </c>
      <c r="E6" s="575" t="s">
        <v>3442</v>
      </c>
      <c r="F6" s="575" t="s">
        <v>3442</v>
      </c>
      <c r="G6" s="575" t="s">
        <v>3442</v>
      </c>
      <c r="H6" s="575" t="s">
        <v>3442</v>
      </c>
      <c r="I6" s="575" t="s">
        <v>3442</v>
      </c>
      <c r="J6" s="575" t="s">
        <v>3442</v>
      </c>
      <c r="K6" s="575" t="s">
        <v>3442</v>
      </c>
      <c r="L6" s="575" t="s">
        <v>3442</v>
      </c>
      <c r="M6" s="575" t="s">
        <v>3442</v>
      </c>
    </row>
    <row r="7" spans="1:49" s="575" customFormat="1" x14ac:dyDescent="0.3">
      <c r="A7" s="575">
        <v>521975</v>
      </c>
      <c r="B7" s="613" t="s">
        <v>1885</v>
      </c>
      <c r="C7" s="575" t="s">
        <v>3442</v>
      </c>
      <c r="D7" s="575" t="s">
        <v>3442</v>
      </c>
      <c r="E7" s="575" t="s">
        <v>3442</v>
      </c>
      <c r="F7" s="575" t="s">
        <v>3442</v>
      </c>
      <c r="G7" s="575" t="s">
        <v>3442</v>
      </c>
      <c r="H7" s="575" t="s">
        <v>3442</v>
      </c>
      <c r="I7" s="575" t="s">
        <v>3442</v>
      </c>
      <c r="J7" s="575" t="s">
        <v>3442</v>
      </c>
      <c r="K7" s="575" t="s">
        <v>3442</v>
      </c>
      <c r="L7" s="575" t="s">
        <v>3442</v>
      </c>
      <c r="M7" s="575" t="s">
        <v>3442</v>
      </c>
    </row>
    <row r="8" spans="1:49" s="575" customFormat="1" x14ac:dyDescent="0.3">
      <c r="A8" s="575">
        <v>522016</v>
      </c>
      <c r="B8" s="613" t="s">
        <v>1885</v>
      </c>
      <c r="C8" s="575" t="s">
        <v>3442</v>
      </c>
      <c r="D8" s="575" t="s">
        <v>3442</v>
      </c>
      <c r="E8" s="575" t="s">
        <v>3442</v>
      </c>
      <c r="F8" s="575" t="s">
        <v>3442</v>
      </c>
      <c r="G8" s="575" t="s">
        <v>3442</v>
      </c>
      <c r="H8" s="575" t="s">
        <v>3442</v>
      </c>
      <c r="I8" s="575" t="s">
        <v>3442</v>
      </c>
      <c r="J8" s="575" t="s">
        <v>3442</v>
      </c>
      <c r="K8" s="575" t="s">
        <v>3442</v>
      </c>
      <c r="L8" s="575" t="s">
        <v>3442</v>
      </c>
      <c r="M8" s="575" t="s">
        <v>3442</v>
      </c>
    </row>
    <row r="9" spans="1:49" s="575" customFormat="1" x14ac:dyDescent="0.3">
      <c r="A9" s="575">
        <v>522047</v>
      </c>
      <c r="B9" s="613" t="s">
        <v>1885</v>
      </c>
      <c r="C9" s="575" t="s">
        <v>3442</v>
      </c>
      <c r="D9" s="575" t="s">
        <v>3442</v>
      </c>
      <c r="E9" s="575" t="s">
        <v>3442</v>
      </c>
      <c r="F9" s="575" t="s">
        <v>3442</v>
      </c>
      <c r="G9" s="575" t="s">
        <v>3442</v>
      </c>
      <c r="H9" s="575" t="s">
        <v>3442</v>
      </c>
      <c r="I9" s="575" t="s">
        <v>3442</v>
      </c>
      <c r="J9" s="575" t="s">
        <v>3442</v>
      </c>
      <c r="K9" s="575" t="s">
        <v>3442</v>
      </c>
      <c r="L9" s="575" t="s">
        <v>3442</v>
      </c>
      <c r="M9" s="575" t="s">
        <v>3442</v>
      </c>
    </row>
    <row r="10" spans="1:49" s="575" customFormat="1" x14ac:dyDescent="0.3">
      <c r="A10" s="575">
        <v>522051</v>
      </c>
      <c r="B10" s="613" t="s">
        <v>1885</v>
      </c>
      <c r="C10" s="575" t="s">
        <v>3442</v>
      </c>
      <c r="D10" s="575" t="s">
        <v>3442</v>
      </c>
      <c r="E10" s="575" t="s">
        <v>3442</v>
      </c>
      <c r="F10" s="575" t="s">
        <v>3442</v>
      </c>
      <c r="G10" s="575" t="s">
        <v>3442</v>
      </c>
      <c r="H10" s="575" t="s">
        <v>3442</v>
      </c>
      <c r="I10" s="575" t="s">
        <v>3442</v>
      </c>
      <c r="J10" s="575" t="s">
        <v>3442</v>
      </c>
      <c r="K10" s="575" t="s">
        <v>3442</v>
      </c>
      <c r="L10" s="575" t="s">
        <v>3442</v>
      </c>
      <c r="M10" s="575" t="s">
        <v>3442</v>
      </c>
    </row>
    <row r="11" spans="1:49" s="575" customFormat="1" x14ac:dyDescent="0.3">
      <c r="A11" s="575">
        <v>522194</v>
      </c>
      <c r="B11" s="613" t="s">
        <v>1885</v>
      </c>
      <c r="C11" s="575" t="s">
        <v>3442</v>
      </c>
      <c r="D11" s="575" t="s">
        <v>3442</v>
      </c>
      <c r="E11" s="575" t="s">
        <v>3442</v>
      </c>
      <c r="F11" s="575" t="s">
        <v>3442</v>
      </c>
      <c r="G11" s="575" t="s">
        <v>3442</v>
      </c>
      <c r="H11" s="575" t="s">
        <v>3442</v>
      </c>
      <c r="I11" s="575" t="s">
        <v>3442</v>
      </c>
      <c r="J11" s="575" t="s">
        <v>3442</v>
      </c>
      <c r="K11" s="575" t="s">
        <v>3442</v>
      </c>
      <c r="L11" s="575" t="s">
        <v>3442</v>
      </c>
      <c r="M11" s="575" t="s">
        <v>3442</v>
      </c>
    </row>
    <row r="12" spans="1:49" s="575" customFormat="1" x14ac:dyDescent="0.3">
      <c r="A12" s="575">
        <v>522254</v>
      </c>
      <c r="B12" s="613" t="s">
        <v>1885</v>
      </c>
      <c r="C12" s="575" t="s">
        <v>3442</v>
      </c>
      <c r="D12" s="575" t="s">
        <v>3442</v>
      </c>
      <c r="E12" s="575" t="s">
        <v>3442</v>
      </c>
      <c r="F12" s="575" t="s">
        <v>3442</v>
      </c>
      <c r="G12" s="575" t="s">
        <v>3442</v>
      </c>
      <c r="H12" s="575" t="s">
        <v>3442</v>
      </c>
      <c r="I12" s="575" t="s">
        <v>3442</v>
      </c>
      <c r="J12" s="575" t="s">
        <v>3442</v>
      </c>
      <c r="K12" s="575" t="s">
        <v>3442</v>
      </c>
      <c r="L12" s="575" t="s">
        <v>3442</v>
      </c>
      <c r="M12" s="575" t="s">
        <v>3442</v>
      </c>
    </row>
    <row r="13" spans="1:49" s="575" customFormat="1" x14ac:dyDescent="0.3">
      <c r="A13" s="575">
        <v>522269</v>
      </c>
      <c r="B13" s="613" t="s">
        <v>1885</v>
      </c>
      <c r="C13" s="575" t="s">
        <v>3442</v>
      </c>
      <c r="D13" s="575" t="s">
        <v>3442</v>
      </c>
      <c r="E13" s="575" t="s">
        <v>3442</v>
      </c>
      <c r="F13" s="575" t="s">
        <v>3442</v>
      </c>
      <c r="G13" s="575" t="s">
        <v>3442</v>
      </c>
      <c r="H13" s="575" t="s">
        <v>3442</v>
      </c>
      <c r="I13" s="575" t="s">
        <v>3442</v>
      </c>
      <c r="J13" s="575" t="s">
        <v>3442</v>
      </c>
      <c r="K13" s="575" t="s">
        <v>3442</v>
      </c>
      <c r="L13" s="575" t="s">
        <v>3442</v>
      </c>
      <c r="M13" s="575" t="s">
        <v>3442</v>
      </c>
    </row>
    <row r="14" spans="1:49" s="575" customFormat="1" x14ac:dyDescent="0.3">
      <c r="A14" s="575">
        <v>522558</v>
      </c>
      <c r="B14" s="613" t="s">
        <v>1885</v>
      </c>
      <c r="C14" s="575" t="s">
        <v>3442</v>
      </c>
      <c r="D14" s="575" t="s">
        <v>3442</v>
      </c>
      <c r="E14" s="575" t="s">
        <v>3442</v>
      </c>
      <c r="F14" s="575" t="s">
        <v>3442</v>
      </c>
      <c r="G14" s="575" t="s">
        <v>3442</v>
      </c>
      <c r="H14" s="575" t="s">
        <v>3442</v>
      </c>
      <c r="I14" s="575" t="s">
        <v>3442</v>
      </c>
      <c r="J14" s="575" t="s">
        <v>3442</v>
      </c>
      <c r="K14" s="575" t="s">
        <v>3442</v>
      </c>
      <c r="L14" s="575" t="s">
        <v>3442</v>
      </c>
      <c r="M14" s="575" t="s">
        <v>3442</v>
      </c>
    </row>
    <row r="15" spans="1:49" s="575" customFormat="1" x14ac:dyDescent="0.3">
      <c r="A15" s="575">
        <v>522581</v>
      </c>
      <c r="B15" s="613" t="s">
        <v>1885</v>
      </c>
      <c r="C15" s="575" t="s">
        <v>3442</v>
      </c>
      <c r="D15" s="575" t="s">
        <v>3442</v>
      </c>
      <c r="E15" s="575" t="s">
        <v>3442</v>
      </c>
      <c r="F15" s="575" t="s">
        <v>3442</v>
      </c>
      <c r="G15" s="575" t="s">
        <v>3442</v>
      </c>
      <c r="H15" s="575" t="s">
        <v>3442</v>
      </c>
      <c r="I15" s="575" t="s">
        <v>3442</v>
      </c>
      <c r="J15" s="575" t="s">
        <v>3442</v>
      </c>
      <c r="K15" s="575" t="s">
        <v>3442</v>
      </c>
      <c r="L15" s="575" t="s">
        <v>3442</v>
      </c>
      <c r="M15" s="575" t="s">
        <v>3442</v>
      </c>
    </row>
    <row r="16" spans="1:49" s="575" customFormat="1" x14ac:dyDescent="0.3">
      <c r="A16" s="575">
        <v>522641</v>
      </c>
      <c r="B16" s="613" t="s">
        <v>1885</v>
      </c>
      <c r="C16" s="575" t="s">
        <v>3442</v>
      </c>
      <c r="D16" s="575" t="s">
        <v>3442</v>
      </c>
      <c r="E16" s="575" t="s">
        <v>3442</v>
      </c>
      <c r="F16" s="575" t="s">
        <v>3442</v>
      </c>
      <c r="G16" s="575" t="s">
        <v>3442</v>
      </c>
      <c r="H16" s="575" t="s">
        <v>3442</v>
      </c>
      <c r="I16" s="575" t="s">
        <v>3442</v>
      </c>
      <c r="J16" s="575" t="s">
        <v>3442</v>
      </c>
      <c r="K16" s="575" t="s">
        <v>3442</v>
      </c>
      <c r="L16" s="575" t="s">
        <v>3442</v>
      </c>
      <c r="M16" s="575" t="s">
        <v>3442</v>
      </c>
    </row>
    <row r="17" spans="1:13" s="575" customFormat="1" x14ac:dyDescent="0.3">
      <c r="A17" s="575">
        <v>522666</v>
      </c>
      <c r="B17" s="613" t="s">
        <v>1885</v>
      </c>
      <c r="C17" s="575" t="s">
        <v>3442</v>
      </c>
      <c r="D17" s="575" t="s">
        <v>3442</v>
      </c>
      <c r="E17" s="575" t="s">
        <v>3442</v>
      </c>
      <c r="F17" s="575" t="s">
        <v>3442</v>
      </c>
      <c r="G17" s="575" t="s">
        <v>3442</v>
      </c>
      <c r="H17" s="575" t="s">
        <v>3442</v>
      </c>
      <c r="I17" s="575" t="s">
        <v>3442</v>
      </c>
      <c r="J17" s="575" t="s">
        <v>3442</v>
      </c>
      <c r="K17" s="575" t="s">
        <v>3442</v>
      </c>
      <c r="L17" s="575" t="s">
        <v>3442</v>
      </c>
      <c r="M17" s="575" t="s">
        <v>3442</v>
      </c>
    </row>
    <row r="18" spans="1:13" s="575" customFormat="1" x14ac:dyDescent="0.3">
      <c r="A18" s="575">
        <v>522714</v>
      </c>
      <c r="B18" s="613" t="s">
        <v>1885</v>
      </c>
      <c r="C18" s="575" t="s">
        <v>3442</v>
      </c>
      <c r="D18" s="575" t="s">
        <v>3442</v>
      </c>
      <c r="E18" s="575" t="s">
        <v>3442</v>
      </c>
      <c r="F18" s="575" t="s">
        <v>3442</v>
      </c>
      <c r="G18" s="575" t="s">
        <v>3442</v>
      </c>
      <c r="H18" s="575" t="s">
        <v>3442</v>
      </c>
      <c r="I18" s="575" t="s">
        <v>3442</v>
      </c>
      <c r="J18" s="575" t="s">
        <v>3442</v>
      </c>
      <c r="K18" s="575" t="s">
        <v>3442</v>
      </c>
      <c r="L18" s="575" t="s">
        <v>3442</v>
      </c>
      <c r="M18" s="575" t="s">
        <v>3442</v>
      </c>
    </row>
    <row r="19" spans="1:13" s="575" customFormat="1" x14ac:dyDescent="0.3">
      <c r="A19" s="575">
        <v>522736</v>
      </c>
      <c r="B19" s="613" t="s">
        <v>1885</v>
      </c>
      <c r="C19" s="575" t="s">
        <v>3442</v>
      </c>
      <c r="D19" s="575" t="s">
        <v>3442</v>
      </c>
      <c r="E19" s="575" t="s">
        <v>3442</v>
      </c>
      <c r="F19" s="575" t="s">
        <v>3442</v>
      </c>
      <c r="G19" s="575" t="s">
        <v>3442</v>
      </c>
      <c r="H19" s="575" t="s">
        <v>3442</v>
      </c>
      <c r="I19" s="575" t="s">
        <v>3442</v>
      </c>
      <c r="J19" s="575" t="s">
        <v>3442</v>
      </c>
      <c r="K19" s="575" t="s">
        <v>3442</v>
      </c>
      <c r="L19" s="575" t="s">
        <v>3442</v>
      </c>
      <c r="M19" s="575" t="s">
        <v>3442</v>
      </c>
    </row>
    <row r="20" spans="1:13" s="575" customFormat="1" x14ac:dyDescent="0.3">
      <c r="A20" s="575">
        <v>522741</v>
      </c>
      <c r="B20" s="613" t="s">
        <v>1885</v>
      </c>
      <c r="C20" s="575" t="s">
        <v>3442</v>
      </c>
      <c r="D20" s="575" t="s">
        <v>3442</v>
      </c>
      <c r="E20" s="575" t="s">
        <v>3442</v>
      </c>
      <c r="F20" s="575" t="s">
        <v>3442</v>
      </c>
      <c r="G20" s="575" t="s">
        <v>3442</v>
      </c>
      <c r="H20" s="575" t="s">
        <v>3442</v>
      </c>
      <c r="I20" s="575" t="s">
        <v>3442</v>
      </c>
      <c r="J20" s="575" t="s">
        <v>3442</v>
      </c>
      <c r="K20" s="575" t="s">
        <v>3442</v>
      </c>
      <c r="L20" s="575" t="s">
        <v>3442</v>
      </c>
      <c r="M20" s="575" t="s">
        <v>3442</v>
      </c>
    </row>
    <row r="21" spans="1:13" s="575" customFormat="1" x14ac:dyDescent="0.3">
      <c r="A21" s="575">
        <v>522791</v>
      </c>
      <c r="B21" s="613" t="s">
        <v>1885</v>
      </c>
      <c r="C21" s="575" t="s">
        <v>3442</v>
      </c>
      <c r="D21" s="575" t="s">
        <v>3442</v>
      </c>
      <c r="E21" s="575" t="s">
        <v>3442</v>
      </c>
      <c r="F21" s="575" t="s">
        <v>3442</v>
      </c>
      <c r="G21" s="575" t="s">
        <v>3442</v>
      </c>
      <c r="H21" s="575" t="s">
        <v>3442</v>
      </c>
      <c r="I21" s="575" t="s">
        <v>3442</v>
      </c>
      <c r="J21" s="575" t="s">
        <v>3442</v>
      </c>
      <c r="K21" s="575" t="s">
        <v>3442</v>
      </c>
      <c r="L21" s="575" t="s">
        <v>3442</v>
      </c>
      <c r="M21" s="575" t="s">
        <v>3442</v>
      </c>
    </row>
    <row r="22" spans="1:13" s="575" customFormat="1" x14ac:dyDescent="0.3">
      <c r="A22" s="575">
        <v>522808</v>
      </c>
      <c r="B22" s="613" t="s">
        <v>1885</v>
      </c>
      <c r="C22" s="575" t="s">
        <v>3442</v>
      </c>
      <c r="D22" s="575" t="s">
        <v>3442</v>
      </c>
      <c r="E22" s="575" t="s">
        <v>3442</v>
      </c>
      <c r="F22" s="575" t="s">
        <v>3442</v>
      </c>
      <c r="G22" s="575" t="s">
        <v>3442</v>
      </c>
      <c r="H22" s="575" t="s">
        <v>3442</v>
      </c>
      <c r="I22" s="575" t="s">
        <v>3442</v>
      </c>
      <c r="J22" s="575" t="s">
        <v>3442</v>
      </c>
      <c r="K22" s="575" t="s">
        <v>3442</v>
      </c>
      <c r="L22" s="575" t="s">
        <v>3442</v>
      </c>
      <c r="M22" s="575" t="s">
        <v>3442</v>
      </c>
    </row>
    <row r="23" spans="1:13" s="575" customFormat="1" x14ac:dyDescent="0.3">
      <c r="A23" s="575">
        <v>522843</v>
      </c>
      <c r="B23" s="613" t="s">
        <v>1885</v>
      </c>
      <c r="C23" s="575" t="s">
        <v>3442</v>
      </c>
      <c r="D23" s="575" t="s">
        <v>3442</v>
      </c>
      <c r="E23" s="575" t="s">
        <v>3442</v>
      </c>
      <c r="F23" s="575" t="s">
        <v>3442</v>
      </c>
      <c r="G23" s="575" t="s">
        <v>3442</v>
      </c>
      <c r="H23" s="575" t="s">
        <v>3442</v>
      </c>
      <c r="I23" s="575" t="s">
        <v>3442</v>
      </c>
      <c r="J23" s="575" t="s">
        <v>3442</v>
      </c>
      <c r="K23" s="575" t="s">
        <v>3442</v>
      </c>
      <c r="L23" s="575" t="s">
        <v>3442</v>
      </c>
      <c r="M23" s="575" t="s">
        <v>3442</v>
      </c>
    </row>
    <row r="24" spans="1:13" s="575" customFormat="1" x14ac:dyDescent="0.3">
      <c r="A24" s="575">
        <v>522871</v>
      </c>
      <c r="B24" s="613" t="s">
        <v>1885</v>
      </c>
      <c r="C24" s="575" t="s">
        <v>3442</v>
      </c>
      <c r="D24" s="575" t="s">
        <v>3442</v>
      </c>
      <c r="E24" s="575" t="s">
        <v>3442</v>
      </c>
      <c r="F24" s="575" t="s">
        <v>3442</v>
      </c>
      <c r="G24" s="575" t="s">
        <v>3442</v>
      </c>
      <c r="H24" s="575" t="s">
        <v>3442</v>
      </c>
      <c r="I24" s="575" t="s">
        <v>3442</v>
      </c>
      <c r="J24" s="575" t="s">
        <v>3442</v>
      </c>
      <c r="K24" s="575" t="s">
        <v>3442</v>
      </c>
      <c r="L24" s="575" t="s">
        <v>3442</v>
      </c>
      <c r="M24" s="575" t="s">
        <v>3442</v>
      </c>
    </row>
    <row r="25" spans="1:13" s="575" customFormat="1" x14ac:dyDescent="0.3">
      <c r="A25" s="575">
        <v>522878</v>
      </c>
      <c r="B25" s="613" t="s">
        <v>1885</v>
      </c>
      <c r="C25" s="575" t="s">
        <v>3442</v>
      </c>
      <c r="D25" s="575" t="s">
        <v>3442</v>
      </c>
      <c r="E25" s="575" t="s">
        <v>3442</v>
      </c>
      <c r="F25" s="575" t="s">
        <v>3442</v>
      </c>
      <c r="G25" s="575" t="s">
        <v>3442</v>
      </c>
      <c r="H25" s="575" t="s">
        <v>3442</v>
      </c>
      <c r="I25" s="575" t="s">
        <v>3442</v>
      </c>
      <c r="J25" s="575" t="s">
        <v>3442</v>
      </c>
      <c r="K25" s="575" t="s">
        <v>3442</v>
      </c>
      <c r="L25" s="575" t="s">
        <v>3442</v>
      </c>
      <c r="M25" s="575" t="s">
        <v>3442</v>
      </c>
    </row>
    <row r="26" spans="1:13" s="575" customFormat="1" x14ac:dyDescent="0.3">
      <c r="A26" s="575">
        <v>522883</v>
      </c>
      <c r="B26" s="613" t="s">
        <v>1885</v>
      </c>
      <c r="C26" s="575" t="s">
        <v>3442</v>
      </c>
      <c r="D26" s="575" t="s">
        <v>3442</v>
      </c>
      <c r="E26" s="575" t="s">
        <v>3442</v>
      </c>
      <c r="F26" s="575" t="s">
        <v>3442</v>
      </c>
      <c r="G26" s="575" t="s">
        <v>3442</v>
      </c>
      <c r="H26" s="575" t="s">
        <v>3442</v>
      </c>
      <c r="I26" s="575" t="s">
        <v>3442</v>
      </c>
      <c r="J26" s="575" t="s">
        <v>3442</v>
      </c>
      <c r="K26" s="575" t="s">
        <v>3442</v>
      </c>
      <c r="L26" s="575" t="s">
        <v>3442</v>
      </c>
      <c r="M26" s="575" t="s">
        <v>3442</v>
      </c>
    </row>
    <row r="27" spans="1:13" s="575" customFormat="1" x14ac:dyDescent="0.3">
      <c r="A27" s="575">
        <v>522909</v>
      </c>
      <c r="B27" s="613" t="s">
        <v>1885</v>
      </c>
      <c r="C27" s="575" t="s">
        <v>3442</v>
      </c>
      <c r="D27" s="575" t="s">
        <v>3442</v>
      </c>
      <c r="E27" s="575" t="s">
        <v>3442</v>
      </c>
      <c r="F27" s="575" t="s">
        <v>3442</v>
      </c>
      <c r="G27" s="575" t="s">
        <v>3442</v>
      </c>
      <c r="H27" s="575" t="s">
        <v>3442</v>
      </c>
      <c r="I27" s="575" t="s">
        <v>3442</v>
      </c>
      <c r="J27" s="575" t="s">
        <v>3442</v>
      </c>
      <c r="K27" s="575" t="s">
        <v>3442</v>
      </c>
      <c r="L27" s="575" t="s">
        <v>3442</v>
      </c>
      <c r="M27" s="575" t="s">
        <v>3442</v>
      </c>
    </row>
    <row r="28" spans="1:13" s="575" customFormat="1" x14ac:dyDescent="0.3">
      <c r="A28" s="575">
        <v>522827</v>
      </c>
      <c r="B28" s="613" t="s">
        <v>1885</v>
      </c>
      <c r="C28" s="575" t="s">
        <v>3442</v>
      </c>
      <c r="D28" s="575" t="s">
        <v>3442</v>
      </c>
      <c r="E28" s="575" t="s">
        <v>3442</v>
      </c>
      <c r="F28" s="575" t="s">
        <v>3442</v>
      </c>
      <c r="G28" s="575" t="s">
        <v>3442</v>
      </c>
      <c r="H28" s="575" t="s">
        <v>3442</v>
      </c>
      <c r="I28" s="575" t="s">
        <v>3442</v>
      </c>
      <c r="J28" s="575" t="s">
        <v>3442</v>
      </c>
      <c r="K28" s="575" t="s">
        <v>3442</v>
      </c>
      <c r="L28" s="575" t="s">
        <v>3442</v>
      </c>
      <c r="M28" s="575" t="s">
        <v>3442</v>
      </c>
    </row>
    <row r="29" spans="1:13" s="575" customFormat="1" x14ac:dyDescent="0.3">
      <c r="A29" s="575">
        <v>522547</v>
      </c>
      <c r="B29" s="613" t="s">
        <v>1885</v>
      </c>
      <c r="C29" s="575" t="s">
        <v>3442</v>
      </c>
      <c r="D29" s="575" t="s">
        <v>3442</v>
      </c>
      <c r="E29" s="575" t="s">
        <v>3442</v>
      </c>
      <c r="F29" s="575" t="s">
        <v>3442</v>
      </c>
      <c r="G29" s="575" t="s">
        <v>3442</v>
      </c>
      <c r="H29" s="575" t="s">
        <v>3442</v>
      </c>
      <c r="I29" s="575" t="s">
        <v>3442</v>
      </c>
      <c r="J29" s="575" t="s">
        <v>3442</v>
      </c>
      <c r="K29" s="575" t="s">
        <v>3442</v>
      </c>
      <c r="L29" s="575" t="s">
        <v>3442</v>
      </c>
      <c r="M29" s="575" t="s">
        <v>3442</v>
      </c>
    </row>
    <row r="30" spans="1:13" s="575" customFormat="1" x14ac:dyDescent="0.3">
      <c r="A30" s="575">
        <v>522650</v>
      </c>
      <c r="B30" s="613" t="s">
        <v>1885</v>
      </c>
      <c r="C30" s="575" t="s">
        <v>3442</v>
      </c>
      <c r="D30" s="575" t="s">
        <v>3442</v>
      </c>
      <c r="E30" s="575" t="s">
        <v>3442</v>
      </c>
      <c r="F30" s="575" t="s">
        <v>3442</v>
      </c>
      <c r="G30" s="575" t="s">
        <v>3442</v>
      </c>
      <c r="H30" s="575" t="s">
        <v>3442</v>
      </c>
      <c r="I30" s="575" t="s">
        <v>3442</v>
      </c>
      <c r="J30" s="575" t="s">
        <v>3442</v>
      </c>
      <c r="K30" s="575" t="s">
        <v>3442</v>
      </c>
      <c r="L30" s="575" t="s">
        <v>3442</v>
      </c>
      <c r="M30" s="575" t="s">
        <v>3442</v>
      </c>
    </row>
    <row r="31" spans="1:13" s="575" customFormat="1" x14ac:dyDescent="0.3">
      <c r="A31" s="575">
        <v>518920</v>
      </c>
      <c r="B31" s="613" t="s">
        <v>1885</v>
      </c>
      <c r="C31" s="575" t="s">
        <v>3442</v>
      </c>
      <c r="D31" s="575" t="s">
        <v>3442</v>
      </c>
      <c r="E31" s="575" t="s">
        <v>3442</v>
      </c>
      <c r="F31" s="575" t="s">
        <v>3442</v>
      </c>
      <c r="G31" s="575" t="s">
        <v>3442</v>
      </c>
      <c r="H31" s="575" t="s">
        <v>3442</v>
      </c>
      <c r="I31" s="575" t="s">
        <v>3442</v>
      </c>
      <c r="J31" s="575" t="s">
        <v>3442</v>
      </c>
      <c r="K31" s="575" t="s">
        <v>3442</v>
      </c>
      <c r="L31" s="575" t="s">
        <v>3442</v>
      </c>
      <c r="M31" s="575" t="s">
        <v>3442</v>
      </c>
    </row>
    <row r="32" spans="1:13" s="575" customFormat="1" x14ac:dyDescent="0.3">
      <c r="A32" s="575">
        <v>521248</v>
      </c>
      <c r="B32" s="613" t="s">
        <v>1885</v>
      </c>
      <c r="C32" s="575" t="s">
        <v>3442</v>
      </c>
      <c r="D32" s="575" t="s">
        <v>3442</v>
      </c>
      <c r="E32" s="575" t="s">
        <v>3442</v>
      </c>
      <c r="F32" s="575" t="s">
        <v>3442</v>
      </c>
      <c r="G32" s="575" t="s">
        <v>3442</v>
      </c>
      <c r="H32" s="575" t="s">
        <v>3442</v>
      </c>
      <c r="I32" s="575" t="s">
        <v>3442</v>
      </c>
      <c r="J32" s="575" t="s">
        <v>3442</v>
      </c>
      <c r="K32" s="575" t="s">
        <v>3442</v>
      </c>
      <c r="L32" s="575" t="s">
        <v>3442</v>
      </c>
      <c r="M32" s="575" t="s">
        <v>3442</v>
      </c>
    </row>
    <row r="33" spans="1:13" s="575" customFormat="1" x14ac:dyDescent="0.3">
      <c r="A33" s="575">
        <v>522377</v>
      </c>
      <c r="B33" s="613" t="s">
        <v>1885</v>
      </c>
      <c r="C33" s="575" t="s">
        <v>3442</v>
      </c>
      <c r="D33" s="575" t="s">
        <v>3442</v>
      </c>
      <c r="E33" s="575" t="s">
        <v>3442</v>
      </c>
      <c r="F33" s="575" t="s">
        <v>3442</v>
      </c>
      <c r="G33" s="575" t="s">
        <v>3442</v>
      </c>
      <c r="H33" s="575" t="s">
        <v>3442</v>
      </c>
      <c r="I33" s="575" t="s">
        <v>3442</v>
      </c>
      <c r="J33" s="575" t="s">
        <v>3442</v>
      </c>
      <c r="K33" s="575" t="s">
        <v>3442</v>
      </c>
      <c r="L33" s="575" t="s">
        <v>3442</v>
      </c>
      <c r="M33" s="575" t="s">
        <v>3442</v>
      </c>
    </row>
    <row r="34" spans="1:13" s="575" customFormat="1" x14ac:dyDescent="0.3">
      <c r="A34" s="575">
        <v>520632</v>
      </c>
      <c r="B34" s="613" t="s">
        <v>1885</v>
      </c>
      <c r="C34" s="575" t="s">
        <v>3442</v>
      </c>
      <c r="D34" s="575" t="s">
        <v>3442</v>
      </c>
      <c r="E34" s="575" t="s">
        <v>3442</v>
      </c>
      <c r="F34" s="575" t="s">
        <v>3442</v>
      </c>
      <c r="G34" s="575" t="s">
        <v>3442</v>
      </c>
      <c r="H34" s="575" t="s">
        <v>3442</v>
      </c>
      <c r="I34" s="575" t="s">
        <v>3442</v>
      </c>
      <c r="J34" s="575" t="s">
        <v>3442</v>
      </c>
      <c r="K34" s="575" t="s">
        <v>3442</v>
      </c>
      <c r="L34" s="575" t="s">
        <v>3442</v>
      </c>
      <c r="M34" s="575" t="s">
        <v>3442</v>
      </c>
    </row>
    <row r="35" spans="1:13" s="575" customFormat="1" x14ac:dyDescent="0.3">
      <c r="A35" s="575">
        <v>523103</v>
      </c>
      <c r="B35" s="613" t="s">
        <v>1885</v>
      </c>
      <c r="C35" s="575" t="s">
        <v>3442</v>
      </c>
      <c r="D35" s="575" t="s">
        <v>3442</v>
      </c>
      <c r="E35" s="575" t="s">
        <v>3442</v>
      </c>
      <c r="F35" s="575" t="s">
        <v>3442</v>
      </c>
      <c r="G35" s="575" t="s">
        <v>3442</v>
      </c>
      <c r="H35" s="575" t="s">
        <v>3442</v>
      </c>
      <c r="I35" s="575" t="s">
        <v>3442</v>
      </c>
      <c r="J35" s="575" t="s">
        <v>3442</v>
      </c>
      <c r="K35" s="575" t="s">
        <v>3442</v>
      </c>
      <c r="L35" s="575" t="s">
        <v>3442</v>
      </c>
      <c r="M35" s="575" t="s">
        <v>3442</v>
      </c>
    </row>
    <row r="36" spans="1:13" s="575" customFormat="1" x14ac:dyDescent="0.3">
      <c r="A36" s="575">
        <v>518197</v>
      </c>
      <c r="B36" s="613" t="s">
        <v>1885</v>
      </c>
      <c r="C36" s="575" t="s">
        <v>3442</v>
      </c>
      <c r="D36" s="575" t="s">
        <v>3442</v>
      </c>
      <c r="E36" s="575" t="s">
        <v>3442</v>
      </c>
      <c r="F36" s="575" t="s">
        <v>3442</v>
      </c>
      <c r="G36" s="575" t="s">
        <v>3442</v>
      </c>
      <c r="H36" s="575" t="s">
        <v>3442</v>
      </c>
      <c r="I36" s="575" t="s">
        <v>3442</v>
      </c>
      <c r="J36" s="575" t="s">
        <v>3442</v>
      </c>
      <c r="K36" s="575" t="s">
        <v>3442</v>
      </c>
      <c r="L36" s="575" t="s">
        <v>3442</v>
      </c>
      <c r="M36" s="575" t="s">
        <v>3442</v>
      </c>
    </row>
    <row r="37" spans="1:13" s="575" customFormat="1" x14ac:dyDescent="0.3">
      <c r="A37" s="575">
        <v>522262</v>
      </c>
      <c r="B37" s="613" t="s">
        <v>1885</v>
      </c>
      <c r="C37" s="575" t="s">
        <v>3442</v>
      </c>
      <c r="D37" s="575" t="s">
        <v>3442</v>
      </c>
      <c r="E37" s="575" t="s">
        <v>3442</v>
      </c>
      <c r="F37" s="575" t="s">
        <v>3442</v>
      </c>
      <c r="G37" s="575" t="s">
        <v>3442</v>
      </c>
      <c r="H37" s="575" t="s">
        <v>3442</v>
      </c>
      <c r="I37" s="575" t="s">
        <v>3442</v>
      </c>
      <c r="J37" s="575" t="s">
        <v>3442</v>
      </c>
      <c r="K37" s="575" t="s">
        <v>3442</v>
      </c>
      <c r="L37" s="575" t="s">
        <v>3442</v>
      </c>
      <c r="M37" s="575" t="s">
        <v>3442</v>
      </c>
    </row>
    <row r="38" spans="1:13" s="575" customFormat="1" x14ac:dyDescent="0.3">
      <c r="A38" s="575">
        <v>522977</v>
      </c>
      <c r="B38" s="613" t="s">
        <v>1885</v>
      </c>
      <c r="C38" s="575" t="s">
        <v>3442</v>
      </c>
      <c r="D38" s="575" t="s">
        <v>3442</v>
      </c>
      <c r="E38" s="575" t="s">
        <v>3442</v>
      </c>
      <c r="F38" s="575" t="s">
        <v>3442</v>
      </c>
      <c r="G38" s="575" t="s">
        <v>3442</v>
      </c>
      <c r="H38" s="575" t="s">
        <v>3442</v>
      </c>
      <c r="I38" s="575" t="s">
        <v>3442</v>
      </c>
      <c r="J38" s="575" t="s">
        <v>3442</v>
      </c>
      <c r="K38" s="575" t="s">
        <v>3442</v>
      </c>
      <c r="L38" s="575" t="s">
        <v>3442</v>
      </c>
      <c r="M38" s="575" t="s">
        <v>3442</v>
      </c>
    </row>
    <row r="39" spans="1:13" s="575" customFormat="1" x14ac:dyDescent="0.3">
      <c r="A39" s="575">
        <v>523744</v>
      </c>
      <c r="B39" s="613" t="s">
        <v>1885</v>
      </c>
      <c r="C39" s="575" t="s">
        <v>3442</v>
      </c>
      <c r="D39" s="575" t="s">
        <v>3442</v>
      </c>
      <c r="E39" s="575" t="s">
        <v>3442</v>
      </c>
      <c r="F39" s="575" t="s">
        <v>3442</v>
      </c>
      <c r="G39" s="575" t="s">
        <v>3442</v>
      </c>
      <c r="H39" s="575" t="s">
        <v>3442</v>
      </c>
      <c r="I39" s="575" t="s">
        <v>3442</v>
      </c>
      <c r="J39" s="575" t="s">
        <v>3442</v>
      </c>
      <c r="K39" s="575" t="s">
        <v>3442</v>
      </c>
      <c r="L39" s="575" t="s">
        <v>3442</v>
      </c>
      <c r="M39" s="575" t="s">
        <v>3442</v>
      </c>
    </row>
    <row r="40" spans="1:13" s="575" customFormat="1" x14ac:dyDescent="0.3">
      <c r="A40" s="575">
        <v>522209</v>
      </c>
      <c r="B40" s="613" t="s">
        <v>1885</v>
      </c>
      <c r="C40" s="575" t="s">
        <v>3442</v>
      </c>
      <c r="D40" s="575" t="s">
        <v>3442</v>
      </c>
      <c r="E40" s="575" t="s">
        <v>3442</v>
      </c>
      <c r="F40" s="575" t="s">
        <v>3442</v>
      </c>
      <c r="G40" s="575" t="s">
        <v>3442</v>
      </c>
      <c r="H40" s="575" t="s">
        <v>3442</v>
      </c>
      <c r="I40" s="575" t="s">
        <v>3442</v>
      </c>
      <c r="J40" s="575" t="s">
        <v>3442</v>
      </c>
      <c r="K40" s="575" t="s">
        <v>3442</v>
      </c>
      <c r="L40" s="575" t="s">
        <v>3442</v>
      </c>
      <c r="M40" s="575" t="s">
        <v>3442</v>
      </c>
    </row>
    <row r="41" spans="1:13" s="575" customFormat="1" x14ac:dyDescent="0.3">
      <c r="A41" s="575">
        <v>523721</v>
      </c>
      <c r="B41" s="613" t="s">
        <v>1885</v>
      </c>
      <c r="C41" s="575" t="s">
        <v>3442</v>
      </c>
      <c r="D41" s="575" t="s">
        <v>3442</v>
      </c>
      <c r="E41" s="575" t="s">
        <v>3442</v>
      </c>
      <c r="F41" s="575" t="s">
        <v>3442</v>
      </c>
      <c r="G41" s="575" t="s">
        <v>3442</v>
      </c>
      <c r="H41" s="575" t="s">
        <v>3442</v>
      </c>
      <c r="I41" s="575" t="s">
        <v>3442</v>
      </c>
      <c r="J41" s="575" t="s">
        <v>3442</v>
      </c>
      <c r="K41" s="575" t="s">
        <v>3442</v>
      </c>
      <c r="L41" s="575" t="s">
        <v>3442</v>
      </c>
      <c r="M41" s="575" t="s">
        <v>3442</v>
      </c>
    </row>
    <row r="42" spans="1:13" s="575" customFormat="1" x14ac:dyDescent="0.3">
      <c r="A42" s="575">
        <v>521728</v>
      </c>
      <c r="B42" s="613" t="s">
        <v>1885</v>
      </c>
      <c r="C42" s="575" t="s">
        <v>3442</v>
      </c>
      <c r="D42" s="575" t="s">
        <v>3442</v>
      </c>
      <c r="E42" s="575" t="s">
        <v>3442</v>
      </c>
      <c r="F42" s="575" t="s">
        <v>3442</v>
      </c>
      <c r="G42" s="575" t="s">
        <v>3442</v>
      </c>
      <c r="H42" s="575" t="s">
        <v>3442</v>
      </c>
      <c r="I42" s="575" t="s">
        <v>3442</v>
      </c>
      <c r="J42" s="575" t="s">
        <v>3442</v>
      </c>
      <c r="K42" s="575" t="s">
        <v>3442</v>
      </c>
      <c r="L42" s="575" t="s">
        <v>3442</v>
      </c>
      <c r="M42" s="575" t="s">
        <v>3442</v>
      </c>
    </row>
    <row r="43" spans="1:13" s="575" customFormat="1" x14ac:dyDescent="0.3">
      <c r="A43" s="575">
        <v>520136</v>
      </c>
      <c r="B43" s="613" t="s">
        <v>1885</v>
      </c>
      <c r="C43" s="575" t="s">
        <v>3442</v>
      </c>
      <c r="D43" s="575" t="s">
        <v>3442</v>
      </c>
      <c r="E43" s="575" t="s">
        <v>3442</v>
      </c>
      <c r="F43" s="575" t="s">
        <v>3442</v>
      </c>
      <c r="G43" s="575" t="s">
        <v>3442</v>
      </c>
      <c r="H43" s="575" t="s">
        <v>3442</v>
      </c>
      <c r="I43" s="575" t="s">
        <v>3442</v>
      </c>
      <c r="J43" s="575" t="s">
        <v>3442</v>
      </c>
      <c r="K43" s="575" t="s">
        <v>3442</v>
      </c>
      <c r="L43" s="575" t="s">
        <v>3442</v>
      </c>
      <c r="M43" s="575" t="s">
        <v>3442</v>
      </c>
    </row>
    <row r="44" spans="1:13" s="575" customFormat="1" x14ac:dyDescent="0.3">
      <c r="A44" s="575">
        <v>521823</v>
      </c>
      <c r="B44" s="613" t="s">
        <v>1885</v>
      </c>
      <c r="C44" s="575" t="s">
        <v>3442</v>
      </c>
      <c r="D44" s="575" t="s">
        <v>3442</v>
      </c>
      <c r="E44" s="575" t="s">
        <v>3442</v>
      </c>
      <c r="F44" s="575" t="s">
        <v>3442</v>
      </c>
      <c r="G44" s="575" t="s">
        <v>3442</v>
      </c>
      <c r="H44" s="575" t="s">
        <v>3442</v>
      </c>
      <c r="I44" s="575" t="s">
        <v>3442</v>
      </c>
      <c r="J44" s="575" t="s">
        <v>3442</v>
      </c>
      <c r="K44" s="575" t="s">
        <v>3442</v>
      </c>
      <c r="L44" s="575" t="s">
        <v>3442</v>
      </c>
      <c r="M44" s="575" t="s">
        <v>3442</v>
      </c>
    </row>
    <row r="45" spans="1:13" s="575" customFormat="1" x14ac:dyDescent="0.3">
      <c r="A45" s="575">
        <v>522018</v>
      </c>
      <c r="B45" s="613" t="s">
        <v>1885</v>
      </c>
      <c r="C45" s="575" t="s">
        <v>3442</v>
      </c>
      <c r="D45" s="575" t="s">
        <v>3442</v>
      </c>
      <c r="E45" s="575" t="s">
        <v>3442</v>
      </c>
      <c r="F45" s="575" t="s">
        <v>3442</v>
      </c>
      <c r="G45" s="575" t="s">
        <v>3442</v>
      </c>
      <c r="H45" s="575" t="s">
        <v>3442</v>
      </c>
      <c r="I45" s="575" t="s">
        <v>3442</v>
      </c>
      <c r="J45" s="575" t="s">
        <v>3442</v>
      </c>
      <c r="K45" s="575" t="s">
        <v>3442</v>
      </c>
      <c r="L45" s="575" t="s">
        <v>3442</v>
      </c>
      <c r="M45" s="575" t="s">
        <v>3442</v>
      </c>
    </row>
    <row r="46" spans="1:13" s="575" customFormat="1" x14ac:dyDescent="0.3">
      <c r="A46" s="575">
        <v>522537</v>
      </c>
      <c r="B46" s="613" t="s">
        <v>1885</v>
      </c>
      <c r="C46" s="575" t="s">
        <v>3442</v>
      </c>
      <c r="D46" s="575" t="s">
        <v>3442</v>
      </c>
      <c r="E46" s="575" t="s">
        <v>3442</v>
      </c>
      <c r="F46" s="575" t="s">
        <v>3442</v>
      </c>
      <c r="G46" s="575" t="s">
        <v>3442</v>
      </c>
      <c r="H46" s="575" t="s">
        <v>3442</v>
      </c>
      <c r="I46" s="575" t="s">
        <v>3442</v>
      </c>
      <c r="J46" s="575" t="s">
        <v>3442</v>
      </c>
      <c r="K46" s="575" t="s">
        <v>3442</v>
      </c>
      <c r="L46" s="575" t="s">
        <v>3442</v>
      </c>
      <c r="M46" s="575" t="s">
        <v>3442</v>
      </c>
    </row>
    <row r="47" spans="1:13" s="575" customFormat="1" x14ac:dyDescent="0.3">
      <c r="A47" s="575">
        <v>522594</v>
      </c>
      <c r="B47" s="613" t="s">
        <v>1885</v>
      </c>
      <c r="C47" s="575" t="s">
        <v>3442</v>
      </c>
      <c r="D47" s="575" t="s">
        <v>3442</v>
      </c>
      <c r="E47" s="575" t="s">
        <v>3442</v>
      </c>
      <c r="F47" s="575" t="s">
        <v>3442</v>
      </c>
      <c r="G47" s="575" t="s">
        <v>3442</v>
      </c>
      <c r="H47" s="575" t="s">
        <v>3442</v>
      </c>
      <c r="I47" s="575" t="s">
        <v>3442</v>
      </c>
      <c r="J47" s="575" t="s">
        <v>3442</v>
      </c>
      <c r="K47" s="575" t="s">
        <v>3442</v>
      </c>
      <c r="L47" s="575" t="s">
        <v>3442</v>
      </c>
      <c r="M47" s="575" t="s">
        <v>3442</v>
      </c>
    </row>
    <row r="48" spans="1:13" s="575" customFormat="1" x14ac:dyDescent="0.3">
      <c r="A48" s="575">
        <v>522891</v>
      </c>
      <c r="B48" s="613" t="s">
        <v>1885</v>
      </c>
      <c r="C48" s="575" t="s">
        <v>3442</v>
      </c>
      <c r="D48" s="575" t="s">
        <v>3442</v>
      </c>
      <c r="E48" s="575" t="s">
        <v>3442</v>
      </c>
      <c r="F48" s="575" t="s">
        <v>3442</v>
      </c>
      <c r="G48" s="575" t="s">
        <v>3442</v>
      </c>
      <c r="H48" s="575" t="s">
        <v>3442</v>
      </c>
      <c r="I48" s="575" t="s">
        <v>3442</v>
      </c>
      <c r="J48" s="575" t="s">
        <v>3442</v>
      </c>
      <c r="K48" s="575" t="s">
        <v>3442</v>
      </c>
      <c r="L48" s="575" t="s">
        <v>3442</v>
      </c>
      <c r="M48" s="575" t="s">
        <v>3442</v>
      </c>
    </row>
    <row r="49" spans="1:13" s="575" customFormat="1" x14ac:dyDescent="0.3">
      <c r="A49" s="575">
        <v>523308</v>
      </c>
      <c r="B49" s="613" t="s">
        <v>1885</v>
      </c>
      <c r="C49" s="575" t="s">
        <v>3442</v>
      </c>
      <c r="D49" s="575" t="s">
        <v>3442</v>
      </c>
      <c r="E49" s="575" t="s">
        <v>3442</v>
      </c>
      <c r="F49" s="575" t="s">
        <v>3442</v>
      </c>
      <c r="G49" s="575" t="s">
        <v>3442</v>
      </c>
      <c r="H49" s="575" t="s">
        <v>3442</v>
      </c>
      <c r="I49" s="575" t="s">
        <v>3442</v>
      </c>
      <c r="J49" s="575" t="s">
        <v>3442</v>
      </c>
      <c r="K49" s="575" t="s">
        <v>3442</v>
      </c>
      <c r="L49" s="575" t="s">
        <v>3442</v>
      </c>
      <c r="M49" s="575" t="s">
        <v>3442</v>
      </c>
    </row>
    <row r="50" spans="1:13" s="575" customFormat="1" x14ac:dyDescent="0.3">
      <c r="A50" s="575">
        <v>523517</v>
      </c>
      <c r="B50" s="613" t="s">
        <v>1885</v>
      </c>
      <c r="C50" s="575" t="s">
        <v>3442</v>
      </c>
      <c r="D50" s="575" t="s">
        <v>3442</v>
      </c>
      <c r="E50" s="575" t="s">
        <v>3442</v>
      </c>
      <c r="F50" s="575" t="s">
        <v>3442</v>
      </c>
      <c r="G50" s="575" t="s">
        <v>3442</v>
      </c>
      <c r="H50" s="575" t="s">
        <v>3442</v>
      </c>
      <c r="I50" s="575" t="s">
        <v>3442</v>
      </c>
      <c r="J50" s="575" t="s">
        <v>3442</v>
      </c>
      <c r="K50" s="575" t="s">
        <v>3442</v>
      </c>
      <c r="L50" s="575" t="s">
        <v>3442</v>
      </c>
      <c r="M50" s="575" t="s">
        <v>3442</v>
      </c>
    </row>
    <row r="51" spans="1:13" s="575" customFormat="1" x14ac:dyDescent="0.3">
      <c r="A51" s="575">
        <v>523519</v>
      </c>
      <c r="B51" s="613" t="s">
        <v>1885</v>
      </c>
      <c r="C51" s="575" t="s">
        <v>3442</v>
      </c>
      <c r="D51" s="575" t="s">
        <v>3442</v>
      </c>
      <c r="E51" s="575" t="s">
        <v>3442</v>
      </c>
      <c r="F51" s="575" t="s">
        <v>3442</v>
      </c>
      <c r="G51" s="575" t="s">
        <v>3442</v>
      </c>
      <c r="H51" s="575" t="s">
        <v>3442</v>
      </c>
      <c r="I51" s="575" t="s">
        <v>3442</v>
      </c>
      <c r="J51" s="575" t="s">
        <v>3442</v>
      </c>
      <c r="K51" s="575" t="s">
        <v>3442</v>
      </c>
      <c r="L51" s="575" t="s">
        <v>3442</v>
      </c>
      <c r="M51" s="575" t="s">
        <v>3442</v>
      </c>
    </row>
    <row r="52" spans="1:13" s="575" customFormat="1" x14ac:dyDescent="0.3">
      <c r="A52" s="575">
        <v>523620</v>
      </c>
      <c r="B52" s="613" t="s">
        <v>1885</v>
      </c>
      <c r="C52" s="575" t="s">
        <v>3442</v>
      </c>
      <c r="D52" s="575" t="s">
        <v>3442</v>
      </c>
      <c r="E52" s="575" t="s">
        <v>3442</v>
      </c>
      <c r="F52" s="575" t="s">
        <v>3442</v>
      </c>
      <c r="G52" s="575" t="s">
        <v>3442</v>
      </c>
      <c r="H52" s="575" t="s">
        <v>3442</v>
      </c>
      <c r="I52" s="575" t="s">
        <v>3442</v>
      </c>
      <c r="J52" s="575" t="s">
        <v>3442</v>
      </c>
      <c r="K52" s="575" t="s">
        <v>3442</v>
      </c>
      <c r="L52" s="575" t="s">
        <v>3442</v>
      </c>
      <c r="M52" s="575" t="s">
        <v>3442</v>
      </c>
    </row>
    <row r="53" spans="1:13" s="575" customFormat="1" x14ac:dyDescent="0.3">
      <c r="A53" s="575">
        <v>523621</v>
      </c>
      <c r="B53" s="613" t="s">
        <v>1885</v>
      </c>
      <c r="C53" s="575" t="s">
        <v>3442</v>
      </c>
      <c r="D53" s="575" t="s">
        <v>3442</v>
      </c>
      <c r="E53" s="575" t="s">
        <v>3442</v>
      </c>
      <c r="F53" s="575" t="s">
        <v>3442</v>
      </c>
      <c r="G53" s="575" t="s">
        <v>3442</v>
      </c>
      <c r="H53" s="575" t="s">
        <v>3442</v>
      </c>
      <c r="I53" s="575" t="s">
        <v>3442</v>
      </c>
      <c r="J53" s="575" t="s">
        <v>3442</v>
      </c>
      <c r="K53" s="575" t="s">
        <v>3442</v>
      </c>
      <c r="L53" s="575" t="s">
        <v>3442</v>
      </c>
      <c r="M53" s="575" t="s">
        <v>3442</v>
      </c>
    </row>
    <row r="54" spans="1:13" s="575" customFormat="1" x14ac:dyDescent="0.3">
      <c r="A54" s="575">
        <v>523749</v>
      </c>
      <c r="B54" s="613" t="s">
        <v>1885</v>
      </c>
      <c r="C54" s="575" t="s">
        <v>3442</v>
      </c>
      <c r="D54" s="575" t="s">
        <v>3442</v>
      </c>
      <c r="E54" s="575" t="s">
        <v>3442</v>
      </c>
      <c r="F54" s="575" t="s">
        <v>3442</v>
      </c>
      <c r="G54" s="575" t="s">
        <v>3442</v>
      </c>
      <c r="H54" s="575" t="s">
        <v>3442</v>
      </c>
      <c r="I54" s="575" t="s">
        <v>3442</v>
      </c>
      <c r="J54" s="575" t="s">
        <v>3442</v>
      </c>
      <c r="K54" s="575" t="s">
        <v>3442</v>
      </c>
      <c r="L54" s="575" t="s">
        <v>3442</v>
      </c>
      <c r="M54" s="575" t="s">
        <v>3442</v>
      </c>
    </row>
    <row r="55" spans="1:13" s="575" customFormat="1" x14ac:dyDescent="0.3">
      <c r="A55" s="575">
        <v>519927</v>
      </c>
      <c r="B55" s="613" t="s">
        <v>1885</v>
      </c>
      <c r="C55" s="575" t="s">
        <v>3442</v>
      </c>
      <c r="D55" s="575" t="s">
        <v>3442</v>
      </c>
      <c r="E55" s="575" t="s">
        <v>3442</v>
      </c>
      <c r="F55" s="575" t="s">
        <v>3442</v>
      </c>
      <c r="G55" s="575" t="s">
        <v>3442</v>
      </c>
      <c r="H55" s="575" t="s">
        <v>3442</v>
      </c>
      <c r="I55" s="575" t="s">
        <v>3442</v>
      </c>
      <c r="J55" s="575" t="s">
        <v>3442</v>
      </c>
      <c r="K55" s="575" t="s">
        <v>3442</v>
      </c>
      <c r="L55" s="575" t="s">
        <v>3442</v>
      </c>
      <c r="M55" s="575" t="s">
        <v>3442</v>
      </c>
    </row>
    <row r="56" spans="1:13" s="575" customFormat="1" x14ac:dyDescent="0.3">
      <c r="A56" s="575">
        <v>521794</v>
      </c>
      <c r="B56" s="613" t="s">
        <v>1885</v>
      </c>
      <c r="C56" s="575" t="s">
        <v>3442</v>
      </c>
      <c r="D56" s="575" t="s">
        <v>3442</v>
      </c>
      <c r="E56" s="575" t="s">
        <v>3442</v>
      </c>
      <c r="F56" s="575" t="s">
        <v>3442</v>
      </c>
      <c r="G56" s="575" t="s">
        <v>3442</v>
      </c>
      <c r="H56" s="575" t="s">
        <v>3442</v>
      </c>
      <c r="I56" s="575" t="s">
        <v>3442</v>
      </c>
      <c r="J56" s="575" t="s">
        <v>3442</v>
      </c>
      <c r="K56" s="575" t="s">
        <v>3442</v>
      </c>
      <c r="L56" s="575" t="s">
        <v>3442</v>
      </c>
      <c r="M56" s="575" t="s">
        <v>3442</v>
      </c>
    </row>
    <row r="57" spans="1:13" s="575" customFormat="1" x14ac:dyDescent="0.3">
      <c r="A57" s="575">
        <v>522095</v>
      </c>
      <c r="B57" s="613" t="s">
        <v>1885</v>
      </c>
      <c r="C57" s="575" t="s">
        <v>3442</v>
      </c>
      <c r="D57" s="575" t="s">
        <v>3442</v>
      </c>
      <c r="E57" s="575" t="s">
        <v>3442</v>
      </c>
      <c r="F57" s="575" t="s">
        <v>3442</v>
      </c>
      <c r="G57" s="575" t="s">
        <v>3442</v>
      </c>
      <c r="H57" s="575" t="s">
        <v>3442</v>
      </c>
      <c r="I57" s="575" t="s">
        <v>3442</v>
      </c>
      <c r="J57" s="575" t="s">
        <v>3442</v>
      </c>
      <c r="K57" s="575" t="s">
        <v>3442</v>
      </c>
      <c r="L57" s="575" t="s">
        <v>3442</v>
      </c>
      <c r="M57" s="575" t="s">
        <v>3442</v>
      </c>
    </row>
    <row r="58" spans="1:13" s="575" customFormat="1" x14ac:dyDescent="0.3">
      <c r="A58" s="575">
        <v>522131</v>
      </c>
      <c r="B58" s="613" t="s">
        <v>1885</v>
      </c>
      <c r="C58" s="575" t="s">
        <v>3442</v>
      </c>
      <c r="D58" s="575" t="s">
        <v>3442</v>
      </c>
      <c r="E58" s="575" t="s">
        <v>3442</v>
      </c>
      <c r="F58" s="575" t="s">
        <v>3442</v>
      </c>
      <c r="G58" s="575" t="s">
        <v>3442</v>
      </c>
      <c r="H58" s="575" t="s">
        <v>3442</v>
      </c>
      <c r="I58" s="575" t="s">
        <v>3442</v>
      </c>
      <c r="J58" s="575" t="s">
        <v>3442</v>
      </c>
      <c r="K58" s="575" t="s">
        <v>3442</v>
      </c>
      <c r="L58" s="575" t="s">
        <v>3442</v>
      </c>
      <c r="M58" s="575" t="s">
        <v>3442</v>
      </c>
    </row>
    <row r="59" spans="1:13" s="575" customFormat="1" x14ac:dyDescent="0.3">
      <c r="A59" s="575">
        <v>523554</v>
      </c>
      <c r="B59" s="613" t="s">
        <v>1885</v>
      </c>
      <c r="C59" s="575" t="s">
        <v>3442</v>
      </c>
      <c r="D59" s="575" t="s">
        <v>3442</v>
      </c>
      <c r="E59" s="575" t="s">
        <v>3442</v>
      </c>
      <c r="F59" s="575" t="s">
        <v>3442</v>
      </c>
      <c r="G59" s="575" t="s">
        <v>3442</v>
      </c>
      <c r="H59" s="575" t="s">
        <v>3442</v>
      </c>
      <c r="I59" s="575" t="s">
        <v>3442</v>
      </c>
      <c r="J59" s="575" t="s">
        <v>3442</v>
      </c>
      <c r="K59" s="575" t="s">
        <v>3442</v>
      </c>
      <c r="L59" s="575" t="s">
        <v>3442</v>
      </c>
      <c r="M59" s="575" t="s">
        <v>3442</v>
      </c>
    </row>
    <row r="60" spans="1:13" s="575" customFormat="1" x14ac:dyDescent="0.3">
      <c r="A60" s="575">
        <v>523598</v>
      </c>
      <c r="B60" s="613" t="s">
        <v>1885</v>
      </c>
      <c r="C60" s="575" t="s">
        <v>3442</v>
      </c>
      <c r="D60" s="575" t="s">
        <v>3442</v>
      </c>
      <c r="E60" s="575" t="s">
        <v>3442</v>
      </c>
      <c r="F60" s="575" t="s">
        <v>3442</v>
      </c>
      <c r="G60" s="575" t="s">
        <v>3442</v>
      </c>
      <c r="H60" s="575" t="s">
        <v>3442</v>
      </c>
      <c r="I60" s="575" t="s">
        <v>3442</v>
      </c>
      <c r="J60" s="575" t="s">
        <v>3442</v>
      </c>
      <c r="K60" s="575" t="s">
        <v>3442</v>
      </c>
      <c r="L60" s="575" t="s">
        <v>3442</v>
      </c>
      <c r="M60" s="575" t="s">
        <v>3442</v>
      </c>
    </row>
    <row r="61" spans="1:13" s="575" customFormat="1" x14ac:dyDescent="0.3">
      <c r="A61" s="575">
        <v>523716</v>
      </c>
      <c r="B61" s="613" t="s">
        <v>1885</v>
      </c>
      <c r="C61" s="575" t="s">
        <v>3442</v>
      </c>
      <c r="D61" s="575" t="s">
        <v>3442</v>
      </c>
      <c r="E61" s="575" t="s">
        <v>3442</v>
      </c>
      <c r="F61" s="575" t="s">
        <v>3442</v>
      </c>
      <c r="G61" s="575" t="s">
        <v>3442</v>
      </c>
      <c r="H61" s="575" t="s">
        <v>3442</v>
      </c>
      <c r="I61" s="575" t="s">
        <v>3442</v>
      </c>
      <c r="J61" s="575" t="s">
        <v>3442</v>
      </c>
      <c r="K61" s="575" t="s">
        <v>3442</v>
      </c>
      <c r="L61" s="575" t="s">
        <v>3442</v>
      </c>
      <c r="M61" s="575" t="s">
        <v>3442</v>
      </c>
    </row>
    <row r="62" spans="1:13" s="575" customFormat="1" x14ac:dyDescent="0.3">
      <c r="A62" s="575">
        <v>523992</v>
      </c>
      <c r="B62" s="613" t="s">
        <v>1885</v>
      </c>
      <c r="C62" s="575" t="s">
        <v>3442</v>
      </c>
      <c r="D62" s="575" t="s">
        <v>3442</v>
      </c>
      <c r="E62" s="575" t="s">
        <v>3442</v>
      </c>
      <c r="F62" s="575" t="s">
        <v>3442</v>
      </c>
      <c r="G62" s="575" t="s">
        <v>3442</v>
      </c>
      <c r="H62" s="575" t="s">
        <v>3442</v>
      </c>
      <c r="I62" s="575" t="s">
        <v>3442</v>
      </c>
      <c r="J62" s="575" t="s">
        <v>3442</v>
      </c>
      <c r="K62" s="575" t="s">
        <v>3442</v>
      </c>
      <c r="L62" s="575" t="s">
        <v>3442</v>
      </c>
      <c r="M62" s="575" t="s">
        <v>3442</v>
      </c>
    </row>
    <row r="63" spans="1:13" s="575" customFormat="1" x14ac:dyDescent="0.3">
      <c r="A63" s="575">
        <v>518751</v>
      </c>
      <c r="B63" s="613" t="s">
        <v>1885</v>
      </c>
      <c r="C63" s="575" t="s">
        <v>3442</v>
      </c>
      <c r="D63" s="575" t="s">
        <v>3442</v>
      </c>
      <c r="E63" s="575" t="s">
        <v>3442</v>
      </c>
      <c r="F63" s="575" t="s">
        <v>3442</v>
      </c>
      <c r="G63" s="575" t="s">
        <v>3442</v>
      </c>
      <c r="H63" s="575" t="s">
        <v>3442</v>
      </c>
      <c r="I63" s="575" t="s">
        <v>3442</v>
      </c>
      <c r="J63" s="575" t="s">
        <v>3442</v>
      </c>
      <c r="K63" s="575" t="s">
        <v>3442</v>
      </c>
      <c r="L63" s="575" t="s">
        <v>3442</v>
      </c>
      <c r="M63" s="575" t="s">
        <v>3442</v>
      </c>
    </row>
    <row r="64" spans="1:13" s="575" customFormat="1" x14ac:dyDescent="0.3">
      <c r="A64" s="575">
        <v>518882</v>
      </c>
      <c r="B64" s="613" t="s">
        <v>1885</v>
      </c>
      <c r="C64" s="575" t="s">
        <v>3442</v>
      </c>
      <c r="D64" s="575" t="s">
        <v>3442</v>
      </c>
      <c r="E64" s="575" t="s">
        <v>3442</v>
      </c>
      <c r="F64" s="575" t="s">
        <v>3442</v>
      </c>
      <c r="G64" s="575" t="s">
        <v>3442</v>
      </c>
      <c r="H64" s="575" t="s">
        <v>3442</v>
      </c>
      <c r="I64" s="575" t="s">
        <v>3442</v>
      </c>
      <c r="J64" s="575" t="s">
        <v>3442</v>
      </c>
      <c r="K64" s="575" t="s">
        <v>3442</v>
      </c>
      <c r="L64" s="575" t="s">
        <v>3442</v>
      </c>
      <c r="M64" s="575" t="s">
        <v>3442</v>
      </c>
    </row>
    <row r="65" spans="1:13" s="575" customFormat="1" x14ac:dyDescent="0.3">
      <c r="A65" s="575">
        <v>519101</v>
      </c>
      <c r="B65" s="613" t="s">
        <v>1885</v>
      </c>
      <c r="C65" s="575" t="s">
        <v>3442</v>
      </c>
      <c r="D65" s="575" t="s">
        <v>3442</v>
      </c>
      <c r="E65" s="575" t="s">
        <v>3442</v>
      </c>
      <c r="F65" s="575" t="s">
        <v>3442</v>
      </c>
      <c r="G65" s="575" t="s">
        <v>3442</v>
      </c>
      <c r="H65" s="575" t="s">
        <v>3442</v>
      </c>
      <c r="I65" s="575" t="s">
        <v>3442</v>
      </c>
      <c r="J65" s="575" t="s">
        <v>3442</v>
      </c>
      <c r="K65" s="575" t="s">
        <v>3442</v>
      </c>
      <c r="L65" s="575" t="s">
        <v>3442</v>
      </c>
      <c r="M65" s="575" t="s">
        <v>3442</v>
      </c>
    </row>
    <row r="66" spans="1:13" s="575" customFormat="1" x14ac:dyDescent="0.3">
      <c r="A66" s="575">
        <v>519777</v>
      </c>
      <c r="B66" s="613" t="s">
        <v>1885</v>
      </c>
      <c r="C66" s="575" t="s">
        <v>3442</v>
      </c>
      <c r="D66" s="575" t="s">
        <v>3442</v>
      </c>
      <c r="E66" s="575" t="s">
        <v>3442</v>
      </c>
      <c r="F66" s="575" t="s">
        <v>3442</v>
      </c>
      <c r="G66" s="575" t="s">
        <v>3442</v>
      </c>
      <c r="H66" s="575" t="s">
        <v>3442</v>
      </c>
      <c r="I66" s="575" t="s">
        <v>3442</v>
      </c>
      <c r="J66" s="575" t="s">
        <v>3442</v>
      </c>
      <c r="K66" s="575" t="s">
        <v>3442</v>
      </c>
      <c r="L66" s="575" t="s">
        <v>3442</v>
      </c>
      <c r="M66" s="575" t="s">
        <v>3442</v>
      </c>
    </row>
    <row r="67" spans="1:13" s="575" customFormat="1" x14ac:dyDescent="0.3">
      <c r="A67" s="575">
        <v>521662</v>
      </c>
      <c r="B67" s="613" t="s">
        <v>1885</v>
      </c>
      <c r="C67" s="575" t="s">
        <v>3442</v>
      </c>
      <c r="D67" s="575" t="s">
        <v>3442</v>
      </c>
      <c r="E67" s="575" t="s">
        <v>3442</v>
      </c>
      <c r="F67" s="575" t="s">
        <v>3442</v>
      </c>
      <c r="G67" s="575" t="s">
        <v>3442</v>
      </c>
      <c r="H67" s="575" t="s">
        <v>3442</v>
      </c>
      <c r="I67" s="575" t="s">
        <v>3442</v>
      </c>
      <c r="J67" s="575" t="s">
        <v>3442</v>
      </c>
      <c r="K67" s="575" t="s">
        <v>3442</v>
      </c>
      <c r="L67" s="575" t="s">
        <v>3442</v>
      </c>
      <c r="M67" s="575" t="s">
        <v>3442</v>
      </c>
    </row>
    <row r="68" spans="1:13" s="575" customFormat="1" x14ac:dyDescent="0.3">
      <c r="A68" s="575">
        <v>522031</v>
      </c>
      <c r="B68" s="613" t="s">
        <v>1885</v>
      </c>
      <c r="C68" s="575" t="s">
        <v>3442</v>
      </c>
      <c r="D68" s="575" t="s">
        <v>3442</v>
      </c>
      <c r="E68" s="575" t="s">
        <v>3442</v>
      </c>
      <c r="F68" s="575" t="s">
        <v>3442</v>
      </c>
      <c r="G68" s="575" t="s">
        <v>3442</v>
      </c>
      <c r="H68" s="575" t="s">
        <v>3442</v>
      </c>
      <c r="I68" s="575" t="s">
        <v>3442</v>
      </c>
      <c r="J68" s="575" t="s">
        <v>3442</v>
      </c>
      <c r="K68" s="575" t="s">
        <v>3442</v>
      </c>
      <c r="L68" s="575" t="s">
        <v>3442</v>
      </c>
      <c r="M68" s="575" t="s">
        <v>3442</v>
      </c>
    </row>
    <row r="69" spans="1:13" s="575" customFormat="1" x14ac:dyDescent="0.3">
      <c r="A69" s="575">
        <v>522525</v>
      </c>
      <c r="B69" s="613" t="s">
        <v>1885</v>
      </c>
      <c r="C69" s="575" t="s">
        <v>3442</v>
      </c>
      <c r="D69" s="575" t="s">
        <v>3442</v>
      </c>
      <c r="E69" s="575" t="s">
        <v>3442</v>
      </c>
      <c r="F69" s="575" t="s">
        <v>3442</v>
      </c>
      <c r="G69" s="575" t="s">
        <v>3442</v>
      </c>
      <c r="H69" s="575" t="s">
        <v>3442</v>
      </c>
      <c r="I69" s="575" t="s">
        <v>3442</v>
      </c>
      <c r="J69" s="575" t="s">
        <v>3442</v>
      </c>
      <c r="K69" s="575" t="s">
        <v>3442</v>
      </c>
      <c r="L69" s="575" t="s">
        <v>3442</v>
      </c>
      <c r="M69" s="575" t="s">
        <v>3442</v>
      </c>
    </row>
    <row r="70" spans="1:13" s="575" customFormat="1" x14ac:dyDescent="0.3">
      <c r="A70" s="575">
        <v>522620</v>
      </c>
      <c r="B70" s="613" t="s">
        <v>1885</v>
      </c>
      <c r="C70" s="575" t="s">
        <v>3442</v>
      </c>
      <c r="D70" s="575" t="s">
        <v>3442</v>
      </c>
      <c r="E70" s="575" t="s">
        <v>3442</v>
      </c>
      <c r="F70" s="575" t="s">
        <v>3442</v>
      </c>
      <c r="G70" s="575" t="s">
        <v>3442</v>
      </c>
      <c r="H70" s="575" t="s">
        <v>3442</v>
      </c>
      <c r="I70" s="575" t="s">
        <v>3442</v>
      </c>
      <c r="J70" s="575" t="s">
        <v>3442</v>
      </c>
      <c r="K70" s="575" t="s">
        <v>3442</v>
      </c>
      <c r="L70" s="575" t="s">
        <v>3442</v>
      </c>
      <c r="M70" s="575" t="s">
        <v>3442</v>
      </c>
    </row>
    <row r="71" spans="1:13" s="575" customFormat="1" x14ac:dyDescent="0.3">
      <c r="A71" s="575">
        <v>523001</v>
      </c>
      <c r="B71" s="613" t="s">
        <v>1885</v>
      </c>
      <c r="C71" s="575" t="s">
        <v>3442</v>
      </c>
      <c r="D71" s="575" t="s">
        <v>3442</v>
      </c>
      <c r="E71" s="575" t="s">
        <v>3442</v>
      </c>
      <c r="F71" s="575" t="s">
        <v>3442</v>
      </c>
      <c r="G71" s="575" t="s">
        <v>3442</v>
      </c>
      <c r="H71" s="575" t="s">
        <v>3442</v>
      </c>
      <c r="I71" s="575" t="s">
        <v>3442</v>
      </c>
      <c r="J71" s="575" t="s">
        <v>3442</v>
      </c>
      <c r="K71" s="575" t="s">
        <v>3442</v>
      </c>
      <c r="L71" s="575" t="s">
        <v>3442</v>
      </c>
      <c r="M71" s="575" t="s">
        <v>3442</v>
      </c>
    </row>
    <row r="72" spans="1:13" s="575" customFormat="1" x14ac:dyDescent="0.3">
      <c r="A72" s="575">
        <v>523070</v>
      </c>
      <c r="B72" s="613" t="s">
        <v>1885</v>
      </c>
      <c r="C72" s="575" t="s">
        <v>3442</v>
      </c>
      <c r="D72" s="575" t="s">
        <v>3442</v>
      </c>
      <c r="E72" s="575" t="s">
        <v>3442</v>
      </c>
      <c r="F72" s="575" t="s">
        <v>3442</v>
      </c>
      <c r="G72" s="575" t="s">
        <v>3442</v>
      </c>
      <c r="H72" s="575" t="s">
        <v>3442</v>
      </c>
      <c r="I72" s="575" t="s">
        <v>3442</v>
      </c>
      <c r="J72" s="575" t="s">
        <v>3442</v>
      </c>
      <c r="K72" s="575" t="s">
        <v>3442</v>
      </c>
      <c r="L72" s="575" t="s">
        <v>3442</v>
      </c>
      <c r="M72" s="575" t="s">
        <v>3442</v>
      </c>
    </row>
    <row r="73" spans="1:13" s="575" customFormat="1" x14ac:dyDescent="0.3">
      <c r="A73" s="575">
        <v>523161</v>
      </c>
      <c r="B73" s="613" t="s">
        <v>1885</v>
      </c>
      <c r="C73" s="575" t="s">
        <v>3442</v>
      </c>
      <c r="D73" s="575" t="s">
        <v>3442</v>
      </c>
      <c r="E73" s="575" t="s">
        <v>3442</v>
      </c>
      <c r="F73" s="575" t="s">
        <v>3442</v>
      </c>
      <c r="G73" s="575" t="s">
        <v>3442</v>
      </c>
      <c r="H73" s="575" t="s">
        <v>3442</v>
      </c>
      <c r="I73" s="575" t="s">
        <v>3442</v>
      </c>
      <c r="J73" s="575" t="s">
        <v>3442</v>
      </c>
      <c r="K73" s="575" t="s">
        <v>3442</v>
      </c>
      <c r="L73" s="575" t="s">
        <v>3442</v>
      </c>
      <c r="M73" s="575" t="s">
        <v>3442</v>
      </c>
    </row>
    <row r="74" spans="1:13" s="575" customFormat="1" x14ac:dyDescent="0.3">
      <c r="A74" s="575">
        <v>523223</v>
      </c>
      <c r="B74" s="613" t="s">
        <v>1885</v>
      </c>
      <c r="C74" s="575" t="s">
        <v>3442</v>
      </c>
      <c r="D74" s="575" t="s">
        <v>3442</v>
      </c>
      <c r="E74" s="575" t="s">
        <v>3442</v>
      </c>
      <c r="F74" s="575" t="s">
        <v>3442</v>
      </c>
      <c r="G74" s="575" t="s">
        <v>3442</v>
      </c>
      <c r="H74" s="575" t="s">
        <v>3442</v>
      </c>
      <c r="I74" s="575" t="s">
        <v>3442</v>
      </c>
      <c r="J74" s="575" t="s">
        <v>3442</v>
      </c>
      <c r="K74" s="575" t="s">
        <v>3442</v>
      </c>
      <c r="L74" s="575" t="s">
        <v>3442</v>
      </c>
      <c r="M74" s="575" t="s">
        <v>3442</v>
      </c>
    </row>
    <row r="75" spans="1:13" s="575" customFormat="1" x14ac:dyDescent="0.3">
      <c r="A75" s="575">
        <v>523459</v>
      </c>
      <c r="B75" s="613" t="s">
        <v>1885</v>
      </c>
      <c r="C75" s="575" t="s">
        <v>3442</v>
      </c>
      <c r="D75" s="575" t="s">
        <v>3442</v>
      </c>
      <c r="E75" s="575" t="s">
        <v>3442</v>
      </c>
      <c r="F75" s="575" t="s">
        <v>3442</v>
      </c>
      <c r="G75" s="575" t="s">
        <v>3442</v>
      </c>
      <c r="H75" s="575" t="s">
        <v>3442</v>
      </c>
      <c r="I75" s="575" t="s">
        <v>3442</v>
      </c>
      <c r="J75" s="575" t="s">
        <v>3442</v>
      </c>
      <c r="K75" s="575" t="s">
        <v>3442</v>
      </c>
      <c r="L75" s="575" t="s">
        <v>3442</v>
      </c>
      <c r="M75" s="575" t="s">
        <v>3442</v>
      </c>
    </row>
    <row r="76" spans="1:13" s="575" customFormat="1" x14ac:dyDescent="0.3">
      <c r="A76" s="575">
        <v>523562</v>
      </c>
      <c r="B76" s="613" t="s">
        <v>1885</v>
      </c>
      <c r="C76" s="575" t="s">
        <v>3442</v>
      </c>
      <c r="D76" s="575" t="s">
        <v>3442</v>
      </c>
      <c r="E76" s="575" t="s">
        <v>3442</v>
      </c>
      <c r="F76" s="575" t="s">
        <v>3442</v>
      </c>
      <c r="G76" s="575" t="s">
        <v>3442</v>
      </c>
      <c r="H76" s="575" t="s">
        <v>3442</v>
      </c>
      <c r="I76" s="575" t="s">
        <v>3442</v>
      </c>
      <c r="J76" s="575" t="s">
        <v>3442</v>
      </c>
      <c r="K76" s="575" t="s">
        <v>3442</v>
      </c>
      <c r="L76" s="575" t="s">
        <v>3442</v>
      </c>
      <c r="M76" s="575" t="s">
        <v>3442</v>
      </c>
    </row>
    <row r="77" spans="1:13" s="575" customFormat="1" x14ac:dyDescent="0.3">
      <c r="A77" s="575">
        <v>523648</v>
      </c>
      <c r="B77" s="613" t="s">
        <v>1885</v>
      </c>
      <c r="C77" s="575" t="s">
        <v>3442</v>
      </c>
      <c r="D77" s="575" t="s">
        <v>3442</v>
      </c>
      <c r="E77" s="575" t="s">
        <v>3442</v>
      </c>
      <c r="F77" s="575" t="s">
        <v>3442</v>
      </c>
      <c r="G77" s="575" t="s">
        <v>3442</v>
      </c>
      <c r="H77" s="575" t="s">
        <v>3442</v>
      </c>
      <c r="I77" s="575" t="s">
        <v>3442</v>
      </c>
      <c r="J77" s="575" t="s">
        <v>3442</v>
      </c>
      <c r="K77" s="575" t="s">
        <v>3442</v>
      </c>
      <c r="L77" s="575" t="s">
        <v>3442</v>
      </c>
      <c r="M77" s="575" t="s">
        <v>3442</v>
      </c>
    </row>
    <row r="78" spans="1:13" s="575" customFormat="1" x14ac:dyDescent="0.3">
      <c r="A78" s="575">
        <v>523733</v>
      </c>
      <c r="B78" s="613" t="s">
        <v>1885</v>
      </c>
      <c r="C78" s="575" t="s">
        <v>3442</v>
      </c>
      <c r="D78" s="575" t="s">
        <v>3442</v>
      </c>
      <c r="E78" s="575" t="s">
        <v>3442</v>
      </c>
      <c r="F78" s="575" t="s">
        <v>3442</v>
      </c>
      <c r="G78" s="575" t="s">
        <v>3442</v>
      </c>
      <c r="H78" s="575" t="s">
        <v>3442</v>
      </c>
      <c r="I78" s="575" t="s">
        <v>3442</v>
      </c>
      <c r="J78" s="575" t="s">
        <v>3442</v>
      </c>
      <c r="K78" s="575" t="s">
        <v>3442</v>
      </c>
      <c r="L78" s="575" t="s">
        <v>3442</v>
      </c>
      <c r="M78" s="575" t="s">
        <v>3442</v>
      </c>
    </row>
    <row r="79" spans="1:13" s="575" customFormat="1" x14ac:dyDescent="0.3">
      <c r="A79" s="575">
        <v>523795</v>
      </c>
      <c r="B79" s="613" t="s">
        <v>1885</v>
      </c>
      <c r="C79" s="575" t="s">
        <v>3442</v>
      </c>
      <c r="D79" s="575" t="s">
        <v>3442</v>
      </c>
      <c r="E79" s="575" t="s">
        <v>3442</v>
      </c>
      <c r="F79" s="575" t="s">
        <v>3442</v>
      </c>
      <c r="G79" s="575" t="s">
        <v>3442</v>
      </c>
      <c r="H79" s="575" t="s">
        <v>3442</v>
      </c>
      <c r="I79" s="575" t="s">
        <v>3442</v>
      </c>
      <c r="J79" s="575" t="s">
        <v>3442</v>
      </c>
      <c r="K79" s="575" t="s">
        <v>3442</v>
      </c>
      <c r="L79" s="575" t="s">
        <v>3442</v>
      </c>
      <c r="M79" s="575" t="s">
        <v>3442</v>
      </c>
    </row>
    <row r="80" spans="1:13" s="575" customFormat="1" x14ac:dyDescent="0.3">
      <c r="A80" s="575">
        <v>524004</v>
      </c>
      <c r="B80" s="613" t="s">
        <v>1885</v>
      </c>
      <c r="C80" s="575" t="s">
        <v>3442</v>
      </c>
      <c r="D80" s="575" t="s">
        <v>3442</v>
      </c>
      <c r="E80" s="575" t="s">
        <v>3442</v>
      </c>
      <c r="F80" s="575" t="s">
        <v>3442</v>
      </c>
      <c r="G80" s="575" t="s">
        <v>3442</v>
      </c>
      <c r="H80" s="575" t="s">
        <v>3442</v>
      </c>
      <c r="I80" s="575" t="s">
        <v>3442</v>
      </c>
      <c r="J80" s="575" t="s">
        <v>3442</v>
      </c>
      <c r="K80" s="575" t="s">
        <v>3442</v>
      </c>
      <c r="L80" s="575" t="s">
        <v>3442</v>
      </c>
      <c r="M80" s="575" t="s">
        <v>3442</v>
      </c>
    </row>
    <row r="81" spans="1:13" s="575" customFormat="1" x14ac:dyDescent="0.3">
      <c r="A81" s="575">
        <v>516050</v>
      </c>
      <c r="B81" s="575" t="s">
        <v>1885</v>
      </c>
      <c r="C81" s="575" t="s">
        <v>3442</v>
      </c>
      <c r="D81" s="575" t="s">
        <v>3442</v>
      </c>
      <c r="E81" s="575" t="s">
        <v>3442</v>
      </c>
      <c r="F81" s="575" t="s">
        <v>3442</v>
      </c>
      <c r="G81" s="575" t="s">
        <v>3442</v>
      </c>
      <c r="H81" s="575" t="s">
        <v>3442</v>
      </c>
      <c r="I81" s="575" t="s">
        <v>3442</v>
      </c>
      <c r="J81" s="575" t="s">
        <v>3442</v>
      </c>
      <c r="K81" s="575" t="s">
        <v>3442</v>
      </c>
      <c r="L81" s="575" t="s">
        <v>3442</v>
      </c>
      <c r="M81" s="575" t="s">
        <v>3442</v>
      </c>
    </row>
    <row r="82" spans="1:13" s="575" customFormat="1" x14ac:dyDescent="0.3">
      <c r="A82" s="575">
        <v>517750</v>
      </c>
      <c r="B82" s="575" t="s">
        <v>1885</v>
      </c>
      <c r="C82" s="575" t="s">
        <v>3442</v>
      </c>
      <c r="D82" s="575" t="s">
        <v>3442</v>
      </c>
      <c r="E82" s="575" t="s">
        <v>3442</v>
      </c>
      <c r="F82" s="575" t="s">
        <v>3442</v>
      </c>
      <c r="G82" s="575" t="s">
        <v>3442</v>
      </c>
      <c r="H82" s="575" t="s">
        <v>3442</v>
      </c>
      <c r="I82" s="575" t="s">
        <v>3442</v>
      </c>
      <c r="J82" s="575" t="s">
        <v>3442</v>
      </c>
      <c r="K82" s="575" t="s">
        <v>3442</v>
      </c>
      <c r="L82" s="575" t="s">
        <v>3442</v>
      </c>
      <c r="M82" s="575" t="s">
        <v>3442</v>
      </c>
    </row>
    <row r="83" spans="1:13" s="575" customFormat="1" x14ac:dyDescent="0.3">
      <c r="A83" s="575">
        <v>518757</v>
      </c>
      <c r="B83" s="575" t="s">
        <v>1885</v>
      </c>
      <c r="C83" s="575" t="s">
        <v>3442</v>
      </c>
      <c r="D83" s="575" t="s">
        <v>3442</v>
      </c>
      <c r="E83" s="575" t="s">
        <v>3442</v>
      </c>
      <c r="F83" s="575" t="s">
        <v>3442</v>
      </c>
      <c r="G83" s="575" t="s">
        <v>3442</v>
      </c>
      <c r="H83" s="575" t="s">
        <v>3442</v>
      </c>
      <c r="I83" s="575" t="s">
        <v>3442</v>
      </c>
      <c r="J83" s="575" t="s">
        <v>3442</v>
      </c>
      <c r="K83" s="575" t="s">
        <v>3442</v>
      </c>
      <c r="L83" s="575" t="s">
        <v>3442</v>
      </c>
      <c r="M83" s="575" t="s">
        <v>3442</v>
      </c>
    </row>
    <row r="84" spans="1:13" s="575" customFormat="1" x14ac:dyDescent="0.3">
      <c r="A84" s="575">
        <v>519577</v>
      </c>
      <c r="B84" s="575" t="s">
        <v>1885</v>
      </c>
      <c r="C84" s="575" t="s">
        <v>3442</v>
      </c>
      <c r="D84" s="575" t="s">
        <v>3442</v>
      </c>
      <c r="E84" s="575" t="s">
        <v>3442</v>
      </c>
      <c r="F84" s="575" t="s">
        <v>3442</v>
      </c>
      <c r="G84" s="575" t="s">
        <v>3442</v>
      </c>
      <c r="H84" s="575" t="s">
        <v>3442</v>
      </c>
      <c r="I84" s="575" t="s">
        <v>3442</v>
      </c>
      <c r="J84" s="575" t="s">
        <v>3442</v>
      </c>
      <c r="K84" s="575" t="s">
        <v>3442</v>
      </c>
      <c r="L84" s="575" t="s">
        <v>3442</v>
      </c>
      <c r="M84" s="575" t="s">
        <v>3442</v>
      </c>
    </row>
    <row r="85" spans="1:13" s="575" customFormat="1" x14ac:dyDescent="0.3">
      <c r="A85" s="575">
        <v>520356</v>
      </c>
      <c r="B85" s="575" t="s">
        <v>1885</v>
      </c>
      <c r="C85" s="575" t="s">
        <v>3442</v>
      </c>
      <c r="D85" s="575" t="s">
        <v>3442</v>
      </c>
      <c r="E85" s="575" t="s">
        <v>3442</v>
      </c>
      <c r="F85" s="575" t="s">
        <v>3442</v>
      </c>
      <c r="G85" s="575" t="s">
        <v>3442</v>
      </c>
      <c r="H85" s="575" t="s">
        <v>3442</v>
      </c>
      <c r="I85" s="575" t="s">
        <v>3442</v>
      </c>
      <c r="J85" s="575" t="s">
        <v>3442</v>
      </c>
      <c r="K85" s="575" t="s">
        <v>3442</v>
      </c>
      <c r="L85" s="575" t="s">
        <v>3442</v>
      </c>
      <c r="M85" s="575" t="s">
        <v>3442</v>
      </c>
    </row>
    <row r="86" spans="1:13" s="575" customFormat="1" x14ac:dyDescent="0.3">
      <c r="A86" s="575">
        <v>521054</v>
      </c>
      <c r="B86" s="575" t="s">
        <v>1885</v>
      </c>
      <c r="C86" s="575" t="s">
        <v>3442</v>
      </c>
      <c r="D86" s="575" t="s">
        <v>3442</v>
      </c>
      <c r="E86" s="575" t="s">
        <v>3442</v>
      </c>
      <c r="F86" s="575" t="s">
        <v>3442</v>
      </c>
      <c r="G86" s="575" t="s">
        <v>3442</v>
      </c>
      <c r="H86" s="575" t="s">
        <v>3442</v>
      </c>
      <c r="I86" s="575" t="s">
        <v>3442</v>
      </c>
      <c r="J86" s="575" t="s">
        <v>3442</v>
      </c>
      <c r="K86" s="575" t="s">
        <v>3442</v>
      </c>
      <c r="L86" s="575" t="s">
        <v>3442</v>
      </c>
      <c r="M86" s="575" t="s">
        <v>3442</v>
      </c>
    </row>
    <row r="87" spans="1:13" s="575" customFormat="1" x14ac:dyDescent="0.3">
      <c r="A87" s="575">
        <v>521353</v>
      </c>
      <c r="B87" s="575" t="s">
        <v>1885</v>
      </c>
      <c r="C87" s="575" t="s">
        <v>3442</v>
      </c>
      <c r="D87" s="575" t="s">
        <v>3442</v>
      </c>
      <c r="E87" s="575" t="s">
        <v>3442</v>
      </c>
      <c r="F87" s="575" t="s">
        <v>3442</v>
      </c>
      <c r="G87" s="575" t="s">
        <v>3442</v>
      </c>
      <c r="H87" s="575" t="s">
        <v>3442</v>
      </c>
      <c r="I87" s="575" t="s">
        <v>3442</v>
      </c>
      <c r="J87" s="575" t="s">
        <v>3442</v>
      </c>
      <c r="K87" s="575" t="s">
        <v>3442</v>
      </c>
      <c r="L87" s="575" t="s">
        <v>3442</v>
      </c>
      <c r="M87" s="575" t="s">
        <v>3442</v>
      </c>
    </row>
    <row r="88" spans="1:13" s="575" customFormat="1" x14ac:dyDescent="0.3">
      <c r="A88" s="575">
        <v>522158</v>
      </c>
      <c r="B88" s="575" t="s">
        <v>1885</v>
      </c>
      <c r="C88" s="575" t="s">
        <v>3442</v>
      </c>
      <c r="D88" s="575" t="s">
        <v>3442</v>
      </c>
      <c r="E88" s="575" t="s">
        <v>3442</v>
      </c>
      <c r="F88" s="575" t="s">
        <v>3442</v>
      </c>
      <c r="G88" s="575" t="s">
        <v>3442</v>
      </c>
      <c r="H88" s="575" t="s">
        <v>3442</v>
      </c>
      <c r="I88" s="575" t="s">
        <v>3442</v>
      </c>
      <c r="J88" s="575" t="s">
        <v>3442</v>
      </c>
      <c r="K88" s="575" t="s">
        <v>3442</v>
      </c>
      <c r="L88" s="575" t="s">
        <v>3442</v>
      </c>
      <c r="M88" s="575" t="s">
        <v>3442</v>
      </c>
    </row>
    <row r="89" spans="1:13" s="575" customFormat="1" x14ac:dyDescent="0.3">
      <c r="A89" s="575">
        <v>516019</v>
      </c>
      <c r="B89" s="575" t="s">
        <v>1885</v>
      </c>
      <c r="C89" s="575" t="s">
        <v>3442</v>
      </c>
      <c r="D89" s="575" t="s">
        <v>3442</v>
      </c>
      <c r="E89" s="575" t="s">
        <v>3442</v>
      </c>
      <c r="F89" s="575" t="s">
        <v>3442</v>
      </c>
      <c r="G89" s="575" t="s">
        <v>3442</v>
      </c>
      <c r="H89" s="575" t="s">
        <v>3442</v>
      </c>
      <c r="I89" s="575" t="s">
        <v>3442</v>
      </c>
      <c r="J89" s="575" t="s">
        <v>3442</v>
      </c>
      <c r="K89" s="575" t="s">
        <v>3442</v>
      </c>
      <c r="L89" s="575" t="s">
        <v>3442</v>
      </c>
      <c r="M89" s="575" t="s">
        <v>3442</v>
      </c>
    </row>
    <row r="90" spans="1:13" s="575" customFormat="1" x14ac:dyDescent="0.3">
      <c r="A90" s="575">
        <v>516982</v>
      </c>
      <c r="B90" s="575" t="s">
        <v>1885</v>
      </c>
      <c r="C90" s="575" t="s">
        <v>3442</v>
      </c>
      <c r="D90" s="575" t="s">
        <v>3442</v>
      </c>
      <c r="E90" s="575" t="s">
        <v>3442</v>
      </c>
      <c r="F90" s="575" t="s">
        <v>3442</v>
      </c>
      <c r="G90" s="575" t="s">
        <v>3442</v>
      </c>
      <c r="H90" s="575" t="s">
        <v>3442</v>
      </c>
      <c r="I90" s="575" t="s">
        <v>3442</v>
      </c>
      <c r="J90" s="575" t="s">
        <v>3442</v>
      </c>
      <c r="K90" s="575" t="s">
        <v>3442</v>
      </c>
      <c r="L90" s="575" t="s">
        <v>3442</v>
      </c>
      <c r="M90" s="575" t="s">
        <v>3442</v>
      </c>
    </row>
    <row r="91" spans="1:13" s="575" customFormat="1" x14ac:dyDescent="0.3">
      <c r="A91" s="575">
        <v>517022</v>
      </c>
      <c r="B91" s="575" t="s">
        <v>1885</v>
      </c>
      <c r="C91" s="575" t="s">
        <v>3442</v>
      </c>
      <c r="D91" s="575" t="s">
        <v>3442</v>
      </c>
      <c r="E91" s="575" t="s">
        <v>3442</v>
      </c>
      <c r="F91" s="575" t="s">
        <v>3442</v>
      </c>
      <c r="G91" s="575" t="s">
        <v>3442</v>
      </c>
      <c r="H91" s="575" t="s">
        <v>3442</v>
      </c>
      <c r="I91" s="575" t="s">
        <v>3442</v>
      </c>
      <c r="J91" s="575" t="s">
        <v>3442</v>
      </c>
      <c r="K91" s="575" t="s">
        <v>3442</v>
      </c>
      <c r="L91" s="575" t="s">
        <v>3442</v>
      </c>
      <c r="M91" s="575" t="s">
        <v>3442</v>
      </c>
    </row>
    <row r="92" spans="1:13" s="575" customFormat="1" x14ac:dyDescent="0.3">
      <c r="A92" s="575">
        <v>517032</v>
      </c>
      <c r="B92" s="575" t="s">
        <v>1885</v>
      </c>
      <c r="C92" s="575" t="s">
        <v>3442</v>
      </c>
      <c r="D92" s="575" t="s">
        <v>3442</v>
      </c>
      <c r="E92" s="575" t="s">
        <v>3442</v>
      </c>
      <c r="F92" s="575" t="s">
        <v>3442</v>
      </c>
      <c r="G92" s="575" t="s">
        <v>3442</v>
      </c>
      <c r="H92" s="575" t="s">
        <v>3442</v>
      </c>
      <c r="I92" s="575" t="s">
        <v>3442</v>
      </c>
      <c r="J92" s="575" t="s">
        <v>3442</v>
      </c>
      <c r="K92" s="575" t="s">
        <v>3442</v>
      </c>
      <c r="L92" s="575" t="s">
        <v>3442</v>
      </c>
      <c r="M92" s="575" t="s">
        <v>3442</v>
      </c>
    </row>
    <row r="93" spans="1:13" s="575" customFormat="1" x14ac:dyDescent="0.3">
      <c r="A93" s="575">
        <v>517116</v>
      </c>
      <c r="B93" s="575" t="s">
        <v>1885</v>
      </c>
      <c r="C93" s="575" t="s">
        <v>3442</v>
      </c>
      <c r="D93" s="575" t="s">
        <v>3442</v>
      </c>
      <c r="E93" s="575" t="s">
        <v>3442</v>
      </c>
      <c r="F93" s="575" t="s">
        <v>3442</v>
      </c>
      <c r="G93" s="575" t="s">
        <v>3442</v>
      </c>
      <c r="H93" s="575" t="s">
        <v>3442</v>
      </c>
      <c r="I93" s="575" t="s">
        <v>3442</v>
      </c>
      <c r="J93" s="575" t="s">
        <v>3442</v>
      </c>
      <c r="K93" s="575" t="s">
        <v>3442</v>
      </c>
      <c r="L93" s="575" t="s">
        <v>3442</v>
      </c>
      <c r="M93" s="575" t="s">
        <v>3442</v>
      </c>
    </row>
    <row r="94" spans="1:13" s="575" customFormat="1" x14ac:dyDescent="0.3">
      <c r="A94" s="575">
        <v>517365</v>
      </c>
      <c r="B94" s="575" t="s">
        <v>1885</v>
      </c>
      <c r="C94" s="575" t="s">
        <v>3442</v>
      </c>
      <c r="D94" s="575" t="s">
        <v>3442</v>
      </c>
      <c r="E94" s="575" t="s">
        <v>3442</v>
      </c>
      <c r="F94" s="575" t="s">
        <v>3442</v>
      </c>
      <c r="G94" s="575" t="s">
        <v>3442</v>
      </c>
      <c r="H94" s="575" t="s">
        <v>3442</v>
      </c>
      <c r="I94" s="575" t="s">
        <v>3442</v>
      </c>
      <c r="J94" s="575" t="s">
        <v>3442</v>
      </c>
      <c r="K94" s="575" t="s">
        <v>3442</v>
      </c>
      <c r="L94" s="575" t="s">
        <v>3442</v>
      </c>
      <c r="M94" s="575" t="s">
        <v>3442</v>
      </c>
    </row>
    <row r="95" spans="1:13" s="575" customFormat="1" x14ac:dyDescent="0.3">
      <c r="A95" s="575">
        <v>517717</v>
      </c>
      <c r="B95" s="575" t="s">
        <v>1885</v>
      </c>
      <c r="C95" s="575" t="s">
        <v>3442</v>
      </c>
      <c r="D95" s="575" t="s">
        <v>3442</v>
      </c>
      <c r="E95" s="575" t="s">
        <v>3442</v>
      </c>
      <c r="F95" s="575" t="s">
        <v>3442</v>
      </c>
      <c r="G95" s="575" t="s">
        <v>3442</v>
      </c>
      <c r="H95" s="575" t="s">
        <v>3442</v>
      </c>
      <c r="I95" s="575" t="s">
        <v>3442</v>
      </c>
      <c r="J95" s="575" t="s">
        <v>3442</v>
      </c>
      <c r="K95" s="575" t="s">
        <v>3442</v>
      </c>
      <c r="L95" s="575" t="s">
        <v>3442</v>
      </c>
      <c r="M95" s="575" t="s">
        <v>3442</v>
      </c>
    </row>
    <row r="96" spans="1:13" s="575" customFormat="1" x14ac:dyDescent="0.3">
      <c r="A96" s="575">
        <v>517830</v>
      </c>
      <c r="B96" s="575" t="s">
        <v>1885</v>
      </c>
      <c r="C96" s="575" t="s">
        <v>3442</v>
      </c>
      <c r="D96" s="575" t="s">
        <v>3442</v>
      </c>
      <c r="E96" s="575" t="s">
        <v>3442</v>
      </c>
      <c r="F96" s="575" t="s">
        <v>3442</v>
      </c>
      <c r="G96" s="575" t="s">
        <v>3442</v>
      </c>
      <c r="H96" s="575" t="s">
        <v>3442</v>
      </c>
      <c r="I96" s="575" t="s">
        <v>3442</v>
      </c>
      <c r="J96" s="575" t="s">
        <v>3442</v>
      </c>
      <c r="K96" s="575" t="s">
        <v>3442</v>
      </c>
      <c r="L96" s="575" t="s">
        <v>3442</v>
      </c>
      <c r="M96" s="575" t="s">
        <v>3442</v>
      </c>
    </row>
    <row r="97" spans="1:13" s="575" customFormat="1" x14ac:dyDescent="0.3">
      <c r="A97" s="575">
        <v>517831</v>
      </c>
      <c r="B97" s="575" t="s">
        <v>1885</v>
      </c>
      <c r="C97" s="575" t="s">
        <v>3442</v>
      </c>
      <c r="D97" s="575" t="s">
        <v>3442</v>
      </c>
      <c r="E97" s="575" t="s">
        <v>3442</v>
      </c>
      <c r="F97" s="575" t="s">
        <v>3442</v>
      </c>
      <c r="G97" s="575" t="s">
        <v>3442</v>
      </c>
      <c r="H97" s="575" t="s">
        <v>3442</v>
      </c>
      <c r="I97" s="575" t="s">
        <v>3442</v>
      </c>
      <c r="J97" s="575" t="s">
        <v>3442</v>
      </c>
      <c r="K97" s="575" t="s">
        <v>3442</v>
      </c>
      <c r="L97" s="575" t="s">
        <v>3442</v>
      </c>
      <c r="M97" s="575" t="s">
        <v>3442</v>
      </c>
    </row>
    <row r="98" spans="1:13" s="575" customFormat="1" x14ac:dyDescent="0.3">
      <c r="A98" s="575">
        <v>517884</v>
      </c>
      <c r="B98" s="575" t="s">
        <v>1885</v>
      </c>
      <c r="C98" s="575" t="s">
        <v>3442</v>
      </c>
      <c r="D98" s="575" t="s">
        <v>3442</v>
      </c>
      <c r="E98" s="575" t="s">
        <v>3442</v>
      </c>
      <c r="F98" s="575" t="s">
        <v>3442</v>
      </c>
      <c r="G98" s="575" t="s">
        <v>3442</v>
      </c>
      <c r="H98" s="575" t="s">
        <v>3442</v>
      </c>
      <c r="I98" s="575" t="s">
        <v>3442</v>
      </c>
      <c r="J98" s="575" t="s">
        <v>3442</v>
      </c>
      <c r="K98" s="575" t="s">
        <v>3442</v>
      </c>
      <c r="L98" s="575" t="s">
        <v>3442</v>
      </c>
      <c r="M98" s="575" t="s">
        <v>3442</v>
      </c>
    </row>
    <row r="99" spans="1:13" s="575" customFormat="1" x14ac:dyDescent="0.3">
      <c r="A99" s="575">
        <v>517966</v>
      </c>
      <c r="B99" s="575" t="s">
        <v>1885</v>
      </c>
      <c r="C99" s="575" t="s">
        <v>3442</v>
      </c>
      <c r="D99" s="575" t="s">
        <v>3442</v>
      </c>
      <c r="E99" s="575" t="s">
        <v>3442</v>
      </c>
      <c r="F99" s="575" t="s">
        <v>3442</v>
      </c>
      <c r="G99" s="575" t="s">
        <v>3442</v>
      </c>
      <c r="H99" s="575" t="s">
        <v>3442</v>
      </c>
      <c r="I99" s="575" t="s">
        <v>3442</v>
      </c>
      <c r="J99" s="575" t="s">
        <v>3442</v>
      </c>
      <c r="K99" s="575" t="s">
        <v>3442</v>
      </c>
      <c r="L99" s="575" t="s">
        <v>3442</v>
      </c>
      <c r="M99" s="575" t="s">
        <v>3442</v>
      </c>
    </row>
    <row r="100" spans="1:13" s="575" customFormat="1" x14ac:dyDescent="0.3">
      <c r="A100" s="575">
        <v>518051</v>
      </c>
      <c r="B100" s="575" t="s">
        <v>1885</v>
      </c>
      <c r="C100" s="575" t="s">
        <v>3442</v>
      </c>
      <c r="D100" s="575" t="s">
        <v>3442</v>
      </c>
      <c r="E100" s="575" t="s">
        <v>3442</v>
      </c>
      <c r="F100" s="575" t="s">
        <v>3442</v>
      </c>
      <c r="G100" s="575" t="s">
        <v>3442</v>
      </c>
      <c r="H100" s="575" t="s">
        <v>3442</v>
      </c>
      <c r="I100" s="575" t="s">
        <v>3442</v>
      </c>
      <c r="J100" s="575" t="s">
        <v>3442</v>
      </c>
      <c r="K100" s="575" t="s">
        <v>3442</v>
      </c>
      <c r="L100" s="575" t="s">
        <v>3442</v>
      </c>
      <c r="M100" s="575" t="s">
        <v>3442</v>
      </c>
    </row>
    <row r="101" spans="1:13" s="575" customFormat="1" x14ac:dyDescent="0.3">
      <c r="A101" s="575">
        <v>518053</v>
      </c>
      <c r="B101" s="575" t="s">
        <v>1885</v>
      </c>
      <c r="C101" s="575" t="s">
        <v>3442</v>
      </c>
      <c r="D101" s="575" t="s">
        <v>3442</v>
      </c>
      <c r="E101" s="575" t="s">
        <v>3442</v>
      </c>
      <c r="F101" s="575" t="s">
        <v>3442</v>
      </c>
      <c r="G101" s="575" t="s">
        <v>3442</v>
      </c>
      <c r="H101" s="575" t="s">
        <v>3442</v>
      </c>
      <c r="I101" s="575" t="s">
        <v>3442</v>
      </c>
      <c r="J101" s="575" t="s">
        <v>3442</v>
      </c>
      <c r="K101" s="575" t="s">
        <v>3442</v>
      </c>
      <c r="L101" s="575" t="s">
        <v>3442</v>
      </c>
      <c r="M101" s="575" t="s">
        <v>3442</v>
      </c>
    </row>
    <row r="102" spans="1:13" s="575" customFormat="1" x14ac:dyDescent="0.3">
      <c r="A102" s="575">
        <v>518060</v>
      </c>
      <c r="B102" s="575" t="s">
        <v>1885</v>
      </c>
      <c r="C102" s="575" t="s">
        <v>3442</v>
      </c>
      <c r="D102" s="575" t="s">
        <v>3442</v>
      </c>
      <c r="E102" s="575" t="s">
        <v>3442</v>
      </c>
      <c r="F102" s="575" t="s">
        <v>3442</v>
      </c>
      <c r="G102" s="575" t="s">
        <v>3442</v>
      </c>
      <c r="H102" s="575" t="s">
        <v>3442</v>
      </c>
      <c r="I102" s="575" t="s">
        <v>3442</v>
      </c>
      <c r="J102" s="575" t="s">
        <v>3442</v>
      </c>
      <c r="K102" s="575" t="s">
        <v>3442</v>
      </c>
      <c r="L102" s="575" t="s">
        <v>3442</v>
      </c>
      <c r="M102" s="575" t="s">
        <v>3442</v>
      </c>
    </row>
    <row r="103" spans="1:13" s="575" customFormat="1" x14ac:dyDescent="0.3">
      <c r="A103" s="575">
        <v>518065</v>
      </c>
      <c r="B103" s="575" t="s">
        <v>1885</v>
      </c>
      <c r="C103" s="575" t="s">
        <v>3442</v>
      </c>
      <c r="D103" s="575" t="s">
        <v>3442</v>
      </c>
      <c r="E103" s="575" t="s">
        <v>3442</v>
      </c>
      <c r="F103" s="575" t="s">
        <v>3442</v>
      </c>
      <c r="G103" s="575" t="s">
        <v>3442</v>
      </c>
      <c r="H103" s="575" t="s">
        <v>3442</v>
      </c>
      <c r="I103" s="575" t="s">
        <v>3442</v>
      </c>
      <c r="J103" s="575" t="s">
        <v>3442</v>
      </c>
      <c r="K103" s="575" t="s">
        <v>3442</v>
      </c>
      <c r="L103" s="575" t="s">
        <v>3442</v>
      </c>
      <c r="M103" s="575" t="s">
        <v>3442</v>
      </c>
    </row>
    <row r="104" spans="1:13" s="575" customFormat="1" x14ac:dyDescent="0.3">
      <c r="A104" s="575">
        <v>518178</v>
      </c>
      <c r="B104" s="575" t="s">
        <v>1885</v>
      </c>
      <c r="C104" s="575" t="s">
        <v>3442</v>
      </c>
      <c r="D104" s="575" t="s">
        <v>3442</v>
      </c>
      <c r="E104" s="575" t="s">
        <v>3442</v>
      </c>
      <c r="F104" s="575" t="s">
        <v>3442</v>
      </c>
      <c r="G104" s="575" t="s">
        <v>3442</v>
      </c>
      <c r="H104" s="575" t="s">
        <v>3442</v>
      </c>
      <c r="I104" s="575" t="s">
        <v>3442</v>
      </c>
      <c r="J104" s="575" t="s">
        <v>3442</v>
      </c>
      <c r="K104" s="575" t="s">
        <v>3442</v>
      </c>
      <c r="L104" s="575" t="s">
        <v>3442</v>
      </c>
      <c r="M104" s="575" t="s">
        <v>3442</v>
      </c>
    </row>
    <row r="105" spans="1:13" s="575" customFormat="1" x14ac:dyDescent="0.3">
      <c r="A105" s="575">
        <v>518180</v>
      </c>
      <c r="B105" s="575" t="s">
        <v>1885</v>
      </c>
      <c r="C105" s="575" t="s">
        <v>3442</v>
      </c>
      <c r="D105" s="575" t="s">
        <v>3442</v>
      </c>
      <c r="E105" s="575" t="s">
        <v>3442</v>
      </c>
      <c r="F105" s="575" t="s">
        <v>3442</v>
      </c>
      <c r="G105" s="575" t="s">
        <v>3442</v>
      </c>
      <c r="H105" s="575" t="s">
        <v>3442</v>
      </c>
      <c r="I105" s="575" t="s">
        <v>3442</v>
      </c>
      <c r="J105" s="575" t="s">
        <v>3442</v>
      </c>
      <c r="K105" s="575" t="s">
        <v>3442</v>
      </c>
      <c r="L105" s="575" t="s">
        <v>3442</v>
      </c>
      <c r="M105" s="575" t="s">
        <v>3442</v>
      </c>
    </row>
    <row r="106" spans="1:13" s="575" customFormat="1" x14ac:dyDescent="0.3">
      <c r="A106" s="575">
        <v>518201</v>
      </c>
      <c r="B106" s="575" t="s">
        <v>1885</v>
      </c>
      <c r="C106" s="575" t="s">
        <v>3442</v>
      </c>
      <c r="D106" s="575" t="s">
        <v>3442</v>
      </c>
      <c r="E106" s="575" t="s">
        <v>3442</v>
      </c>
      <c r="F106" s="575" t="s">
        <v>3442</v>
      </c>
      <c r="G106" s="575" t="s">
        <v>3442</v>
      </c>
      <c r="H106" s="575" t="s">
        <v>3442</v>
      </c>
      <c r="I106" s="575" t="s">
        <v>3442</v>
      </c>
      <c r="J106" s="575" t="s">
        <v>3442</v>
      </c>
      <c r="K106" s="575" t="s">
        <v>3442</v>
      </c>
      <c r="L106" s="575" t="s">
        <v>3442</v>
      </c>
      <c r="M106" s="575" t="s">
        <v>3442</v>
      </c>
    </row>
    <row r="107" spans="1:13" s="575" customFormat="1" x14ac:dyDescent="0.3">
      <c r="A107" s="575">
        <v>518235</v>
      </c>
      <c r="B107" s="575" t="s">
        <v>1885</v>
      </c>
      <c r="C107" s="575" t="s">
        <v>3442</v>
      </c>
      <c r="D107" s="575" t="s">
        <v>3442</v>
      </c>
      <c r="E107" s="575" t="s">
        <v>3442</v>
      </c>
      <c r="F107" s="575" t="s">
        <v>3442</v>
      </c>
      <c r="G107" s="575" t="s">
        <v>3442</v>
      </c>
      <c r="H107" s="575" t="s">
        <v>3442</v>
      </c>
      <c r="I107" s="575" t="s">
        <v>3442</v>
      </c>
      <c r="J107" s="575" t="s">
        <v>3442</v>
      </c>
      <c r="K107" s="575" t="s">
        <v>3442</v>
      </c>
      <c r="L107" s="575" t="s">
        <v>3442</v>
      </c>
      <c r="M107" s="575" t="s">
        <v>3442</v>
      </c>
    </row>
    <row r="108" spans="1:13" s="575" customFormat="1" x14ac:dyDescent="0.3">
      <c r="A108" s="575">
        <v>518255</v>
      </c>
      <c r="B108" s="575" t="s">
        <v>1885</v>
      </c>
      <c r="C108" s="575" t="s">
        <v>3442</v>
      </c>
      <c r="D108" s="575" t="s">
        <v>3442</v>
      </c>
      <c r="E108" s="575" t="s">
        <v>3442</v>
      </c>
      <c r="F108" s="575" t="s">
        <v>3442</v>
      </c>
      <c r="G108" s="575" t="s">
        <v>3442</v>
      </c>
      <c r="H108" s="575" t="s">
        <v>3442</v>
      </c>
      <c r="I108" s="575" t="s">
        <v>3442</v>
      </c>
      <c r="J108" s="575" t="s">
        <v>3442</v>
      </c>
      <c r="K108" s="575" t="s">
        <v>3442</v>
      </c>
      <c r="L108" s="575" t="s">
        <v>3442</v>
      </c>
      <c r="M108" s="575" t="s">
        <v>3442</v>
      </c>
    </row>
    <row r="109" spans="1:13" s="575" customFormat="1" x14ac:dyDescent="0.3">
      <c r="A109" s="575">
        <v>518258</v>
      </c>
      <c r="B109" s="575" t="s">
        <v>1885</v>
      </c>
      <c r="C109" s="575" t="s">
        <v>3442</v>
      </c>
      <c r="D109" s="575" t="s">
        <v>3442</v>
      </c>
      <c r="E109" s="575" t="s">
        <v>3442</v>
      </c>
      <c r="F109" s="575" t="s">
        <v>3442</v>
      </c>
      <c r="G109" s="575" t="s">
        <v>3442</v>
      </c>
      <c r="H109" s="575" t="s">
        <v>3442</v>
      </c>
      <c r="I109" s="575" t="s">
        <v>3442</v>
      </c>
      <c r="J109" s="575" t="s">
        <v>3442</v>
      </c>
      <c r="K109" s="575" t="s">
        <v>3442</v>
      </c>
      <c r="L109" s="575" t="s">
        <v>3442</v>
      </c>
      <c r="M109" s="575" t="s">
        <v>3442</v>
      </c>
    </row>
    <row r="110" spans="1:13" s="575" customFormat="1" x14ac:dyDescent="0.3">
      <c r="A110" s="575">
        <v>518374</v>
      </c>
      <c r="B110" s="575" t="s">
        <v>1885</v>
      </c>
      <c r="C110" s="575" t="s">
        <v>3442</v>
      </c>
      <c r="D110" s="575" t="s">
        <v>3442</v>
      </c>
      <c r="E110" s="575" t="s">
        <v>3442</v>
      </c>
      <c r="F110" s="575" t="s">
        <v>3442</v>
      </c>
      <c r="G110" s="575" t="s">
        <v>3442</v>
      </c>
      <c r="H110" s="575" t="s">
        <v>3442</v>
      </c>
      <c r="I110" s="575" t="s">
        <v>3442</v>
      </c>
      <c r="J110" s="575" t="s">
        <v>3442</v>
      </c>
      <c r="K110" s="575" t="s">
        <v>3442</v>
      </c>
      <c r="L110" s="575" t="s">
        <v>3442</v>
      </c>
      <c r="M110" s="575" t="s">
        <v>3442</v>
      </c>
    </row>
    <row r="111" spans="1:13" s="575" customFormat="1" x14ac:dyDescent="0.3">
      <c r="A111" s="575">
        <v>518525</v>
      </c>
      <c r="B111" s="575" t="s">
        <v>1885</v>
      </c>
      <c r="C111" s="575" t="s">
        <v>3442</v>
      </c>
      <c r="D111" s="575" t="s">
        <v>3442</v>
      </c>
      <c r="E111" s="575" t="s">
        <v>3442</v>
      </c>
      <c r="F111" s="575" t="s">
        <v>3442</v>
      </c>
      <c r="G111" s="575" t="s">
        <v>3442</v>
      </c>
      <c r="H111" s="575" t="s">
        <v>3442</v>
      </c>
      <c r="I111" s="575" t="s">
        <v>3442</v>
      </c>
      <c r="J111" s="575" t="s">
        <v>3442</v>
      </c>
      <c r="K111" s="575" t="s">
        <v>3442</v>
      </c>
      <c r="L111" s="575" t="s">
        <v>3442</v>
      </c>
      <c r="M111" s="575" t="s">
        <v>3442</v>
      </c>
    </row>
    <row r="112" spans="1:13" s="575" customFormat="1" x14ac:dyDescent="0.3">
      <c r="A112" s="575">
        <v>518529</v>
      </c>
      <c r="B112" s="575" t="s">
        <v>1885</v>
      </c>
      <c r="C112" s="575" t="s">
        <v>3442</v>
      </c>
      <c r="D112" s="575" t="s">
        <v>3442</v>
      </c>
      <c r="E112" s="575" t="s">
        <v>3442</v>
      </c>
      <c r="F112" s="575" t="s">
        <v>3442</v>
      </c>
      <c r="G112" s="575" t="s">
        <v>3442</v>
      </c>
      <c r="H112" s="575" t="s">
        <v>3442</v>
      </c>
      <c r="I112" s="575" t="s">
        <v>3442</v>
      </c>
      <c r="J112" s="575" t="s">
        <v>3442</v>
      </c>
      <c r="K112" s="575" t="s">
        <v>3442</v>
      </c>
      <c r="L112" s="575" t="s">
        <v>3442</v>
      </c>
      <c r="M112" s="575" t="s">
        <v>3442</v>
      </c>
    </row>
    <row r="113" spans="1:13" s="575" customFormat="1" x14ac:dyDescent="0.3">
      <c r="A113" s="575">
        <v>518838</v>
      </c>
      <c r="B113" s="575" t="s">
        <v>1885</v>
      </c>
      <c r="C113" s="575" t="s">
        <v>3442</v>
      </c>
      <c r="D113" s="575" t="s">
        <v>3442</v>
      </c>
      <c r="E113" s="575" t="s">
        <v>3442</v>
      </c>
      <c r="F113" s="575" t="s">
        <v>3442</v>
      </c>
      <c r="G113" s="575" t="s">
        <v>3442</v>
      </c>
      <c r="H113" s="575" t="s">
        <v>3442</v>
      </c>
      <c r="I113" s="575" t="s">
        <v>3442</v>
      </c>
      <c r="J113" s="575" t="s">
        <v>3442</v>
      </c>
      <c r="K113" s="575" t="s">
        <v>3442</v>
      </c>
      <c r="L113" s="575" t="s">
        <v>3442</v>
      </c>
      <c r="M113" s="575" t="s">
        <v>3442</v>
      </c>
    </row>
    <row r="114" spans="1:13" s="575" customFormat="1" x14ac:dyDescent="0.3">
      <c r="A114" s="575">
        <v>519046</v>
      </c>
      <c r="B114" s="575" t="s">
        <v>1885</v>
      </c>
      <c r="C114" s="575" t="s">
        <v>3442</v>
      </c>
      <c r="D114" s="575" t="s">
        <v>3442</v>
      </c>
      <c r="E114" s="575" t="s">
        <v>3442</v>
      </c>
      <c r="F114" s="575" t="s">
        <v>3442</v>
      </c>
      <c r="G114" s="575" t="s">
        <v>3442</v>
      </c>
      <c r="H114" s="575" t="s">
        <v>3442</v>
      </c>
      <c r="I114" s="575" t="s">
        <v>3442</v>
      </c>
      <c r="J114" s="575" t="s">
        <v>3442</v>
      </c>
      <c r="K114" s="575" t="s">
        <v>3442</v>
      </c>
      <c r="L114" s="575" t="s">
        <v>3442</v>
      </c>
      <c r="M114" s="575" t="s">
        <v>3442</v>
      </c>
    </row>
    <row r="115" spans="1:13" s="575" customFormat="1" x14ac:dyDescent="0.3">
      <c r="A115" s="575">
        <v>519066</v>
      </c>
      <c r="B115" s="575" t="s">
        <v>1885</v>
      </c>
      <c r="C115" s="575" t="s">
        <v>3442</v>
      </c>
      <c r="D115" s="575" t="s">
        <v>3442</v>
      </c>
      <c r="E115" s="575" t="s">
        <v>3442</v>
      </c>
      <c r="F115" s="575" t="s">
        <v>3442</v>
      </c>
      <c r="G115" s="575" t="s">
        <v>3442</v>
      </c>
      <c r="H115" s="575" t="s">
        <v>3442</v>
      </c>
      <c r="I115" s="575" t="s">
        <v>3442</v>
      </c>
      <c r="J115" s="575" t="s">
        <v>3442</v>
      </c>
      <c r="K115" s="575" t="s">
        <v>3442</v>
      </c>
      <c r="L115" s="575" t="s">
        <v>3442</v>
      </c>
      <c r="M115" s="575" t="s">
        <v>3442</v>
      </c>
    </row>
    <row r="116" spans="1:13" s="575" customFormat="1" x14ac:dyDescent="0.3">
      <c r="A116" s="575">
        <v>519133</v>
      </c>
      <c r="B116" s="575" t="s">
        <v>1885</v>
      </c>
      <c r="C116" s="575" t="s">
        <v>3442</v>
      </c>
      <c r="D116" s="575" t="s">
        <v>3442</v>
      </c>
      <c r="E116" s="575" t="s">
        <v>3442</v>
      </c>
      <c r="F116" s="575" t="s">
        <v>3442</v>
      </c>
      <c r="G116" s="575" t="s">
        <v>3442</v>
      </c>
      <c r="H116" s="575" t="s">
        <v>3442</v>
      </c>
      <c r="I116" s="575" t="s">
        <v>3442</v>
      </c>
      <c r="J116" s="575" t="s">
        <v>3442</v>
      </c>
      <c r="K116" s="575" t="s">
        <v>3442</v>
      </c>
      <c r="L116" s="575" t="s">
        <v>3442</v>
      </c>
      <c r="M116" s="575" t="s">
        <v>3442</v>
      </c>
    </row>
    <row r="117" spans="1:13" s="575" customFormat="1" x14ac:dyDescent="0.3">
      <c r="A117" s="575">
        <v>519149</v>
      </c>
      <c r="B117" s="575" t="s">
        <v>1885</v>
      </c>
      <c r="C117" s="575" t="s">
        <v>3442</v>
      </c>
      <c r="D117" s="575" t="s">
        <v>3442</v>
      </c>
      <c r="E117" s="575" t="s">
        <v>3442</v>
      </c>
      <c r="F117" s="575" t="s">
        <v>3442</v>
      </c>
      <c r="G117" s="575" t="s">
        <v>3442</v>
      </c>
      <c r="H117" s="575" t="s">
        <v>3442</v>
      </c>
      <c r="I117" s="575" t="s">
        <v>3442</v>
      </c>
      <c r="J117" s="575" t="s">
        <v>3442</v>
      </c>
      <c r="K117" s="575" t="s">
        <v>3442</v>
      </c>
      <c r="L117" s="575" t="s">
        <v>3442</v>
      </c>
      <c r="M117" s="575" t="s">
        <v>3442</v>
      </c>
    </row>
    <row r="118" spans="1:13" s="575" customFormat="1" x14ac:dyDescent="0.3">
      <c r="A118" s="575">
        <v>519197</v>
      </c>
      <c r="B118" s="575" t="s">
        <v>1885</v>
      </c>
      <c r="C118" s="575" t="s">
        <v>3442</v>
      </c>
      <c r="D118" s="575" t="s">
        <v>3442</v>
      </c>
      <c r="E118" s="575" t="s">
        <v>3442</v>
      </c>
      <c r="F118" s="575" t="s">
        <v>3442</v>
      </c>
      <c r="G118" s="575" t="s">
        <v>3442</v>
      </c>
      <c r="H118" s="575" t="s">
        <v>3442</v>
      </c>
      <c r="I118" s="575" t="s">
        <v>3442</v>
      </c>
      <c r="J118" s="575" t="s">
        <v>3442</v>
      </c>
      <c r="K118" s="575" t="s">
        <v>3442</v>
      </c>
      <c r="L118" s="575" t="s">
        <v>3442</v>
      </c>
      <c r="M118" s="575" t="s">
        <v>3442</v>
      </c>
    </row>
    <row r="119" spans="1:13" s="575" customFormat="1" x14ac:dyDescent="0.3">
      <c r="A119" s="575">
        <v>519232</v>
      </c>
      <c r="B119" s="575" t="s">
        <v>1885</v>
      </c>
      <c r="C119" s="575" t="s">
        <v>3442</v>
      </c>
      <c r="D119" s="575" t="s">
        <v>3442</v>
      </c>
      <c r="E119" s="575" t="s">
        <v>3442</v>
      </c>
      <c r="F119" s="575" t="s">
        <v>3442</v>
      </c>
      <c r="G119" s="575" t="s">
        <v>3442</v>
      </c>
      <c r="H119" s="575" t="s">
        <v>3442</v>
      </c>
      <c r="I119" s="575" t="s">
        <v>3442</v>
      </c>
      <c r="J119" s="575" t="s">
        <v>3442</v>
      </c>
      <c r="K119" s="575" t="s">
        <v>3442</v>
      </c>
      <c r="L119" s="575" t="s">
        <v>3442</v>
      </c>
      <c r="M119" s="575" t="s">
        <v>3442</v>
      </c>
    </row>
    <row r="120" spans="1:13" s="575" customFormat="1" x14ac:dyDescent="0.3">
      <c r="A120" s="575">
        <v>519522</v>
      </c>
      <c r="B120" s="575" t="s">
        <v>1885</v>
      </c>
      <c r="C120" s="575" t="s">
        <v>3442</v>
      </c>
      <c r="D120" s="575" t="s">
        <v>3442</v>
      </c>
      <c r="E120" s="575" t="s">
        <v>3442</v>
      </c>
      <c r="F120" s="575" t="s">
        <v>3442</v>
      </c>
      <c r="G120" s="575" t="s">
        <v>3442</v>
      </c>
      <c r="H120" s="575" t="s">
        <v>3442</v>
      </c>
      <c r="I120" s="575" t="s">
        <v>3442</v>
      </c>
      <c r="J120" s="575" t="s">
        <v>3442</v>
      </c>
      <c r="K120" s="575" t="s">
        <v>3442</v>
      </c>
      <c r="L120" s="575" t="s">
        <v>3442</v>
      </c>
      <c r="M120" s="575" t="s">
        <v>3442</v>
      </c>
    </row>
    <row r="121" spans="1:13" s="575" customFormat="1" x14ac:dyDescent="0.3">
      <c r="A121" s="575">
        <v>519558</v>
      </c>
      <c r="B121" s="575" t="s">
        <v>1885</v>
      </c>
      <c r="C121" s="575" t="s">
        <v>3442</v>
      </c>
      <c r="D121" s="575" t="s">
        <v>3442</v>
      </c>
      <c r="E121" s="575" t="s">
        <v>3442</v>
      </c>
      <c r="F121" s="575" t="s">
        <v>3442</v>
      </c>
      <c r="G121" s="575" t="s">
        <v>3442</v>
      </c>
      <c r="H121" s="575" t="s">
        <v>3442</v>
      </c>
      <c r="I121" s="575" t="s">
        <v>3442</v>
      </c>
      <c r="J121" s="575" t="s">
        <v>3442</v>
      </c>
      <c r="K121" s="575" t="s">
        <v>3442</v>
      </c>
      <c r="L121" s="575" t="s">
        <v>3442</v>
      </c>
      <c r="M121" s="575" t="s">
        <v>3442</v>
      </c>
    </row>
    <row r="122" spans="1:13" s="575" customFormat="1" x14ac:dyDescent="0.3">
      <c r="A122" s="575">
        <v>519614</v>
      </c>
      <c r="B122" s="575" t="s">
        <v>1885</v>
      </c>
      <c r="C122" s="575" t="s">
        <v>3442</v>
      </c>
      <c r="D122" s="575" t="s">
        <v>3442</v>
      </c>
      <c r="E122" s="575" t="s">
        <v>3442</v>
      </c>
      <c r="F122" s="575" t="s">
        <v>3442</v>
      </c>
      <c r="G122" s="575" t="s">
        <v>3442</v>
      </c>
      <c r="H122" s="575" t="s">
        <v>3442</v>
      </c>
      <c r="I122" s="575" t="s">
        <v>3442</v>
      </c>
      <c r="J122" s="575" t="s">
        <v>3442</v>
      </c>
      <c r="K122" s="575" t="s">
        <v>3442</v>
      </c>
      <c r="L122" s="575" t="s">
        <v>3442</v>
      </c>
      <c r="M122" s="575" t="s">
        <v>3442</v>
      </c>
    </row>
    <row r="123" spans="1:13" s="575" customFormat="1" x14ac:dyDescent="0.3">
      <c r="A123" s="575">
        <v>519624</v>
      </c>
      <c r="B123" s="575" t="s">
        <v>1885</v>
      </c>
      <c r="C123" s="575" t="s">
        <v>3442</v>
      </c>
      <c r="D123" s="575" t="s">
        <v>3442</v>
      </c>
      <c r="E123" s="575" t="s">
        <v>3442</v>
      </c>
      <c r="F123" s="575" t="s">
        <v>3442</v>
      </c>
      <c r="G123" s="575" t="s">
        <v>3442</v>
      </c>
      <c r="H123" s="575" t="s">
        <v>3442</v>
      </c>
      <c r="I123" s="575" t="s">
        <v>3442</v>
      </c>
      <c r="J123" s="575" t="s">
        <v>3442</v>
      </c>
      <c r="K123" s="575" t="s">
        <v>3442</v>
      </c>
      <c r="L123" s="575" t="s">
        <v>3442</v>
      </c>
      <c r="M123" s="575" t="s">
        <v>3442</v>
      </c>
    </row>
    <row r="124" spans="1:13" s="575" customFormat="1" x14ac:dyDescent="0.3">
      <c r="A124" s="575">
        <v>519637</v>
      </c>
      <c r="B124" s="575" t="s">
        <v>1885</v>
      </c>
      <c r="C124" s="575" t="s">
        <v>3442</v>
      </c>
      <c r="D124" s="575" t="s">
        <v>3442</v>
      </c>
      <c r="E124" s="575" t="s">
        <v>3442</v>
      </c>
      <c r="F124" s="575" t="s">
        <v>3442</v>
      </c>
      <c r="G124" s="575" t="s">
        <v>3442</v>
      </c>
      <c r="H124" s="575" t="s">
        <v>3442</v>
      </c>
      <c r="I124" s="575" t="s">
        <v>3442</v>
      </c>
      <c r="J124" s="575" t="s">
        <v>3442</v>
      </c>
      <c r="K124" s="575" t="s">
        <v>3442</v>
      </c>
      <c r="L124" s="575" t="s">
        <v>3442</v>
      </c>
      <c r="M124" s="575" t="s">
        <v>3442</v>
      </c>
    </row>
    <row r="125" spans="1:13" s="575" customFormat="1" x14ac:dyDescent="0.3">
      <c r="A125" s="575">
        <v>519649</v>
      </c>
      <c r="B125" s="575" t="s">
        <v>1885</v>
      </c>
      <c r="C125" s="575" t="s">
        <v>3442</v>
      </c>
      <c r="D125" s="575" t="s">
        <v>3442</v>
      </c>
      <c r="E125" s="575" t="s">
        <v>3442</v>
      </c>
      <c r="F125" s="575" t="s">
        <v>3442</v>
      </c>
      <c r="G125" s="575" t="s">
        <v>3442</v>
      </c>
      <c r="H125" s="575" t="s">
        <v>3442</v>
      </c>
      <c r="I125" s="575" t="s">
        <v>3442</v>
      </c>
      <c r="J125" s="575" t="s">
        <v>3442</v>
      </c>
      <c r="K125" s="575" t="s">
        <v>3442</v>
      </c>
      <c r="L125" s="575" t="s">
        <v>3442</v>
      </c>
      <c r="M125" s="575" t="s">
        <v>3442</v>
      </c>
    </row>
    <row r="126" spans="1:13" s="575" customFormat="1" x14ac:dyDescent="0.3">
      <c r="A126" s="575">
        <v>519767</v>
      </c>
      <c r="B126" s="575" t="s">
        <v>1885</v>
      </c>
      <c r="C126" s="575" t="s">
        <v>3442</v>
      </c>
      <c r="D126" s="575" t="s">
        <v>3442</v>
      </c>
      <c r="E126" s="575" t="s">
        <v>3442</v>
      </c>
      <c r="F126" s="575" t="s">
        <v>3442</v>
      </c>
      <c r="G126" s="575" t="s">
        <v>3442</v>
      </c>
      <c r="H126" s="575" t="s">
        <v>3442</v>
      </c>
      <c r="I126" s="575" t="s">
        <v>3442</v>
      </c>
      <c r="J126" s="575" t="s">
        <v>3442</v>
      </c>
      <c r="K126" s="575" t="s">
        <v>3442</v>
      </c>
      <c r="L126" s="575" t="s">
        <v>3442</v>
      </c>
      <c r="M126" s="575" t="s">
        <v>3442</v>
      </c>
    </row>
    <row r="127" spans="1:13" s="575" customFormat="1" x14ac:dyDescent="0.3">
      <c r="A127" s="575">
        <v>519769</v>
      </c>
      <c r="B127" s="575" t="s">
        <v>1885</v>
      </c>
      <c r="C127" s="575" t="s">
        <v>3442</v>
      </c>
      <c r="D127" s="575" t="s">
        <v>3442</v>
      </c>
      <c r="E127" s="575" t="s">
        <v>3442</v>
      </c>
      <c r="F127" s="575" t="s">
        <v>3442</v>
      </c>
      <c r="G127" s="575" t="s">
        <v>3442</v>
      </c>
      <c r="H127" s="575" t="s">
        <v>3442</v>
      </c>
      <c r="I127" s="575" t="s">
        <v>3442</v>
      </c>
      <c r="J127" s="575" t="s">
        <v>3442</v>
      </c>
      <c r="K127" s="575" t="s">
        <v>3442</v>
      </c>
      <c r="L127" s="575" t="s">
        <v>3442</v>
      </c>
      <c r="M127" s="575" t="s">
        <v>3442</v>
      </c>
    </row>
    <row r="128" spans="1:13" s="575" customFormat="1" x14ac:dyDescent="0.3">
      <c r="A128" s="575">
        <v>519882</v>
      </c>
      <c r="B128" s="575" t="s">
        <v>1885</v>
      </c>
      <c r="C128" s="575" t="s">
        <v>3442</v>
      </c>
      <c r="D128" s="575" t="s">
        <v>3442</v>
      </c>
      <c r="E128" s="575" t="s">
        <v>3442</v>
      </c>
      <c r="F128" s="575" t="s">
        <v>3442</v>
      </c>
      <c r="G128" s="575" t="s">
        <v>3442</v>
      </c>
      <c r="H128" s="575" t="s">
        <v>3442</v>
      </c>
      <c r="I128" s="575" t="s">
        <v>3442</v>
      </c>
      <c r="J128" s="575" t="s">
        <v>3442</v>
      </c>
      <c r="K128" s="575" t="s">
        <v>3442</v>
      </c>
      <c r="L128" s="575" t="s">
        <v>3442</v>
      </c>
      <c r="M128" s="575" t="s">
        <v>3442</v>
      </c>
    </row>
    <row r="129" spans="1:13" s="575" customFormat="1" x14ac:dyDescent="0.3">
      <c r="A129" s="575">
        <v>519893</v>
      </c>
      <c r="B129" s="575" t="s">
        <v>1885</v>
      </c>
      <c r="C129" s="575" t="s">
        <v>3442</v>
      </c>
      <c r="D129" s="575" t="s">
        <v>3442</v>
      </c>
      <c r="E129" s="575" t="s">
        <v>3442</v>
      </c>
      <c r="F129" s="575" t="s">
        <v>3442</v>
      </c>
      <c r="G129" s="575" t="s">
        <v>3442</v>
      </c>
      <c r="H129" s="575" t="s">
        <v>3442</v>
      </c>
      <c r="I129" s="575" t="s">
        <v>3442</v>
      </c>
      <c r="J129" s="575" t="s">
        <v>3442</v>
      </c>
      <c r="K129" s="575" t="s">
        <v>3442</v>
      </c>
      <c r="L129" s="575" t="s">
        <v>3442</v>
      </c>
      <c r="M129" s="575" t="s">
        <v>3442</v>
      </c>
    </row>
    <row r="130" spans="1:13" s="575" customFormat="1" x14ac:dyDescent="0.3">
      <c r="A130" s="575">
        <v>519894</v>
      </c>
      <c r="B130" s="575" t="s">
        <v>1885</v>
      </c>
      <c r="C130" s="575" t="s">
        <v>3442</v>
      </c>
      <c r="D130" s="575" t="s">
        <v>3442</v>
      </c>
      <c r="E130" s="575" t="s">
        <v>3442</v>
      </c>
      <c r="F130" s="575" t="s">
        <v>3442</v>
      </c>
      <c r="G130" s="575" t="s">
        <v>3442</v>
      </c>
      <c r="H130" s="575" t="s">
        <v>3442</v>
      </c>
      <c r="I130" s="575" t="s">
        <v>3442</v>
      </c>
      <c r="J130" s="575" t="s">
        <v>3442</v>
      </c>
      <c r="K130" s="575" t="s">
        <v>3442</v>
      </c>
      <c r="L130" s="575" t="s">
        <v>3442</v>
      </c>
      <c r="M130" s="575" t="s">
        <v>3442</v>
      </c>
    </row>
    <row r="131" spans="1:13" s="575" customFormat="1" x14ac:dyDescent="0.3">
      <c r="A131" s="575">
        <v>519973</v>
      </c>
      <c r="B131" s="575" t="s">
        <v>1885</v>
      </c>
      <c r="C131" s="575" t="s">
        <v>3442</v>
      </c>
      <c r="D131" s="575" t="s">
        <v>3442</v>
      </c>
      <c r="E131" s="575" t="s">
        <v>3442</v>
      </c>
      <c r="F131" s="575" t="s">
        <v>3442</v>
      </c>
      <c r="G131" s="575" t="s">
        <v>3442</v>
      </c>
      <c r="H131" s="575" t="s">
        <v>3442</v>
      </c>
      <c r="I131" s="575" t="s">
        <v>3442</v>
      </c>
      <c r="J131" s="575" t="s">
        <v>3442</v>
      </c>
      <c r="K131" s="575" t="s">
        <v>3442</v>
      </c>
      <c r="L131" s="575" t="s">
        <v>3442</v>
      </c>
      <c r="M131" s="575" t="s">
        <v>3442</v>
      </c>
    </row>
    <row r="132" spans="1:13" s="575" customFormat="1" x14ac:dyDescent="0.3">
      <c r="A132" s="575">
        <v>520014</v>
      </c>
      <c r="B132" s="575" t="s">
        <v>1885</v>
      </c>
      <c r="C132" s="575" t="s">
        <v>3442</v>
      </c>
      <c r="D132" s="575" t="s">
        <v>3442</v>
      </c>
      <c r="E132" s="575" t="s">
        <v>3442</v>
      </c>
      <c r="F132" s="575" t="s">
        <v>3442</v>
      </c>
      <c r="G132" s="575" t="s">
        <v>3442</v>
      </c>
      <c r="H132" s="575" t="s">
        <v>3442</v>
      </c>
      <c r="I132" s="575" t="s">
        <v>3442</v>
      </c>
      <c r="J132" s="575" t="s">
        <v>3442</v>
      </c>
      <c r="K132" s="575" t="s">
        <v>3442</v>
      </c>
      <c r="L132" s="575" t="s">
        <v>3442</v>
      </c>
      <c r="M132" s="575" t="s">
        <v>3442</v>
      </c>
    </row>
    <row r="133" spans="1:13" s="575" customFormat="1" x14ac:dyDescent="0.3">
      <c r="A133" s="575">
        <v>520091</v>
      </c>
      <c r="B133" s="575" t="s">
        <v>1885</v>
      </c>
      <c r="C133" s="575" t="s">
        <v>3442</v>
      </c>
      <c r="D133" s="575" t="s">
        <v>3442</v>
      </c>
      <c r="E133" s="575" t="s">
        <v>3442</v>
      </c>
      <c r="F133" s="575" t="s">
        <v>3442</v>
      </c>
      <c r="G133" s="575" t="s">
        <v>3442</v>
      </c>
      <c r="H133" s="575" t="s">
        <v>3442</v>
      </c>
      <c r="I133" s="575" t="s">
        <v>3442</v>
      </c>
      <c r="J133" s="575" t="s">
        <v>3442</v>
      </c>
      <c r="K133" s="575" t="s">
        <v>3442</v>
      </c>
      <c r="L133" s="575" t="s">
        <v>3442</v>
      </c>
      <c r="M133" s="575" t="s">
        <v>3442</v>
      </c>
    </row>
    <row r="134" spans="1:13" s="575" customFormat="1" x14ac:dyDescent="0.3">
      <c r="A134" s="575">
        <v>520107</v>
      </c>
      <c r="B134" s="575" t="s">
        <v>1885</v>
      </c>
      <c r="C134" s="575" t="s">
        <v>3442</v>
      </c>
      <c r="D134" s="575" t="s">
        <v>3442</v>
      </c>
      <c r="E134" s="575" t="s">
        <v>3442</v>
      </c>
      <c r="F134" s="575" t="s">
        <v>3442</v>
      </c>
      <c r="G134" s="575" t="s">
        <v>3442</v>
      </c>
      <c r="H134" s="575" t="s">
        <v>3442</v>
      </c>
      <c r="I134" s="575" t="s">
        <v>3442</v>
      </c>
      <c r="J134" s="575" t="s">
        <v>3442</v>
      </c>
      <c r="K134" s="575" t="s">
        <v>3442</v>
      </c>
      <c r="L134" s="575" t="s">
        <v>3442</v>
      </c>
      <c r="M134" s="575" t="s">
        <v>3442</v>
      </c>
    </row>
    <row r="135" spans="1:13" s="575" customFormat="1" x14ac:dyDescent="0.3">
      <c r="A135" s="575">
        <v>520108</v>
      </c>
      <c r="B135" s="575" t="s">
        <v>1885</v>
      </c>
      <c r="C135" s="575" t="s">
        <v>3442</v>
      </c>
      <c r="D135" s="575" t="s">
        <v>3442</v>
      </c>
      <c r="E135" s="575" t="s">
        <v>3442</v>
      </c>
      <c r="F135" s="575" t="s">
        <v>3442</v>
      </c>
      <c r="G135" s="575" t="s">
        <v>3442</v>
      </c>
      <c r="H135" s="575" t="s">
        <v>3442</v>
      </c>
      <c r="I135" s="575" t="s">
        <v>3442</v>
      </c>
      <c r="J135" s="575" t="s">
        <v>3442</v>
      </c>
      <c r="K135" s="575" t="s">
        <v>3442</v>
      </c>
      <c r="L135" s="575" t="s">
        <v>3442</v>
      </c>
      <c r="M135" s="575" t="s">
        <v>3442</v>
      </c>
    </row>
    <row r="136" spans="1:13" s="575" customFormat="1" x14ac:dyDescent="0.3">
      <c r="A136" s="575">
        <v>520185</v>
      </c>
      <c r="B136" s="575" t="s">
        <v>1885</v>
      </c>
      <c r="C136" s="575" t="s">
        <v>3442</v>
      </c>
      <c r="D136" s="575" t="s">
        <v>3442</v>
      </c>
      <c r="E136" s="575" t="s">
        <v>3442</v>
      </c>
      <c r="F136" s="575" t="s">
        <v>3442</v>
      </c>
      <c r="G136" s="575" t="s">
        <v>3442</v>
      </c>
      <c r="H136" s="575" t="s">
        <v>3442</v>
      </c>
      <c r="I136" s="575" t="s">
        <v>3442</v>
      </c>
      <c r="J136" s="575" t="s">
        <v>3442</v>
      </c>
      <c r="K136" s="575" t="s">
        <v>3442</v>
      </c>
      <c r="L136" s="575" t="s">
        <v>3442</v>
      </c>
      <c r="M136" s="575" t="s">
        <v>3442</v>
      </c>
    </row>
    <row r="137" spans="1:13" s="575" customFormat="1" x14ac:dyDescent="0.3">
      <c r="A137" s="575">
        <v>520203</v>
      </c>
      <c r="B137" s="575" t="s">
        <v>1885</v>
      </c>
      <c r="C137" s="575" t="s">
        <v>3442</v>
      </c>
      <c r="D137" s="575" t="s">
        <v>3442</v>
      </c>
      <c r="E137" s="575" t="s">
        <v>3442</v>
      </c>
      <c r="F137" s="575" t="s">
        <v>3442</v>
      </c>
      <c r="G137" s="575" t="s">
        <v>3442</v>
      </c>
      <c r="H137" s="575" t="s">
        <v>3442</v>
      </c>
      <c r="I137" s="575" t="s">
        <v>3442</v>
      </c>
      <c r="J137" s="575" t="s">
        <v>3442</v>
      </c>
      <c r="K137" s="575" t="s">
        <v>3442</v>
      </c>
      <c r="L137" s="575" t="s">
        <v>3442</v>
      </c>
      <c r="M137" s="575" t="s">
        <v>3442</v>
      </c>
    </row>
    <row r="138" spans="1:13" s="575" customFormat="1" x14ac:dyDescent="0.3">
      <c r="A138" s="575">
        <v>520228</v>
      </c>
      <c r="B138" s="575" t="s">
        <v>1885</v>
      </c>
      <c r="C138" s="575" t="s">
        <v>3442</v>
      </c>
      <c r="D138" s="575" t="s">
        <v>3442</v>
      </c>
      <c r="E138" s="575" t="s">
        <v>3442</v>
      </c>
      <c r="F138" s="575" t="s">
        <v>3442</v>
      </c>
      <c r="G138" s="575" t="s">
        <v>3442</v>
      </c>
      <c r="H138" s="575" t="s">
        <v>3442</v>
      </c>
      <c r="I138" s="575" t="s">
        <v>3442</v>
      </c>
      <c r="J138" s="575" t="s">
        <v>3442</v>
      </c>
      <c r="K138" s="575" t="s">
        <v>3442</v>
      </c>
      <c r="L138" s="575" t="s">
        <v>3442</v>
      </c>
      <c r="M138" s="575" t="s">
        <v>3442</v>
      </c>
    </row>
    <row r="139" spans="1:13" s="575" customFormat="1" x14ac:dyDescent="0.3">
      <c r="A139" s="575">
        <v>520238</v>
      </c>
      <c r="B139" s="575" t="s">
        <v>1885</v>
      </c>
      <c r="C139" s="575" t="s">
        <v>3442</v>
      </c>
      <c r="D139" s="575" t="s">
        <v>3442</v>
      </c>
      <c r="E139" s="575" t="s">
        <v>3442</v>
      </c>
      <c r="F139" s="575" t="s">
        <v>3442</v>
      </c>
      <c r="G139" s="575" t="s">
        <v>3442</v>
      </c>
      <c r="H139" s="575" t="s">
        <v>3442</v>
      </c>
      <c r="I139" s="575" t="s">
        <v>3442</v>
      </c>
      <c r="J139" s="575" t="s">
        <v>3442</v>
      </c>
      <c r="K139" s="575" t="s">
        <v>3442</v>
      </c>
      <c r="L139" s="575" t="s">
        <v>3442</v>
      </c>
      <c r="M139" s="575" t="s">
        <v>3442</v>
      </c>
    </row>
    <row r="140" spans="1:13" s="575" customFormat="1" x14ac:dyDescent="0.3">
      <c r="A140" s="575">
        <v>520250</v>
      </c>
      <c r="B140" s="575" t="s">
        <v>1885</v>
      </c>
      <c r="C140" s="575" t="s">
        <v>3442</v>
      </c>
      <c r="D140" s="575" t="s">
        <v>3442</v>
      </c>
      <c r="E140" s="575" t="s">
        <v>3442</v>
      </c>
      <c r="F140" s="575" t="s">
        <v>3442</v>
      </c>
      <c r="G140" s="575" t="s">
        <v>3442</v>
      </c>
      <c r="H140" s="575" t="s">
        <v>3442</v>
      </c>
      <c r="I140" s="575" t="s">
        <v>3442</v>
      </c>
      <c r="J140" s="575" t="s">
        <v>3442</v>
      </c>
      <c r="K140" s="575" t="s">
        <v>3442</v>
      </c>
      <c r="L140" s="575" t="s">
        <v>3442</v>
      </c>
      <c r="M140" s="575" t="s">
        <v>3442</v>
      </c>
    </row>
    <row r="141" spans="1:13" s="575" customFormat="1" x14ac:dyDescent="0.3">
      <c r="A141" s="575">
        <v>520251</v>
      </c>
      <c r="B141" s="575" t="s">
        <v>1885</v>
      </c>
      <c r="C141" s="575" t="s">
        <v>3442</v>
      </c>
      <c r="D141" s="575" t="s">
        <v>3442</v>
      </c>
      <c r="E141" s="575" t="s">
        <v>3442</v>
      </c>
      <c r="F141" s="575" t="s">
        <v>3442</v>
      </c>
      <c r="G141" s="575" t="s">
        <v>3442</v>
      </c>
      <c r="H141" s="575" t="s">
        <v>3442</v>
      </c>
      <c r="I141" s="575" t="s">
        <v>3442</v>
      </c>
      <c r="J141" s="575" t="s">
        <v>3442</v>
      </c>
      <c r="K141" s="575" t="s">
        <v>3442</v>
      </c>
      <c r="L141" s="575" t="s">
        <v>3442</v>
      </c>
      <c r="M141" s="575" t="s">
        <v>3442</v>
      </c>
    </row>
    <row r="142" spans="1:13" s="575" customFormat="1" x14ac:dyDescent="0.3">
      <c r="A142" s="575">
        <v>520259</v>
      </c>
      <c r="B142" s="575" t="s">
        <v>1885</v>
      </c>
      <c r="C142" s="575" t="s">
        <v>3442</v>
      </c>
      <c r="D142" s="575" t="s">
        <v>3442</v>
      </c>
      <c r="E142" s="575" t="s">
        <v>3442</v>
      </c>
      <c r="F142" s="575" t="s">
        <v>3442</v>
      </c>
      <c r="G142" s="575" t="s">
        <v>3442</v>
      </c>
      <c r="H142" s="575" t="s">
        <v>3442</v>
      </c>
      <c r="I142" s="575" t="s">
        <v>3442</v>
      </c>
      <c r="J142" s="575" t="s">
        <v>3442</v>
      </c>
      <c r="K142" s="575" t="s">
        <v>3442</v>
      </c>
      <c r="L142" s="575" t="s">
        <v>3442</v>
      </c>
      <c r="M142" s="575" t="s">
        <v>3442</v>
      </c>
    </row>
    <row r="143" spans="1:13" s="575" customFormat="1" x14ac:dyDescent="0.3">
      <c r="A143" s="575">
        <v>520370</v>
      </c>
      <c r="B143" s="575" t="s">
        <v>1885</v>
      </c>
      <c r="C143" s="575" t="s">
        <v>3442</v>
      </c>
      <c r="D143" s="575" t="s">
        <v>3442</v>
      </c>
      <c r="E143" s="575" t="s">
        <v>3442</v>
      </c>
      <c r="F143" s="575" t="s">
        <v>3442</v>
      </c>
      <c r="G143" s="575" t="s">
        <v>3442</v>
      </c>
      <c r="H143" s="575" t="s">
        <v>3442</v>
      </c>
      <c r="I143" s="575" t="s">
        <v>3442</v>
      </c>
      <c r="J143" s="575" t="s">
        <v>3442</v>
      </c>
      <c r="K143" s="575" t="s">
        <v>3442</v>
      </c>
      <c r="L143" s="575" t="s">
        <v>3442</v>
      </c>
      <c r="M143" s="575" t="s">
        <v>3442</v>
      </c>
    </row>
    <row r="144" spans="1:13" s="575" customFormat="1" x14ac:dyDescent="0.3">
      <c r="A144" s="575">
        <v>520403</v>
      </c>
      <c r="B144" s="575" t="s">
        <v>1885</v>
      </c>
      <c r="C144" s="575" t="s">
        <v>3442</v>
      </c>
      <c r="D144" s="575" t="s">
        <v>3442</v>
      </c>
      <c r="E144" s="575" t="s">
        <v>3442</v>
      </c>
      <c r="F144" s="575" t="s">
        <v>3442</v>
      </c>
      <c r="G144" s="575" t="s">
        <v>3442</v>
      </c>
      <c r="H144" s="575" t="s">
        <v>3442</v>
      </c>
      <c r="I144" s="575" t="s">
        <v>3442</v>
      </c>
      <c r="J144" s="575" t="s">
        <v>3442</v>
      </c>
      <c r="K144" s="575" t="s">
        <v>3442</v>
      </c>
      <c r="L144" s="575" t="s">
        <v>3442</v>
      </c>
      <c r="M144" s="575" t="s">
        <v>3442</v>
      </c>
    </row>
    <row r="145" spans="1:13" s="575" customFormat="1" x14ac:dyDescent="0.3">
      <c r="A145" s="575">
        <v>520421</v>
      </c>
      <c r="B145" s="575" t="s">
        <v>1885</v>
      </c>
      <c r="C145" s="575" t="s">
        <v>3442</v>
      </c>
      <c r="D145" s="575" t="s">
        <v>3442</v>
      </c>
      <c r="E145" s="575" t="s">
        <v>3442</v>
      </c>
      <c r="F145" s="575" t="s">
        <v>3442</v>
      </c>
      <c r="G145" s="575" t="s">
        <v>3442</v>
      </c>
      <c r="H145" s="575" t="s">
        <v>3442</v>
      </c>
      <c r="I145" s="575" t="s">
        <v>3442</v>
      </c>
      <c r="J145" s="575" t="s">
        <v>3442</v>
      </c>
      <c r="K145" s="575" t="s">
        <v>3442</v>
      </c>
      <c r="L145" s="575" t="s">
        <v>3442</v>
      </c>
      <c r="M145" s="575" t="s">
        <v>3442</v>
      </c>
    </row>
    <row r="146" spans="1:13" s="575" customFormat="1" x14ac:dyDescent="0.3">
      <c r="A146" s="575">
        <v>520504</v>
      </c>
      <c r="B146" s="575" t="s">
        <v>1885</v>
      </c>
      <c r="C146" s="575" t="s">
        <v>3442</v>
      </c>
      <c r="D146" s="575" t="s">
        <v>3442</v>
      </c>
      <c r="E146" s="575" t="s">
        <v>3442</v>
      </c>
      <c r="F146" s="575" t="s">
        <v>3442</v>
      </c>
      <c r="G146" s="575" t="s">
        <v>3442</v>
      </c>
      <c r="H146" s="575" t="s">
        <v>3442</v>
      </c>
      <c r="I146" s="575" t="s">
        <v>3442</v>
      </c>
      <c r="J146" s="575" t="s">
        <v>3442</v>
      </c>
      <c r="K146" s="575" t="s">
        <v>3442</v>
      </c>
      <c r="L146" s="575" t="s">
        <v>3442</v>
      </c>
      <c r="M146" s="575" t="s">
        <v>3442</v>
      </c>
    </row>
    <row r="147" spans="1:13" s="575" customFormat="1" x14ac:dyDescent="0.3">
      <c r="A147" s="575">
        <v>520590</v>
      </c>
      <c r="B147" s="575" t="s">
        <v>1885</v>
      </c>
      <c r="C147" s="575" t="s">
        <v>3442</v>
      </c>
      <c r="D147" s="575" t="s">
        <v>3442</v>
      </c>
      <c r="E147" s="575" t="s">
        <v>3442</v>
      </c>
      <c r="F147" s="575" t="s">
        <v>3442</v>
      </c>
      <c r="G147" s="575" t="s">
        <v>3442</v>
      </c>
      <c r="H147" s="575" t="s">
        <v>3442</v>
      </c>
      <c r="I147" s="575" t="s">
        <v>3442</v>
      </c>
      <c r="J147" s="575" t="s">
        <v>3442</v>
      </c>
      <c r="K147" s="575" t="s">
        <v>3442</v>
      </c>
      <c r="L147" s="575" t="s">
        <v>3442</v>
      </c>
      <c r="M147" s="575" t="s">
        <v>3442</v>
      </c>
    </row>
    <row r="148" spans="1:13" s="575" customFormat="1" x14ac:dyDescent="0.3">
      <c r="A148" s="575">
        <v>520605</v>
      </c>
      <c r="B148" s="575" t="s">
        <v>1885</v>
      </c>
      <c r="C148" s="575" t="s">
        <v>3442</v>
      </c>
      <c r="D148" s="575" t="s">
        <v>3442</v>
      </c>
      <c r="E148" s="575" t="s">
        <v>3442</v>
      </c>
      <c r="F148" s="575" t="s">
        <v>3442</v>
      </c>
      <c r="G148" s="575" t="s">
        <v>3442</v>
      </c>
      <c r="H148" s="575" t="s">
        <v>3442</v>
      </c>
      <c r="I148" s="575" t="s">
        <v>3442</v>
      </c>
      <c r="J148" s="575" t="s">
        <v>3442</v>
      </c>
      <c r="K148" s="575" t="s">
        <v>3442</v>
      </c>
      <c r="L148" s="575" t="s">
        <v>3442</v>
      </c>
      <c r="M148" s="575" t="s">
        <v>3442</v>
      </c>
    </row>
    <row r="149" spans="1:13" s="575" customFormat="1" x14ac:dyDescent="0.3">
      <c r="A149" s="575">
        <v>520656</v>
      </c>
      <c r="B149" s="575" t="s">
        <v>1885</v>
      </c>
      <c r="C149" s="575" t="s">
        <v>3442</v>
      </c>
      <c r="D149" s="575" t="s">
        <v>3442</v>
      </c>
      <c r="E149" s="575" t="s">
        <v>3442</v>
      </c>
      <c r="F149" s="575" t="s">
        <v>3442</v>
      </c>
      <c r="G149" s="575" t="s">
        <v>3442</v>
      </c>
      <c r="H149" s="575" t="s">
        <v>3442</v>
      </c>
      <c r="I149" s="575" t="s">
        <v>3442</v>
      </c>
      <c r="J149" s="575" t="s">
        <v>3442</v>
      </c>
      <c r="K149" s="575" t="s">
        <v>3442</v>
      </c>
      <c r="L149" s="575" t="s">
        <v>3442</v>
      </c>
      <c r="M149" s="575" t="s">
        <v>3442</v>
      </c>
    </row>
    <row r="150" spans="1:13" s="575" customFormat="1" x14ac:dyDescent="0.3">
      <c r="A150" s="575">
        <v>520662</v>
      </c>
      <c r="B150" s="575" t="s">
        <v>1885</v>
      </c>
      <c r="C150" s="575" t="s">
        <v>3442</v>
      </c>
      <c r="D150" s="575" t="s">
        <v>3442</v>
      </c>
      <c r="E150" s="575" t="s">
        <v>3442</v>
      </c>
      <c r="F150" s="575" t="s">
        <v>3442</v>
      </c>
      <c r="G150" s="575" t="s">
        <v>3442</v>
      </c>
      <c r="H150" s="575" t="s">
        <v>3442</v>
      </c>
      <c r="I150" s="575" t="s">
        <v>3442</v>
      </c>
      <c r="J150" s="575" t="s">
        <v>3442</v>
      </c>
      <c r="K150" s="575" t="s">
        <v>3442</v>
      </c>
      <c r="L150" s="575" t="s">
        <v>3442</v>
      </c>
      <c r="M150" s="575" t="s">
        <v>3442</v>
      </c>
    </row>
    <row r="151" spans="1:13" s="575" customFormat="1" x14ac:dyDescent="0.3">
      <c r="A151" s="575">
        <v>520675</v>
      </c>
      <c r="B151" s="575" t="s">
        <v>1885</v>
      </c>
      <c r="C151" s="575" t="s">
        <v>3442</v>
      </c>
      <c r="D151" s="575" t="s">
        <v>3442</v>
      </c>
      <c r="E151" s="575" t="s">
        <v>3442</v>
      </c>
      <c r="F151" s="575" t="s">
        <v>3442</v>
      </c>
      <c r="G151" s="575" t="s">
        <v>3442</v>
      </c>
      <c r="H151" s="575" t="s">
        <v>3442</v>
      </c>
      <c r="I151" s="575" t="s">
        <v>3442</v>
      </c>
      <c r="J151" s="575" t="s">
        <v>3442</v>
      </c>
      <c r="K151" s="575" t="s">
        <v>3442</v>
      </c>
      <c r="L151" s="575" t="s">
        <v>3442</v>
      </c>
      <c r="M151" s="575" t="s">
        <v>3442</v>
      </c>
    </row>
    <row r="152" spans="1:13" s="575" customFormat="1" x14ac:dyDescent="0.3">
      <c r="A152" s="575">
        <v>520723</v>
      </c>
      <c r="B152" s="575" t="s">
        <v>1885</v>
      </c>
      <c r="C152" s="575" t="s">
        <v>3442</v>
      </c>
      <c r="D152" s="575" t="s">
        <v>3442</v>
      </c>
      <c r="E152" s="575" t="s">
        <v>3442</v>
      </c>
      <c r="F152" s="575" t="s">
        <v>3442</v>
      </c>
      <c r="G152" s="575" t="s">
        <v>3442</v>
      </c>
      <c r="H152" s="575" t="s">
        <v>3442</v>
      </c>
      <c r="I152" s="575" t="s">
        <v>3442</v>
      </c>
      <c r="J152" s="575" t="s">
        <v>3442</v>
      </c>
      <c r="K152" s="575" t="s">
        <v>3442</v>
      </c>
      <c r="L152" s="575" t="s">
        <v>3442</v>
      </c>
      <c r="M152" s="575" t="s">
        <v>3442</v>
      </c>
    </row>
    <row r="153" spans="1:13" s="575" customFormat="1" x14ac:dyDescent="0.3">
      <c r="A153" s="575">
        <v>520746</v>
      </c>
      <c r="B153" s="575" t="s">
        <v>1885</v>
      </c>
      <c r="C153" s="575" t="s">
        <v>3442</v>
      </c>
      <c r="D153" s="575" t="s">
        <v>3442</v>
      </c>
      <c r="E153" s="575" t="s">
        <v>3442</v>
      </c>
      <c r="F153" s="575" t="s">
        <v>3442</v>
      </c>
      <c r="G153" s="575" t="s">
        <v>3442</v>
      </c>
      <c r="H153" s="575" t="s">
        <v>3442</v>
      </c>
      <c r="I153" s="575" t="s">
        <v>3442</v>
      </c>
      <c r="J153" s="575" t="s">
        <v>3442</v>
      </c>
      <c r="K153" s="575" t="s">
        <v>3442</v>
      </c>
      <c r="L153" s="575" t="s">
        <v>3442</v>
      </c>
      <c r="M153" s="575" t="s">
        <v>3442</v>
      </c>
    </row>
    <row r="154" spans="1:13" s="575" customFormat="1" x14ac:dyDescent="0.3">
      <c r="A154" s="575">
        <v>520767</v>
      </c>
      <c r="B154" s="575" t="s">
        <v>1885</v>
      </c>
      <c r="C154" s="575" t="s">
        <v>3442</v>
      </c>
      <c r="D154" s="575" t="s">
        <v>3442</v>
      </c>
      <c r="E154" s="575" t="s">
        <v>3442</v>
      </c>
      <c r="F154" s="575" t="s">
        <v>3442</v>
      </c>
      <c r="G154" s="575" t="s">
        <v>3442</v>
      </c>
      <c r="H154" s="575" t="s">
        <v>3442</v>
      </c>
      <c r="I154" s="575" t="s">
        <v>3442</v>
      </c>
      <c r="J154" s="575" t="s">
        <v>3442</v>
      </c>
      <c r="K154" s="575" t="s">
        <v>3442</v>
      </c>
      <c r="L154" s="575" t="s">
        <v>3442</v>
      </c>
      <c r="M154" s="575" t="s">
        <v>3442</v>
      </c>
    </row>
    <row r="155" spans="1:13" s="575" customFormat="1" x14ac:dyDescent="0.3">
      <c r="A155" s="575">
        <v>520770</v>
      </c>
      <c r="B155" s="575" t="s">
        <v>1885</v>
      </c>
      <c r="C155" s="575" t="s">
        <v>3442</v>
      </c>
      <c r="D155" s="575" t="s">
        <v>3442</v>
      </c>
      <c r="E155" s="575" t="s">
        <v>3442</v>
      </c>
      <c r="F155" s="575" t="s">
        <v>3442</v>
      </c>
      <c r="G155" s="575" t="s">
        <v>3442</v>
      </c>
      <c r="H155" s="575" t="s">
        <v>3442</v>
      </c>
      <c r="I155" s="575" t="s">
        <v>3442</v>
      </c>
      <c r="J155" s="575" t="s">
        <v>3442</v>
      </c>
      <c r="K155" s="575" t="s">
        <v>3442</v>
      </c>
      <c r="L155" s="575" t="s">
        <v>3442</v>
      </c>
      <c r="M155" s="575" t="s">
        <v>3442</v>
      </c>
    </row>
    <row r="156" spans="1:13" s="575" customFormat="1" x14ac:dyDescent="0.3">
      <c r="A156" s="575">
        <v>520821</v>
      </c>
      <c r="B156" s="575" t="s">
        <v>1885</v>
      </c>
      <c r="C156" s="575" t="s">
        <v>3442</v>
      </c>
      <c r="D156" s="575" t="s">
        <v>3442</v>
      </c>
      <c r="E156" s="575" t="s">
        <v>3442</v>
      </c>
      <c r="F156" s="575" t="s">
        <v>3442</v>
      </c>
      <c r="G156" s="575" t="s">
        <v>3442</v>
      </c>
      <c r="H156" s="575" t="s">
        <v>3442</v>
      </c>
      <c r="I156" s="575" t="s">
        <v>3442</v>
      </c>
      <c r="J156" s="575" t="s">
        <v>3442</v>
      </c>
      <c r="K156" s="575" t="s">
        <v>3442</v>
      </c>
      <c r="L156" s="575" t="s">
        <v>3442</v>
      </c>
      <c r="M156" s="575" t="s">
        <v>3442</v>
      </c>
    </row>
    <row r="157" spans="1:13" s="575" customFormat="1" x14ac:dyDescent="0.3">
      <c r="A157" s="575">
        <v>520869</v>
      </c>
      <c r="B157" s="575" t="s">
        <v>1885</v>
      </c>
      <c r="C157" s="575" t="s">
        <v>3442</v>
      </c>
      <c r="D157" s="575" t="s">
        <v>3442</v>
      </c>
      <c r="E157" s="575" t="s">
        <v>3442</v>
      </c>
      <c r="F157" s="575" t="s">
        <v>3442</v>
      </c>
      <c r="G157" s="575" t="s">
        <v>3442</v>
      </c>
      <c r="H157" s="575" t="s">
        <v>3442</v>
      </c>
      <c r="I157" s="575" t="s">
        <v>3442</v>
      </c>
      <c r="J157" s="575" t="s">
        <v>3442</v>
      </c>
      <c r="K157" s="575" t="s">
        <v>3442</v>
      </c>
      <c r="L157" s="575" t="s">
        <v>3442</v>
      </c>
      <c r="M157" s="575" t="s">
        <v>3442</v>
      </c>
    </row>
    <row r="158" spans="1:13" s="575" customFormat="1" x14ac:dyDescent="0.3">
      <c r="A158" s="575">
        <v>520878</v>
      </c>
      <c r="B158" s="575" t="s">
        <v>1885</v>
      </c>
      <c r="C158" s="575" t="s">
        <v>3442</v>
      </c>
      <c r="D158" s="575" t="s">
        <v>3442</v>
      </c>
      <c r="E158" s="575" t="s">
        <v>3442</v>
      </c>
      <c r="F158" s="575" t="s">
        <v>3442</v>
      </c>
      <c r="G158" s="575" t="s">
        <v>3442</v>
      </c>
      <c r="H158" s="575" t="s">
        <v>3442</v>
      </c>
      <c r="I158" s="575" t="s">
        <v>3442</v>
      </c>
      <c r="J158" s="575" t="s">
        <v>3442</v>
      </c>
      <c r="K158" s="575" t="s">
        <v>3442</v>
      </c>
      <c r="L158" s="575" t="s">
        <v>3442</v>
      </c>
      <c r="M158" s="575" t="s">
        <v>3442</v>
      </c>
    </row>
    <row r="159" spans="1:13" s="575" customFormat="1" x14ac:dyDescent="0.3">
      <c r="A159" s="575">
        <v>520953</v>
      </c>
      <c r="B159" s="575" t="s">
        <v>1885</v>
      </c>
      <c r="C159" s="575" t="s">
        <v>3442</v>
      </c>
      <c r="D159" s="575" t="s">
        <v>3442</v>
      </c>
      <c r="E159" s="575" t="s">
        <v>3442</v>
      </c>
      <c r="F159" s="575" t="s">
        <v>3442</v>
      </c>
      <c r="G159" s="575" t="s">
        <v>3442</v>
      </c>
      <c r="H159" s="575" t="s">
        <v>3442</v>
      </c>
      <c r="I159" s="575" t="s">
        <v>3442</v>
      </c>
      <c r="J159" s="575" t="s">
        <v>3442</v>
      </c>
      <c r="K159" s="575" t="s">
        <v>3442</v>
      </c>
      <c r="L159" s="575" t="s">
        <v>3442</v>
      </c>
      <c r="M159" s="575" t="s">
        <v>3442</v>
      </c>
    </row>
    <row r="160" spans="1:13" s="575" customFormat="1" x14ac:dyDescent="0.3">
      <c r="A160" s="575">
        <v>520959</v>
      </c>
      <c r="B160" s="575" t="s">
        <v>1885</v>
      </c>
      <c r="C160" s="575" t="s">
        <v>3442</v>
      </c>
      <c r="D160" s="575" t="s">
        <v>3442</v>
      </c>
      <c r="E160" s="575" t="s">
        <v>3442</v>
      </c>
      <c r="F160" s="575" t="s">
        <v>3442</v>
      </c>
      <c r="G160" s="575" t="s">
        <v>3442</v>
      </c>
      <c r="H160" s="575" t="s">
        <v>3442</v>
      </c>
      <c r="I160" s="575" t="s">
        <v>3442</v>
      </c>
      <c r="J160" s="575" t="s">
        <v>3442</v>
      </c>
      <c r="K160" s="575" t="s">
        <v>3442</v>
      </c>
      <c r="L160" s="575" t="s">
        <v>3442</v>
      </c>
      <c r="M160" s="575" t="s">
        <v>3442</v>
      </c>
    </row>
    <row r="161" spans="1:13" s="575" customFormat="1" x14ac:dyDescent="0.3">
      <c r="A161" s="575">
        <v>521060</v>
      </c>
      <c r="B161" s="575" t="s">
        <v>1885</v>
      </c>
      <c r="C161" s="575" t="s">
        <v>3442</v>
      </c>
      <c r="D161" s="575" t="s">
        <v>3442</v>
      </c>
      <c r="E161" s="575" t="s">
        <v>3442</v>
      </c>
      <c r="F161" s="575" t="s">
        <v>3442</v>
      </c>
      <c r="G161" s="575" t="s">
        <v>3442</v>
      </c>
      <c r="H161" s="575" t="s">
        <v>3442</v>
      </c>
      <c r="I161" s="575" t="s">
        <v>3442</v>
      </c>
      <c r="J161" s="575" t="s">
        <v>3442</v>
      </c>
      <c r="K161" s="575" t="s">
        <v>3442</v>
      </c>
      <c r="L161" s="575" t="s">
        <v>3442</v>
      </c>
      <c r="M161" s="575" t="s">
        <v>3442</v>
      </c>
    </row>
    <row r="162" spans="1:13" s="575" customFormat="1" x14ac:dyDescent="0.3">
      <c r="A162" s="575">
        <v>521259</v>
      </c>
      <c r="B162" s="575" t="s">
        <v>1885</v>
      </c>
      <c r="C162" s="575" t="s">
        <v>3442</v>
      </c>
      <c r="D162" s="575" t="s">
        <v>3442</v>
      </c>
      <c r="E162" s="575" t="s">
        <v>3442</v>
      </c>
      <c r="F162" s="575" t="s">
        <v>3442</v>
      </c>
      <c r="G162" s="575" t="s">
        <v>3442</v>
      </c>
      <c r="H162" s="575" t="s">
        <v>3442</v>
      </c>
      <c r="I162" s="575" t="s">
        <v>3442</v>
      </c>
      <c r="J162" s="575" t="s">
        <v>3442</v>
      </c>
      <c r="K162" s="575" t="s">
        <v>3442</v>
      </c>
      <c r="L162" s="575" t="s">
        <v>3442</v>
      </c>
      <c r="M162" s="575" t="s">
        <v>3442</v>
      </c>
    </row>
    <row r="163" spans="1:13" s="575" customFormat="1" x14ac:dyDescent="0.3">
      <c r="A163" s="575">
        <v>521355</v>
      </c>
      <c r="B163" s="575" t="s">
        <v>1885</v>
      </c>
      <c r="C163" s="575" t="s">
        <v>3442</v>
      </c>
      <c r="D163" s="575" t="s">
        <v>3442</v>
      </c>
      <c r="E163" s="575" t="s">
        <v>3442</v>
      </c>
      <c r="F163" s="575" t="s">
        <v>3442</v>
      </c>
      <c r="G163" s="575" t="s">
        <v>3442</v>
      </c>
      <c r="H163" s="575" t="s">
        <v>3442</v>
      </c>
      <c r="I163" s="575" t="s">
        <v>3442</v>
      </c>
      <c r="J163" s="575" t="s">
        <v>3442</v>
      </c>
      <c r="K163" s="575" t="s">
        <v>3442</v>
      </c>
      <c r="L163" s="575" t="s">
        <v>3442</v>
      </c>
      <c r="M163" s="575" t="s">
        <v>3442</v>
      </c>
    </row>
    <row r="164" spans="1:13" s="575" customFormat="1" x14ac:dyDescent="0.3">
      <c r="A164" s="575">
        <v>521358</v>
      </c>
      <c r="B164" s="575" t="s">
        <v>1885</v>
      </c>
      <c r="C164" s="575" t="s">
        <v>3442</v>
      </c>
      <c r="D164" s="575" t="s">
        <v>3442</v>
      </c>
      <c r="E164" s="575" t="s">
        <v>3442</v>
      </c>
      <c r="F164" s="575" t="s">
        <v>3442</v>
      </c>
      <c r="G164" s="575" t="s">
        <v>3442</v>
      </c>
      <c r="H164" s="575" t="s">
        <v>3442</v>
      </c>
      <c r="I164" s="575" t="s">
        <v>3442</v>
      </c>
      <c r="J164" s="575" t="s">
        <v>3442</v>
      </c>
      <c r="K164" s="575" t="s">
        <v>3442</v>
      </c>
      <c r="L164" s="575" t="s">
        <v>3442</v>
      </c>
      <c r="M164" s="575" t="s">
        <v>3442</v>
      </c>
    </row>
    <row r="165" spans="1:13" s="575" customFormat="1" x14ac:dyDescent="0.3">
      <c r="A165" s="575">
        <v>521426</v>
      </c>
      <c r="B165" s="575" t="s">
        <v>1885</v>
      </c>
      <c r="C165" s="575" t="s">
        <v>3442</v>
      </c>
      <c r="D165" s="575" t="s">
        <v>3442</v>
      </c>
      <c r="E165" s="575" t="s">
        <v>3442</v>
      </c>
      <c r="F165" s="575" t="s">
        <v>3442</v>
      </c>
      <c r="G165" s="575" t="s">
        <v>3442</v>
      </c>
      <c r="H165" s="575" t="s">
        <v>3442</v>
      </c>
      <c r="I165" s="575" t="s">
        <v>3442</v>
      </c>
      <c r="J165" s="575" t="s">
        <v>3442</v>
      </c>
      <c r="K165" s="575" t="s">
        <v>3442</v>
      </c>
      <c r="L165" s="575" t="s">
        <v>3442</v>
      </c>
      <c r="M165" s="575" t="s">
        <v>3442</v>
      </c>
    </row>
    <row r="166" spans="1:13" s="575" customFormat="1" x14ac:dyDescent="0.3">
      <c r="A166" s="575">
        <v>521427</v>
      </c>
      <c r="B166" s="575" t="s">
        <v>1885</v>
      </c>
      <c r="C166" s="575" t="s">
        <v>3442</v>
      </c>
      <c r="D166" s="575" t="s">
        <v>3442</v>
      </c>
      <c r="E166" s="575" t="s">
        <v>3442</v>
      </c>
      <c r="F166" s="575" t="s">
        <v>3442</v>
      </c>
      <c r="G166" s="575" t="s">
        <v>3442</v>
      </c>
      <c r="H166" s="575" t="s">
        <v>3442</v>
      </c>
      <c r="I166" s="575" t="s">
        <v>3442</v>
      </c>
      <c r="J166" s="575" t="s">
        <v>3442</v>
      </c>
      <c r="K166" s="575" t="s">
        <v>3442</v>
      </c>
      <c r="L166" s="575" t="s">
        <v>3442</v>
      </c>
      <c r="M166" s="575" t="s">
        <v>3442</v>
      </c>
    </row>
    <row r="167" spans="1:13" s="575" customFormat="1" x14ac:dyDescent="0.3">
      <c r="A167" s="575">
        <v>522589</v>
      </c>
      <c r="B167" s="575" t="s">
        <v>1885</v>
      </c>
      <c r="C167" s="575" t="s">
        <v>3442</v>
      </c>
      <c r="D167" s="575" t="s">
        <v>3442</v>
      </c>
      <c r="E167" s="575" t="s">
        <v>3442</v>
      </c>
      <c r="F167" s="575" t="s">
        <v>3442</v>
      </c>
      <c r="G167" s="575" t="s">
        <v>3442</v>
      </c>
      <c r="H167" s="575" t="s">
        <v>3442</v>
      </c>
      <c r="I167" s="575" t="s">
        <v>3442</v>
      </c>
      <c r="J167" s="575" t="s">
        <v>3442</v>
      </c>
      <c r="K167" s="575" t="s">
        <v>3442</v>
      </c>
      <c r="L167" s="575" t="s">
        <v>3442</v>
      </c>
      <c r="M167" s="575" t="s">
        <v>3442</v>
      </c>
    </row>
    <row r="168" spans="1:13" s="575" customFormat="1" x14ac:dyDescent="0.3">
      <c r="A168" s="575">
        <v>523078</v>
      </c>
      <c r="B168" s="575" t="s">
        <v>1885</v>
      </c>
      <c r="C168" s="575" t="s">
        <v>3442</v>
      </c>
      <c r="D168" s="575" t="s">
        <v>3442</v>
      </c>
      <c r="E168" s="575" t="s">
        <v>3442</v>
      </c>
      <c r="F168" s="575" t="s">
        <v>3442</v>
      </c>
      <c r="G168" s="575" t="s">
        <v>3442</v>
      </c>
      <c r="H168" s="575" t="s">
        <v>3442</v>
      </c>
      <c r="I168" s="575" t="s">
        <v>3442</v>
      </c>
      <c r="J168" s="575" t="s">
        <v>3442</v>
      </c>
      <c r="K168" s="575" t="s">
        <v>3442</v>
      </c>
      <c r="L168" s="575" t="s">
        <v>3442</v>
      </c>
      <c r="M168" s="575" t="s">
        <v>3442</v>
      </c>
    </row>
    <row r="169" spans="1:13" s="575" customFormat="1" x14ac:dyDescent="0.3">
      <c r="A169" s="575">
        <v>519827</v>
      </c>
      <c r="B169" s="575" t="s">
        <v>1885</v>
      </c>
      <c r="C169" s="575" t="s">
        <v>3442</v>
      </c>
      <c r="D169" s="575" t="s">
        <v>3442</v>
      </c>
      <c r="E169" s="575" t="s">
        <v>3442</v>
      </c>
      <c r="F169" s="575" t="s">
        <v>3442</v>
      </c>
      <c r="G169" s="575" t="s">
        <v>3442</v>
      </c>
      <c r="H169" s="575" t="s">
        <v>3442</v>
      </c>
      <c r="I169" s="575" t="s">
        <v>3442</v>
      </c>
      <c r="J169" s="575" t="s">
        <v>3442</v>
      </c>
      <c r="K169" s="575" t="s">
        <v>3442</v>
      </c>
      <c r="L169" s="575" t="s">
        <v>3442</v>
      </c>
      <c r="M169" s="575" t="s">
        <v>3442</v>
      </c>
    </row>
    <row r="170" spans="1:13" s="575" customFormat="1" x14ac:dyDescent="0.3">
      <c r="A170" s="575">
        <v>517860</v>
      </c>
      <c r="B170" s="575" t="s">
        <v>1885</v>
      </c>
      <c r="C170" s="575" t="s">
        <v>3442</v>
      </c>
      <c r="D170" s="575" t="s">
        <v>3442</v>
      </c>
      <c r="E170" s="575" t="s">
        <v>3442</v>
      </c>
      <c r="F170" s="575" t="s">
        <v>3442</v>
      </c>
      <c r="G170" s="575" t="s">
        <v>3442</v>
      </c>
      <c r="H170" s="575" t="s">
        <v>3442</v>
      </c>
      <c r="I170" s="575" t="s">
        <v>3442</v>
      </c>
      <c r="J170" s="575" t="s">
        <v>3442</v>
      </c>
      <c r="K170" s="575" t="s">
        <v>3442</v>
      </c>
      <c r="L170" s="575" t="s">
        <v>3442</v>
      </c>
      <c r="M170" s="575" t="s">
        <v>3442</v>
      </c>
    </row>
    <row r="171" spans="1:13" s="575" customFormat="1" x14ac:dyDescent="0.3">
      <c r="A171" s="575">
        <v>521914</v>
      </c>
      <c r="B171" s="613" t="s">
        <v>1885</v>
      </c>
      <c r="C171" s="575" t="s">
        <v>3442</v>
      </c>
      <c r="D171" s="575" t="s">
        <v>3442</v>
      </c>
      <c r="E171" s="575" t="s">
        <v>3442</v>
      </c>
      <c r="F171" s="575" t="s">
        <v>3442</v>
      </c>
      <c r="G171" s="575" t="s">
        <v>3442</v>
      </c>
      <c r="H171" s="575" t="s">
        <v>3442</v>
      </c>
      <c r="I171" s="575" t="s">
        <v>3442</v>
      </c>
      <c r="J171" s="575" t="s">
        <v>3442</v>
      </c>
      <c r="K171" s="575" t="s">
        <v>3442</v>
      </c>
      <c r="L171" s="575" t="s">
        <v>3442</v>
      </c>
      <c r="M171" s="575" t="s">
        <v>3442</v>
      </c>
    </row>
    <row r="172" spans="1:13" s="575" customFormat="1" x14ac:dyDescent="0.3">
      <c r="A172" s="575">
        <v>523044</v>
      </c>
      <c r="B172" s="613" t="s">
        <v>1885</v>
      </c>
      <c r="C172" s="575" t="s">
        <v>3442</v>
      </c>
      <c r="D172" s="575" t="s">
        <v>3442</v>
      </c>
      <c r="E172" s="575" t="s">
        <v>3442</v>
      </c>
      <c r="F172" s="575" t="s">
        <v>3442</v>
      </c>
      <c r="G172" s="575" t="s">
        <v>3442</v>
      </c>
      <c r="H172" s="575" t="s">
        <v>3442</v>
      </c>
      <c r="I172" s="575" t="s">
        <v>3442</v>
      </c>
      <c r="J172" s="575" t="s">
        <v>3442</v>
      </c>
      <c r="K172" s="575" t="s">
        <v>3442</v>
      </c>
      <c r="L172" s="575" t="s">
        <v>3442</v>
      </c>
      <c r="M172" s="575" t="s">
        <v>3442</v>
      </c>
    </row>
    <row r="173" spans="1:13" s="575" customFormat="1" x14ac:dyDescent="0.3">
      <c r="A173" s="575">
        <v>523076</v>
      </c>
      <c r="B173" s="613" t="s">
        <v>1885</v>
      </c>
      <c r="C173" s="575" t="s">
        <v>3442</v>
      </c>
      <c r="D173" s="575" t="s">
        <v>3442</v>
      </c>
      <c r="E173" s="575" t="s">
        <v>3442</v>
      </c>
      <c r="F173" s="575" t="s">
        <v>3442</v>
      </c>
      <c r="G173" s="575" t="s">
        <v>3442</v>
      </c>
      <c r="H173" s="575" t="s">
        <v>3442</v>
      </c>
      <c r="I173" s="575" t="s">
        <v>3442</v>
      </c>
      <c r="J173" s="575" t="s">
        <v>3442</v>
      </c>
      <c r="K173" s="575" t="s">
        <v>3442</v>
      </c>
      <c r="L173" s="575" t="s">
        <v>3442</v>
      </c>
      <c r="M173" s="575" t="s">
        <v>3442</v>
      </c>
    </row>
    <row r="174" spans="1:13" s="575" customFormat="1" x14ac:dyDescent="0.3">
      <c r="A174" s="575">
        <v>515587</v>
      </c>
      <c r="B174" s="613" t="s">
        <v>1885</v>
      </c>
      <c r="C174" s="575" t="s">
        <v>3442</v>
      </c>
      <c r="D174" s="575" t="s">
        <v>3442</v>
      </c>
      <c r="E174" s="575" t="s">
        <v>3442</v>
      </c>
      <c r="F174" s="575" t="s">
        <v>3442</v>
      </c>
      <c r="G174" s="575" t="s">
        <v>3442</v>
      </c>
      <c r="H174" s="575" t="s">
        <v>3442</v>
      </c>
      <c r="I174" s="575" t="s">
        <v>3442</v>
      </c>
      <c r="J174" s="575" t="s">
        <v>3442</v>
      </c>
      <c r="K174" s="575" t="s">
        <v>3442</v>
      </c>
      <c r="L174" s="575" t="s">
        <v>3442</v>
      </c>
      <c r="M174" s="575" t="s">
        <v>3442</v>
      </c>
    </row>
    <row r="175" spans="1:13" s="575" customFormat="1" x14ac:dyDescent="0.3">
      <c r="A175" s="575">
        <v>516470</v>
      </c>
      <c r="B175" s="613" t="s">
        <v>1885</v>
      </c>
      <c r="C175" s="575" t="s">
        <v>3442</v>
      </c>
      <c r="D175" s="575" t="s">
        <v>3442</v>
      </c>
      <c r="E175" s="575" t="s">
        <v>3442</v>
      </c>
      <c r="F175" s="575" t="s">
        <v>3442</v>
      </c>
      <c r="G175" s="575" t="s">
        <v>3442</v>
      </c>
      <c r="H175" s="575" t="s">
        <v>3442</v>
      </c>
      <c r="I175" s="575" t="s">
        <v>3442</v>
      </c>
      <c r="J175" s="575" t="s">
        <v>3442</v>
      </c>
      <c r="K175" s="575" t="s">
        <v>3442</v>
      </c>
      <c r="L175" s="575" t="s">
        <v>3442</v>
      </c>
      <c r="M175" s="575" t="s">
        <v>3442</v>
      </c>
    </row>
    <row r="176" spans="1:13" s="575" customFormat="1" x14ac:dyDescent="0.3">
      <c r="A176" s="575">
        <v>516925</v>
      </c>
      <c r="B176" s="613" t="s">
        <v>1885</v>
      </c>
      <c r="C176" s="575" t="s">
        <v>3442</v>
      </c>
      <c r="D176" s="575" t="s">
        <v>3442</v>
      </c>
      <c r="E176" s="575" t="s">
        <v>3442</v>
      </c>
      <c r="F176" s="575" t="s">
        <v>3442</v>
      </c>
      <c r="G176" s="575" t="s">
        <v>3442</v>
      </c>
      <c r="H176" s="575" t="s">
        <v>3442</v>
      </c>
      <c r="I176" s="575" t="s">
        <v>3442</v>
      </c>
      <c r="J176" s="575" t="s">
        <v>3442</v>
      </c>
      <c r="K176" s="575" t="s">
        <v>3442</v>
      </c>
      <c r="L176" s="575" t="s">
        <v>3442</v>
      </c>
      <c r="M176" s="575" t="s">
        <v>3442</v>
      </c>
    </row>
    <row r="177" spans="1:13" s="575" customFormat="1" x14ac:dyDescent="0.3">
      <c r="A177" s="575">
        <v>517526</v>
      </c>
      <c r="B177" s="613" t="s">
        <v>1885</v>
      </c>
      <c r="C177" s="575" t="s">
        <v>3442</v>
      </c>
      <c r="D177" s="575" t="s">
        <v>3442</v>
      </c>
      <c r="E177" s="575" t="s">
        <v>3442</v>
      </c>
      <c r="F177" s="575" t="s">
        <v>3442</v>
      </c>
      <c r="G177" s="575" t="s">
        <v>3442</v>
      </c>
      <c r="H177" s="575" t="s">
        <v>3442</v>
      </c>
      <c r="I177" s="575" t="s">
        <v>3442</v>
      </c>
      <c r="J177" s="575" t="s">
        <v>3442</v>
      </c>
      <c r="K177" s="575" t="s">
        <v>3442</v>
      </c>
      <c r="L177" s="575" t="s">
        <v>3442</v>
      </c>
      <c r="M177" s="575" t="s">
        <v>3442</v>
      </c>
    </row>
    <row r="178" spans="1:13" s="575" customFormat="1" x14ac:dyDescent="0.3">
      <c r="A178" s="575">
        <v>517728</v>
      </c>
      <c r="B178" s="613" t="s">
        <v>1885</v>
      </c>
      <c r="C178" s="575" t="s">
        <v>3442</v>
      </c>
      <c r="D178" s="575" t="s">
        <v>3442</v>
      </c>
      <c r="E178" s="575" t="s">
        <v>3442</v>
      </c>
      <c r="F178" s="575" t="s">
        <v>3442</v>
      </c>
      <c r="G178" s="575" t="s">
        <v>3442</v>
      </c>
      <c r="H178" s="575" t="s">
        <v>3442</v>
      </c>
      <c r="I178" s="575" t="s">
        <v>3442</v>
      </c>
      <c r="J178" s="575" t="s">
        <v>3442</v>
      </c>
      <c r="K178" s="575" t="s">
        <v>3442</v>
      </c>
      <c r="L178" s="575" t="s">
        <v>3442</v>
      </c>
      <c r="M178" s="575" t="s">
        <v>3442</v>
      </c>
    </row>
    <row r="179" spans="1:13" s="575" customFormat="1" x14ac:dyDescent="0.3">
      <c r="A179" s="575">
        <v>518017</v>
      </c>
      <c r="B179" s="613" t="s">
        <v>1885</v>
      </c>
      <c r="C179" s="575" t="s">
        <v>3442</v>
      </c>
      <c r="D179" s="575" t="s">
        <v>3442</v>
      </c>
      <c r="E179" s="575" t="s">
        <v>3442</v>
      </c>
      <c r="F179" s="575" t="s">
        <v>3442</v>
      </c>
      <c r="G179" s="575" t="s">
        <v>3442</v>
      </c>
      <c r="H179" s="575" t="s">
        <v>3442</v>
      </c>
      <c r="I179" s="575" t="s">
        <v>3442</v>
      </c>
      <c r="J179" s="575" t="s">
        <v>3442</v>
      </c>
      <c r="K179" s="575" t="s">
        <v>3442</v>
      </c>
      <c r="L179" s="575" t="s">
        <v>3442</v>
      </c>
      <c r="M179" s="575" t="s">
        <v>3442</v>
      </c>
    </row>
    <row r="180" spans="1:13" s="575" customFormat="1" x14ac:dyDescent="0.3">
      <c r="A180" s="575">
        <v>518223</v>
      </c>
      <c r="B180" s="613" t="s">
        <v>1885</v>
      </c>
      <c r="C180" s="575" t="s">
        <v>3442</v>
      </c>
      <c r="D180" s="575" t="s">
        <v>3442</v>
      </c>
      <c r="E180" s="575" t="s">
        <v>3442</v>
      </c>
      <c r="F180" s="575" t="s">
        <v>3442</v>
      </c>
      <c r="G180" s="575" t="s">
        <v>3442</v>
      </c>
      <c r="H180" s="575" t="s">
        <v>3442</v>
      </c>
      <c r="I180" s="575" t="s">
        <v>3442</v>
      </c>
      <c r="J180" s="575" t="s">
        <v>3442</v>
      </c>
      <c r="K180" s="575" t="s">
        <v>3442</v>
      </c>
      <c r="L180" s="575" t="s">
        <v>3442</v>
      </c>
      <c r="M180" s="575" t="s">
        <v>3442</v>
      </c>
    </row>
    <row r="181" spans="1:13" s="575" customFormat="1" x14ac:dyDescent="0.3">
      <c r="A181" s="575">
        <v>518344</v>
      </c>
      <c r="B181" s="613" t="s">
        <v>1885</v>
      </c>
      <c r="C181" s="575" t="s">
        <v>3442</v>
      </c>
      <c r="D181" s="575" t="s">
        <v>3442</v>
      </c>
      <c r="E181" s="575" t="s">
        <v>3442</v>
      </c>
      <c r="F181" s="575" t="s">
        <v>3442</v>
      </c>
      <c r="G181" s="575" t="s">
        <v>3442</v>
      </c>
      <c r="H181" s="575" t="s">
        <v>3442</v>
      </c>
      <c r="I181" s="575" t="s">
        <v>3442</v>
      </c>
      <c r="J181" s="575" t="s">
        <v>3442</v>
      </c>
      <c r="K181" s="575" t="s">
        <v>3442</v>
      </c>
      <c r="L181" s="575" t="s">
        <v>3442</v>
      </c>
      <c r="M181" s="575" t="s">
        <v>3442</v>
      </c>
    </row>
    <row r="182" spans="1:13" s="575" customFormat="1" x14ac:dyDescent="0.3">
      <c r="A182" s="575">
        <v>518463</v>
      </c>
      <c r="B182" s="613" t="s">
        <v>1885</v>
      </c>
      <c r="C182" s="575" t="s">
        <v>3442</v>
      </c>
      <c r="D182" s="575" t="s">
        <v>3442</v>
      </c>
      <c r="E182" s="575" t="s">
        <v>3442</v>
      </c>
      <c r="F182" s="575" t="s">
        <v>3442</v>
      </c>
      <c r="G182" s="575" t="s">
        <v>3442</v>
      </c>
      <c r="H182" s="575" t="s">
        <v>3442</v>
      </c>
      <c r="I182" s="575" t="s">
        <v>3442</v>
      </c>
      <c r="J182" s="575" t="s">
        <v>3442</v>
      </c>
      <c r="K182" s="575" t="s">
        <v>3442</v>
      </c>
      <c r="L182" s="575" t="s">
        <v>3442</v>
      </c>
      <c r="M182" s="575" t="s">
        <v>3442</v>
      </c>
    </row>
    <row r="183" spans="1:13" s="575" customFormat="1" x14ac:dyDescent="0.3">
      <c r="A183" s="575">
        <v>518549</v>
      </c>
      <c r="B183" s="613" t="s">
        <v>1885</v>
      </c>
      <c r="C183" s="575" t="s">
        <v>3442</v>
      </c>
      <c r="D183" s="575" t="s">
        <v>3442</v>
      </c>
      <c r="E183" s="575" t="s">
        <v>3442</v>
      </c>
      <c r="F183" s="575" t="s">
        <v>3442</v>
      </c>
      <c r="G183" s="575" t="s">
        <v>3442</v>
      </c>
      <c r="H183" s="575" t="s">
        <v>3442</v>
      </c>
      <c r="I183" s="575" t="s">
        <v>3442</v>
      </c>
      <c r="J183" s="575" t="s">
        <v>3442</v>
      </c>
      <c r="K183" s="575" t="s">
        <v>3442</v>
      </c>
      <c r="L183" s="575" t="s">
        <v>3442</v>
      </c>
      <c r="M183" s="575" t="s">
        <v>3442</v>
      </c>
    </row>
    <row r="184" spans="1:13" s="575" customFormat="1" x14ac:dyDescent="0.3">
      <c r="A184" s="575">
        <v>518991</v>
      </c>
      <c r="B184" s="613" t="s">
        <v>1885</v>
      </c>
      <c r="C184" s="575" t="s">
        <v>3442</v>
      </c>
      <c r="D184" s="575" t="s">
        <v>3442</v>
      </c>
      <c r="E184" s="575" t="s">
        <v>3442</v>
      </c>
      <c r="F184" s="575" t="s">
        <v>3442</v>
      </c>
      <c r="G184" s="575" t="s">
        <v>3442</v>
      </c>
      <c r="H184" s="575" t="s">
        <v>3442</v>
      </c>
      <c r="I184" s="575" t="s">
        <v>3442</v>
      </c>
      <c r="J184" s="575" t="s">
        <v>3442</v>
      </c>
      <c r="K184" s="575" t="s">
        <v>3442</v>
      </c>
      <c r="L184" s="575" t="s">
        <v>3442</v>
      </c>
      <c r="M184" s="575" t="s">
        <v>3442</v>
      </c>
    </row>
    <row r="185" spans="1:13" s="575" customFormat="1" x14ac:dyDescent="0.3">
      <c r="A185" s="575">
        <v>519089</v>
      </c>
      <c r="B185" s="613" t="s">
        <v>1885</v>
      </c>
      <c r="C185" s="575" t="s">
        <v>3442</v>
      </c>
      <c r="D185" s="575" t="s">
        <v>3442</v>
      </c>
      <c r="E185" s="575" t="s">
        <v>3442</v>
      </c>
      <c r="F185" s="575" t="s">
        <v>3442</v>
      </c>
      <c r="G185" s="575" t="s">
        <v>3442</v>
      </c>
      <c r="H185" s="575" t="s">
        <v>3442</v>
      </c>
      <c r="I185" s="575" t="s">
        <v>3442</v>
      </c>
      <c r="J185" s="575" t="s">
        <v>3442</v>
      </c>
      <c r="K185" s="575" t="s">
        <v>3442</v>
      </c>
      <c r="L185" s="575" t="s">
        <v>3442</v>
      </c>
      <c r="M185" s="575" t="s">
        <v>3442</v>
      </c>
    </row>
    <row r="186" spans="1:13" s="575" customFormat="1" x14ac:dyDescent="0.3">
      <c r="A186" s="575">
        <v>519102</v>
      </c>
      <c r="B186" s="613" t="s">
        <v>1885</v>
      </c>
      <c r="C186" s="575" t="s">
        <v>3442</v>
      </c>
      <c r="D186" s="575" t="s">
        <v>3442</v>
      </c>
      <c r="E186" s="575" t="s">
        <v>3442</v>
      </c>
      <c r="F186" s="575" t="s">
        <v>3442</v>
      </c>
      <c r="G186" s="575" t="s">
        <v>3442</v>
      </c>
      <c r="H186" s="575" t="s">
        <v>3442</v>
      </c>
      <c r="I186" s="575" t="s">
        <v>3442</v>
      </c>
      <c r="J186" s="575" t="s">
        <v>3442</v>
      </c>
      <c r="K186" s="575" t="s">
        <v>3442</v>
      </c>
      <c r="L186" s="575" t="s">
        <v>3442</v>
      </c>
      <c r="M186" s="575" t="s">
        <v>3442</v>
      </c>
    </row>
    <row r="187" spans="1:13" s="575" customFormat="1" x14ac:dyDescent="0.3">
      <c r="A187" s="575">
        <v>519140</v>
      </c>
      <c r="B187" s="613" t="s">
        <v>1885</v>
      </c>
      <c r="C187" s="575" t="s">
        <v>3442</v>
      </c>
      <c r="D187" s="575" t="s">
        <v>3442</v>
      </c>
      <c r="E187" s="575" t="s">
        <v>3442</v>
      </c>
      <c r="F187" s="575" t="s">
        <v>3442</v>
      </c>
      <c r="G187" s="575" t="s">
        <v>3442</v>
      </c>
      <c r="H187" s="575" t="s">
        <v>3442</v>
      </c>
      <c r="I187" s="575" t="s">
        <v>3442</v>
      </c>
      <c r="J187" s="575" t="s">
        <v>3442</v>
      </c>
      <c r="K187" s="575" t="s">
        <v>3442</v>
      </c>
      <c r="L187" s="575" t="s">
        <v>3442</v>
      </c>
      <c r="M187" s="575" t="s">
        <v>3442</v>
      </c>
    </row>
    <row r="188" spans="1:13" s="575" customFormat="1" x14ac:dyDescent="0.3">
      <c r="A188" s="575">
        <v>519434</v>
      </c>
      <c r="B188" s="613" t="s">
        <v>1885</v>
      </c>
      <c r="C188" s="575" t="s">
        <v>3442</v>
      </c>
      <c r="D188" s="575" t="s">
        <v>3442</v>
      </c>
      <c r="E188" s="575" t="s">
        <v>3442</v>
      </c>
      <c r="F188" s="575" t="s">
        <v>3442</v>
      </c>
      <c r="G188" s="575" t="s">
        <v>3442</v>
      </c>
      <c r="H188" s="575" t="s">
        <v>3442</v>
      </c>
      <c r="I188" s="575" t="s">
        <v>3442</v>
      </c>
      <c r="J188" s="575" t="s">
        <v>3442</v>
      </c>
      <c r="K188" s="575" t="s">
        <v>3442</v>
      </c>
      <c r="L188" s="575" t="s">
        <v>3442</v>
      </c>
      <c r="M188" s="575" t="s">
        <v>3442</v>
      </c>
    </row>
    <row r="189" spans="1:13" s="575" customFormat="1" x14ac:dyDescent="0.3">
      <c r="A189" s="575">
        <v>519666</v>
      </c>
      <c r="B189" s="613" t="s">
        <v>1885</v>
      </c>
      <c r="C189" s="575" t="s">
        <v>3442</v>
      </c>
      <c r="D189" s="575" t="s">
        <v>3442</v>
      </c>
      <c r="E189" s="575" t="s">
        <v>3442</v>
      </c>
      <c r="F189" s="575" t="s">
        <v>3442</v>
      </c>
      <c r="G189" s="575" t="s">
        <v>3442</v>
      </c>
      <c r="H189" s="575" t="s">
        <v>3442</v>
      </c>
      <c r="I189" s="575" t="s">
        <v>3442</v>
      </c>
      <c r="J189" s="575" t="s">
        <v>3442</v>
      </c>
      <c r="K189" s="575" t="s">
        <v>3442</v>
      </c>
      <c r="L189" s="575" t="s">
        <v>3442</v>
      </c>
      <c r="M189" s="575" t="s">
        <v>3442</v>
      </c>
    </row>
    <row r="190" spans="1:13" s="575" customFormat="1" x14ac:dyDescent="0.3">
      <c r="A190" s="575">
        <v>519768</v>
      </c>
      <c r="B190" s="613" t="s">
        <v>1885</v>
      </c>
      <c r="C190" s="575" t="s">
        <v>3442</v>
      </c>
      <c r="D190" s="575" t="s">
        <v>3442</v>
      </c>
      <c r="E190" s="575" t="s">
        <v>3442</v>
      </c>
      <c r="F190" s="575" t="s">
        <v>3442</v>
      </c>
      <c r="G190" s="575" t="s">
        <v>3442</v>
      </c>
      <c r="H190" s="575" t="s">
        <v>3442</v>
      </c>
      <c r="I190" s="575" t="s">
        <v>3442</v>
      </c>
      <c r="J190" s="575" t="s">
        <v>3442</v>
      </c>
      <c r="K190" s="575" t="s">
        <v>3442</v>
      </c>
      <c r="L190" s="575" t="s">
        <v>3442</v>
      </c>
      <c r="M190" s="575" t="s">
        <v>3442</v>
      </c>
    </row>
    <row r="191" spans="1:13" s="575" customFormat="1" x14ac:dyDescent="0.3">
      <c r="A191" s="575">
        <v>519934</v>
      </c>
      <c r="B191" s="613" t="s">
        <v>1885</v>
      </c>
      <c r="C191" s="575" t="s">
        <v>3442</v>
      </c>
      <c r="D191" s="575" t="s">
        <v>3442</v>
      </c>
      <c r="E191" s="575" t="s">
        <v>3442</v>
      </c>
      <c r="F191" s="575" t="s">
        <v>3442</v>
      </c>
      <c r="G191" s="575" t="s">
        <v>3442</v>
      </c>
      <c r="H191" s="575" t="s">
        <v>3442</v>
      </c>
      <c r="I191" s="575" t="s">
        <v>3442</v>
      </c>
      <c r="J191" s="575" t="s">
        <v>3442</v>
      </c>
      <c r="K191" s="575" t="s">
        <v>3442</v>
      </c>
      <c r="L191" s="575" t="s">
        <v>3442</v>
      </c>
      <c r="M191" s="575" t="s">
        <v>3442</v>
      </c>
    </row>
    <row r="192" spans="1:13" s="575" customFormat="1" x14ac:dyDescent="0.3">
      <c r="A192" s="575">
        <v>519938</v>
      </c>
      <c r="B192" s="613" t="s">
        <v>1885</v>
      </c>
      <c r="C192" s="575" t="s">
        <v>3442</v>
      </c>
      <c r="D192" s="575" t="s">
        <v>3442</v>
      </c>
      <c r="E192" s="575" t="s">
        <v>3442</v>
      </c>
      <c r="F192" s="575" t="s">
        <v>3442</v>
      </c>
      <c r="G192" s="575" t="s">
        <v>3442</v>
      </c>
      <c r="H192" s="575" t="s">
        <v>3442</v>
      </c>
      <c r="I192" s="575" t="s">
        <v>3442</v>
      </c>
      <c r="J192" s="575" t="s">
        <v>3442</v>
      </c>
      <c r="K192" s="575" t="s">
        <v>3442</v>
      </c>
      <c r="L192" s="575" t="s">
        <v>3442</v>
      </c>
      <c r="M192" s="575" t="s">
        <v>3442</v>
      </c>
    </row>
    <row r="193" spans="1:13" s="575" customFormat="1" x14ac:dyDescent="0.3">
      <c r="A193" s="575">
        <v>520072</v>
      </c>
      <c r="B193" s="613" t="s">
        <v>1885</v>
      </c>
      <c r="C193" s="575" t="s">
        <v>3442</v>
      </c>
      <c r="D193" s="575" t="s">
        <v>3442</v>
      </c>
      <c r="E193" s="575" t="s">
        <v>3442</v>
      </c>
      <c r="F193" s="575" t="s">
        <v>3442</v>
      </c>
      <c r="G193" s="575" t="s">
        <v>3442</v>
      </c>
      <c r="H193" s="575" t="s">
        <v>3442</v>
      </c>
      <c r="I193" s="575" t="s">
        <v>3442</v>
      </c>
      <c r="J193" s="575" t="s">
        <v>3442</v>
      </c>
      <c r="K193" s="575" t="s">
        <v>3442</v>
      </c>
      <c r="L193" s="575" t="s">
        <v>3442</v>
      </c>
      <c r="M193" s="575" t="s">
        <v>3442</v>
      </c>
    </row>
    <row r="194" spans="1:13" s="575" customFormat="1" x14ac:dyDescent="0.3">
      <c r="A194" s="575">
        <v>520196</v>
      </c>
      <c r="B194" s="613" t="s">
        <v>1885</v>
      </c>
      <c r="C194" s="575" t="s">
        <v>3442</v>
      </c>
      <c r="D194" s="575" t="s">
        <v>3442</v>
      </c>
      <c r="E194" s="575" t="s">
        <v>3442</v>
      </c>
      <c r="F194" s="575" t="s">
        <v>3442</v>
      </c>
      <c r="G194" s="575" t="s">
        <v>3442</v>
      </c>
      <c r="H194" s="575" t="s">
        <v>3442</v>
      </c>
      <c r="I194" s="575" t="s">
        <v>3442</v>
      </c>
      <c r="J194" s="575" t="s">
        <v>3442</v>
      </c>
      <c r="K194" s="575" t="s">
        <v>3442</v>
      </c>
      <c r="L194" s="575" t="s">
        <v>3442</v>
      </c>
      <c r="M194" s="575" t="s">
        <v>3442</v>
      </c>
    </row>
    <row r="195" spans="1:13" s="575" customFormat="1" x14ac:dyDescent="0.3">
      <c r="A195" s="575">
        <v>520205</v>
      </c>
      <c r="B195" s="613" t="s">
        <v>1885</v>
      </c>
      <c r="C195" s="575" t="s">
        <v>3442</v>
      </c>
      <c r="D195" s="575" t="s">
        <v>3442</v>
      </c>
      <c r="E195" s="575" t="s">
        <v>3442</v>
      </c>
      <c r="F195" s="575" t="s">
        <v>3442</v>
      </c>
      <c r="G195" s="575" t="s">
        <v>3442</v>
      </c>
      <c r="H195" s="575" t="s">
        <v>3442</v>
      </c>
      <c r="I195" s="575" t="s">
        <v>3442</v>
      </c>
      <c r="J195" s="575" t="s">
        <v>3442</v>
      </c>
      <c r="K195" s="575" t="s">
        <v>3442</v>
      </c>
      <c r="L195" s="575" t="s">
        <v>3442</v>
      </c>
      <c r="M195" s="575" t="s">
        <v>3442</v>
      </c>
    </row>
    <row r="196" spans="1:13" s="575" customFormat="1" x14ac:dyDescent="0.3">
      <c r="A196" s="575">
        <v>520212</v>
      </c>
      <c r="B196" s="613" t="s">
        <v>1885</v>
      </c>
      <c r="C196" s="575" t="s">
        <v>3442</v>
      </c>
      <c r="D196" s="575" t="s">
        <v>3442</v>
      </c>
      <c r="E196" s="575" t="s">
        <v>3442</v>
      </c>
      <c r="F196" s="575" t="s">
        <v>3442</v>
      </c>
      <c r="G196" s="575" t="s">
        <v>3442</v>
      </c>
      <c r="H196" s="575" t="s">
        <v>3442</v>
      </c>
      <c r="I196" s="575" t="s">
        <v>3442</v>
      </c>
      <c r="J196" s="575" t="s">
        <v>3442</v>
      </c>
      <c r="K196" s="575" t="s">
        <v>3442</v>
      </c>
      <c r="L196" s="575" t="s">
        <v>3442</v>
      </c>
      <c r="M196" s="575" t="s">
        <v>3442</v>
      </c>
    </row>
    <row r="197" spans="1:13" s="575" customFormat="1" x14ac:dyDescent="0.3">
      <c r="A197" s="575">
        <v>520413</v>
      </c>
      <c r="B197" s="613" t="s">
        <v>1885</v>
      </c>
      <c r="C197" s="575" t="s">
        <v>3442</v>
      </c>
      <c r="D197" s="575" t="s">
        <v>3442</v>
      </c>
      <c r="E197" s="575" t="s">
        <v>3442</v>
      </c>
      <c r="F197" s="575" t="s">
        <v>3442</v>
      </c>
      <c r="G197" s="575" t="s">
        <v>3442</v>
      </c>
      <c r="H197" s="575" t="s">
        <v>3442</v>
      </c>
      <c r="I197" s="575" t="s">
        <v>3442</v>
      </c>
      <c r="J197" s="575" t="s">
        <v>3442</v>
      </c>
      <c r="K197" s="575" t="s">
        <v>3442</v>
      </c>
      <c r="L197" s="575" t="s">
        <v>3442</v>
      </c>
      <c r="M197" s="575" t="s">
        <v>3442</v>
      </c>
    </row>
    <row r="198" spans="1:13" s="575" customFormat="1" x14ac:dyDescent="0.3">
      <c r="A198" s="575">
        <v>520626</v>
      </c>
      <c r="B198" s="613" t="s">
        <v>1885</v>
      </c>
      <c r="C198" s="575" t="s">
        <v>3442</v>
      </c>
      <c r="D198" s="575" t="s">
        <v>3442</v>
      </c>
      <c r="E198" s="575" t="s">
        <v>3442</v>
      </c>
      <c r="F198" s="575" t="s">
        <v>3442</v>
      </c>
      <c r="G198" s="575" t="s">
        <v>3442</v>
      </c>
      <c r="H198" s="575" t="s">
        <v>3442</v>
      </c>
      <c r="I198" s="575" t="s">
        <v>3442</v>
      </c>
      <c r="J198" s="575" t="s">
        <v>3442</v>
      </c>
      <c r="K198" s="575" t="s">
        <v>3442</v>
      </c>
      <c r="L198" s="575" t="s">
        <v>3442</v>
      </c>
      <c r="M198" s="575" t="s">
        <v>3442</v>
      </c>
    </row>
    <row r="199" spans="1:13" s="575" customFormat="1" x14ac:dyDescent="0.3">
      <c r="A199" s="575">
        <v>520932</v>
      </c>
      <c r="B199" s="613" t="s">
        <v>1885</v>
      </c>
      <c r="C199" s="575" t="s">
        <v>3442</v>
      </c>
      <c r="D199" s="575" t="s">
        <v>3442</v>
      </c>
      <c r="E199" s="575" t="s">
        <v>3442</v>
      </c>
      <c r="F199" s="575" t="s">
        <v>3442</v>
      </c>
      <c r="G199" s="575" t="s">
        <v>3442</v>
      </c>
      <c r="H199" s="575" t="s">
        <v>3442</v>
      </c>
      <c r="I199" s="575" t="s">
        <v>3442</v>
      </c>
      <c r="J199" s="575" t="s">
        <v>3442</v>
      </c>
      <c r="K199" s="575" t="s">
        <v>3442</v>
      </c>
      <c r="L199" s="575" t="s">
        <v>3442</v>
      </c>
      <c r="M199" s="575" t="s">
        <v>3442</v>
      </c>
    </row>
    <row r="200" spans="1:13" s="575" customFormat="1" x14ac:dyDescent="0.3">
      <c r="A200" s="575">
        <v>521041</v>
      </c>
      <c r="B200" s="613" t="s">
        <v>1885</v>
      </c>
      <c r="C200" s="575" t="s">
        <v>3442</v>
      </c>
      <c r="D200" s="575" t="s">
        <v>3442</v>
      </c>
      <c r="E200" s="575" t="s">
        <v>3442</v>
      </c>
      <c r="F200" s="575" t="s">
        <v>3442</v>
      </c>
      <c r="G200" s="575" t="s">
        <v>3442</v>
      </c>
      <c r="H200" s="575" t="s">
        <v>3442</v>
      </c>
      <c r="I200" s="575" t="s">
        <v>3442</v>
      </c>
      <c r="J200" s="575" t="s">
        <v>3442</v>
      </c>
      <c r="K200" s="575" t="s">
        <v>3442</v>
      </c>
      <c r="L200" s="575" t="s">
        <v>3442</v>
      </c>
      <c r="M200" s="575" t="s">
        <v>3442</v>
      </c>
    </row>
    <row r="201" spans="1:13" s="575" customFormat="1" x14ac:dyDescent="0.3">
      <c r="A201" s="575">
        <v>521073</v>
      </c>
      <c r="B201" s="613" t="s">
        <v>1885</v>
      </c>
      <c r="C201" s="575" t="s">
        <v>3442</v>
      </c>
      <c r="D201" s="575" t="s">
        <v>3442</v>
      </c>
      <c r="E201" s="575" t="s">
        <v>3442</v>
      </c>
      <c r="F201" s="575" t="s">
        <v>3442</v>
      </c>
      <c r="G201" s="575" t="s">
        <v>3442</v>
      </c>
      <c r="H201" s="575" t="s">
        <v>3442</v>
      </c>
      <c r="I201" s="575" t="s">
        <v>3442</v>
      </c>
      <c r="J201" s="575" t="s">
        <v>3442</v>
      </c>
      <c r="K201" s="575" t="s">
        <v>3442</v>
      </c>
      <c r="L201" s="575" t="s">
        <v>3442</v>
      </c>
      <c r="M201" s="575" t="s">
        <v>3442</v>
      </c>
    </row>
    <row r="202" spans="1:13" s="575" customFormat="1" x14ac:dyDescent="0.3">
      <c r="A202" s="575">
        <v>521299</v>
      </c>
      <c r="B202" s="613" t="s">
        <v>1885</v>
      </c>
      <c r="C202" s="575" t="s">
        <v>3442</v>
      </c>
      <c r="D202" s="575" t="s">
        <v>3442</v>
      </c>
      <c r="E202" s="575" t="s">
        <v>3442</v>
      </c>
      <c r="F202" s="575" t="s">
        <v>3442</v>
      </c>
      <c r="G202" s="575" t="s">
        <v>3442</v>
      </c>
      <c r="H202" s="575" t="s">
        <v>3442</v>
      </c>
      <c r="I202" s="575" t="s">
        <v>3442</v>
      </c>
      <c r="J202" s="575" t="s">
        <v>3442</v>
      </c>
      <c r="K202" s="575" t="s">
        <v>3442</v>
      </c>
      <c r="L202" s="575" t="s">
        <v>3442</v>
      </c>
      <c r="M202" s="575" t="s">
        <v>3442</v>
      </c>
    </row>
    <row r="203" spans="1:13" s="575" customFormat="1" x14ac:dyDescent="0.3">
      <c r="A203" s="575">
        <v>521325</v>
      </c>
      <c r="B203" s="613" t="s">
        <v>1885</v>
      </c>
      <c r="C203" s="575" t="s">
        <v>3442</v>
      </c>
      <c r="D203" s="575" t="s">
        <v>3442</v>
      </c>
      <c r="E203" s="575" t="s">
        <v>3442</v>
      </c>
      <c r="F203" s="575" t="s">
        <v>3442</v>
      </c>
      <c r="G203" s="575" t="s">
        <v>3442</v>
      </c>
      <c r="H203" s="575" t="s">
        <v>3442</v>
      </c>
      <c r="I203" s="575" t="s">
        <v>3442</v>
      </c>
      <c r="J203" s="575" t="s">
        <v>3442</v>
      </c>
      <c r="K203" s="575" t="s">
        <v>3442</v>
      </c>
      <c r="L203" s="575" t="s">
        <v>3442</v>
      </c>
      <c r="M203" s="575" t="s">
        <v>3442</v>
      </c>
    </row>
    <row r="204" spans="1:13" s="575" customFormat="1" x14ac:dyDescent="0.3">
      <c r="A204" s="575">
        <v>521503</v>
      </c>
      <c r="B204" s="613" t="s">
        <v>1885</v>
      </c>
      <c r="C204" s="575" t="s">
        <v>3442</v>
      </c>
      <c r="D204" s="575" t="s">
        <v>3442</v>
      </c>
      <c r="E204" s="575" t="s">
        <v>3442</v>
      </c>
      <c r="F204" s="575" t="s">
        <v>3442</v>
      </c>
      <c r="G204" s="575" t="s">
        <v>3442</v>
      </c>
      <c r="H204" s="575" t="s">
        <v>3442</v>
      </c>
      <c r="I204" s="575" t="s">
        <v>3442</v>
      </c>
      <c r="J204" s="575" t="s">
        <v>3442</v>
      </c>
      <c r="K204" s="575" t="s">
        <v>3442</v>
      </c>
      <c r="L204" s="575" t="s">
        <v>3442</v>
      </c>
      <c r="M204" s="575" t="s">
        <v>3442</v>
      </c>
    </row>
    <row r="205" spans="1:13" s="575" customFormat="1" x14ac:dyDescent="0.3">
      <c r="A205" s="575">
        <v>521511</v>
      </c>
      <c r="B205" s="613" t="s">
        <v>1885</v>
      </c>
      <c r="C205" s="575" t="s">
        <v>3442</v>
      </c>
      <c r="D205" s="575" t="s">
        <v>3442</v>
      </c>
      <c r="E205" s="575" t="s">
        <v>3442</v>
      </c>
      <c r="F205" s="575" t="s">
        <v>3442</v>
      </c>
      <c r="G205" s="575" t="s">
        <v>3442</v>
      </c>
      <c r="H205" s="575" t="s">
        <v>3442</v>
      </c>
      <c r="I205" s="575" t="s">
        <v>3442</v>
      </c>
      <c r="J205" s="575" t="s">
        <v>3442</v>
      </c>
      <c r="K205" s="575" t="s">
        <v>3442</v>
      </c>
      <c r="L205" s="575" t="s">
        <v>3442</v>
      </c>
      <c r="M205" s="575" t="s">
        <v>3442</v>
      </c>
    </row>
    <row r="206" spans="1:13" s="575" customFormat="1" x14ac:dyDescent="0.3">
      <c r="A206" s="575">
        <v>521528</v>
      </c>
      <c r="B206" s="613" t="s">
        <v>1885</v>
      </c>
      <c r="C206" s="575" t="s">
        <v>3442</v>
      </c>
      <c r="D206" s="575" t="s">
        <v>3442</v>
      </c>
      <c r="E206" s="575" t="s">
        <v>3442</v>
      </c>
      <c r="F206" s="575" t="s">
        <v>3442</v>
      </c>
      <c r="G206" s="575" t="s">
        <v>3442</v>
      </c>
      <c r="H206" s="575" t="s">
        <v>3442</v>
      </c>
      <c r="I206" s="575" t="s">
        <v>3442</v>
      </c>
      <c r="J206" s="575" t="s">
        <v>3442</v>
      </c>
      <c r="K206" s="575" t="s">
        <v>3442</v>
      </c>
      <c r="L206" s="575" t="s">
        <v>3442</v>
      </c>
      <c r="M206" s="575" t="s">
        <v>3442</v>
      </c>
    </row>
    <row r="207" spans="1:13" s="575" customFormat="1" x14ac:dyDescent="0.3">
      <c r="A207" s="575">
        <v>521533</v>
      </c>
      <c r="B207" s="613" t="s">
        <v>1885</v>
      </c>
      <c r="C207" s="575" t="s">
        <v>3442</v>
      </c>
      <c r="D207" s="575" t="s">
        <v>3442</v>
      </c>
      <c r="E207" s="575" t="s">
        <v>3442</v>
      </c>
      <c r="F207" s="575" t="s">
        <v>3442</v>
      </c>
      <c r="G207" s="575" t="s">
        <v>3442</v>
      </c>
      <c r="H207" s="575" t="s">
        <v>3442</v>
      </c>
      <c r="I207" s="575" t="s">
        <v>3442</v>
      </c>
      <c r="J207" s="575" t="s">
        <v>3442</v>
      </c>
      <c r="K207" s="575" t="s">
        <v>3442</v>
      </c>
      <c r="L207" s="575" t="s">
        <v>3442</v>
      </c>
      <c r="M207" s="575" t="s">
        <v>3442</v>
      </c>
    </row>
    <row r="208" spans="1:13" s="575" customFormat="1" x14ac:dyDescent="0.3">
      <c r="A208" s="575">
        <v>521587</v>
      </c>
      <c r="B208" s="613" t="s">
        <v>1885</v>
      </c>
      <c r="C208" s="575" t="s">
        <v>3442</v>
      </c>
      <c r="D208" s="575" t="s">
        <v>3442</v>
      </c>
      <c r="E208" s="575" t="s">
        <v>3442</v>
      </c>
      <c r="F208" s="575" t="s">
        <v>3442</v>
      </c>
      <c r="G208" s="575" t="s">
        <v>3442</v>
      </c>
      <c r="H208" s="575" t="s">
        <v>3442</v>
      </c>
      <c r="I208" s="575" t="s">
        <v>3442</v>
      </c>
      <c r="J208" s="575" t="s">
        <v>3442</v>
      </c>
      <c r="K208" s="575" t="s">
        <v>3442</v>
      </c>
      <c r="L208" s="575" t="s">
        <v>3442</v>
      </c>
      <c r="M208" s="575" t="s">
        <v>3442</v>
      </c>
    </row>
    <row r="209" spans="1:13" s="575" customFormat="1" x14ac:dyDescent="0.3">
      <c r="A209" s="575">
        <v>521599</v>
      </c>
      <c r="B209" s="613" t="s">
        <v>1885</v>
      </c>
      <c r="C209" s="575" t="s">
        <v>3442</v>
      </c>
      <c r="D209" s="575" t="s">
        <v>3442</v>
      </c>
      <c r="E209" s="575" t="s">
        <v>3442</v>
      </c>
      <c r="F209" s="575" t="s">
        <v>3442</v>
      </c>
      <c r="G209" s="575" t="s">
        <v>3442</v>
      </c>
      <c r="H209" s="575" t="s">
        <v>3442</v>
      </c>
      <c r="I209" s="575" t="s">
        <v>3442</v>
      </c>
      <c r="J209" s="575" t="s">
        <v>3442</v>
      </c>
      <c r="K209" s="575" t="s">
        <v>3442</v>
      </c>
      <c r="L209" s="575" t="s">
        <v>3442</v>
      </c>
      <c r="M209" s="575" t="s">
        <v>3442</v>
      </c>
    </row>
    <row r="210" spans="1:13" s="575" customFormat="1" x14ac:dyDescent="0.3">
      <c r="A210" s="575">
        <v>521614</v>
      </c>
      <c r="B210" s="613" t="s">
        <v>1885</v>
      </c>
      <c r="C210" s="575" t="s">
        <v>3442</v>
      </c>
      <c r="D210" s="575" t="s">
        <v>3442</v>
      </c>
      <c r="E210" s="575" t="s">
        <v>3442</v>
      </c>
      <c r="F210" s="575" t="s">
        <v>3442</v>
      </c>
      <c r="G210" s="575" t="s">
        <v>3442</v>
      </c>
      <c r="H210" s="575" t="s">
        <v>3442</v>
      </c>
      <c r="I210" s="575" t="s">
        <v>3442</v>
      </c>
      <c r="J210" s="575" t="s">
        <v>3442</v>
      </c>
      <c r="K210" s="575" t="s">
        <v>3442</v>
      </c>
      <c r="L210" s="575" t="s">
        <v>3442</v>
      </c>
      <c r="M210" s="575" t="s">
        <v>3442</v>
      </c>
    </row>
    <row r="211" spans="1:13" s="575" customFormat="1" x14ac:dyDescent="0.3">
      <c r="A211" s="575">
        <v>521633</v>
      </c>
      <c r="B211" s="613" t="s">
        <v>1885</v>
      </c>
      <c r="C211" s="575" t="s">
        <v>3442</v>
      </c>
      <c r="D211" s="575" t="s">
        <v>3442</v>
      </c>
      <c r="E211" s="575" t="s">
        <v>3442</v>
      </c>
      <c r="F211" s="575" t="s">
        <v>3442</v>
      </c>
      <c r="G211" s="575" t="s">
        <v>3442</v>
      </c>
      <c r="H211" s="575" t="s">
        <v>3442</v>
      </c>
      <c r="I211" s="575" t="s">
        <v>3442</v>
      </c>
      <c r="J211" s="575" t="s">
        <v>3442</v>
      </c>
      <c r="K211" s="575" t="s">
        <v>3442</v>
      </c>
      <c r="L211" s="575" t="s">
        <v>3442</v>
      </c>
      <c r="M211" s="575" t="s">
        <v>3442</v>
      </c>
    </row>
    <row r="212" spans="1:13" s="575" customFormat="1" x14ac:dyDescent="0.3">
      <c r="A212" s="575">
        <v>521643</v>
      </c>
      <c r="B212" s="613" t="s">
        <v>1885</v>
      </c>
      <c r="C212" s="575" t="s">
        <v>3442</v>
      </c>
      <c r="D212" s="575" t="s">
        <v>3442</v>
      </c>
      <c r="E212" s="575" t="s">
        <v>3442</v>
      </c>
      <c r="F212" s="575" t="s">
        <v>3442</v>
      </c>
      <c r="G212" s="575" t="s">
        <v>3442</v>
      </c>
      <c r="H212" s="575" t="s">
        <v>3442</v>
      </c>
      <c r="I212" s="575" t="s">
        <v>3442</v>
      </c>
      <c r="J212" s="575" t="s">
        <v>3442</v>
      </c>
      <c r="K212" s="575" t="s">
        <v>3442</v>
      </c>
      <c r="L212" s="575" t="s">
        <v>3442</v>
      </c>
      <c r="M212" s="575" t="s">
        <v>3442</v>
      </c>
    </row>
    <row r="213" spans="1:13" s="575" customFormat="1" x14ac:dyDescent="0.3">
      <c r="A213" s="575">
        <v>521648</v>
      </c>
      <c r="B213" s="613" t="s">
        <v>1885</v>
      </c>
      <c r="C213" s="575" t="s">
        <v>3442</v>
      </c>
      <c r="D213" s="575" t="s">
        <v>3442</v>
      </c>
      <c r="E213" s="575" t="s">
        <v>3442</v>
      </c>
      <c r="F213" s="575" t="s">
        <v>3442</v>
      </c>
      <c r="G213" s="575" t="s">
        <v>3442</v>
      </c>
      <c r="H213" s="575" t="s">
        <v>3442</v>
      </c>
      <c r="I213" s="575" t="s">
        <v>3442</v>
      </c>
      <c r="J213" s="575" t="s">
        <v>3442</v>
      </c>
      <c r="K213" s="575" t="s">
        <v>3442</v>
      </c>
      <c r="L213" s="575" t="s">
        <v>3442</v>
      </c>
      <c r="M213" s="575" t="s">
        <v>3442</v>
      </c>
    </row>
    <row r="214" spans="1:13" s="575" customFormat="1" x14ac:dyDescent="0.3">
      <c r="A214" s="575">
        <v>521654</v>
      </c>
      <c r="B214" s="613" t="s">
        <v>1885</v>
      </c>
      <c r="C214" s="575" t="s">
        <v>3442</v>
      </c>
      <c r="D214" s="575" t="s">
        <v>3442</v>
      </c>
      <c r="E214" s="575" t="s">
        <v>3442</v>
      </c>
      <c r="F214" s="575" t="s">
        <v>3442</v>
      </c>
      <c r="G214" s="575" t="s">
        <v>3442</v>
      </c>
      <c r="H214" s="575" t="s">
        <v>3442</v>
      </c>
      <c r="I214" s="575" t="s">
        <v>3442</v>
      </c>
      <c r="J214" s="575" t="s">
        <v>3442</v>
      </c>
      <c r="K214" s="575" t="s">
        <v>3442</v>
      </c>
      <c r="L214" s="575" t="s">
        <v>3442</v>
      </c>
      <c r="M214" s="575" t="s">
        <v>3442</v>
      </c>
    </row>
    <row r="215" spans="1:13" s="575" customFormat="1" x14ac:dyDescent="0.3">
      <c r="A215" s="575">
        <v>521655</v>
      </c>
      <c r="B215" s="613" t="s">
        <v>1885</v>
      </c>
      <c r="C215" s="575" t="s">
        <v>3442</v>
      </c>
      <c r="D215" s="575" t="s">
        <v>3442</v>
      </c>
      <c r="E215" s="575" t="s">
        <v>3442</v>
      </c>
      <c r="F215" s="575" t="s">
        <v>3442</v>
      </c>
      <c r="G215" s="575" t="s">
        <v>3442</v>
      </c>
      <c r="H215" s="575" t="s">
        <v>3442</v>
      </c>
      <c r="I215" s="575" t="s">
        <v>3442</v>
      </c>
      <c r="J215" s="575" t="s">
        <v>3442</v>
      </c>
      <c r="K215" s="575" t="s">
        <v>3442</v>
      </c>
      <c r="L215" s="575" t="s">
        <v>3442</v>
      </c>
      <c r="M215" s="575" t="s">
        <v>3442</v>
      </c>
    </row>
    <row r="216" spans="1:13" s="575" customFormat="1" x14ac:dyDescent="0.3">
      <c r="A216" s="575">
        <v>521680</v>
      </c>
      <c r="B216" s="613" t="s">
        <v>1885</v>
      </c>
      <c r="C216" s="575" t="s">
        <v>3442</v>
      </c>
      <c r="D216" s="575" t="s">
        <v>3442</v>
      </c>
      <c r="E216" s="575" t="s">
        <v>3442</v>
      </c>
      <c r="F216" s="575" t="s">
        <v>3442</v>
      </c>
      <c r="G216" s="575" t="s">
        <v>3442</v>
      </c>
      <c r="H216" s="575" t="s">
        <v>3442</v>
      </c>
      <c r="I216" s="575" t="s">
        <v>3442</v>
      </c>
      <c r="J216" s="575" t="s">
        <v>3442</v>
      </c>
      <c r="K216" s="575" t="s">
        <v>3442</v>
      </c>
      <c r="L216" s="575" t="s">
        <v>3442</v>
      </c>
      <c r="M216" s="575" t="s">
        <v>3442</v>
      </c>
    </row>
    <row r="217" spans="1:13" s="575" customFormat="1" x14ac:dyDescent="0.3">
      <c r="A217" s="575">
        <v>521685</v>
      </c>
      <c r="B217" s="613" t="s">
        <v>1885</v>
      </c>
      <c r="C217" s="575" t="s">
        <v>3442</v>
      </c>
      <c r="D217" s="575" t="s">
        <v>3442</v>
      </c>
      <c r="E217" s="575" t="s">
        <v>3442</v>
      </c>
      <c r="F217" s="575" t="s">
        <v>3442</v>
      </c>
      <c r="G217" s="575" t="s">
        <v>3442</v>
      </c>
      <c r="H217" s="575" t="s">
        <v>3442</v>
      </c>
      <c r="I217" s="575" t="s">
        <v>3442</v>
      </c>
      <c r="J217" s="575" t="s">
        <v>3442</v>
      </c>
      <c r="K217" s="575" t="s">
        <v>3442</v>
      </c>
      <c r="L217" s="575" t="s">
        <v>3442</v>
      </c>
      <c r="M217" s="575" t="s">
        <v>3442</v>
      </c>
    </row>
    <row r="218" spans="1:13" s="575" customFormat="1" x14ac:dyDescent="0.3">
      <c r="A218" s="575">
        <v>521691</v>
      </c>
      <c r="B218" s="613" t="s">
        <v>1885</v>
      </c>
      <c r="C218" s="575" t="s">
        <v>3442</v>
      </c>
      <c r="D218" s="575" t="s">
        <v>3442</v>
      </c>
      <c r="E218" s="575" t="s">
        <v>3442</v>
      </c>
      <c r="F218" s="575" t="s">
        <v>3442</v>
      </c>
      <c r="G218" s="575" t="s">
        <v>3442</v>
      </c>
      <c r="H218" s="575" t="s">
        <v>3442</v>
      </c>
      <c r="I218" s="575" t="s">
        <v>3442</v>
      </c>
      <c r="J218" s="575" t="s">
        <v>3442</v>
      </c>
      <c r="K218" s="575" t="s">
        <v>3442</v>
      </c>
      <c r="L218" s="575" t="s">
        <v>3442</v>
      </c>
      <c r="M218" s="575" t="s">
        <v>3442</v>
      </c>
    </row>
    <row r="219" spans="1:13" s="575" customFormat="1" x14ac:dyDescent="0.3">
      <c r="A219" s="575">
        <v>521741</v>
      </c>
      <c r="B219" s="613" t="s">
        <v>1885</v>
      </c>
      <c r="C219" s="575" t="s">
        <v>3442</v>
      </c>
      <c r="D219" s="575" t="s">
        <v>3442</v>
      </c>
      <c r="E219" s="575" t="s">
        <v>3442</v>
      </c>
      <c r="F219" s="575" t="s">
        <v>3442</v>
      </c>
      <c r="G219" s="575" t="s">
        <v>3442</v>
      </c>
      <c r="H219" s="575" t="s">
        <v>3442</v>
      </c>
      <c r="I219" s="575" t="s">
        <v>3442</v>
      </c>
      <c r="J219" s="575" t="s">
        <v>3442</v>
      </c>
      <c r="K219" s="575" t="s">
        <v>3442</v>
      </c>
      <c r="L219" s="575" t="s">
        <v>3442</v>
      </c>
      <c r="M219" s="575" t="s">
        <v>3442</v>
      </c>
    </row>
    <row r="220" spans="1:13" s="575" customFormat="1" x14ac:dyDescent="0.3">
      <c r="A220" s="575">
        <v>521757</v>
      </c>
      <c r="B220" s="613" t="s">
        <v>1885</v>
      </c>
      <c r="C220" s="575" t="s">
        <v>3442</v>
      </c>
      <c r="D220" s="575" t="s">
        <v>3442</v>
      </c>
      <c r="E220" s="575" t="s">
        <v>3442</v>
      </c>
      <c r="F220" s="575" t="s">
        <v>3442</v>
      </c>
      <c r="G220" s="575" t="s">
        <v>3442</v>
      </c>
      <c r="H220" s="575" t="s">
        <v>3442</v>
      </c>
      <c r="I220" s="575" t="s">
        <v>3442</v>
      </c>
      <c r="J220" s="575" t="s">
        <v>3442</v>
      </c>
      <c r="K220" s="575" t="s">
        <v>3442</v>
      </c>
      <c r="L220" s="575" t="s">
        <v>3442</v>
      </c>
      <c r="M220" s="575" t="s">
        <v>3442</v>
      </c>
    </row>
    <row r="221" spans="1:13" s="575" customFormat="1" x14ac:dyDescent="0.3">
      <c r="A221" s="575">
        <v>521758</v>
      </c>
      <c r="B221" s="613" t="s">
        <v>1885</v>
      </c>
      <c r="C221" s="575" t="s">
        <v>3442</v>
      </c>
      <c r="D221" s="575" t="s">
        <v>3442</v>
      </c>
      <c r="E221" s="575" t="s">
        <v>3442</v>
      </c>
      <c r="F221" s="575" t="s">
        <v>3442</v>
      </c>
      <c r="G221" s="575" t="s">
        <v>3442</v>
      </c>
      <c r="H221" s="575" t="s">
        <v>3442</v>
      </c>
      <c r="I221" s="575" t="s">
        <v>3442</v>
      </c>
      <c r="J221" s="575" t="s">
        <v>3442</v>
      </c>
      <c r="K221" s="575" t="s">
        <v>3442</v>
      </c>
      <c r="L221" s="575" t="s">
        <v>3442</v>
      </c>
      <c r="M221" s="575" t="s">
        <v>3442</v>
      </c>
    </row>
    <row r="222" spans="1:13" s="575" customFormat="1" x14ac:dyDescent="0.3">
      <c r="A222" s="575">
        <v>521777</v>
      </c>
      <c r="B222" s="613" t="s">
        <v>1885</v>
      </c>
      <c r="C222" s="575" t="s">
        <v>3442</v>
      </c>
      <c r="D222" s="575" t="s">
        <v>3442</v>
      </c>
      <c r="E222" s="575" t="s">
        <v>3442</v>
      </c>
      <c r="F222" s="575" t="s">
        <v>3442</v>
      </c>
      <c r="G222" s="575" t="s">
        <v>3442</v>
      </c>
      <c r="H222" s="575" t="s">
        <v>3442</v>
      </c>
      <c r="I222" s="575" t="s">
        <v>3442</v>
      </c>
      <c r="J222" s="575" t="s">
        <v>3442</v>
      </c>
      <c r="K222" s="575" t="s">
        <v>3442</v>
      </c>
      <c r="L222" s="575" t="s">
        <v>3442</v>
      </c>
      <c r="M222" s="575" t="s">
        <v>3442</v>
      </c>
    </row>
    <row r="223" spans="1:13" s="575" customFormat="1" x14ac:dyDescent="0.3">
      <c r="A223" s="575">
        <v>521778</v>
      </c>
      <c r="B223" s="613" t="s">
        <v>1885</v>
      </c>
      <c r="C223" s="575" t="s">
        <v>3442</v>
      </c>
      <c r="D223" s="575" t="s">
        <v>3442</v>
      </c>
      <c r="E223" s="575" t="s">
        <v>3442</v>
      </c>
      <c r="F223" s="575" t="s">
        <v>3442</v>
      </c>
      <c r="G223" s="575" t="s">
        <v>3442</v>
      </c>
      <c r="H223" s="575" t="s">
        <v>3442</v>
      </c>
      <c r="I223" s="575" t="s">
        <v>3442</v>
      </c>
      <c r="J223" s="575" t="s">
        <v>3442</v>
      </c>
      <c r="K223" s="575" t="s">
        <v>3442</v>
      </c>
      <c r="L223" s="575" t="s">
        <v>3442</v>
      </c>
      <c r="M223" s="575" t="s">
        <v>3442</v>
      </c>
    </row>
    <row r="224" spans="1:13" s="575" customFormat="1" x14ac:dyDescent="0.3">
      <c r="A224" s="575">
        <v>521847</v>
      </c>
      <c r="B224" s="613" t="s">
        <v>1885</v>
      </c>
      <c r="C224" s="575" t="s">
        <v>3442</v>
      </c>
      <c r="D224" s="575" t="s">
        <v>3442</v>
      </c>
      <c r="E224" s="575" t="s">
        <v>3442</v>
      </c>
      <c r="F224" s="575" t="s">
        <v>3442</v>
      </c>
      <c r="G224" s="575" t="s">
        <v>3442</v>
      </c>
      <c r="H224" s="575" t="s">
        <v>3442</v>
      </c>
      <c r="I224" s="575" t="s">
        <v>3442</v>
      </c>
      <c r="J224" s="575" t="s">
        <v>3442</v>
      </c>
      <c r="K224" s="575" t="s">
        <v>3442</v>
      </c>
      <c r="L224" s="575" t="s">
        <v>3442</v>
      </c>
      <c r="M224" s="575" t="s">
        <v>3442</v>
      </c>
    </row>
    <row r="225" spans="1:13" s="575" customFormat="1" x14ac:dyDescent="0.3">
      <c r="A225" s="575">
        <v>521865</v>
      </c>
      <c r="B225" s="613" t="s">
        <v>1885</v>
      </c>
      <c r="C225" s="575" t="s">
        <v>3442</v>
      </c>
      <c r="D225" s="575" t="s">
        <v>3442</v>
      </c>
      <c r="E225" s="575" t="s">
        <v>3442</v>
      </c>
      <c r="F225" s="575" t="s">
        <v>3442</v>
      </c>
      <c r="G225" s="575" t="s">
        <v>3442</v>
      </c>
      <c r="H225" s="575" t="s">
        <v>3442</v>
      </c>
      <c r="I225" s="575" t="s">
        <v>3442</v>
      </c>
      <c r="J225" s="575" t="s">
        <v>3442</v>
      </c>
      <c r="K225" s="575" t="s">
        <v>3442</v>
      </c>
      <c r="L225" s="575" t="s">
        <v>3442</v>
      </c>
      <c r="M225" s="575" t="s">
        <v>3442</v>
      </c>
    </row>
    <row r="226" spans="1:13" s="575" customFormat="1" x14ac:dyDescent="0.3">
      <c r="A226" s="575">
        <v>521874</v>
      </c>
      <c r="B226" s="613" t="s">
        <v>1885</v>
      </c>
      <c r="C226" s="575" t="s">
        <v>3442</v>
      </c>
      <c r="D226" s="575" t="s">
        <v>3442</v>
      </c>
      <c r="E226" s="575" t="s">
        <v>3442</v>
      </c>
      <c r="F226" s="575" t="s">
        <v>3442</v>
      </c>
      <c r="G226" s="575" t="s">
        <v>3442</v>
      </c>
      <c r="H226" s="575" t="s">
        <v>3442</v>
      </c>
      <c r="I226" s="575" t="s">
        <v>3442</v>
      </c>
      <c r="J226" s="575" t="s">
        <v>3442</v>
      </c>
      <c r="K226" s="575" t="s">
        <v>3442</v>
      </c>
      <c r="L226" s="575" t="s">
        <v>3442</v>
      </c>
      <c r="M226" s="575" t="s">
        <v>3442</v>
      </c>
    </row>
    <row r="227" spans="1:13" s="575" customFormat="1" x14ac:dyDescent="0.3">
      <c r="A227" s="575">
        <v>521902</v>
      </c>
      <c r="B227" s="613" t="s">
        <v>1885</v>
      </c>
      <c r="C227" s="575" t="s">
        <v>3442</v>
      </c>
      <c r="D227" s="575" t="s">
        <v>3442</v>
      </c>
      <c r="E227" s="575" t="s">
        <v>3442</v>
      </c>
      <c r="F227" s="575" t="s">
        <v>3442</v>
      </c>
      <c r="G227" s="575" t="s">
        <v>3442</v>
      </c>
      <c r="H227" s="575" t="s">
        <v>3442</v>
      </c>
      <c r="I227" s="575" t="s">
        <v>3442</v>
      </c>
      <c r="J227" s="575" t="s">
        <v>3442</v>
      </c>
      <c r="K227" s="575" t="s">
        <v>3442</v>
      </c>
      <c r="L227" s="575" t="s">
        <v>3442</v>
      </c>
      <c r="M227" s="575" t="s">
        <v>3442</v>
      </c>
    </row>
    <row r="228" spans="1:13" s="575" customFormat="1" x14ac:dyDescent="0.3">
      <c r="A228" s="575">
        <v>521924</v>
      </c>
      <c r="B228" s="613" t="s">
        <v>1885</v>
      </c>
      <c r="C228" s="575" t="s">
        <v>3442</v>
      </c>
      <c r="D228" s="575" t="s">
        <v>3442</v>
      </c>
      <c r="E228" s="575" t="s">
        <v>3442</v>
      </c>
      <c r="F228" s="575" t="s">
        <v>3442</v>
      </c>
      <c r="G228" s="575" t="s">
        <v>3442</v>
      </c>
      <c r="H228" s="575" t="s">
        <v>3442</v>
      </c>
      <c r="I228" s="575" t="s">
        <v>3442</v>
      </c>
      <c r="J228" s="575" t="s">
        <v>3442</v>
      </c>
      <c r="K228" s="575" t="s">
        <v>3442</v>
      </c>
      <c r="L228" s="575" t="s">
        <v>3442</v>
      </c>
      <c r="M228" s="575" t="s">
        <v>3442</v>
      </c>
    </row>
    <row r="229" spans="1:13" s="575" customFormat="1" x14ac:dyDescent="0.3">
      <c r="A229" s="575">
        <v>521942</v>
      </c>
      <c r="B229" s="613" t="s">
        <v>1885</v>
      </c>
      <c r="C229" s="575" t="s">
        <v>3442</v>
      </c>
      <c r="D229" s="575" t="s">
        <v>3442</v>
      </c>
      <c r="E229" s="575" t="s">
        <v>3442</v>
      </c>
      <c r="F229" s="575" t="s">
        <v>3442</v>
      </c>
      <c r="G229" s="575" t="s">
        <v>3442</v>
      </c>
      <c r="H229" s="575" t="s">
        <v>3442</v>
      </c>
      <c r="I229" s="575" t="s">
        <v>3442</v>
      </c>
      <c r="J229" s="575" t="s">
        <v>3442</v>
      </c>
      <c r="K229" s="575" t="s">
        <v>3442</v>
      </c>
      <c r="L229" s="575" t="s">
        <v>3442</v>
      </c>
      <c r="M229" s="575" t="s">
        <v>3442</v>
      </c>
    </row>
    <row r="230" spans="1:13" s="575" customFormat="1" x14ac:dyDescent="0.3">
      <c r="A230" s="575">
        <v>521946</v>
      </c>
      <c r="B230" s="613" t="s">
        <v>1885</v>
      </c>
      <c r="C230" s="575" t="s">
        <v>3442</v>
      </c>
      <c r="D230" s="575" t="s">
        <v>3442</v>
      </c>
      <c r="E230" s="575" t="s">
        <v>3442</v>
      </c>
      <c r="F230" s="575" t="s">
        <v>3442</v>
      </c>
      <c r="G230" s="575" t="s">
        <v>3442</v>
      </c>
      <c r="H230" s="575" t="s">
        <v>3442</v>
      </c>
      <c r="I230" s="575" t="s">
        <v>3442</v>
      </c>
      <c r="J230" s="575" t="s">
        <v>3442</v>
      </c>
      <c r="K230" s="575" t="s">
        <v>3442</v>
      </c>
      <c r="L230" s="575" t="s">
        <v>3442</v>
      </c>
      <c r="M230" s="575" t="s">
        <v>3442</v>
      </c>
    </row>
    <row r="231" spans="1:13" s="575" customFormat="1" x14ac:dyDescent="0.3">
      <c r="A231" s="575">
        <v>521949</v>
      </c>
      <c r="B231" s="613" t="s">
        <v>1885</v>
      </c>
      <c r="C231" s="575" t="s">
        <v>3442</v>
      </c>
      <c r="D231" s="575" t="s">
        <v>3442</v>
      </c>
      <c r="E231" s="575" t="s">
        <v>3442</v>
      </c>
      <c r="F231" s="575" t="s">
        <v>3442</v>
      </c>
      <c r="G231" s="575" t="s">
        <v>3442</v>
      </c>
      <c r="H231" s="575" t="s">
        <v>3442</v>
      </c>
      <c r="I231" s="575" t="s">
        <v>3442</v>
      </c>
      <c r="J231" s="575" t="s">
        <v>3442</v>
      </c>
      <c r="K231" s="575" t="s">
        <v>3442</v>
      </c>
      <c r="L231" s="575" t="s">
        <v>3442</v>
      </c>
      <c r="M231" s="575" t="s">
        <v>3442</v>
      </c>
    </row>
    <row r="232" spans="1:13" s="575" customFormat="1" x14ac:dyDescent="0.3">
      <c r="A232" s="575">
        <v>521951</v>
      </c>
      <c r="B232" s="613" t="s">
        <v>1885</v>
      </c>
      <c r="C232" s="575" t="s">
        <v>3442</v>
      </c>
      <c r="D232" s="575" t="s">
        <v>3442</v>
      </c>
      <c r="E232" s="575" t="s">
        <v>3442</v>
      </c>
      <c r="F232" s="575" t="s">
        <v>3442</v>
      </c>
      <c r="G232" s="575" t="s">
        <v>3442</v>
      </c>
      <c r="H232" s="575" t="s">
        <v>3442</v>
      </c>
      <c r="I232" s="575" t="s">
        <v>3442</v>
      </c>
      <c r="J232" s="575" t="s">
        <v>3442</v>
      </c>
      <c r="K232" s="575" t="s">
        <v>3442</v>
      </c>
      <c r="L232" s="575" t="s">
        <v>3442</v>
      </c>
      <c r="M232" s="575" t="s">
        <v>3442</v>
      </c>
    </row>
    <row r="233" spans="1:13" s="575" customFormat="1" x14ac:dyDescent="0.3">
      <c r="A233" s="575">
        <v>521983</v>
      </c>
      <c r="B233" s="613" t="s">
        <v>1885</v>
      </c>
      <c r="C233" s="575" t="s">
        <v>3442</v>
      </c>
      <c r="D233" s="575" t="s">
        <v>3442</v>
      </c>
      <c r="E233" s="575" t="s">
        <v>3442</v>
      </c>
      <c r="F233" s="575" t="s">
        <v>3442</v>
      </c>
      <c r="G233" s="575" t="s">
        <v>3442</v>
      </c>
      <c r="H233" s="575" t="s">
        <v>3442</v>
      </c>
      <c r="I233" s="575" t="s">
        <v>3442</v>
      </c>
      <c r="J233" s="575" t="s">
        <v>3442</v>
      </c>
      <c r="K233" s="575" t="s">
        <v>3442</v>
      </c>
      <c r="L233" s="575" t="s">
        <v>3442</v>
      </c>
      <c r="M233" s="575" t="s">
        <v>3442</v>
      </c>
    </row>
    <row r="234" spans="1:13" s="575" customFormat="1" x14ac:dyDescent="0.3">
      <c r="A234" s="575">
        <v>522059</v>
      </c>
      <c r="B234" s="613" t="s">
        <v>1885</v>
      </c>
      <c r="C234" s="575" t="s">
        <v>3442</v>
      </c>
      <c r="D234" s="575" t="s">
        <v>3442</v>
      </c>
      <c r="E234" s="575" t="s">
        <v>3442</v>
      </c>
      <c r="F234" s="575" t="s">
        <v>3442</v>
      </c>
      <c r="G234" s="575" t="s">
        <v>3442</v>
      </c>
      <c r="H234" s="575" t="s">
        <v>3442</v>
      </c>
      <c r="I234" s="575" t="s">
        <v>3442</v>
      </c>
      <c r="J234" s="575" t="s">
        <v>3442</v>
      </c>
      <c r="K234" s="575" t="s">
        <v>3442</v>
      </c>
      <c r="L234" s="575" t="s">
        <v>3442</v>
      </c>
      <c r="M234" s="575" t="s">
        <v>3442</v>
      </c>
    </row>
    <row r="235" spans="1:13" s="575" customFormat="1" x14ac:dyDescent="0.3">
      <c r="A235" s="575">
        <v>522081</v>
      </c>
      <c r="B235" s="613" t="s">
        <v>1885</v>
      </c>
      <c r="C235" s="575" t="s">
        <v>3442</v>
      </c>
      <c r="D235" s="575" t="s">
        <v>3442</v>
      </c>
      <c r="E235" s="575" t="s">
        <v>3442</v>
      </c>
      <c r="F235" s="575" t="s">
        <v>3442</v>
      </c>
      <c r="G235" s="575" t="s">
        <v>3442</v>
      </c>
      <c r="H235" s="575" t="s">
        <v>3442</v>
      </c>
      <c r="I235" s="575" t="s">
        <v>3442</v>
      </c>
      <c r="J235" s="575" t="s">
        <v>3442</v>
      </c>
      <c r="K235" s="575" t="s">
        <v>3442</v>
      </c>
      <c r="L235" s="575" t="s">
        <v>3442</v>
      </c>
      <c r="M235" s="575" t="s">
        <v>3442</v>
      </c>
    </row>
    <row r="236" spans="1:13" s="575" customFormat="1" x14ac:dyDescent="0.3">
      <c r="A236" s="575">
        <v>522086</v>
      </c>
      <c r="B236" s="613" t="s">
        <v>1885</v>
      </c>
      <c r="C236" s="575" t="s">
        <v>3442</v>
      </c>
      <c r="D236" s="575" t="s">
        <v>3442</v>
      </c>
      <c r="E236" s="575" t="s">
        <v>3442</v>
      </c>
      <c r="F236" s="575" t="s">
        <v>3442</v>
      </c>
      <c r="G236" s="575" t="s">
        <v>3442</v>
      </c>
      <c r="H236" s="575" t="s">
        <v>3442</v>
      </c>
      <c r="I236" s="575" t="s">
        <v>3442</v>
      </c>
      <c r="J236" s="575" t="s">
        <v>3442</v>
      </c>
      <c r="K236" s="575" t="s">
        <v>3442</v>
      </c>
      <c r="L236" s="575" t="s">
        <v>3442</v>
      </c>
      <c r="M236" s="575" t="s">
        <v>3442</v>
      </c>
    </row>
    <row r="237" spans="1:13" s="575" customFormat="1" x14ac:dyDescent="0.3">
      <c r="A237" s="575">
        <v>522091</v>
      </c>
      <c r="B237" s="613" t="s">
        <v>1885</v>
      </c>
      <c r="C237" s="575" t="s">
        <v>3442</v>
      </c>
      <c r="D237" s="575" t="s">
        <v>3442</v>
      </c>
      <c r="E237" s="575" t="s">
        <v>3442</v>
      </c>
      <c r="F237" s="575" t="s">
        <v>3442</v>
      </c>
      <c r="G237" s="575" t="s">
        <v>3442</v>
      </c>
      <c r="H237" s="575" t="s">
        <v>3442</v>
      </c>
      <c r="I237" s="575" t="s">
        <v>3442</v>
      </c>
      <c r="J237" s="575" t="s">
        <v>3442</v>
      </c>
      <c r="K237" s="575" t="s">
        <v>3442</v>
      </c>
      <c r="L237" s="575" t="s">
        <v>3442</v>
      </c>
      <c r="M237" s="575" t="s">
        <v>3442</v>
      </c>
    </row>
    <row r="238" spans="1:13" s="575" customFormat="1" x14ac:dyDescent="0.3">
      <c r="A238" s="575">
        <v>522120</v>
      </c>
      <c r="B238" s="613" t="s">
        <v>1885</v>
      </c>
      <c r="C238" s="575" t="s">
        <v>3442</v>
      </c>
      <c r="D238" s="575" t="s">
        <v>3442</v>
      </c>
      <c r="E238" s="575" t="s">
        <v>3442</v>
      </c>
      <c r="F238" s="575" t="s">
        <v>3442</v>
      </c>
      <c r="G238" s="575" t="s">
        <v>3442</v>
      </c>
      <c r="H238" s="575" t="s">
        <v>3442</v>
      </c>
      <c r="I238" s="575" t="s">
        <v>3442</v>
      </c>
      <c r="J238" s="575" t="s">
        <v>3442</v>
      </c>
      <c r="K238" s="575" t="s">
        <v>3442</v>
      </c>
      <c r="L238" s="575" t="s">
        <v>3442</v>
      </c>
      <c r="M238" s="575" t="s">
        <v>3442</v>
      </c>
    </row>
    <row r="239" spans="1:13" s="575" customFormat="1" x14ac:dyDescent="0.3">
      <c r="A239" s="575">
        <v>522206</v>
      </c>
      <c r="B239" s="613" t="s">
        <v>1885</v>
      </c>
      <c r="C239" s="575" t="s">
        <v>3442</v>
      </c>
      <c r="D239" s="575" t="s">
        <v>3442</v>
      </c>
      <c r="E239" s="575" t="s">
        <v>3442</v>
      </c>
      <c r="F239" s="575" t="s">
        <v>3442</v>
      </c>
      <c r="G239" s="575" t="s">
        <v>3442</v>
      </c>
      <c r="H239" s="575" t="s">
        <v>3442</v>
      </c>
      <c r="I239" s="575" t="s">
        <v>3442</v>
      </c>
      <c r="J239" s="575" t="s">
        <v>3442</v>
      </c>
      <c r="K239" s="575" t="s">
        <v>3442</v>
      </c>
      <c r="L239" s="575" t="s">
        <v>3442</v>
      </c>
      <c r="M239" s="575" t="s">
        <v>3442</v>
      </c>
    </row>
    <row r="240" spans="1:13" s="575" customFormat="1" x14ac:dyDescent="0.3">
      <c r="A240" s="575">
        <v>522233</v>
      </c>
      <c r="B240" s="613" t="s">
        <v>1885</v>
      </c>
      <c r="C240" s="575" t="s">
        <v>3442</v>
      </c>
      <c r="D240" s="575" t="s">
        <v>3442</v>
      </c>
      <c r="E240" s="575" t="s">
        <v>3442</v>
      </c>
      <c r="F240" s="575" t="s">
        <v>3442</v>
      </c>
      <c r="G240" s="575" t="s">
        <v>3442</v>
      </c>
      <c r="H240" s="575" t="s">
        <v>3442</v>
      </c>
      <c r="I240" s="575" t="s">
        <v>3442</v>
      </c>
      <c r="J240" s="575" t="s">
        <v>3442</v>
      </c>
      <c r="K240" s="575" t="s">
        <v>3442</v>
      </c>
      <c r="L240" s="575" t="s">
        <v>3442</v>
      </c>
      <c r="M240" s="575" t="s">
        <v>3442</v>
      </c>
    </row>
    <row r="241" spans="1:13" s="575" customFormat="1" x14ac:dyDescent="0.3">
      <c r="A241" s="575">
        <v>522259</v>
      </c>
      <c r="B241" s="613" t="s">
        <v>1885</v>
      </c>
      <c r="C241" s="575" t="s">
        <v>3442</v>
      </c>
      <c r="D241" s="575" t="s">
        <v>3442</v>
      </c>
      <c r="E241" s="575" t="s">
        <v>3442</v>
      </c>
      <c r="F241" s="575" t="s">
        <v>3442</v>
      </c>
      <c r="G241" s="575" t="s">
        <v>3442</v>
      </c>
      <c r="H241" s="575" t="s">
        <v>3442</v>
      </c>
      <c r="I241" s="575" t="s">
        <v>3442</v>
      </c>
      <c r="J241" s="575" t="s">
        <v>3442</v>
      </c>
      <c r="K241" s="575" t="s">
        <v>3442</v>
      </c>
      <c r="L241" s="575" t="s">
        <v>3442</v>
      </c>
      <c r="M241" s="575" t="s">
        <v>3442</v>
      </c>
    </row>
    <row r="242" spans="1:13" s="575" customFormat="1" x14ac:dyDescent="0.3">
      <c r="A242" s="575">
        <v>522275</v>
      </c>
      <c r="B242" s="613" t="s">
        <v>1885</v>
      </c>
      <c r="C242" s="575" t="s">
        <v>3442</v>
      </c>
      <c r="D242" s="575" t="s">
        <v>3442</v>
      </c>
      <c r="E242" s="575" t="s">
        <v>3442</v>
      </c>
      <c r="F242" s="575" t="s">
        <v>3442</v>
      </c>
      <c r="G242" s="575" t="s">
        <v>3442</v>
      </c>
      <c r="H242" s="575" t="s">
        <v>3442</v>
      </c>
      <c r="I242" s="575" t="s">
        <v>3442</v>
      </c>
      <c r="J242" s="575" t="s">
        <v>3442</v>
      </c>
      <c r="K242" s="575" t="s">
        <v>3442</v>
      </c>
      <c r="L242" s="575" t="s">
        <v>3442</v>
      </c>
      <c r="M242" s="575" t="s">
        <v>3442</v>
      </c>
    </row>
    <row r="243" spans="1:13" s="575" customFormat="1" x14ac:dyDescent="0.3">
      <c r="A243" s="575">
        <v>522288</v>
      </c>
      <c r="B243" s="613" t="s">
        <v>1885</v>
      </c>
      <c r="C243" s="575" t="s">
        <v>3442</v>
      </c>
      <c r="D243" s="575" t="s">
        <v>3442</v>
      </c>
      <c r="E243" s="575" t="s">
        <v>3442</v>
      </c>
      <c r="F243" s="575" t="s">
        <v>3442</v>
      </c>
      <c r="G243" s="575" t="s">
        <v>3442</v>
      </c>
      <c r="H243" s="575" t="s">
        <v>3442</v>
      </c>
      <c r="I243" s="575" t="s">
        <v>3442</v>
      </c>
      <c r="J243" s="575" t="s">
        <v>3442</v>
      </c>
      <c r="K243" s="575" t="s">
        <v>3442</v>
      </c>
      <c r="L243" s="575" t="s">
        <v>3442</v>
      </c>
      <c r="M243" s="575" t="s">
        <v>3442</v>
      </c>
    </row>
    <row r="244" spans="1:13" s="575" customFormat="1" x14ac:dyDescent="0.3">
      <c r="A244" s="575">
        <v>522295</v>
      </c>
      <c r="B244" s="613" t="s">
        <v>1885</v>
      </c>
      <c r="C244" s="575" t="s">
        <v>3442</v>
      </c>
      <c r="D244" s="575" t="s">
        <v>3442</v>
      </c>
      <c r="E244" s="575" t="s">
        <v>3442</v>
      </c>
      <c r="F244" s="575" t="s">
        <v>3442</v>
      </c>
      <c r="G244" s="575" t="s">
        <v>3442</v>
      </c>
      <c r="H244" s="575" t="s">
        <v>3442</v>
      </c>
      <c r="I244" s="575" t="s">
        <v>3442</v>
      </c>
      <c r="J244" s="575" t="s">
        <v>3442</v>
      </c>
      <c r="K244" s="575" t="s">
        <v>3442</v>
      </c>
      <c r="L244" s="575" t="s">
        <v>3442</v>
      </c>
      <c r="M244" s="575" t="s">
        <v>3442</v>
      </c>
    </row>
    <row r="245" spans="1:13" s="575" customFormat="1" x14ac:dyDescent="0.3">
      <c r="A245" s="575">
        <v>522400</v>
      </c>
      <c r="B245" s="613" t="s">
        <v>1885</v>
      </c>
      <c r="C245" s="575" t="s">
        <v>3442</v>
      </c>
      <c r="D245" s="575" t="s">
        <v>3442</v>
      </c>
      <c r="E245" s="575" t="s">
        <v>3442</v>
      </c>
      <c r="F245" s="575" t="s">
        <v>3442</v>
      </c>
      <c r="G245" s="575" t="s">
        <v>3442</v>
      </c>
      <c r="H245" s="575" t="s">
        <v>3442</v>
      </c>
      <c r="I245" s="575" t="s">
        <v>3442</v>
      </c>
      <c r="J245" s="575" t="s">
        <v>3442</v>
      </c>
      <c r="K245" s="575" t="s">
        <v>3442</v>
      </c>
      <c r="L245" s="575" t="s">
        <v>3442</v>
      </c>
      <c r="M245" s="575" t="s">
        <v>3442</v>
      </c>
    </row>
    <row r="246" spans="1:13" s="575" customFormat="1" x14ac:dyDescent="0.3">
      <c r="A246" s="575">
        <v>522411</v>
      </c>
      <c r="B246" s="613" t="s">
        <v>1885</v>
      </c>
      <c r="C246" s="575" t="s">
        <v>3442</v>
      </c>
      <c r="D246" s="575" t="s">
        <v>3442</v>
      </c>
      <c r="E246" s="575" t="s">
        <v>3442</v>
      </c>
      <c r="F246" s="575" t="s">
        <v>3442</v>
      </c>
      <c r="G246" s="575" t="s">
        <v>3442</v>
      </c>
      <c r="H246" s="575" t="s">
        <v>3442</v>
      </c>
      <c r="I246" s="575" t="s">
        <v>3442</v>
      </c>
      <c r="J246" s="575" t="s">
        <v>3442</v>
      </c>
      <c r="K246" s="575" t="s">
        <v>3442</v>
      </c>
      <c r="L246" s="575" t="s">
        <v>3442</v>
      </c>
      <c r="M246" s="575" t="s">
        <v>3442</v>
      </c>
    </row>
    <row r="247" spans="1:13" s="575" customFormat="1" x14ac:dyDescent="0.3">
      <c r="A247" s="575">
        <v>522414</v>
      </c>
      <c r="B247" s="613" t="s">
        <v>1885</v>
      </c>
      <c r="C247" s="575" t="s">
        <v>3442</v>
      </c>
      <c r="D247" s="575" t="s">
        <v>3442</v>
      </c>
      <c r="E247" s="575" t="s">
        <v>3442</v>
      </c>
      <c r="F247" s="575" t="s">
        <v>3442</v>
      </c>
      <c r="G247" s="575" t="s">
        <v>3442</v>
      </c>
      <c r="H247" s="575" t="s">
        <v>3442</v>
      </c>
      <c r="I247" s="575" t="s">
        <v>3442</v>
      </c>
      <c r="J247" s="575" t="s">
        <v>3442</v>
      </c>
      <c r="K247" s="575" t="s">
        <v>3442</v>
      </c>
      <c r="L247" s="575" t="s">
        <v>3442</v>
      </c>
      <c r="M247" s="575" t="s">
        <v>3442</v>
      </c>
    </row>
    <row r="248" spans="1:13" s="575" customFormat="1" x14ac:dyDescent="0.3">
      <c r="A248" s="575">
        <v>522453</v>
      </c>
      <c r="B248" s="613" t="s">
        <v>1885</v>
      </c>
      <c r="C248" s="575" t="s">
        <v>3442</v>
      </c>
      <c r="D248" s="575" t="s">
        <v>3442</v>
      </c>
      <c r="E248" s="575" t="s">
        <v>3442</v>
      </c>
      <c r="F248" s="575" t="s">
        <v>3442</v>
      </c>
      <c r="G248" s="575" t="s">
        <v>3442</v>
      </c>
      <c r="H248" s="575" t="s">
        <v>3442</v>
      </c>
      <c r="I248" s="575" t="s">
        <v>3442</v>
      </c>
      <c r="J248" s="575" t="s">
        <v>3442</v>
      </c>
      <c r="K248" s="575" t="s">
        <v>3442</v>
      </c>
      <c r="L248" s="575" t="s">
        <v>3442</v>
      </c>
      <c r="M248" s="575" t="s">
        <v>3442</v>
      </c>
    </row>
    <row r="249" spans="1:13" s="575" customFormat="1" x14ac:dyDescent="0.3">
      <c r="A249" s="575">
        <v>522468</v>
      </c>
      <c r="B249" s="613" t="s">
        <v>1885</v>
      </c>
      <c r="C249" s="575" t="s">
        <v>3442</v>
      </c>
      <c r="D249" s="575" t="s">
        <v>3442</v>
      </c>
      <c r="E249" s="575" t="s">
        <v>3442</v>
      </c>
      <c r="F249" s="575" t="s">
        <v>3442</v>
      </c>
      <c r="G249" s="575" t="s">
        <v>3442</v>
      </c>
      <c r="H249" s="575" t="s">
        <v>3442</v>
      </c>
      <c r="I249" s="575" t="s">
        <v>3442</v>
      </c>
      <c r="J249" s="575" t="s">
        <v>3442</v>
      </c>
      <c r="K249" s="575" t="s">
        <v>3442</v>
      </c>
      <c r="L249" s="575" t="s">
        <v>3442</v>
      </c>
      <c r="M249" s="575" t="s">
        <v>3442</v>
      </c>
    </row>
    <row r="250" spans="1:13" s="575" customFormat="1" x14ac:dyDescent="0.3">
      <c r="A250" s="575">
        <v>522487</v>
      </c>
      <c r="B250" s="613" t="s">
        <v>1885</v>
      </c>
      <c r="C250" s="575" t="s">
        <v>3442</v>
      </c>
      <c r="D250" s="575" t="s">
        <v>3442</v>
      </c>
      <c r="E250" s="575" t="s">
        <v>3442</v>
      </c>
      <c r="F250" s="575" t="s">
        <v>3442</v>
      </c>
      <c r="G250" s="575" t="s">
        <v>3442</v>
      </c>
      <c r="H250" s="575" t="s">
        <v>3442</v>
      </c>
      <c r="I250" s="575" t="s">
        <v>3442</v>
      </c>
      <c r="J250" s="575" t="s">
        <v>3442</v>
      </c>
      <c r="K250" s="575" t="s">
        <v>3442</v>
      </c>
      <c r="L250" s="575" t="s">
        <v>3442</v>
      </c>
      <c r="M250" s="575" t="s">
        <v>3442</v>
      </c>
    </row>
    <row r="251" spans="1:13" s="575" customFormat="1" x14ac:dyDescent="0.3">
      <c r="A251" s="575">
        <v>522497</v>
      </c>
      <c r="B251" s="613" t="s">
        <v>1885</v>
      </c>
      <c r="C251" s="575" t="s">
        <v>3442</v>
      </c>
      <c r="D251" s="575" t="s">
        <v>3442</v>
      </c>
      <c r="E251" s="575" t="s">
        <v>3442</v>
      </c>
      <c r="F251" s="575" t="s">
        <v>3442</v>
      </c>
      <c r="G251" s="575" t="s">
        <v>3442</v>
      </c>
      <c r="H251" s="575" t="s">
        <v>3442</v>
      </c>
      <c r="I251" s="575" t="s">
        <v>3442</v>
      </c>
      <c r="J251" s="575" t="s">
        <v>3442</v>
      </c>
      <c r="K251" s="575" t="s">
        <v>3442</v>
      </c>
      <c r="L251" s="575" t="s">
        <v>3442</v>
      </c>
      <c r="M251" s="575" t="s">
        <v>3442</v>
      </c>
    </row>
    <row r="252" spans="1:13" s="575" customFormat="1" x14ac:dyDescent="0.3">
      <c r="A252" s="575">
        <v>522501</v>
      </c>
      <c r="B252" s="613" t="s">
        <v>1885</v>
      </c>
      <c r="C252" s="575" t="s">
        <v>3442</v>
      </c>
      <c r="D252" s="575" t="s">
        <v>3442</v>
      </c>
      <c r="E252" s="575" t="s">
        <v>3442</v>
      </c>
      <c r="F252" s="575" t="s">
        <v>3442</v>
      </c>
      <c r="G252" s="575" t="s">
        <v>3442</v>
      </c>
      <c r="H252" s="575" t="s">
        <v>3442</v>
      </c>
      <c r="I252" s="575" t="s">
        <v>3442</v>
      </c>
      <c r="J252" s="575" t="s">
        <v>3442</v>
      </c>
      <c r="K252" s="575" t="s">
        <v>3442</v>
      </c>
      <c r="L252" s="575" t="s">
        <v>3442</v>
      </c>
      <c r="M252" s="575" t="s">
        <v>3442</v>
      </c>
    </row>
    <row r="253" spans="1:13" s="575" customFormat="1" x14ac:dyDescent="0.3">
      <c r="A253" s="575">
        <v>522515</v>
      </c>
      <c r="B253" s="613" t="s">
        <v>1885</v>
      </c>
      <c r="C253" s="575" t="s">
        <v>3442</v>
      </c>
      <c r="D253" s="575" t="s">
        <v>3442</v>
      </c>
      <c r="E253" s="575" t="s">
        <v>3442</v>
      </c>
      <c r="F253" s="575" t="s">
        <v>3442</v>
      </c>
      <c r="G253" s="575" t="s">
        <v>3442</v>
      </c>
      <c r="H253" s="575" t="s">
        <v>3442</v>
      </c>
      <c r="I253" s="575" t="s">
        <v>3442</v>
      </c>
      <c r="J253" s="575" t="s">
        <v>3442</v>
      </c>
      <c r="K253" s="575" t="s">
        <v>3442</v>
      </c>
      <c r="L253" s="575" t="s">
        <v>3442</v>
      </c>
      <c r="M253" s="575" t="s">
        <v>3442</v>
      </c>
    </row>
    <row r="254" spans="1:13" s="575" customFormat="1" x14ac:dyDescent="0.3">
      <c r="A254" s="575">
        <v>522524</v>
      </c>
      <c r="B254" s="613" t="s">
        <v>1885</v>
      </c>
      <c r="C254" s="575" t="s">
        <v>3442</v>
      </c>
      <c r="D254" s="575" t="s">
        <v>3442</v>
      </c>
      <c r="E254" s="575" t="s">
        <v>3442</v>
      </c>
      <c r="F254" s="575" t="s">
        <v>3442</v>
      </c>
      <c r="G254" s="575" t="s">
        <v>3442</v>
      </c>
      <c r="H254" s="575" t="s">
        <v>3442</v>
      </c>
      <c r="I254" s="575" t="s">
        <v>3442</v>
      </c>
      <c r="J254" s="575" t="s">
        <v>3442</v>
      </c>
      <c r="K254" s="575" t="s">
        <v>3442</v>
      </c>
      <c r="L254" s="575" t="s">
        <v>3442</v>
      </c>
      <c r="M254" s="575" t="s">
        <v>3442</v>
      </c>
    </row>
    <row r="255" spans="1:13" s="575" customFormat="1" x14ac:dyDescent="0.3">
      <c r="A255" s="575">
        <v>522530</v>
      </c>
      <c r="B255" s="613" t="s">
        <v>1885</v>
      </c>
      <c r="C255" s="575" t="s">
        <v>3442</v>
      </c>
      <c r="D255" s="575" t="s">
        <v>3442</v>
      </c>
      <c r="E255" s="575" t="s">
        <v>3442</v>
      </c>
      <c r="F255" s="575" t="s">
        <v>3442</v>
      </c>
      <c r="G255" s="575" t="s">
        <v>3442</v>
      </c>
      <c r="H255" s="575" t="s">
        <v>3442</v>
      </c>
      <c r="I255" s="575" t="s">
        <v>3442</v>
      </c>
      <c r="J255" s="575" t="s">
        <v>3442</v>
      </c>
      <c r="K255" s="575" t="s">
        <v>3442</v>
      </c>
      <c r="L255" s="575" t="s">
        <v>3442</v>
      </c>
      <c r="M255" s="575" t="s">
        <v>3442</v>
      </c>
    </row>
    <row r="256" spans="1:13" s="575" customFormat="1" x14ac:dyDescent="0.3">
      <c r="A256" s="575">
        <v>522538</v>
      </c>
      <c r="B256" s="613" t="s">
        <v>1885</v>
      </c>
      <c r="C256" s="575" t="s">
        <v>3442</v>
      </c>
      <c r="D256" s="575" t="s">
        <v>3442</v>
      </c>
      <c r="E256" s="575" t="s">
        <v>3442</v>
      </c>
      <c r="F256" s="575" t="s">
        <v>3442</v>
      </c>
      <c r="G256" s="575" t="s">
        <v>3442</v>
      </c>
      <c r="H256" s="575" t="s">
        <v>3442</v>
      </c>
      <c r="I256" s="575" t="s">
        <v>3442</v>
      </c>
      <c r="J256" s="575" t="s">
        <v>3442</v>
      </c>
      <c r="K256" s="575" t="s">
        <v>3442</v>
      </c>
      <c r="L256" s="575" t="s">
        <v>3442</v>
      </c>
      <c r="M256" s="575" t="s">
        <v>3442</v>
      </c>
    </row>
    <row r="257" spans="1:13" s="575" customFormat="1" x14ac:dyDescent="0.3">
      <c r="A257" s="575">
        <v>522562</v>
      </c>
      <c r="B257" s="613" t="s">
        <v>1885</v>
      </c>
      <c r="C257" s="575" t="s">
        <v>3442</v>
      </c>
      <c r="D257" s="575" t="s">
        <v>3442</v>
      </c>
      <c r="E257" s="575" t="s">
        <v>3442</v>
      </c>
      <c r="F257" s="575" t="s">
        <v>3442</v>
      </c>
      <c r="G257" s="575" t="s">
        <v>3442</v>
      </c>
      <c r="H257" s="575" t="s">
        <v>3442</v>
      </c>
      <c r="I257" s="575" t="s">
        <v>3442</v>
      </c>
      <c r="J257" s="575" t="s">
        <v>3442</v>
      </c>
      <c r="K257" s="575" t="s">
        <v>3442</v>
      </c>
      <c r="L257" s="575" t="s">
        <v>3442</v>
      </c>
      <c r="M257" s="575" t="s">
        <v>3442</v>
      </c>
    </row>
    <row r="258" spans="1:13" s="575" customFormat="1" x14ac:dyDescent="0.3">
      <c r="A258" s="575">
        <v>522572</v>
      </c>
      <c r="B258" s="613" t="s">
        <v>1885</v>
      </c>
      <c r="C258" s="575" t="s">
        <v>3442</v>
      </c>
      <c r="D258" s="575" t="s">
        <v>3442</v>
      </c>
      <c r="E258" s="575" t="s">
        <v>3442</v>
      </c>
      <c r="F258" s="575" t="s">
        <v>3442</v>
      </c>
      <c r="G258" s="575" t="s">
        <v>3442</v>
      </c>
      <c r="H258" s="575" t="s">
        <v>3442</v>
      </c>
      <c r="I258" s="575" t="s">
        <v>3442</v>
      </c>
      <c r="J258" s="575" t="s">
        <v>3442</v>
      </c>
      <c r="K258" s="575" t="s">
        <v>3442</v>
      </c>
      <c r="L258" s="575" t="s">
        <v>3442</v>
      </c>
      <c r="M258" s="575" t="s">
        <v>3442</v>
      </c>
    </row>
    <row r="259" spans="1:13" s="575" customFormat="1" x14ac:dyDescent="0.3">
      <c r="A259" s="575">
        <v>522651</v>
      </c>
      <c r="B259" s="613" t="s">
        <v>1885</v>
      </c>
      <c r="C259" s="575" t="s">
        <v>3442</v>
      </c>
      <c r="D259" s="575" t="s">
        <v>3442</v>
      </c>
      <c r="E259" s="575" t="s">
        <v>3442</v>
      </c>
      <c r="F259" s="575" t="s">
        <v>3442</v>
      </c>
      <c r="G259" s="575" t="s">
        <v>3442</v>
      </c>
      <c r="H259" s="575" t="s">
        <v>3442</v>
      </c>
      <c r="I259" s="575" t="s">
        <v>3442</v>
      </c>
      <c r="J259" s="575" t="s">
        <v>3442</v>
      </c>
      <c r="K259" s="575" t="s">
        <v>3442</v>
      </c>
      <c r="L259" s="575" t="s">
        <v>3442</v>
      </c>
      <c r="M259" s="575" t="s">
        <v>3442</v>
      </c>
    </row>
    <row r="260" spans="1:13" s="575" customFormat="1" x14ac:dyDescent="0.3">
      <c r="A260" s="575">
        <v>522663</v>
      </c>
      <c r="B260" s="613" t="s">
        <v>1885</v>
      </c>
      <c r="C260" s="575" t="s">
        <v>3442</v>
      </c>
      <c r="D260" s="575" t="s">
        <v>3442</v>
      </c>
      <c r="E260" s="575" t="s">
        <v>3442</v>
      </c>
      <c r="F260" s="575" t="s">
        <v>3442</v>
      </c>
      <c r="G260" s="575" t="s">
        <v>3442</v>
      </c>
      <c r="H260" s="575" t="s">
        <v>3442</v>
      </c>
      <c r="I260" s="575" t="s">
        <v>3442</v>
      </c>
      <c r="J260" s="575" t="s">
        <v>3442</v>
      </c>
      <c r="K260" s="575" t="s">
        <v>3442</v>
      </c>
      <c r="L260" s="575" t="s">
        <v>3442</v>
      </c>
      <c r="M260" s="575" t="s">
        <v>3442</v>
      </c>
    </row>
    <row r="261" spans="1:13" s="575" customFormat="1" x14ac:dyDescent="0.3">
      <c r="A261" s="575">
        <v>522664</v>
      </c>
      <c r="B261" s="613" t="s">
        <v>1885</v>
      </c>
      <c r="C261" s="575" t="s">
        <v>3442</v>
      </c>
      <c r="D261" s="575" t="s">
        <v>3442</v>
      </c>
      <c r="E261" s="575" t="s">
        <v>3442</v>
      </c>
      <c r="F261" s="575" t="s">
        <v>3442</v>
      </c>
      <c r="G261" s="575" t="s">
        <v>3442</v>
      </c>
      <c r="H261" s="575" t="s">
        <v>3442</v>
      </c>
      <c r="I261" s="575" t="s">
        <v>3442</v>
      </c>
      <c r="J261" s="575" t="s">
        <v>3442</v>
      </c>
      <c r="K261" s="575" t="s">
        <v>3442</v>
      </c>
      <c r="L261" s="575" t="s">
        <v>3442</v>
      </c>
      <c r="M261" s="575" t="s">
        <v>3442</v>
      </c>
    </row>
    <row r="262" spans="1:13" s="575" customFormat="1" x14ac:dyDescent="0.3">
      <c r="A262" s="575">
        <v>522678</v>
      </c>
      <c r="B262" s="613" t="s">
        <v>1885</v>
      </c>
      <c r="C262" s="575" t="s">
        <v>3442</v>
      </c>
      <c r="D262" s="575" t="s">
        <v>3442</v>
      </c>
      <c r="E262" s="575" t="s">
        <v>3442</v>
      </c>
      <c r="F262" s="575" t="s">
        <v>3442</v>
      </c>
      <c r="G262" s="575" t="s">
        <v>3442</v>
      </c>
      <c r="H262" s="575" t="s">
        <v>3442</v>
      </c>
      <c r="I262" s="575" t="s">
        <v>3442</v>
      </c>
      <c r="J262" s="575" t="s">
        <v>3442</v>
      </c>
      <c r="K262" s="575" t="s">
        <v>3442</v>
      </c>
      <c r="L262" s="575" t="s">
        <v>3442</v>
      </c>
      <c r="M262" s="575" t="s">
        <v>3442</v>
      </c>
    </row>
    <row r="263" spans="1:13" s="575" customFormat="1" x14ac:dyDescent="0.3">
      <c r="A263" s="575">
        <v>522696</v>
      </c>
      <c r="B263" s="613" t="s">
        <v>1885</v>
      </c>
      <c r="C263" s="575" t="s">
        <v>3442</v>
      </c>
      <c r="D263" s="575" t="s">
        <v>3442</v>
      </c>
      <c r="E263" s="575" t="s">
        <v>3442</v>
      </c>
      <c r="F263" s="575" t="s">
        <v>3442</v>
      </c>
      <c r="G263" s="575" t="s">
        <v>3442</v>
      </c>
      <c r="H263" s="575" t="s">
        <v>3442</v>
      </c>
      <c r="I263" s="575" t="s">
        <v>3442</v>
      </c>
      <c r="J263" s="575" t="s">
        <v>3442</v>
      </c>
      <c r="K263" s="575" t="s">
        <v>3442</v>
      </c>
      <c r="L263" s="575" t="s">
        <v>3442</v>
      </c>
      <c r="M263" s="575" t="s">
        <v>3442</v>
      </c>
    </row>
    <row r="264" spans="1:13" s="575" customFormat="1" x14ac:dyDescent="0.3">
      <c r="A264" s="575">
        <v>522742</v>
      </c>
      <c r="B264" s="613" t="s">
        <v>1885</v>
      </c>
      <c r="C264" s="575" t="s">
        <v>3442</v>
      </c>
      <c r="D264" s="575" t="s">
        <v>3442</v>
      </c>
      <c r="E264" s="575" t="s">
        <v>3442</v>
      </c>
      <c r="F264" s="575" t="s">
        <v>3442</v>
      </c>
      <c r="G264" s="575" t="s">
        <v>3442</v>
      </c>
      <c r="H264" s="575" t="s">
        <v>3442</v>
      </c>
      <c r="I264" s="575" t="s">
        <v>3442</v>
      </c>
      <c r="J264" s="575" t="s">
        <v>3442</v>
      </c>
      <c r="K264" s="575" t="s">
        <v>3442</v>
      </c>
      <c r="L264" s="575" t="s">
        <v>3442</v>
      </c>
      <c r="M264" s="575" t="s">
        <v>3442</v>
      </c>
    </row>
    <row r="265" spans="1:13" s="575" customFormat="1" x14ac:dyDescent="0.3">
      <c r="A265" s="575">
        <v>522760</v>
      </c>
      <c r="B265" s="613" t="s">
        <v>1885</v>
      </c>
      <c r="C265" s="575" t="s">
        <v>3442</v>
      </c>
      <c r="D265" s="575" t="s">
        <v>3442</v>
      </c>
      <c r="E265" s="575" t="s">
        <v>3442</v>
      </c>
      <c r="F265" s="575" t="s">
        <v>3442</v>
      </c>
      <c r="G265" s="575" t="s">
        <v>3442</v>
      </c>
      <c r="H265" s="575" t="s">
        <v>3442</v>
      </c>
      <c r="I265" s="575" t="s">
        <v>3442</v>
      </c>
      <c r="J265" s="575" t="s">
        <v>3442</v>
      </c>
      <c r="K265" s="575" t="s">
        <v>3442</v>
      </c>
      <c r="L265" s="575" t="s">
        <v>3442</v>
      </c>
      <c r="M265" s="575" t="s">
        <v>3442</v>
      </c>
    </row>
    <row r="266" spans="1:13" s="575" customFormat="1" x14ac:dyDescent="0.3">
      <c r="A266" s="575">
        <v>522782</v>
      </c>
      <c r="B266" s="613" t="s">
        <v>1885</v>
      </c>
      <c r="C266" s="575" t="s">
        <v>3442</v>
      </c>
      <c r="D266" s="575" t="s">
        <v>3442</v>
      </c>
      <c r="E266" s="575" t="s">
        <v>3442</v>
      </c>
      <c r="F266" s="575" t="s">
        <v>3442</v>
      </c>
      <c r="G266" s="575" t="s">
        <v>3442</v>
      </c>
      <c r="H266" s="575" t="s">
        <v>3442</v>
      </c>
      <c r="I266" s="575" t="s">
        <v>3442</v>
      </c>
      <c r="J266" s="575" t="s">
        <v>3442</v>
      </c>
      <c r="K266" s="575" t="s">
        <v>3442</v>
      </c>
      <c r="L266" s="575" t="s">
        <v>3442</v>
      </c>
      <c r="M266" s="575" t="s">
        <v>3442</v>
      </c>
    </row>
    <row r="267" spans="1:13" s="575" customFormat="1" x14ac:dyDescent="0.3">
      <c r="A267" s="575">
        <v>522795</v>
      </c>
      <c r="B267" s="613" t="s">
        <v>1885</v>
      </c>
      <c r="C267" s="575" t="s">
        <v>3442</v>
      </c>
      <c r="D267" s="575" t="s">
        <v>3442</v>
      </c>
      <c r="E267" s="575" t="s">
        <v>3442</v>
      </c>
      <c r="F267" s="575" t="s">
        <v>3442</v>
      </c>
      <c r="G267" s="575" t="s">
        <v>3442</v>
      </c>
      <c r="H267" s="575" t="s">
        <v>3442</v>
      </c>
      <c r="I267" s="575" t="s">
        <v>3442</v>
      </c>
      <c r="J267" s="575" t="s">
        <v>3442</v>
      </c>
      <c r="K267" s="575" t="s">
        <v>3442</v>
      </c>
      <c r="L267" s="575" t="s">
        <v>3442</v>
      </c>
      <c r="M267" s="575" t="s">
        <v>3442</v>
      </c>
    </row>
    <row r="268" spans="1:13" s="575" customFormat="1" x14ac:dyDescent="0.3">
      <c r="A268" s="575">
        <v>522796</v>
      </c>
      <c r="B268" s="613" t="s">
        <v>1885</v>
      </c>
      <c r="C268" s="575" t="s">
        <v>3442</v>
      </c>
      <c r="D268" s="575" t="s">
        <v>3442</v>
      </c>
      <c r="E268" s="575" t="s">
        <v>3442</v>
      </c>
      <c r="F268" s="575" t="s">
        <v>3442</v>
      </c>
      <c r="G268" s="575" t="s">
        <v>3442</v>
      </c>
      <c r="H268" s="575" t="s">
        <v>3442</v>
      </c>
      <c r="I268" s="575" t="s">
        <v>3442</v>
      </c>
      <c r="J268" s="575" t="s">
        <v>3442</v>
      </c>
      <c r="K268" s="575" t="s">
        <v>3442</v>
      </c>
      <c r="L268" s="575" t="s">
        <v>3442</v>
      </c>
      <c r="M268" s="575" t="s">
        <v>3442</v>
      </c>
    </row>
    <row r="269" spans="1:13" s="575" customFormat="1" x14ac:dyDescent="0.3">
      <c r="A269" s="575">
        <v>522815</v>
      </c>
      <c r="B269" s="613" t="s">
        <v>1885</v>
      </c>
      <c r="C269" s="575" t="s">
        <v>3442</v>
      </c>
      <c r="D269" s="575" t="s">
        <v>3442</v>
      </c>
      <c r="E269" s="575" t="s">
        <v>3442</v>
      </c>
      <c r="F269" s="575" t="s">
        <v>3442</v>
      </c>
      <c r="G269" s="575" t="s">
        <v>3442</v>
      </c>
      <c r="H269" s="575" t="s">
        <v>3442</v>
      </c>
      <c r="I269" s="575" t="s">
        <v>3442</v>
      </c>
      <c r="J269" s="575" t="s">
        <v>3442</v>
      </c>
      <c r="K269" s="575" t="s">
        <v>3442</v>
      </c>
      <c r="L269" s="575" t="s">
        <v>3442</v>
      </c>
      <c r="M269" s="575" t="s">
        <v>3442</v>
      </c>
    </row>
    <row r="270" spans="1:13" s="575" customFormat="1" x14ac:dyDescent="0.3">
      <c r="A270" s="575">
        <v>522834</v>
      </c>
      <c r="B270" s="613" t="s">
        <v>1885</v>
      </c>
      <c r="C270" s="575" t="s">
        <v>3442</v>
      </c>
      <c r="D270" s="575" t="s">
        <v>3442</v>
      </c>
      <c r="E270" s="575" t="s">
        <v>3442</v>
      </c>
      <c r="F270" s="575" t="s">
        <v>3442</v>
      </c>
      <c r="G270" s="575" t="s">
        <v>3442</v>
      </c>
      <c r="H270" s="575" t="s">
        <v>3442</v>
      </c>
      <c r="I270" s="575" t="s">
        <v>3442</v>
      </c>
      <c r="J270" s="575" t="s">
        <v>3442</v>
      </c>
      <c r="K270" s="575" t="s">
        <v>3442</v>
      </c>
      <c r="L270" s="575" t="s">
        <v>3442</v>
      </c>
      <c r="M270" s="575" t="s">
        <v>3442</v>
      </c>
    </row>
    <row r="271" spans="1:13" s="575" customFormat="1" x14ac:dyDescent="0.3">
      <c r="A271" s="575">
        <v>522893</v>
      </c>
      <c r="B271" s="613" t="s">
        <v>1885</v>
      </c>
      <c r="C271" s="575" t="s">
        <v>3442</v>
      </c>
      <c r="D271" s="575" t="s">
        <v>3442</v>
      </c>
      <c r="E271" s="575" t="s">
        <v>3442</v>
      </c>
      <c r="F271" s="575" t="s">
        <v>3442</v>
      </c>
      <c r="G271" s="575" t="s">
        <v>3442</v>
      </c>
      <c r="H271" s="575" t="s">
        <v>3442</v>
      </c>
      <c r="I271" s="575" t="s">
        <v>3442</v>
      </c>
      <c r="J271" s="575" t="s">
        <v>3442</v>
      </c>
      <c r="K271" s="575" t="s">
        <v>3442</v>
      </c>
      <c r="L271" s="575" t="s">
        <v>3442</v>
      </c>
      <c r="M271" s="575" t="s">
        <v>3442</v>
      </c>
    </row>
    <row r="272" spans="1:13" s="575" customFormat="1" x14ac:dyDescent="0.3">
      <c r="A272" s="575">
        <v>522905</v>
      </c>
      <c r="B272" s="613" t="s">
        <v>1885</v>
      </c>
      <c r="C272" s="575" t="s">
        <v>3442</v>
      </c>
      <c r="D272" s="575" t="s">
        <v>3442</v>
      </c>
      <c r="E272" s="575" t="s">
        <v>3442</v>
      </c>
      <c r="F272" s="575" t="s">
        <v>3442</v>
      </c>
      <c r="G272" s="575" t="s">
        <v>3442</v>
      </c>
      <c r="H272" s="575" t="s">
        <v>3442</v>
      </c>
      <c r="I272" s="575" t="s">
        <v>3442</v>
      </c>
      <c r="J272" s="575" t="s">
        <v>3442</v>
      </c>
      <c r="K272" s="575" t="s">
        <v>3442</v>
      </c>
      <c r="L272" s="575" t="s">
        <v>3442</v>
      </c>
      <c r="M272" s="575" t="s">
        <v>3442</v>
      </c>
    </row>
    <row r="273" spans="1:13" s="575" customFormat="1" x14ac:dyDescent="0.3">
      <c r="A273" s="575">
        <v>515522</v>
      </c>
      <c r="B273" s="613" t="s">
        <v>1885</v>
      </c>
      <c r="C273" s="575" t="s">
        <v>3442</v>
      </c>
      <c r="D273" s="575" t="s">
        <v>3442</v>
      </c>
      <c r="E273" s="575" t="s">
        <v>3442</v>
      </c>
      <c r="F273" s="575" t="s">
        <v>3442</v>
      </c>
      <c r="G273" s="575" t="s">
        <v>3442</v>
      </c>
      <c r="H273" s="575" t="s">
        <v>3442</v>
      </c>
      <c r="I273" s="575" t="s">
        <v>3442</v>
      </c>
      <c r="J273" s="575" t="s">
        <v>3442</v>
      </c>
      <c r="K273" s="575" t="s">
        <v>3442</v>
      </c>
      <c r="L273" s="575" t="s">
        <v>3442</v>
      </c>
      <c r="M273" s="575" t="s">
        <v>3442</v>
      </c>
    </row>
    <row r="274" spans="1:13" s="575" customFormat="1" x14ac:dyDescent="0.3">
      <c r="A274" s="575">
        <v>515705</v>
      </c>
      <c r="B274" s="613" t="s">
        <v>1885</v>
      </c>
      <c r="C274" s="575" t="s">
        <v>3442</v>
      </c>
      <c r="D274" s="575" t="s">
        <v>3442</v>
      </c>
      <c r="E274" s="575" t="s">
        <v>3442</v>
      </c>
      <c r="F274" s="575" t="s">
        <v>3442</v>
      </c>
      <c r="G274" s="575" t="s">
        <v>3442</v>
      </c>
      <c r="H274" s="575" t="s">
        <v>3442</v>
      </c>
      <c r="I274" s="575" t="s">
        <v>3442</v>
      </c>
      <c r="J274" s="575" t="s">
        <v>3442</v>
      </c>
      <c r="K274" s="575" t="s">
        <v>3442</v>
      </c>
      <c r="L274" s="575" t="s">
        <v>3442</v>
      </c>
      <c r="M274" s="575" t="s">
        <v>3442</v>
      </c>
    </row>
    <row r="275" spans="1:13" s="575" customFormat="1" x14ac:dyDescent="0.3">
      <c r="A275" s="575">
        <v>516785</v>
      </c>
      <c r="B275" s="613" t="s">
        <v>1885</v>
      </c>
      <c r="C275" s="575" t="s">
        <v>3442</v>
      </c>
      <c r="D275" s="575" t="s">
        <v>3442</v>
      </c>
      <c r="E275" s="575" t="s">
        <v>3442</v>
      </c>
      <c r="F275" s="575" t="s">
        <v>3442</v>
      </c>
      <c r="G275" s="575" t="s">
        <v>3442</v>
      </c>
      <c r="H275" s="575" t="s">
        <v>3442</v>
      </c>
      <c r="I275" s="575" t="s">
        <v>3442</v>
      </c>
      <c r="J275" s="575" t="s">
        <v>3442</v>
      </c>
      <c r="K275" s="575" t="s">
        <v>3442</v>
      </c>
      <c r="L275" s="575" t="s">
        <v>3442</v>
      </c>
      <c r="M275" s="575" t="s">
        <v>3442</v>
      </c>
    </row>
    <row r="276" spans="1:13" s="575" customFormat="1" x14ac:dyDescent="0.3">
      <c r="A276" s="575">
        <v>517667</v>
      </c>
      <c r="B276" s="613" t="s">
        <v>1885</v>
      </c>
      <c r="C276" s="575" t="s">
        <v>3442</v>
      </c>
      <c r="D276" s="575" t="s">
        <v>3442</v>
      </c>
      <c r="E276" s="575" t="s">
        <v>3442</v>
      </c>
      <c r="F276" s="575" t="s">
        <v>3442</v>
      </c>
      <c r="G276" s="575" t="s">
        <v>3442</v>
      </c>
      <c r="H276" s="575" t="s">
        <v>3442</v>
      </c>
      <c r="I276" s="575" t="s">
        <v>3442</v>
      </c>
      <c r="J276" s="575" t="s">
        <v>3442</v>
      </c>
      <c r="K276" s="575" t="s">
        <v>3442</v>
      </c>
      <c r="L276" s="575" t="s">
        <v>3442</v>
      </c>
      <c r="M276" s="575" t="s">
        <v>3442</v>
      </c>
    </row>
    <row r="277" spans="1:13" s="575" customFormat="1" x14ac:dyDescent="0.3">
      <c r="A277" s="575">
        <v>518432</v>
      </c>
      <c r="B277" s="613" t="s">
        <v>1885</v>
      </c>
      <c r="C277" s="575" t="s">
        <v>3442</v>
      </c>
      <c r="D277" s="575" t="s">
        <v>3442</v>
      </c>
      <c r="E277" s="575" t="s">
        <v>3442</v>
      </c>
      <c r="F277" s="575" t="s">
        <v>3442</v>
      </c>
      <c r="G277" s="575" t="s">
        <v>3442</v>
      </c>
      <c r="H277" s="575" t="s">
        <v>3442</v>
      </c>
      <c r="I277" s="575" t="s">
        <v>3442</v>
      </c>
      <c r="J277" s="575" t="s">
        <v>3442</v>
      </c>
      <c r="K277" s="575" t="s">
        <v>3442</v>
      </c>
      <c r="L277" s="575" t="s">
        <v>3442</v>
      </c>
      <c r="M277" s="575" t="s">
        <v>3442</v>
      </c>
    </row>
    <row r="278" spans="1:13" s="575" customFormat="1" x14ac:dyDescent="0.3">
      <c r="A278" s="575">
        <v>518499</v>
      </c>
      <c r="B278" s="613" t="s">
        <v>1885</v>
      </c>
      <c r="C278" s="575" t="s">
        <v>3442</v>
      </c>
      <c r="D278" s="575" t="s">
        <v>3442</v>
      </c>
      <c r="E278" s="575" t="s">
        <v>3442</v>
      </c>
      <c r="F278" s="575" t="s">
        <v>3442</v>
      </c>
      <c r="G278" s="575" t="s">
        <v>3442</v>
      </c>
      <c r="H278" s="575" t="s">
        <v>3442</v>
      </c>
      <c r="I278" s="575" t="s">
        <v>3442</v>
      </c>
      <c r="J278" s="575" t="s">
        <v>3442</v>
      </c>
      <c r="K278" s="575" t="s">
        <v>3442</v>
      </c>
      <c r="L278" s="575" t="s">
        <v>3442</v>
      </c>
      <c r="M278" s="575" t="s">
        <v>3442</v>
      </c>
    </row>
    <row r="279" spans="1:13" s="575" customFormat="1" x14ac:dyDescent="0.3">
      <c r="A279" s="575">
        <v>519166</v>
      </c>
      <c r="B279" s="613" t="s">
        <v>1885</v>
      </c>
      <c r="C279" s="575" t="s">
        <v>3442</v>
      </c>
      <c r="D279" s="575" t="s">
        <v>3442</v>
      </c>
      <c r="E279" s="575" t="s">
        <v>3442</v>
      </c>
      <c r="F279" s="575" t="s">
        <v>3442</v>
      </c>
      <c r="G279" s="575" t="s">
        <v>3442</v>
      </c>
      <c r="H279" s="575" t="s">
        <v>3442</v>
      </c>
      <c r="I279" s="575" t="s">
        <v>3442</v>
      </c>
      <c r="J279" s="575" t="s">
        <v>3442</v>
      </c>
      <c r="K279" s="575" t="s">
        <v>3442</v>
      </c>
      <c r="L279" s="575" t="s">
        <v>3442</v>
      </c>
      <c r="M279" s="575" t="s">
        <v>3442</v>
      </c>
    </row>
    <row r="280" spans="1:13" s="575" customFormat="1" x14ac:dyDescent="0.3">
      <c r="A280" s="575">
        <v>519199</v>
      </c>
      <c r="B280" s="613" t="s">
        <v>1885</v>
      </c>
      <c r="C280" s="575" t="s">
        <v>3442</v>
      </c>
      <c r="D280" s="575" t="s">
        <v>3442</v>
      </c>
      <c r="E280" s="575" t="s">
        <v>3442</v>
      </c>
      <c r="F280" s="575" t="s">
        <v>3442</v>
      </c>
      <c r="G280" s="575" t="s">
        <v>3442</v>
      </c>
      <c r="H280" s="575" t="s">
        <v>3442</v>
      </c>
      <c r="I280" s="575" t="s">
        <v>3442</v>
      </c>
      <c r="J280" s="575" t="s">
        <v>3442</v>
      </c>
      <c r="K280" s="575" t="s">
        <v>3442</v>
      </c>
      <c r="L280" s="575" t="s">
        <v>3442</v>
      </c>
      <c r="M280" s="575" t="s">
        <v>3442</v>
      </c>
    </row>
    <row r="281" spans="1:13" s="575" customFormat="1" x14ac:dyDescent="0.3">
      <c r="A281" s="575">
        <v>519403</v>
      </c>
      <c r="B281" s="613" t="s">
        <v>1885</v>
      </c>
      <c r="C281" s="575" t="s">
        <v>3442</v>
      </c>
      <c r="D281" s="575" t="s">
        <v>3442</v>
      </c>
      <c r="E281" s="575" t="s">
        <v>3442</v>
      </c>
      <c r="F281" s="575" t="s">
        <v>3442</v>
      </c>
      <c r="G281" s="575" t="s">
        <v>3442</v>
      </c>
      <c r="H281" s="575" t="s">
        <v>3442</v>
      </c>
      <c r="I281" s="575" t="s">
        <v>3442</v>
      </c>
      <c r="J281" s="575" t="s">
        <v>3442</v>
      </c>
      <c r="K281" s="575" t="s">
        <v>3442</v>
      </c>
      <c r="L281" s="575" t="s">
        <v>3442</v>
      </c>
      <c r="M281" s="575" t="s">
        <v>3442</v>
      </c>
    </row>
    <row r="282" spans="1:13" s="575" customFormat="1" x14ac:dyDescent="0.3">
      <c r="A282" s="575">
        <v>519475</v>
      </c>
      <c r="B282" s="613" t="s">
        <v>1885</v>
      </c>
      <c r="C282" s="575" t="s">
        <v>3442</v>
      </c>
      <c r="D282" s="575" t="s">
        <v>3442</v>
      </c>
      <c r="E282" s="575" t="s">
        <v>3442</v>
      </c>
      <c r="F282" s="575" t="s">
        <v>3442</v>
      </c>
      <c r="G282" s="575" t="s">
        <v>3442</v>
      </c>
      <c r="H282" s="575" t="s">
        <v>3442</v>
      </c>
      <c r="I282" s="575" t="s">
        <v>3442</v>
      </c>
      <c r="J282" s="575" t="s">
        <v>3442</v>
      </c>
      <c r="K282" s="575" t="s">
        <v>3442</v>
      </c>
      <c r="L282" s="575" t="s">
        <v>3442</v>
      </c>
      <c r="M282" s="575" t="s">
        <v>3442</v>
      </c>
    </row>
    <row r="283" spans="1:13" s="575" customFormat="1" x14ac:dyDescent="0.3">
      <c r="A283" s="575">
        <v>519811</v>
      </c>
      <c r="B283" s="613" t="s">
        <v>1885</v>
      </c>
      <c r="C283" s="575" t="s">
        <v>3442</v>
      </c>
      <c r="D283" s="575" t="s">
        <v>3442</v>
      </c>
      <c r="E283" s="575" t="s">
        <v>3442</v>
      </c>
      <c r="F283" s="575" t="s">
        <v>3442</v>
      </c>
      <c r="G283" s="575" t="s">
        <v>3442</v>
      </c>
      <c r="H283" s="575" t="s">
        <v>3442</v>
      </c>
      <c r="I283" s="575" t="s">
        <v>3442</v>
      </c>
      <c r="J283" s="575" t="s">
        <v>3442</v>
      </c>
      <c r="K283" s="575" t="s">
        <v>3442</v>
      </c>
      <c r="L283" s="575" t="s">
        <v>3442</v>
      </c>
      <c r="M283" s="575" t="s">
        <v>3442</v>
      </c>
    </row>
    <row r="284" spans="1:13" s="575" customFormat="1" x14ac:dyDescent="0.3">
      <c r="A284" s="575">
        <v>519858</v>
      </c>
      <c r="B284" s="613" t="s">
        <v>1885</v>
      </c>
      <c r="C284" s="575" t="s">
        <v>3442</v>
      </c>
      <c r="D284" s="575" t="s">
        <v>3442</v>
      </c>
      <c r="E284" s="575" t="s">
        <v>3442</v>
      </c>
      <c r="F284" s="575" t="s">
        <v>3442</v>
      </c>
      <c r="G284" s="575" t="s">
        <v>3442</v>
      </c>
      <c r="H284" s="575" t="s">
        <v>3442</v>
      </c>
      <c r="I284" s="575" t="s">
        <v>3442</v>
      </c>
      <c r="J284" s="575" t="s">
        <v>3442</v>
      </c>
      <c r="K284" s="575" t="s">
        <v>3442</v>
      </c>
      <c r="L284" s="575" t="s">
        <v>3442</v>
      </c>
      <c r="M284" s="575" t="s">
        <v>3442</v>
      </c>
    </row>
    <row r="285" spans="1:13" s="575" customFormat="1" x14ac:dyDescent="0.3">
      <c r="A285" s="575">
        <v>519910</v>
      </c>
      <c r="B285" s="613" t="s">
        <v>1885</v>
      </c>
      <c r="C285" s="575" t="s">
        <v>3442</v>
      </c>
      <c r="D285" s="575" t="s">
        <v>3442</v>
      </c>
      <c r="E285" s="575" t="s">
        <v>3442</v>
      </c>
      <c r="F285" s="575" t="s">
        <v>3442</v>
      </c>
      <c r="G285" s="575" t="s">
        <v>3442</v>
      </c>
      <c r="H285" s="575" t="s">
        <v>3442</v>
      </c>
      <c r="I285" s="575" t="s">
        <v>3442</v>
      </c>
      <c r="J285" s="575" t="s">
        <v>3442</v>
      </c>
      <c r="K285" s="575" t="s">
        <v>3442</v>
      </c>
      <c r="L285" s="575" t="s">
        <v>3442</v>
      </c>
      <c r="M285" s="575" t="s">
        <v>3442</v>
      </c>
    </row>
    <row r="286" spans="1:13" s="575" customFormat="1" x14ac:dyDescent="0.3">
      <c r="A286" s="575">
        <v>519966</v>
      </c>
      <c r="B286" s="613" t="s">
        <v>1885</v>
      </c>
      <c r="C286" s="575" t="s">
        <v>3442</v>
      </c>
      <c r="D286" s="575" t="s">
        <v>3442</v>
      </c>
      <c r="E286" s="575" t="s">
        <v>3442</v>
      </c>
      <c r="F286" s="575" t="s">
        <v>3442</v>
      </c>
      <c r="G286" s="575" t="s">
        <v>3442</v>
      </c>
      <c r="H286" s="575" t="s">
        <v>3442</v>
      </c>
      <c r="I286" s="575" t="s">
        <v>3442</v>
      </c>
      <c r="J286" s="575" t="s">
        <v>3442</v>
      </c>
      <c r="K286" s="575" t="s">
        <v>3442</v>
      </c>
      <c r="L286" s="575" t="s">
        <v>3442</v>
      </c>
      <c r="M286" s="575" t="s">
        <v>3442</v>
      </c>
    </row>
    <row r="287" spans="1:13" s="575" customFormat="1" x14ac:dyDescent="0.3">
      <c r="A287" s="575">
        <v>520075</v>
      </c>
      <c r="B287" s="613" t="s">
        <v>1885</v>
      </c>
      <c r="C287" s="575" t="s">
        <v>3442</v>
      </c>
      <c r="D287" s="575" t="s">
        <v>3442</v>
      </c>
      <c r="E287" s="575" t="s">
        <v>3442</v>
      </c>
      <c r="F287" s="575" t="s">
        <v>3442</v>
      </c>
      <c r="G287" s="575" t="s">
        <v>3442</v>
      </c>
      <c r="H287" s="575" t="s">
        <v>3442</v>
      </c>
      <c r="I287" s="575" t="s">
        <v>3442</v>
      </c>
      <c r="J287" s="575" t="s">
        <v>3442</v>
      </c>
      <c r="K287" s="575" t="s">
        <v>3442</v>
      </c>
      <c r="L287" s="575" t="s">
        <v>3442</v>
      </c>
      <c r="M287" s="575" t="s">
        <v>3442</v>
      </c>
    </row>
    <row r="288" spans="1:13" s="575" customFormat="1" x14ac:dyDescent="0.3">
      <c r="A288" s="575">
        <v>520081</v>
      </c>
      <c r="B288" s="613" t="s">
        <v>1885</v>
      </c>
      <c r="C288" s="575" t="s">
        <v>3442</v>
      </c>
      <c r="D288" s="575" t="s">
        <v>3442</v>
      </c>
      <c r="E288" s="575" t="s">
        <v>3442</v>
      </c>
      <c r="F288" s="575" t="s">
        <v>3442</v>
      </c>
      <c r="G288" s="575" t="s">
        <v>3442</v>
      </c>
      <c r="H288" s="575" t="s">
        <v>3442</v>
      </c>
      <c r="I288" s="575" t="s">
        <v>3442</v>
      </c>
      <c r="J288" s="575" t="s">
        <v>3442</v>
      </c>
      <c r="K288" s="575" t="s">
        <v>3442</v>
      </c>
      <c r="L288" s="575" t="s">
        <v>3442</v>
      </c>
      <c r="M288" s="575" t="s">
        <v>3442</v>
      </c>
    </row>
    <row r="289" spans="1:13" s="575" customFormat="1" x14ac:dyDescent="0.3">
      <c r="A289" s="575">
        <v>520083</v>
      </c>
      <c r="B289" s="613" t="s">
        <v>1885</v>
      </c>
      <c r="C289" s="575" t="s">
        <v>3442</v>
      </c>
      <c r="D289" s="575" t="s">
        <v>3442</v>
      </c>
      <c r="E289" s="575" t="s">
        <v>3442</v>
      </c>
      <c r="F289" s="575" t="s">
        <v>3442</v>
      </c>
      <c r="G289" s="575" t="s">
        <v>3442</v>
      </c>
      <c r="H289" s="575" t="s">
        <v>3442</v>
      </c>
      <c r="I289" s="575" t="s">
        <v>3442</v>
      </c>
      <c r="J289" s="575" t="s">
        <v>3442</v>
      </c>
      <c r="K289" s="575" t="s">
        <v>3442</v>
      </c>
      <c r="L289" s="575" t="s">
        <v>3442</v>
      </c>
      <c r="M289" s="575" t="s">
        <v>3442</v>
      </c>
    </row>
    <row r="290" spans="1:13" s="575" customFormat="1" x14ac:dyDescent="0.3">
      <c r="A290" s="575">
        <v>520115</v>
      </c>
      <c r="B290" s="613" t="s">
        <v>1885</v>
      </c>
      <c r="C290" s="575" t="s">
        <v>3442</v>
      </c>
      <c r="D290" s="575" t="s">
        <v>3442</v>
      </c>
      <c r="E290" s="575" t="s">
        <v>3442</v>
      </c>
      <c r="F290" s="575" t="s">
        <v>3442</v>
      </c>
      <c r="G290" s="575" t="s">
        <v>3442</v>
      </c>
      <c r="H290" s="575" t="s">
        <v>3442</v>
      </c>
      <c r="I290" s="575" t="s">
        <v>3442</v>
      </c>
      <c r="J290" s="575" t="s">
        <v>3442</v>
      </c>
      <c r="K290" s="575" t="s">
        <v>3442</v>
      </c>
      <c r="L290" s="575" t="s">
        <v>3442</v>
      </c>
      <c r="M290" s="575" t="s">
        <v>3442</v>
      </c>
    </row>
    <row r="291" spans="1:13" s="575" customFormat="1" x14ac:dyDescent="0.3">
      <c r="A291" s="575">
        <v>520155</v>
      </c>
      <c r="B291" s="613" t="s">
        <v>1885</v>
      </c>
      <c r="C291" s="575" t="s">
        <v>3442</v>
      </c>
      <c r="D291" s="575" t="s">
        <v>3442</v>
      </c>
      <c r="E291" s="575" t="s">
        <v>3442</v>
      </c>
      <c r="F291" s="575" t="s">
        <v>3442</v>
      </c>
      <c r="G291" s="575" t="s">
        <v>3442</v>
      </c>
      <c r="H291" s="575" t="s">
        <v>3442</v>
      </c>
      <c r="I291" s="575" t="s">
        <v>3442</v>
      </c>
      <c r="J291" s="575" t="s">
        <v>3442</v>
      </c>
      <c r="K291" s="575" t="s">
        <v>3442</v>
      </c>
      <c r="L291" s="575" t="s">
        <v>3442</v>
      </c>
      <c r="M291" s="575" t="s">
        <v>3442</v>
      </c>
    </row>
    <row r="292" spans="1:13" s="575" customFormat="1" x14ac:dyDescent="0.3">
      <c r="A292" s="575">
        <v>520348</v>
      </c>
      <c r="B292" s="613" t="s">
        <v>1885</v>
      </c>
      <c r="C292" s="575" t="s">
        <v>3442</v>
      </c>
      <c r="D292" s="575" t="s">
        <v>3442</v>
      </c>
      <c r="E292" s="575" t="s">
        <v>3442</v>
      </c>
      <c r="F292" s="575" t="s">
        <v>3442</v>
      </c>
      <c r="G292" s="575" t="s">
        <v>3442</v>
      </c>
      <c r="H292" s="575" t="s">
        <v>3442</v>
      </c>
      <c r="I292" s="575" t="s">
        <v>3442</v>
      </c>
      <c r="J292" s="575" t="s">
        <v>3442</v>
      </c>
      <c r="K292" s="575" t="s">
        <v>3442</v>
      </c>
      <c r="L292" s="575" t="s">
        <v>3442</v>
      </c>
      <c r="M292" s="575" t="s">
        <v>3442</v>
      </c>
    </row>
    <row r="293" spans="1:13" s="575" customFormat="1" x14ac:dyDescent="0.3">
      <c r="A293" s="575">
        <v>520615</v>
      </c>
      <c r="B293" s="613" t="s">
        <v>1885</v>
      </c>
      <c r="C293" s="575" t="s">
        <v>3442</v>
      </c>
      <c r="D293" s="575" t="s">
        <v>3442</v>
      </c>
      <c r="E293" s="575" t="s">
        <v>3442</v>
      </c>
      <c r="F293" s="575" t="s">
        <v>3442</v>
      </c>
      <c r="G293" s="575" t="s">
        <v>3442</v>
      </c>
      <c r="H293" s="575" t="s">
        <v>3442</v>
      </c>
      <c r="I293" s="575" t="s">
        <v>3442</v>
      </c>
      <c r="J293" s="575" t="s">
        <v>3442</v>
      </c>
      <c r="K293" s="575" t="s">
        <v>3442</v>
      </c>
      <c r="L293" s="575" t="s">
        <v>3442</v>
      </c>
      <c r="M293" s="575" t="s">
        <v>3442</v>
      </c>
    </row>
    <row r="294" spans="1:13" s="575" customFormat="1" x14ac:dyDescent="0.3">
      <c r="A294" s="575">
        <v>520637</v>
      </c>
      <c r="B294" s="613" t="s">
        <v>1885</v>
      </c>
      <c r="C294" s="575" t="s">
        <v>3442</v>
      </c>
      <c r="D294" s="575" t="s">
        <v>3442</v>
      </c>
      <c r="E294" s="575" t="s">
        <v>3442</v>
      </c>
      <c r="F294" s="575" t="s">
        <v>3442</v>
      </c>
      <c r="G294" s="575" t="s">
        <v>3442</v>
      </c>
      <c r="H294" s="575" t="s">
        <v>3442</v>
      </c>
      <c r="I294" s="575" t="s">
        <v>3442</v>
      </c>
      <c r="J294" s="575" t="s">
        <v>3442</v>
      </c>
      <c r="K294" s="575" t="s">
        <v>3442</v>
      </c>
      <c r="L294" s="575" t="s">
        <v>3442</v>
      </c>
      <c r="M294" s="575" t="s">
        <v>3442</v>
      </c>
    </row>
    <row r="295" spans="1:13" s="575" customFormat="1" x14ac:dyDescent="0.3">
      <c r="A295" s="575">
        <v>520708</v>
      </c>
      <c r="B295" s="613" t="s">
        <v>1885</v>
      </c>
      <c r="C295" s="575" t="s">
        <v>3442</v>
      </c>
      <c r="D295" s="575" t="s">
        <v>3442</v>
      </c>
      <c r="E295" s="575" t="s">
        <v>3442</v>
      </c>
      <c r="F295" s="575" t="s">
        <v>3442</v>
      </c>
      <c r="G295" s="575" t="s">
        <v>3442</v>
      </c>
      <c r="H295" s="575" t="s">
        <v>3442</v>
      </c>
      <c r="I295" s="575" t="s">
        <v>3442</v>
      </c>
      <c r="J295" s="575" t="s">
        <v>3442</v>
      </c>
      <c r="K295" s="575" t="s">
        <v>3442</v>
      </c>
      <c r="L295" s="575" t="s">
        <v>3442</v>
      </c>
      <c r="M295" s="575" t="s">
        <v>3442</v>
      </c>
    </row>
    <row r="296" spans="1:13" s="575" customFormat="1" x14ac:dyDescent="0.3">
      <c r="A296" s="575">
        <v>520722</v>
      </c>
      <c r="B296" s="613" t="s">
        <v>1885</v>
      </c>
      <c r="C296" s="575" t="s">
        <v>3442</v>
      </c>
      <c r="D296" s="575" t="s">
        <v>3442</v>
      </c>
      <c r="E296" s="575" t="s">
        <v>3442</v>
      </c>
      <c r="F296" s="575" t="s">
        <v>3442</v>
      </c>
      <c r="G296" s="575" t="s">
        <v>3442</v>
      </c>
      <c r="H296" s="575" t="s">
        <v>3442</v>
      </c>
      <c r="I296" s="575" t="s">
        <v>3442</v>
      </c>
      <c r="J296" s="575" t="s">
        <v>3442</v>
      </c>
      <c r="K296" s="575" t="s">
        <v>3442</v>
      </c>
      <c r="L296" s="575" t="s">
        <v>3442</v>
      </c>
      <c r="M296" s="575" t="s">
        <v>3442</v>
      </c>
    </row>
    <row r="297" spans="1:13" s="575" customFormat="1" x14ac:dyDescent="0.3">
      <c r="A297" s="575">
        <v>520775</v>
      </c>
      <c r="B297" s="613" t="s">
        <v>1885</v>
      </c>
      <c r="C297" s="575" t="s">
        <v>3442</v>
      </c>
      <c r="D297" s="575" t="s">
        <v>3442</v>
      </c>
      <c r="E297" s="575" t="s">
        <v>3442</v>
      </c>
      <c r="F297" s="575" t="s">
        <v>3442</v>
      </c>
      <c r="G297" s="575" t="s">
        <v>3442</v>
      </c>
      <c r="H297" s="575" t="s">
        <v>3442</v>
      </c>
      <c r="I297" s="575" t="s">
        <v>3442</v>
      </c>
      <c r="J297" s="575" t="s">
        <v>3442</v>
      </c>
      <c r="K297" s="575" t="s">
        <v>3442</v>
      </c>
      <c r="L297" s="575" t="s">
        <v>3442</v>
      </c>
      <c r="M297" s="575" t="s">
        <v>3442</v>
      </c>
    </row>
    <row r="298" spans="1:13" s="575" customFormat="1" x14ac:dyDescent="0.3">
      <c r="A298" s="575">
        <v>520829</v>
      </c>
      <c r="B298" s="613" t="s">
        <v>1885</v>
      </c>
      <c r="C298" s="575" t="s">
        <v>3442</v>
      </c>
      <c r="D298" s="575" t="s">
        <v>3442</v>
      </c>
      <c r="E298" s="575" t="s">
        <v>3442</v>
      </c>
      <c r="F298" s="575" t="s">
        <v>3442</v>
      </c>
      <c r="G298" s="575" t="s">
        <v>3442</v>
      </c>
      <c r="H298" s="575" t="s">
        <v>3442</v>
      </c>
      <c r="I298" s="575" t="s">
        <v>3442</v>
      </c>
      <c r="J298" s="575" t="s">
        <v>3442</v>
      </c>
      <c r="K298" s="575" t="s">
        <v>3442</v>
      </c>
      <c r="L298" s="575" t="s">
        <v>3442</v>
      </c>
      <c r="M298" s="575" t="s">
        <v>3442</v>
      </c>
    </row>
    <row r="299" spans="1:13" s="575" customFormat="1" x14ac:dyDescent="0.3">
      <c r="A299" s="575">
        <v>520834</v>
      </c>
      <c r="B299" s="613" t="s">
        <v>1885</v>
      </c>
      <c r="C299" s="575" t="s">
        <v>3442</v>
      </c>
      <c r="D299" s="575" t="s">
        <v>3442</v>
      </c>
      <c r="E299" s="575" t="s">
        <v>3442</v>
      </c>
      <c r="F299" s="575" t="s">
        <v>3442</v>
      </c>
      <c r="G299" s="575" t="s">
        <v>3442</v>
      </c>
      <c r="H299" s="575" t="s">
        <v>3442</v>
      </c>
      <c r="I299" s="575" t="s">
        <v>3442</v>
      </c>
      <c r="J299" s="575" t="s">
        <v>3442</v>
      </c>
      <c r="K299" s="575" t="s">
        <v>3442</v>
      </c>
      <c r="L299" s="575" t="s">
        <v>3442</v>
      </c>
      <c r="M299" s="575" t="s">
        <v>3442</v>
      </c>
    </row>
    <row r="300" spans="1:13" s="575" customFormat="1" x14ac:dyDescent="0.3">
      <c r="A300" s="575">
        <v>520840</v>
      </c>
      <c r="B300" s="613" t="s">
        <v>1885</v>
      </c>
      <c r="C300" s="575" t="s">
        <v>3442</v>
      </c>
      <c r="D300" s="575" t="s">
        <v>3442</v>
      </c>
      <c r="E300" s="575" t="s">
        <v>3442</v>
      </c>
      <c r="F300" s="575" t="s">
        <v>3442</v>
      </c>
      <c r="G300" s="575" t="s">
        <v>3442</v>
      </c>
      <c r="H300" s="575" t="s">
        <v>3442</v>
      </c>
      <c r="I300" s="575" t="s">
        <v>3442</v>
      </c>
      <c r="J300" s="575" t="s">
        <v>3442</v>
      </c>
      <c r="K300" s="575" t="s">
        <v>3442</v>
      </c>
      <c r="L300" s="575" t="s">
        <v>3442</v>
      </c>
      <c r="M300" s="575" t="s">
        <v>3442</v>
      </c>
    </row>
    <row r="301" spans="1:13" s="575" customFormat="1" x14ac:dyDescent="0.3">
      <c r="A301" s="575">
        <v>521130</v>
      </c>
      <c r="B301" s="613" t="s">
        <v>1885</v>
      </c>
      <c r="C301" s="575" t="s">
        <v>3442</v>
      </c>
      <c r="D301" s="575" t="s">
        <v>3442</v>
      </c>
      <c r="E301" s="575" t="s">
        <v>3442</v>
      </c>
      <c r="F301" s="575" t="s">
        <v>3442</v>
      </c>
      <c r="G301" s="575" t="s">
        <v>3442</v>
      </c>
      <c r="H301" s="575" t="s">
        <v>3442</v>
      </c>
      <c r="I301" s="575" t="s">
        <v>3442</v>
      </c>
      <c r="J301" s="575" t="s">
        <v>3442</v>
      </c>
      <c r="K301" s="575" t="s">
        <v>3442</v>
      </c>
      <c r="L301" s="575" t="s">
        <v>3442</v>
      </c>
      <c r="M301" s="575" t="s">
        <v>3442</v>
      </c>
    </row>
    <row r="302" spans="1:13" s="575" customFormat="1" x14ac:dyDescent="0.3">
      <c r="A302" s="575">
        <v>521141</v>
      </c>
      <c r="B302" s="613" t="s">
        <v>1885</v>
      </c>
      <c r="C302" s="575" t="s">
        <v>3442</v>
      </c>
      <c r="D302" s="575" t="s">
        <v>3442</v>
      </c>
      <c r="E302" s="575" t="s">
        <v>3442</v>
      </c>
      <c r="F302" s="575" t="s">
        <v>3442</v>
      </c>
      <c r="G302" s="575" t="s">
        <v>3442</v>
      </c>
      <c r="H302" s="575" t="s">
        <v>3442</v>
      </c>
      <c r="I302" s="575" t="s">
        <v>3442</v>
      </c>
      <c r="J302" s="575" t="s">
        <v>3442</v>
      </c>
      <c r="K302" s="575" t="s">
        <v>3442</v>
      </c>
      <c r="L302" s="575" t="s">
        <v>3442</v>
      </c>
      <c r="M302" s="575" t="s">
        <v>3442</v>
      </c>
    </row>
    <row r="303" spans="1:13" s="575" customFormat="1" x14ac:dyDescent="0.3">
      <c r="A303" s="575">
        <v>521246</v>
      </c>
      <c r="B303" s="613" t="s">
        <v>1885</v>
      </c>
      <c r="C303" s="575" t="s">
        <v>3442</v>
      </c>
      <c r="D303" s="575" t="s">
        <v>3442</v>
      </c>
      <c r="E303" s="575" t="s">
        <v>3442</v>
      </c>
      <c r="F303" s="575" t="s">
        <v>3442</v>
      </c>
      <c r="G303" s="575" t="s">
        <v>3442</v>
      </c>
      <c r="H303" s="575" t="s">
        <v>3442</v>
      </c>
      <c r="I303" s="575" t="s">
        <v>3442</v>
      </c>
      <c r="J303" s="575" t="s">
        <v>3442</v>
      </c>
      <c r="K303" s="575" t="s">
        <v>3442</v>
      </c>
      <c r="L303" s="575" t="s">
        <v>3442</v>
      </c>
      <c r="M303" s="575" t="s">
        <v>3442</v>
      </c>
    </row>
    <row r="304" spans="1:13" s="575" customFormat="1" x14ac:dyDescent="0.3">
      <c r="A304" s="575">
        <v>521430</v>
      </c>
      <c r="B304" s="613" t="s">
        <v>1885</v>
      </c>
      <c r="C304" s="575" t="s">
        <v>3442</v>
      </c>
      <c r="D304" s="575" t="s">
        <v>3442</v>
      </c>
      <c r="E304" s="575" t="s">
        <v>3442</v>
      </c>
      <c r="F304" s="575" t="s">
        <v>3442</v>
      </c>
      <c r="G304" s="575" t="s">
        <v>3442</v>
      </c>
      <c r="H304" s="575" t="s">
        <v>3442</v>
      </c>
      <c r="I304" s="575" t="s">
        <v>3442</v>
      </c>
      <c r="J304" s="575" t="s">
        <v>3442</v>
      </c>
      <c r="K304" s="575" t="s">
        <v>3442</v>
      </c>
      <c r="L304" s="575" t="s">
        <v>3442</v>
      </c>
      <c r="M304" s="575" t="s">
        <v>3442</v>
      </c>
    </row>
    <row r="305" spans="1:13" s="575" customFormat="1" x14ac:dyDescent="0.3">
      <c r="A305" s="575">
        <v>521484</v>
      </c>
      <c r="B305" s="613" t="s">
        <v>1885</v>
      </c>
      <c r="C305" s="575" t="s">
        <v>3442</v>
      </c>
      <c r="D305" s="575" t="s">
        <v>3442</v>
      </c>
      <c r="E305" s="575" t="s">
        <v>3442</v>
      </c>
      <c r="F305" s="575" t="s">
        <v>3442</v>
      </c>
      <c r="G305" s="575" t="s">
        <v>3442</v>
      </c>
      <c r="H305" s="575" t="s">
        <v>3442</v>
      </c>
      <c r="I305" s="575" t="s">
        <v>3442</v>
      </c>
      <c r="J305" s="575" t="s">
        <v>3442</v>
      </c>
      <c r="K305" s="575" t="s">
        <v>3442</v>
      </c>
      <c r="L305" s="575" t="s">
        <v>3442</v>
      </c>
      <c r="M305" s="575" t="s">
        <v>3442</v>
      </c>
    </row>
    <row r="306" spans="1:13" s="575" customFormat="1" x14ac:dyDescent="0.3">
      <c r="A306" s="575">
        <v>521506</v>
      </c>
      <c r="B306" s="613" t="s">
        <v>1885</v>
      </c>
      <c r="C306" s="575" t="s">
        <v>3442</v>
      </c>
      <c r="D306" s="575" t="s">
        <v>3442</v>
      </c>
      <c r="E306" s="575" t="s">
        <v>3442</v>
      </c>
      <c r="F306" s="575" t="s">
        <v>3442</v>
      </c>
      <c r="G306" s="575" t="s">
        <v>3442</v>
      </c>
      <c r="H306" s="575" t="s">
        <v>3442</v>
      </c>
      <c r="I306" s="575" t="s">
        <v>3442</v>
      </c>
      <c r="J306" s="575" t="s">
        <v>3442</v>
      </c>
      <c r="K306" s="575" t="s">
        <v>3442</v>
      </c>
      <c r="L306" s="575" t="s">
        <v>3442</v>
      </c>
      <c r="M306" s="575" t="s">
        <v>3442</v>
      </c>
    </row>
    <row r="307" spans="1:13" s="575" customFormat="1" x14ac:dyDescent="0.3">
      <c r="A307" s="575">
        <v>521547</v>
      </c>
      <c r="B307" s="613" t="s">
        <v>1885</v>
      </c>
      <c r="C307" s="575" t="s">
        <v>3442</v>
      </c>
      <c r="D307" s="575" t="s">
        <v>3442</v>
      </c>
      <c r="E307" s="575" t="s">
        <v>3442</v>
      </c>
      <c r="F307" s="575" t="s">
        <v>3442</v>
      </c>
      <c r="G307" s="575" t="s">
        <v>3442</v>
      </c>
      <c r="H307" s="575" t="s">
        <v>3442</v>
      </c>
      <c r="I307" s="575" t="s">
        <v>3442</v>
      </c>
      <c r="J307" s="575" t="s">
        <v>3442</v>
      </c>
      <c r="K307" s="575" t="s">
        <v>3442</v>
      </c>
      <c r="L307" s="575" t="s">
        <v>3442</v>
      </c>
      <c r="M307" s="575" t="s">
        <v>3442</v>
      </c>
    </row>
    <row r="308" spans="1:13" s="575" customFormat="1" x14ac:dyDescent="0.3">
      <c r="A308" s="575">
        <v>521569</v>
      </c>
      <c r="B308" s="613" t="s">
        <v>1885</v>
      </c>
      <c r="C308" s="575" t="s">
        <v>3442</v>
      </c>
      <c r="D308" s="575" t="s">
        <v>3442</v>
      </c>
      <c r="E308" s="575" t="s">
        <v>3442</v>
      </c>
      <c r="F308" s="575" t="s">
        <v>3442</v>
      </c>
      <c r="G308" s="575" t="s">
        <v>3442</v>
      </c>
      <c r="H308" s="575" t="s">
        <v>3442</v>
      </c>
      <c r="I308" s="575" t="s">
        <v>3442</v>
      </c>
      <c r="J308" s="575" t="s">
        <v>3442</v>
      </c>
      <c r="K308" s="575" t="s">
        <v>3442</v>
      </c>
      <c r="L308" s="575" t="s">
        <v>3442</v>
      </c>
      <c r="M308" s="575" t="s">
        <v>3442</v>
      </c>
    </row>
    <row r="309" spans="1:13" s="575" customFormat="1" x14ac:dyDescent="0.3">
      <c r="A309" s="575">
        <v>521572</v>
      </c>
      <c r="B309" s="613" t="s">
        <v>1885</v>
      </c>
      <c r="C309" s="575" t="s">
        <v>3442</v>
      </c>
      <c r="D309" s="575" t="s">
        <v>3442</v>
      </c>
      <c r="E309" s="575" t="s">
        <v>3442</v>
      </c>
      <c r="F309" s="575" t="s">
        <v>3442</v>
      </c>
      <c r="G309" s="575" t="s">
        <v>3442</v>
      </c>
      <c r="H309" s="575" t="s">
        <v>3442</v>
      </c>
      <c r="I309" s="575" t="s">
        <v>3442</v>
      </c>
      <c r="J309" s="575" t="s">
        <v>3442</v>
      </c>
      <c r="K309" s="575" t="s">
        <v>3442</v>
      </c>
      <c r="L309" s="575" t="s">
        <v>3442</v>
      </c>
      <c r="M309" s="575" t="s">
        <v>3442</v>
      </c>
    </row>
    <row r="310" spans="1:13" s="575" customFormat="1" x14ac:dyDescent="0.3">
      <c r="A310" s="575">
        <v>521579</v>
      </c>
      <c r="B310" s="613" t="s">
        <v>1885</v>
      </c>
      <c r="C310" s="575" t="s">
        <v>3442</v>
      </c>
      <c r="D310" s="575" t="s">
        <v>3442</v>
      </c>
      <c r="E310" s="575" t="s">
        <v>3442</v>
      </c>
      <c r="F310" s="575" t="s">
        <v>3442</v>
      </c>
      <c r="G310" s="575" t="s">
        <v>3442</v>
      </c>
      <c r="H310" s="575" t="s">
        <v>3442</v>
      </c>
      <c r="I310" s="575" t="s">
        <v>3442</v>
      </c>
      <c r="J310" s="575" t="s">
        <v>3442</v>
      </c>
      <c r="K310" s="575" t="s">
        <v>3442</v>
      </c>
      <c r="L310" s="575" t="s">
        <v>3442</v>
      </c>
      <c r="M310" s="575" t="s">
        <v>3442</v>
      </c>
    </row>
    <row r="311" spans="1:13" s="575" customFormat="1" x14ac:dyDescent="0.3">
      <c r="A311" s="575">
        <v>521602</v>
      </c>
      <c r="B311" s="613" t="s">
        <v>1885</v>
      </c>
      <c r="C311" s="575" t="s">
        <v>3442</v>
      </c>
      <c r="D311" s="575" t="s">
        <v>3442</v>
      </c>
      <c r="E311" s="575" t="s">
        <v>3442</v>
      </c>
      <c r="F311" s="575" t="s">
        <v>3442</v>
      </c>
      <c r="G311" s="575" t="s">
        <v>3442</v>
      </c>
      <c r="H311" s="575" t="s">
        <v>3442</v>
      </c>
      <c r="I311" s="575" t="s">
        <v>3442</v>
      </c>
      <c r="J311" s="575" t="s">
        <v>3442</v>
      </c>
      <c r="K311" s="575" t="s">
        <v>3442</v>
      </c>
      <c r="L311" s="575" t="s">
        <v>3442</v>
      </c>
      <c r="M311" s="575" t="s">
        <v>3442</v>
      </c>
    </row>
    <row r="312" spans="1:13" s="575" customFormat="1" x14ac:dyDescent="0.3">
      <c r="A312" s="575">
        <v>521646</v>
      </c>
      <c r="B312" s="613" t="s">
        <v>1885</v>
      </c>
      <c r="C312" s="575" t="s">
        <v>3442</v>
      </c>
      <c r="D312" s="575" t="s">
        <v>3442</v>
      </c>
      <c r="E312" s="575" t="s">
        <v>3442</v>
      </c>
      <c r="F312" s="575" t="s">
        <v>3442</v>
      </c>
      <c r="G312" s="575" t="s">
        <v>3442</v>
      </c>
      <c r="H312" s="575" t="s">
        <v>3442</v>
      </c>
      <c r="I312" s="575" t="s">
        <v>3442</v>
      </c>
      <c r="J312" s="575" t="s">
        <v>3442</v>
      </c>
      <c r="K312" s="575" t="s">
        <v>3442</v>
      </c>
      <c r="L312" s="575" t="s">
        <v>3442</v>
      </c>
      <c r="M312" s="575" t="s">
        <v>3442</v>
      </c>
    </row>
    <row r="313" spans="1:13" s="575" customFormat="1" x14ac:dyDescent="0.3">
      <c r="A313" s="575">
        <v>521658</v>
      </c>
      <c r="B313" s="613" t="s">
        <v>1885</v>
      </c>
      <c r="C313" s="575" t="s">
        <v>3442</v>
      </c>
      <c r="D313" s="575" t="s">
        <v>3442</v>
      </c>
      <c r="E313" s="575" t="s">
        <v>3442</v>
      </c>
      <c r="F313" s="575" t="s">
        <v>3442</v>
      </c>
      <c r="G313" s="575" t="s">
        <v>3442</v>
      </c>
      <c r="H313" s="575" t="s">
        <v>3442</v>
      </c>
      <c r="I313" s="575" t="s">
        <v>3442</v>
      </c>
      <c r="J313" s="575" t="s">
        <v>3442</v>
      </c>
      <c r="K313" s="575" t="s">
        <v>3442</v>
      </c>
      <c r="L313" s="575" t="s">
        <v>3442</v>
      </c>
      <c r="M313" s="575" t="s">
        <v>3442</v>
      </c>
    </row>
    <row r="314" spans="1:13" s="575" customFormat="1" x14ac:dyDescent="0.3">
      <c r="A314" s="575">
        <v>521666</v>
      </c>
      <c r="B314" s="613" t="s">
        <v>1885</v>
      </c>
      <c r="C314" s="575" t="s">
        <v>3442</v>
      </c>
      <c r="D314" s="575" t="s">
        <v>3442</v>
      </c>
      <c r="E314" s="575" t="s">
        <v>3442</v>
      </c>
      <c r="F314" s="575" t="s">
        <v>3442</v>
      </c>
      <c r="G314" s="575" t="s">
        <v>3442</v>
      </c>
      <c r="H314" s="575" t="s">
        <v>3442</v>
      </c>
      <c r="I314" s="575" t="s">
        <v>3442</v>
      </c>
      <c r="J314" s="575" t="s">
        <v>3442</v>
      </c>
      <c r="K314" s="575" t="s">
        <v>3442</v>
      </c>
      <c r="L314" s="575" t="s">
        <v>3442</v>
      </c>
      <c r="M314" s="575" t="s">
        <v>3442</v>
      </c>
    </row>
    <row r="315" spans="1:13" s="575" customFormat="1" x14ac:dyDescent="0.3">
      <c r="A315" s="575">
        <v>521714</v>
      </c>
      <c r="B315" s="613" t="s">
        <v>1885</v>
      </c>
      <c r="C315" s="575" t="s">
        <v>3442</v>
      </c>
      <c r="D315" s="575" t="s">
        <v>3442</v>
      </c>
      <c r="E315" s="575" t="s">
        <v>3442</v>
      </c>
      <c r="F315" s="575" t="s">
        <v>3442</v>
      </c>
      <c r="G315" s="575" t="s">
        <v>3442</v>
      </c>
      <c r="H315" s="575" t="s">
        <v>3442</v>
      </c>
      <c r="I315" s="575" t="s">
        <v>3442</v>
      </c>
      <c r="J315" s="575" t="s">
        <v>3442</v>
      </c>
      <c r="K315" s="575" t="s">
        <v>3442</v>
      </c>
      <c r="L315" s="575" t="s">
        <v>3442</v>
      </c>
      <c r="M315" s="575" t="s">
        <v>3442</v>
      </c>
    </row>
    <row r="316" spans="1:13" s="575" customFormat="1" x14ac:dyDescent="0.3">
      <c r="A316" s="575">
        <v>521736</v>
      </c>
      <c r="B316" s="613" t="s">
        <v>1885</v>
      </c>
      <c r="C316" s="575" t="s">
        <v>3442</v>
      </c>
      <c r="D316" s="575" t="s">
        <v>3442</v>
      </c>
      <c r="E316" s="575" t="s">
        <v>3442</v>
      </c>
      <c r="F316" s="575" t="s">
        <v>3442</v>
      </c>
      <c r="G316" s="575" t="s">
        <v>3442</v>
      </c>
      <c r="H316" s="575" t="s">
        <v>3442</v>
      </c>
      <c r="I316" s="575" t="s">
        <v>3442</v>
      </c>
      <c r="J316" s="575" t="s">
        <v>3442</v>
      </c>
      <c r="K316" s="575" t="s">
        <v>3442</v>
      </c>
      <c r="L316" s="575" t="s">
        <v>3442</v>
      </c>
      <c r="M316" s="575" t="s">
        <v>3442</v>
      </c>
    </row>
    <row r="317" spans="1:13" s="575" customFormat="1" x14ac:dyDescent="0.3">
      <c r="A317" s="575">
        <v>521765</v>
      </c>
      <c r="B317" s="613" t="s">
        <v>1885</v>
      </c>
      <c r="C317" s="575" t="s">
        <v>3442</v>
      </c>
      <c r="D317" s="575" t="s">
        <v>3442</v>
      </c>
      <c r="E317" s="575" t="s">
        <v>3442</v>
      </c>
      <c r="F317" s="575" t="s">
        <v>3442</v>
      </c>
      <c r="G317" s="575" t="s">
        <v>3442</v>
      </c>
      <c r="H317" s="575" t="s">
        <v>3442</v>
      </c>
      <c r="I317" s="575" t="s">
        <v>3442</v>
      </c>
      <c r="J317" s="575" t="s">
        <v>3442</v>
      </c>
      <c r="K317" s="575" t="s">
        <v>3442</v>
      </c>
      <c r="L317" s="575" t="s">
        <v>3442</v>
      </c>
      <c r="M317" s="575" t="s">
        <v>3442</v>
      </c>
    </row>
    <row r="318" spans="1:13" s="575" customFormat="1" x14ac:dyDescent="0.3">
      <c r="A318" s="575">
        <v>521799</v>
      </c>
      <c r="B318" s="613" t="s">
        <v>1885</v>
      </c>
      <c r="C318" s="575" t="s">
        <v>3442</v>
      </c>
      <c r="D318" s="575" t="s">
        <v>3442</v>
      </c>
      <c r="E318" s="575" t="s">
        <v>3442</v>
      </c>
      <c r="F318" s="575" t="s">
        <v>3442</v>
      </c>
      <c r="G318" s="575" t="s">
        <v>3442</v>
      </c>
      <c r="H318" s="575" t="s">
        <v>3442</v>
      </c>
      <c r="I318" s="575" t="s">
        <v>3442</v>
      </c>
      <c r="J318" s="575" t="s">
        <v>3442</v>
      </c>
      <c r="K318" s="575" t="s">
        <v>3442</v>
      </c>
      <c r="L318" s="575" t="s">
        <v>3442</v>
      </c>
      <c r="M318" s="575" t="s">
        <v>3442</v>
      </c>
    </row>
    <row r="319" spans="1:13" s="575" customFormat="1" x14ac:dyDescent="0.3">
      <c r="A319" s="575">
        <v>521818</v>
      </c>
      <c r="B319" s="613" t="s">
        <v>1885</v>
      </c>
      <c r="C319" s="575" t="s">
        <v>3442</v>
      </c>
      <c r="D319" s="575" t="s">
        <v>3442</v>
      </c>
      <c r="E319" s="575" t="s">
        <v>3442</v>
      </c>
      <c r="F319" s="575" t="s">
        <v>3442</v>
      </c>
      <c r="G319" s="575" t="s">
        <v>3442</v>
      </c>
      <c r="H319" s="575" t="s">
        <v>3442</v>
      </c>
      <c r="I319" s="575" t="s">
        <v>3442</v>
      </c>
      <c r="J319" s="575" t="s">
        <v>3442</v>
      </c>
      <c r="K319" s="575" t="s">
        <v>3442</v>
      </c>
      <c r="L319" s="575" t="s">
        <v>3442</v>
      </c>
      <c r="M319" s="575" t="s">
        <v>3442</v>
      </c>
    </row>
    <row r="320" spans="1:13" s="575" customFormat="1" x14ac:dyDescent="0.3">
      <c r="A320" s="575">
        <v>521821</v>
      </c>
      <c r="B320" s="613" t="s">
        <v>1885</v>
      </c>
      <c r="C320" s="575" t="s">
        <v>3442</v>
      </c>
      <c r="D320" s="575" t="s">
        <v>3442</v>
      </c>
      <c r="E320" s="575" t="s">
        <v>3442</v>
      </c>
      <c r="F320" s="575" t="s">
        <v>3442</v>
      </c>
      <c r="G320" s="575" t="s">
        <v>3442</v>
      </c>
      <c r="H320" s="575" t="s">
        <v>3442</v>
      </c>
      <c r="I320" s="575" t="s">
        <v>3442</v>
      </c>
      <c r="J320" s="575" t="s">
        <v>3442</v>
      </c>
      <c r="K320" s="575" t="s">
        <v>3442</v>
      </c>
      <c r="L320" s="575" t="s">
        <v>3442</v>
      </c>
      <c r="M320" s="575" t="s">
        <v>3442</v>
      </c>
    </row>
    <row r="321" spans="1:13" s="575" customFormat="1" x14ac:dyDescent="0.3">
      <c r="A321" s="575">
        <v>521849</v>
      </c>
      <c r="B321" s="613" t="s">
        <v>1885</v>
      </c>
      <c r="C321" s="575" t="s">
        <v>3442</v>
      </c>
      <c r="D321" s="575" t="s">
        <v>3442</v>
      </c>
      <c r="E321" s="575" t="s">
        <v>3442</v>
      </c>
      <c r="F321" s="575" t="s">
        <v>3442</v>
      </c>
      <c r="G321" s="575" t="s">
        <v>3442</v>
      </c>
      <c r="H321" s="575" t="s">
        <v>3442</v>
      </c>
      <c r="I321" s="575" t="s">
        <v>3442</v>
      </c>
      <c r="J321" s="575" t="s">
        <v>3442</v>
      </c>
      <c r="K321" s="575" t="s">
        <v>3442</v>
      </c>
      <c r="L321" s="575" t="s">
        <v>3442</v>
      </c>
      <c r="M321" s="575" t="s">
        <v>3442</v>
      </c>
    </row>
    <row r="322" spans="1:13" s="575" customFormat="1" x14ac:dyDescent="0.3">
      <c r="A322" s="575">
        <v>521881</v>
      </c>
      <c r="B322" s="613" t="s">
        <v>1885</v>
      </c>
      <c r="C322" s="575" t="s">
        <v>3442</v>
      </c>
      <c r="D322" s="575" t="s">
        <v>3442</v>
      </c>
      <c r="E322" s="575" t="s">
        <v>3442</v>
      </c>
      <c r="F322" s="575" t="s">
        <v>3442</v>
      </c>
      <c r="G322" s="575" t="s">
        <v>3442</v>
      </c>
      <c r="H322" s="575" t="s">
        <v>3442</v>
      </c>
      <c r="I322" s="575" t="s">
        <v>3442</v>
      </c>
      <c r="J322" s="575" t="s">
        <v>3442</v>
      </c>
      <c r="K322" s="575" t="s">
        <v>3442</v>
      </c>
      <c r="L322" s="575" t="s">
        <v>3442</v>
      </c>
      <c r="M322" s="575" t="s">
        <v>3442</v>
      </c>
    </row>
    <row r="323" spans="1:13" s="575" customFormat="1" x14ac:dyDescent="0.3">
      <c r="A323" s="575">
        <v>521884</v>
      </c>
      <c r="B323" s="613" t="s">
        <v>1885</v>
      </c>
      <c r="C323" s="575" t="s">
        <v>3442</v>
      </c>
      <c r="D323" s="575" t="s">
        <v>3442</v>
      </c>
      <c r="E323" s="575" t="s">
        <v>3442</v>
      </c>
      <c r="F323" s="575" t="s">
        <v>3442</v>
      </c>
      <c r="G323" s="575" t="s">
        <v>3442</v>
      </c>
      <c r="H323" s="575" t="s">
        <v>3442</v>
      </c>
      <c r="I323" s="575" t="s">
        <v>3442</v>
      </c>
      <c r="J323" s="575" t="s">
        <v>3442</v>
      </c>
      <c r="K323" s="575" t="s">
        <v>3442</v>
      </c>
      <c r="L323" s="575" t="s">
        <v>3442</v>
      </c>
      <c r="M323" s="575" t="s">
        <v>3442</v>
      </c>
    </row>
    <row r="324" spans="1:13" s="575" customFormat="1" x14ac:dyDescent="0.3">
      <c r="A324" s="575">
        <v>521933</v>
      </c>
      <c r="B324" s="613" t="s">
        <v>1885</v>
      </c>
      <c r="C324" s="575" t="s">
        <v>3442</v>
      </c>
      <c r="D324" s="575" t="s">
        <v>3442</v>
      </c>
      <c r="E324" s="575" t="s">
        <v>3442</v>
      </c>
      <c r="F324" s="575" t="s">
        <v>3442</v>
      </c>
      <c r="G324" s="575" t="s">
        <v>3442</v>
      </c>
      <c r="H324" s="575" t="s">
        <v>3442</v>
      </c>
      <c r="I324" s="575" t="s">
        <v>3442</v>
      </c>
      <c r="J324" s="575" t="s">
        <v>3442</v>
      </c>
      <c r="K324" s="575" t="s">
        <v>3442</v>
      </c>
      <c r="L324" s="575" t="s">
        <v>3442</v>
      </c>
      <c r="M324" s="575" t="s">
        <v>3442</v>
      </c>
    </row>
    <row r="325" spans="1:13" s="575" customFormat="1" x14ac:dyDescent="0.3">
      <c r="A325" s="575">
        <v>521996</v>
      </c>
      <c r="B325" s="613" t="s">
        <v>1885</v>
      </c>
      <c r="C325" s="575" t="s">
        <v>3442</v>
      </c>
      <c r="D325" s="575" t="s">
        <v>3442</v>
      </c>
      <c r="E325" s="575" t="s">
        <v>3442</v>
      </c>
      <c r="F325" s="575" t="s">
        <v>3442</v>
      </c>
      <c r="G325" s="575" t="s">
        <v>3442</v>
      </c>
      <c r="H325" s="575" t="s">
        <v>3442</v>
      </c>
      <c r="I325" s="575" t="s">
        <v>3442</v>
      </c>
      <c r="J325" s="575" t="s">
        <v>3442</v>
      </c>
      <c r="K325" s="575" t="s">
        <v>3442</v>
      </c>
      <c r="L325" s="575" t="s">
        <v>3442</v>
      </c>
      <c r="M325" s="575" t="s">
        <v>3442</v>
      </c>
    </row>
    <row r="326" spans="1:13" s="575" customFormat="1" x14ac:dyDescent="0.3">
      <c r="A326" s="575">
        <v>522026</v>
      </c>
      <c r="B326" s="613" t="s">
        <v>1885</v>
      </c>
      <c r="C326" s="575" t="s">
        <v>3442</v>
      </c>
      <c r="D326" s="575" t="s">
        <v>3442</v>
      </c>
      <c r="E326" s="575" t="s">
        <v>3442</v>
      </c>
      <c r="F326" s="575" t="s">
        <v>3442</v>
      </c>
      <c r="G326" s="575" t="s">
        <v>3442</v>
      </c>
      <c r="H326" s="575" t="s">
        <v>3442</v>
      </c>
      <c r="I326" s="575" t="s">
        <v>3442</v>
      </c>
      <c r="J326" s="575" t="s">
        <v>3442</v>
      </c>
      <c r="K326" s="575" t="s">
        <v>3442</v>
      </c>
      <c r="L326" s="575" t="s">
        <v>3442</v>
      </c>
      <c r="M326" s="575" t="s">
        <v>3442</v>
      </c>
    </row>
    <row r="327" spans="1:13" s="575" customFormat="1" x14ac:dyDescent="0.3">
      <c r="A327" s="575">
        <v>522063</v>
      </c>
      <c r="B327" s="613" t="s">
        <v>1885</v>
      </c>
      <c r="C327" s="575" t="s">
        <v>3442</v>
      </c>
      <c r="D327" s="575" t="s">
        <v>3442</v>
      </c>
      <c r="E327" s="575" t="s">
        <v>3442</v>
      </c>
      <c r="F327" s="575" t="s">
        <v>3442</v>
      </c>
      <c r="G327" s="575" t="s">
        <v>3442</v>
      </c>
      <c r="H327" s="575" t="s">
        <v>3442</v>
      </c>
      <c r="I327" s="575" t="s">
        <v>3442</v>
      </c>
      <c r="J327" s="575" t="s">
        <v>3442</v>
      </c>
      <c r="K327" s="575" t="s">
        <v>3442</v>
      </c>
      <c r="L327" s="575" t="s">
        <v>3442</v>
      </c>
      <c r="M327" s="575" t="s">
        <v>3442</v>
      </c>
    </row>
    <row r="328" spans="1:13" s="575" customFormat="1" x14ac:dyDescent="0.3">
      <c r="A328" s="575">
        <v>522069</v>
      </c>
      <c r="B328" s="613" t="s">
        <v>1885</v>
      </c>
      <c r="C328" s="575" t="s">
        <v>3442</v>
      </c>
      <c r="D328" s="575" t="s">
        <v>3442</v>
      </c>
      <c r="E328" s="575" t="s">
        <v>3442</v>
      </c>
      <c r="F328" s="575" t="s">
        <v>3442</v>
      </c>
      <c r="G328" s="575" t="s">
        <v>3442</v>
      </c>
      <c r="H328" s="575" t="s">
        <v>3442</v>
      </c>
      <c r="I328" s="575" t="s">
        <v>3442</v>
      </c>
      <c r="J328" s="575" t="s">
        <v>3442</v>
      </c>
      <c r="K328" s="575" t="s">
        <v>3442</v>
      </c>
      <c r="L328" s="575" t="s">
        <v>3442</v>
      </c>
      <c r="M328" s="575" t="s">
        <v>3442</v>
      </c>
    </row>
    <row r="329" spans="1:13" s="575" customFormat="1" x14ac:dyDescent="0.3">
      <c r="A329" s="575">
        <v>522073</v>
      </c>
      <c r="B329" s="613" t="s">
        <v>1885</v>
      </c>
      <c r="C329" s="575" t="s">
        <v>3442</v>
      </c>
      <c r="D329" s="575" t="s">
        <v>3442</v>
      </c>
      <c r="E329" s="575" t="s">
        <v>3442</v>
      </c>
      <c r="F329" s="575" t="s">
        <v>3442</v>
      </c>
      <c r="G329" s="575" t="s">
        <v>3442</v>
      </c>
      <c r="H329" s="575" t="s">
        <v>3442</v>
      </c>
      <c r="I329" s="575" t="s">
        <v>3442</v>
      </c>
      <c r="J329" s="575" t="s">
        <v>3442</v>
      </c>
      <c r="K329" s="575" t="s">
        <v>3442</v>
      </c>
      <c r="L329" s="575" t="s">
        <v>3442</v>
      </c>
      <c r="M329" s="575" t="s">
        <v>3442</v>
      </c>
    </row>
    <row r="330" spans="1:13" s="575" customFormat="1" x14ac:dyDescent="0.3">
      <c r="A330" s="575">
        <v>522171</v>
      </c>
      <c r="B330" s="613" t="s">
        <v>1885</v>
      </c>
      <c r="C330" s="575" t="s">
        <v>3442</v>
      </c>
      <c r="D330" s="575" t="s">
        <v>3442</v>
      </c>
      <c r="E330" s="575" t="s">
        <v>3442</v>
      </c>
      <c r="F330" s="575" t="s">
        <v>3442</v>
      </c>
      <c r="G330" s="575" t="s">
        <v>3442</v>
      </c>
      <c r="H330" s="575" t="s">
        <v>3442</v>
      </c>
      <c r="I330" s="575" t="s">
        <v>3442</v>
      </c>
      <c r="J330" s="575" t="s">
        <v>3442</v>
      </c>
      <c r="K330" s="575" t="s">
        <v>3442</v>
      </c>
      <c r="L330" s="575" t="s">
        <v>3442</v>
      </c>
      <c r="M330" s="575" t="s">
        <v>3442</v>
      </c>
    </row>
    <row r="331" spans="1:13" s="575" customFormat="1" x14ac:dyDescent="0.3">
      <c r="A331" s="575">
        <v>522193</v>
      </c>
      <c r="B331" s="613" t="s">
        <v>1885</v>
      </c>
      <c r="C331" s="575" t="s">
        <v>3442</v>
      </c>
      <c r="D331" s="575" t="s">
        <v>3442</v>
      </c>
      <c r="E331" s="575" t="s">
        <v>3442</v>
      </c>
      <c r="F331" s="575" t="s">
        <v>3442</v>
      </c>
      <c r="G331" s="575" t="s">
        <v>3442</v>
      </c>
      <c r="H331" s="575" t="s">
        <v>3442</v>
      </c>
      <c r="I331" s="575" t="s">
        <v>3442</v>
      </c>
      <c r="J331" s="575" t="s">
        <v>3442</v>
      </c>
      <c r="K331" s="575" t="s">
        <v>3442</v>
      </c>
      <c r="L331" s="575" t="s">
        <v>3442</v>
      </c>
      <c r="M331" s="575" t="s">
        <v>3442</v>
      </c>
    </row>
    <row r="332" spans="1:13" s="575" customFormat="1" x14ac:dyDescent="0.3">
      <c r="A332" s="575">
        <v>522265</v>
      </c>
      <c r="B332" s="613" t="s">
        <v>1885</v>
      </c>
      <c r="C332" s="575" t="s">
        <v>3442</v>
      </c>
      <c r="D332" s="575" t="s">
        <v>3442</v>
      </c>
      <c r="E332" s="575" t="s">
        <v>3442</v>
      </c>
      <c r="F332" s="575" t="s">
        <v>3442</v>
      </c>
      <c r="G332" s="575" t="s">
        <v>3442</v>
      </c>
      <c r="H332" s="575" t="s">
        <v>3442</v>
      </c>
      <c r="I332" s="575" t="s">
        <v>3442</v>
      </c>
      <c r="J332" s="575" t="s">
        <v>3442</v>
      </c>
      <c r="K332" s="575" t="s">
        <v>3442</v>
      </c>
      <c r="L332" s="575" t="s">
        <v>3442</v>
      </c>
      <c r="M332" s="575" t="s">
        <v>3442</v>
      </c>
    </row>
    <row r="333" spans="1:13" s="575" customFormat="1" x14ac:dyDescent="0.3">
      <c r="A333" s="575">
        <v>522320</v>
      </c>
      <c r="B333" s="613" t="s">
        <v>1885</v>
      </c>
      <c r="C333" s="575" t="s">
        <v>3442</v>
      </c>
      <c r="D333" s="575" t="s">
        <v>3442</v>
      </c>
      <c r="E333" s="575" t="s">
        <v>3442</v>
      </c>
      <c r="F333" s="575" t="s">
        <v>3442</v>
      </c>
      <c r="G333" s="575" t="s">
        <v>3442</v>
      </c>
      <c r="H333" s="575" t="s">
        <v>3442</v>
      </c>
      <c r="I333" s="575" t="s">
        <v>3442</v>
      </c>
      <c r="J333" s="575" t="s">
        <v>3442</v>
      </c>
      <c r="K333" s="575" t="s">
        <v>3442</v>
      </c>
      <c r="L333" s="575" t="s">
        <v>3442</v>
      </c>
      <c r="M333" s="575" t="s">
        <v>3442</v>
      </c>
    </row>
    <row r="334" spans="1:13" s="575" customFormat="1" x14ac:dyDescent="0.3">
      <c r="A334" s="575">
        <v>522345</v>
      </c>
      <c r="B334" s="613" t="s">
        <v>1885</v>
      </c>
      <c r="C334" s="575" t="s">
        <v>3442</v>
      </c>
      <c r="D334" s="575" t="s">
        <v>3442</v>
      </c>
      <c r="E334" s="575" t="s">
        <v>3442</v>
      </c>
      <c r="F334" s="575" t="s">
        <v>3442</v>
      </c>
      <c r="G334" s="575" t="s">
        <v>3442</v>
      </c>
      <c r="H334" s="575" t="s">
        <v>3442</v>
      </c>
      <c r="I334" s="575" t="s">
        <v>3442</v>
      </c>
      <c r="J334" s="575" t="s">
        <v>3442</v>
      </c>
      <c r="K334" s="575" t="s">
        <v>3442</v>
      </c>
      <c r="L334" s="575" t="s">
        <v>3442</v>
      </c>
      <c r="M334" s="575" t="s">
        <v>3442</v>
      </c>
    </row>
    <row r="335" spans="1:13" s="575" customFormat="1" x14ac:dyDescent="0.3">
      <c r="A335" s="575">
        <v>522346</v>
      </c>
      <c r="B335" s="613" t="s">
        <v>1885</v>
      </c>
      <c r="C335" s="575" t="s">
        <v>3442</v>
      </c>
      <c r="D335" s="575" t="s">
        <v>3442</v>
      </c>
      <c r="E335" s="575" t="s">
        <v>3442</v>
      </c>
      <c r="F335" s="575" t="s">
        <v>3442</v>
      </c>
      <c r="G335" s="575" t="s">
        <v>3442</v>
      </c>
      <c r="H335" s="575" t="s">
        <v>3442</v>
      </c>
      <c r="I335" s="575" t="s">
        <v>3442</v>
      </c>
      <c r="J335" s="575" t="s">
        <v>3442</v>
      </c>
      <c r="K335" s="575" t="s">
        <v>3442</v>
      </c>
      <c r="L335" s="575" t="s">
        <v>3442</v>
      </c>
      <c r="M335" s="575" t="s">
        <v>3442</v>
      </c>
    </row>
    <row r="336" spans="1:13" s="575" customFormat="1" x14ac:dyDescent="0.3">
      <c r="A336" s="575">
        <v>522357</v>
      </c>
      <c r="B336" s="613" t="s">
        <v>1885</v>
      </c>
      <c r="C336" s="575" t="s">
        <v>3442</v>
      </c>
      <c r="D336" s="575" t="s">
        <v>3442</v>
      </c>
      <c r="E336" s="575" t="s">
        <v>3442</v>
      </c>
      <c r="F336" s="575" t="s">
        <v>3442</v>
      </c>
      <c r="G336" s="575" t="s">
        <v>3442</v>
      </c>
      <c r="H336" s="575" t="s">
        <v>3442</v>
      </c>
      <c r="I336" s="575" t="s">
        <v>3442</v>
      </c>
      <c r="J336" s="575" t="s">
        <v>3442</v>
      </c>
      <c r="K336" s="575" t="s">
        <v>3442</v>
      </c>
      <c r="L336" s="575" t="s">
        <v>3442</v>
      </c>
      <c r="M336" s="575" t="s">
        <v>3442</v>
      </c>
    </row>
    <row r="337" spans="1:13" s="575" customFormat="1" x14ac:dyDescent="0.3">
      <c r="A337" s="575">
        <v>522359</v>
      </c>
      <c r="B337" s="613" t="s">
        <v>1885</v>
      </c>
      <c r="C337" s="575" t="s">
        <v>3442</v>
      </c>
      <c r="D337" s="575" t="s">
        <v>3442</v>
      </c>
      <c r="E337" s="575" t="s">
        <v>3442</v>
      </c>
      <c r="F337" s="575" t="s">
        <v>3442</v>
      </c>
      <c r="G337" s="575" t="s">
        <v>3442</v>
      </c>
      <c r="H337" s="575" t="s">
        <v>3442</v>
      </c>
      <c r="I337" s="575" t="s">
        <v>3442</v>
      </c>
      <c r="J337" s="575" t="s">
        <v>3442</v>
      </c>
      <c r="K337" s="575" t="s">
        <v>3442</v>
      </c>
      <c r="L337" s="575" t="s">
        <v>3442</v>
      </c>
      <c r="M337" s="575" t="s">
        <v>3442</v>
      </c>
    </row>
    <row r="338" spans="1:13" s="575" customFormat="1" x14ac:dyDescent="0.3">
      <c r="A338" s="575">
        <v>522392</v>
      </c>
      <c r="B338" s="613" t="s">
        <v>1885</v>
      </c>
      <c r="C338" s="575" t="s">
        <v>3442</v>
      </c>
      <c r="D338" s="575" t="s">
        <v>3442</v>
      </c>
      <c r="E338" s="575" t="s">
        <v>3442</v>
      </c>
      <c r="F338" s="575" t="s">
        <v>3442</v>
      </c>
      <c r="G338" s="575" t="s">
        <v>3442</v>
      </c>
      <c r="H338" s="575" t="s">
        <v>3442</v>
      </c>
      <c r="I338" s="575" t="s">
        <v>3442</v>
      </c>
      <c r="J338" s="575" t="s">
        <v>3442</v>
      </c>
      <c r="K338" s="575" t="s">
        <v>3442</v>
      </c>
      <c r="L338" s="575" t="s">
        <v>3442</v>
      </c>
      <c r="M338" s="575" t="s">
        <v>3442</v>
      </c>
    </row>
    <row r="339" spans="1:13" s="575" customFormat="1" x14ac:dyDescent="0.3">
      <c r="A339" s="575">
        <v>522410</v>
      </c>
      <c r="B339" s="613" t="s">
        <v>1885</v>
      </c>
      <c r="C339" s="575" t="s">
        <v>3442</v>
      </c>
      <c r="D339" s="575" t="s">
        <v>3442</v>
      </c>
      <c r="E339" s="575" t="s">
        <v>3442</v>
      </c>
      <c r="F339" s="575" t="s">
        <v>3442</v>
      </c>
      <c r="G339" s="575" t="s">
        <v>3442</v>
      </c>
      <c r="H339" s="575" t="s">
        <v>3442</v>
      </c>
      <c r="I339" s="575" t="s">
        <v>3442</v>
      </c>
      <c r="J339" s="575" t="s">
        <v>3442</v>
      </c>
      <c r="K339" s="575" t="s">
        <v>3442</v>
      </c>
      <c r="L339" s="575" t="s">
        <v>3442</v>
      </c>
      <c r="M339" s="575" t="s">
        <v>3442</v>
      </c>
    </row>
    <row r="340" spans="1:13" s="575" customFormat="1" x14ac:dyDescent="0.3">
      <c r="A340" s="575">
        <v>522429</v>
      </c>
      <c r="B340" s="613" t="s">
        <v>1885</v>
      </c>
      <c r="C340" s="575" t="s">
        <v>3442</v>
      </c>
      <c r="D340" s="575" t="s">
        <v>3442</v>
      </c>
      <c r="E340" s="575" t="s">
        <v>3442</v>
      </c>
      <c r="F340" s="575" t="s">
        <v>3442</v>
      </c>
      <c r="G340" s="575" t="s">
        <v>3442</v>
      </c>
      <c r="H340" s="575" t="s">
        <v>3442</v>
      </c>
      <c r="I340" s="575" t="s">
        <v>3442</v>
      </c>
      <c r="J340" s="575" t="s">
        <v>3442</v>
      </c>
      <c r="K340" s="575" t="s">
        <v>3442</v>
      </c>
      <c r="L340" s="575" t="s">
        <v>3442</v>
      </c>
      <c r="M340" s="575" t="s">
        <v>3442</v>
      </c>
    </row>
    <row r="341" spans="1:13" s="575" customFormat="1" x14ac:dyDescent="0.3">
      <c r="A341" s="575">
        <v>522464</v>
      </c>
      <c r="B341" s="613" t="s">
        <v>1885</v>
      </c>
      <c r="C341" s="575" t="s">
        <v>3442</v>
      </c>
      <c r="D341" s="575" t="s">
        <v>3442</v>
      </c>
      <c r="E341" s="575" t="s">
        <v>3442</v>
      </c>
      <c r="F341" s="575" t="s">
        <v>3442</v>
      </c>
      <c r="G341" s="575" t="s">
        <v>3442</v>
      </c>
      <c r="H341" s="575" t="s">
        <v>3442</v>
      </c>
      <c r="I341" s="575" t="s">
        <v>3442</v>
      </c>
      <c r="J341" s="575" t="s">
        <v>3442</v>
      </c>
      <c r="K341" s="575" t="s">
        <v>3442</v>
      </c>
      <c r="L341" s="575" t="s">
        <v>3442</v>
      </c>
      <c r="M341" s="575" t="s">
        <v>3442</v>
      </c>
    </row>
    <row r="342" spans="1:13" s="575" customFormat="1" x14ac:dyDescent="0.3">
      <c r="A342" s="575">
        <v>522483</v>
      </c>
      <c r="B342" s="613" t="s">
        <v>1885</v>
      </c>
      <c r="C342" s="575" t="s">
        <v>3442</v>
      </c>
      <c r="D342" s="575" t="s">
        <v>3442</v>
      </c>
      <c r="E342" s="575" t="s">
        <v>3442</v>
      </c>
      <c r="F342" s="575" t="s">
        <v>3442</v>
      </c>
      <c r="G342" s="575" t="s">
        <v>3442</v>
      </c>
      <c r="H342" s="575" t="s">
        <v>3442</v>
      </c>
      <c r="I342" s="575" t="s">
        <v>3442</v>
      </c>
      <c r="J342" s="575" t="s">
        <v>3442</v>
      </c>
      <c r="K342" s="575" t="s">
        <v>3442</v>
      </c>
      <c r="L342" s="575" t="s">
        <v>3442</v>
      </c>
      <c r="M342" s="575" t="s">
        <v>3442</v>
      </c>
    </row>
    <row r="343" spans="1:13" s="575" customFormat="1" x14ac:dyDescent="0.3">
      <c r="A343" s="575">
        <v>522489</v>
      </c>
      <c r="B343" s="613" t="s">
        <v>1885</v>
      </c>
      <c r="C343" s="575" t="s">
        <v>3442</v>
      </c>
      <c r="D343" s="575" t="s">
        <v>3442</v>
      </c>
      <c r="E343" s="575" t="s">
        <v>3442</v>
      </c>
      <c r="F343" s="575" t="s">
        <v>3442</v>
      </c>
      <c r="G343" s="575" t="s">
        <v>3442</v>
      </c>
      <c r="H343" s="575" t="s">
        <v>3442</v>
      </c>
      <c r="I343" s="575" t="s">
        <v>3442</v>
      </c>
      <c r="J343" s="575" t="s">
        <v>3442</v>
      </c>
      <c r="K343" s="575" t="s">
        <v>3442</v>
      </c>
      <c r="L343" s="575" t="s">
        <v>3442</v>
      </c>
      <c r="M343" s="575" t="s">
        <v>3442</v>
      </c>
    </row>
    <row r="344" spans="1:13" s="575" customFormat="1" x14ac:dyDescent="0.3">
      <c r="A344" s="575">
        <v>522494</v>
      </c>
      <c r="B344" s="613" t="s">
        <v>1885</v>
      </c>
      <c r="C344" s="575" t="s">
        <v>3442</v>
      </c>
      <c r="D344" s="575" t="s">
        <v>3442</v>
      </c>
      <c r="E344" s="575" t="s">
        <v>3442</v>
      </c>
      <c r="F344" s="575" t="s">
        <v>3442</v>
      </c>
      <c r="G344" s="575" t="s">
        <v>3442</v>
      </c>
      <c r="H344" s="575" t="s">
        <v>3442</v>
      </c>
      <c r="I344" s="575" t="s">
        <v>3442</v>
      </c>
      <c r="J344" s="575" t="s">
        <v>3442</v>
      </c>
      <c r="K344" s="575" t="s">
        <v>3442</v>
      </c>
      <c r="L344" s="575" t="s">
        <v>3442</v>
      </c>
      <c r="M344" s="575" t="s">
        <v>3442</v>
      </c>
    </row>
    <row r="345" spans="1:13" s="575" customFormat="1" x14ac:dyDescent="0.3">
      <c r="A345" s="575">
        <v>522528</v>
      </c>
      <c r="B345" s="613" t="s">
        <v>1885</v>
      </c>
      <c r="C345" s="575" t="s">
        <v>3442</v>
      </c>
      <c r="D345" s="575" t="s">
        <v>3442</v>
      </c>
      <c r="E345" s="575" t="s">
        <v>3442</v>
      </c>
      <c r="F345" s="575" t="s">
        <v>3442</v>
      </c>
      <c r="G345" s="575" t="s">
        <v>3442</v>
      </c>
      <c r="H345" s="575" t="s">
        <v>3442</v>
      </c>
      <c r="I345" s="575" t="s">
        <v>3442</v>
      </c>
      <c r="J345" s="575" t="s">
        <v>3442</v>
      </c>
      <c r="K345" s="575" t="s">
        <v>3442</v>
      </c>
      <c r="L345" s="575" t="s">
        <v>3442</v>
      </c>
      <c r="M345" s="575" t="s">
        <v>3442</v>
      </c>
    </row>
    <row r="346" spans="1:13" s="575" customFormat="1" x14ac:dyDescent="0.3">
      <c r="A346" s="575">
        <v>522536</v>
      </c>
      <c r="B346" s="613" t="s">
        <v>1885</v>
      </c>
      <c r="C346" s="575" t="s">
        <v>3442</v>
      </c>
      <c r="D346" s="575" t="s">
        <v>3442</v>
      </c>
      <c r="E346" s="575" t="s">
        <v>3442</v>
      </c>
      <c r="F346" s="575" t="s">
        <v>3442</v>
      </c>
      <c r="G346" s="575" t="s">
        <v>3442</v>
      </c>
      <c r="H346" s="575" t="s">
        <v>3442</v>
      </c>
      <c r="I346" s="575" t="s">
        <v>3442</v>
      </c>
      <c r="J346" s="575" t="s">
        <v>3442</v>
      </c>
      <c r="K346" s="575" t="s">
        <v>3442</v>
      </c>
      <c r="L346" s="575" t="s">
        <v>3442</v>
      </c>
      <c r="M346" s="575" t="s">
        <v>3442</v>
      </c>
    </row>
    <row r="347" spans="1:13" s="575" customFormat="1" x14ac:dyDescent="0.3">
      <c r="A347" s="575">
        <v>522606</v>
      </c>
      <c r="B347" s="613" t="s">
        <v>1885</v>
      </c>
      <c r="C347" s="575" t="s">
        <v>3442</v>
      </c>
      <c r="D347" s="575" t="s">
        <v>3442</v>
      </c>
      <c r="E347" s="575" t="s">
        <v>3442</v>
      </c>
      <c r="F347" s="575" t="s">
        <v>3442</v>
      </c>
      <c r="G347" s="575" t="s">
        <v>3442</v>
      </c>
      <c r="H347" s="575" t="s">
        <v>3442</v>
      </c>
      <c r="I347" s="575" t="s">
        <v>3442</v>
      </c>
      <c r="J347" s="575" t="s">
        <v>3442</v>
      </c>
      <c r="K347" s="575" t="s">
        <v>3442</v>
      </c>
      <c r="L347" s="575" t="s">
        <v>3442</v>
      </c>
      <c r="M347" s="575" t="s">
        <v>3442</v>
      </c>
    </row>
    <row r="348" spans="1:13" s="575" customFormat="1" x14ac:dyDescent="0.3">
      <c r="A348" s="575">
        <v>522668</v>
      </c>
      <c r="B348" s="613" t="s">
        <v>1885</v>
      </c>
      <c r="C348" s="575" t="s">
        <v>3442</v>
      </c>
      <c r="D348" s="575" t="s">
        <v>3442</v>
      </c>
      <c r="E348" s="575" t="s">
        <v>3442</v>
      </c>
      <c r="F348" s="575" t="s">
        <v>3442</v>
      </c>
      <c r="G348" s="575" t="s">
        <v>3442</v>
      </c>
      <c r="H348" s="575" t="s">
        <v>3442</v>
      </c>
      <c r="I348" s="575" t="s">
        <v>3442</v>
      </c>
      <c r="J348" s="575" t="s">
        <v>3442</v>
      </c>
      <c r="K348" s="575" t="s">
        <v>3442</v>
      </c>
      <c r="L348" s="575" t="s">
        <v>3442</v>
      </c>
      <c r="M348" s="575" t="s">
        <v>3442</v>
      </c>
    </row>
    <row r="349" spans="1:13" s="575" customFormat="1" x14ac:dyDescent="0.3">
      <c r="A349" s="575">
        <v>522680</v>
      </c>
      <c r="B349" s="613" t="s">
        <v>1885</v>
      </c>
      <c r="C349" s="575" t="s">
        <v>3442</v>
      </c>
      <c r="D349" s="575" t="s">
        <v>3442</v>
      </c>
      <c r="E349" s="575" t="s">
        <v>3442</v>
      </c>
      <c r="F349" s="575" t="s">
        <v>3442</v>
      </c>
      <c r="G349" s="575" t="s">
        <v>3442</v>
      </c>
      <c r="H349" s="575" t="s">
        <v>3442</v>
      </c>
      <c r="I349" s="575" t="s">
        <v>3442</v>
      </c>
      <c r="J349" s="575" t="s">
        <v>3442</v>
      </c>
      <c r="K349" s="575" t="s">
        <v>3442</v>
      </c>
      <c r="L349" s="575" t="s">
        <v>3442</v>
      </c>
      <c r="M349" s="575" t="s">
        <v>3442</v>
      </c>
    </row>
    <row r="350" spans="1:13" s="575" customFormat="1" x14ac:dyDescent="0.3">
      <c r="A350" s="575">
        <v>522777</v>
      </c>
      <c r="B350" s="613" t="s">
        <v>1885</v>
      </c>
      <c r="C350" s="575" t="s">
        <v>3442</v>
      </c>
      <c r="D350" s="575" t="s">
        <v>3442</v>
      </c>
      <c r="E350" s="575" t="s">
        <v>3442</v>
      </c>
      <c r="F350" s="575" t="s">
        <v>3442</v>
      </c>
      <c r="G350" s="575" t="s">
        <v>3442</v>
      </c>
      <c r="H350" s="575" t="s">
        <v>3442</v>
      </c>
      <c r="I350" s="575" t="s">
        <v>3442</v>
      </c>
      <c r="J350" s="575" t="s">
        <v>3442</v>
      </c>
      <c r="K350" s="575" t="s">
        <v>3442</v>
      </c>
      <c r="L350" s="575" t="s">
        <v>3442</v>
      </c>
      <c r="M350" s="575" t="s">
        <v>3442</v>
      </c>
    </row>
    <row r="351" spans="1:13" s="575" customFormat="1" x14ac:dyDescent="0.3">
      <c r="A351" s="575">
        <v>522819</v>
      </c>
      <c r="B351" s="613" t="s">
        <v>1885</v>
      </c>
      <c r="C351" s="575" t="s">
        <v>3442</v>
      </c>
      <c r="D351" s="575" t="s">
        <v>3442</v>
      </c>
      <c r="E351" s="575" t="s">
        <v>3442</v>
      </c>
      <c r="F351" s="575" t="s">
        <v>3442</v>
      </c>
      <c r="G351" s="575" t="s">
        <v>3442</v>
      </c>
      <c r="H351" s="575" t="s">
        <v>3442</v>
      </c>
      <c r="I351" s="575" t="s">
        <v>3442</v>
      </c>
      <c r="J351" s="575" t="s">
        <v>3442</v>
      </c>
      <c r="K351" s="575" t="s">
        <v>3442</v>
      </c>
      <c r="L351" s="575" t="s">
        <v>3442</v>
      </c>
      <c r="M351" s="575" t="s">
        <v>3442</v>
      </c>
    </row>
    <row r="352" spans="1:13" s="575" customFormat="1" x14ac:dyDescent="0.3">
      <c r="A352" s="575">
        <v>522870</v>
      </c>
      <c r="B352" s="613" t="s">
        <v>1885</v>
      </c>
      <c r="C352" s="575" t="s">
        <v>3442</v>
      </c>
      <c r="D352" s="575" t="s">
        <v>3442</v>
      </c>
      <c r="E352" s="575" t="s">
        <v>3442</v>
      </c>
      <c r="F352" s="575" t="s">
        <v>3442</v>
      </c>
      <c r="G352" s="575" t="s">
        <v>3442</v>
      </c>
      <c r="H352" s="575" t="s">
        <v>3442</v>
      </c>
      <c r="I352" s="575" t="s">
        <v>3442</v>
      </c>
      <c r="J352" s="575" t="s">
        <v>3442</v>
      </c>
      <c r="K352" s="575" t="s">
        <v>3442</v>
      </c>
      <c r="L352" s="575" t="s">
        <v>3442</v>
      </c>
      <c r="M352" s="575" t="s">
        <v>3442</v>
      </c>
    </row>
    <row r="353" spans="1:13" s="575" customFormat="1" x14ac:dyDescent="0.3">
      <c r="A353" s="575">
        <v>522873</v>
      </c>
      <c r="B353" s="613" t="s">
        <v>1885</v>
      </c>
      <c r="C353" s="575" t="s">
        <v>3442</v>
      </c>
      <c r="D353" s="575" t="s">
        <v>3442</v>
      </c>
      <c r="E353" s="575" t="s">
        <v>3442</v>
      </c>
      <c r="F353" s="575" t="s">
        <v>3442</v>
      </c>
      <c r="G353" s="575" t="s">
        <v>3442</v>
      </c>
      <c r="H353" s="575" t="s">
        <v>3442</v>
      </c>
      <c r="I353" s="575" t="s">
        <v>3442</v>
      </c>
      <c r="J353" s="575" t="s">
        <v>3442</v>
      </c>
      <c r="K353" s="575" t="s">
        <v>3442</v>
      </c>
      <c r="L353" s="575" t="s">
        <v>3442</v>
      </c>
      <c r="M353" s="575" t="s">
        <v>3442</v>
      </c>
    </row>
    <row r="354" spans="1:13" s="575" customFormat="1" x14ac:dyDescent="0.3">
      <c r="A354" s="575">
        <v>522921</v>
      </c>
      <c r="B354" s="613" t="s">
        <v>1885</v>
      </c>
      <c r="C354" s="575" t="s">
        <v>3442</v>
      </c>
      <c r="D354" s="575" t="s">
        <v>3442</v>
      </c>
      <c r="E354" s="575" t="s">
        <v>3442</v>
      </c>
      <c r="F354" s="575" t="s">
        <v>3442</v>
      </c>
      <c r="G354" s="575" t="s">
        <v>3442</v>
      </c>
      <c r="H354" s="575" t="s">
        <v>3442</v>
      </c>
      <c r="I354" s="575" t="s">
        <v>3442</v>
      </c>
      <c r="J354" s="575" t="s">
        <v>3442</v>
      </c>
      <c r="K354" s="575" t="s">
        <v>3442</v>
      </c>
      <c r="L354" s="575" t="s">
        <v>3442</v>
      </c>
      <c r="M354" s="575" t="s">
        <v>3442</v>
      </c>
    </row>
    <row r="355" spans="1:13" s="575" customFormat="1" x14ac:dyDescent="0.3">
      <c r="A355" s="575">
        <v>522945</v>
      </c>
      <c r="B355" s="613" t="s">
        <v>1885</v>
      </c>
      <c r="C355" s="575" t="s">
        <v>3442</v>
      </c>
      <c r="D355" s="575" t="s">
        <v>3442</v>
      </c>
      <c r="E355" s="575" t="s">
        <v>3442</v>
      </c>
      <c r="F355" s="575" t="s">
        <v>3442</v>
      </c>
      <c r="G355" s="575" t="s">
        <v>3442</v>
      </c>
      <c r="H355" s="575" t="s">
        <v>3442</v>
      </c>
      <c r="I355" s="575" t="s">
        <v>3442</v>
      </c>
      <c r="J355" s="575" t="s">
        <v>3442</v>
      </c>
      <c r="K355" s="575" t="s">
        <v>3442</v>
      </c>
      <c r="L355" s="575" t="s">
        <v>3442</v>
      </c>
      <c r="M355" s="575" t="s">
        <v>3442</v>
      </c>
    </row>
    <row r="356" spans="1:13" s="575" customFormat="1" x14ac:dyDescent="0.3">
      <c r="A356" s="575">
        <v>522950</v>
      </c>
      <c r="B356" s="613" t="s">
        <v>1885</v>
      </c>
      <c r="C356" s="575" t="s">
        <v>3442</v>
      </c>
      <c r="D356" s="575" t="s">
        <v>3442</v>
      </c>
      <c r="E356" s="575" t="s">
        <v>3442</v>
      </c>
      <c r="F356" s="575" t="s">
        <v>3442</v>
      </c>
      <c r="G356" s="575" t="s">
        <v>3442</v>
      </c>
      <c r="H356" s="575" t="s">
        <v>3442</v>
      </c>
      <c r="I356" s="575" t="s">
        <v>3442</v>
      </c>
      <c r="J356" s="575" t="s">
        <v>3442</v>
      </c>
      <c r="K356" s="575" t="s">
        <v>3442</v>
      </c>
      <c r="L356" s="575" t="s">
        <v>3442</v>
      </c>
      <c r="M356" s="575" t="s">
        <v>3442</v>
      </c>
    </row>
    <row r="357" spans="1:13" s="575" customFormat="1" x14ac:dyDescent="0.3">
      <c r="A357" s="575">
        <v>522951</v>
      </c>
      <c r="B357" s="613" t="s">
        <v>1885</v>
      </c>
      <c r="C357" s="575" t="s">
        <v>3442</v>
      </c>
      <c r="D357" s="575" t="s">
        <v>3442</v>
      </c>
      <c r="E357" s="575" t="s">
        <v>3442</v>
      </c>
      <c r="F357" s="575" t="s">
        <v>3442</v>
      </c>
      <c r="G357" s="575" t="s">
        <v>3442</v>
      </c>
      <c r="H357" s="575" t="s">
        <v>3442</v>
      </c>
      <c r="I357" s="575" t="s">
        <v>3442</v>
      </c>
      <c r="J357" s="575" t="s">
        <v>3442</v>
      </c>
      <c r="K357" s="575" t="s">
        <v>3442</v>
      </c>
      <c r="L357" s="575" t="s">
        <v>3442</v>
      </c>
      <c r="M357" s="575" t="s">
        <v>3442</v>
      </c>
    </row>
    <row r="358" spans="1:13" s="575" customFormat="1" x14ac:dyDescent="0.3">
      <c r="A358" s="575">
        <v>522964</v>
      </c>
      <c r="B358" s="613" t="s">
        <v>1885</v>
      </c>
      <c r="C358" s="575" t="s">
        <v>3442</v>
      </c>
      <c r="D358" s="575" t="s">
        <v>3442</v>
      </c>
      <c r="E358" s="575" t="s">
        <v>3442</v>
      </c>
      <c r="F358" s="575" t="s">
        <v>3442</v>
      </c>
      <c r="G358" s="575" t="s">
        <v>3442</v>
      </c>
      <c r="H358" s="575" t="s">
        <v>3442</v>
      </c>
      <c r="I358" s="575" t="s">
        <v>3442</v>
      </c>
      <c r="J358" s="575" t="s">
        <v>3442</v>
      </c>
      <c r="K358" s="575" t="s">
        <v>3442</v>
      </c>
      <c r="L358" s="575" t="s">
        <v>3442</v>
      </c>
      <c r="M358" s="575" t="s">
        <v>3442</v>
      </c>
    </row>
    <row r="359" spans="1:13" s="575" customFormat="1" x14ac:dyDescent="0.3">
      <c r="A359" s="575">
        <v>522969</v>
      </c>
      <c r="B359" s="613" t="s">
        <v>1885</v>
      </c>
      <c r="C359" s="575" t="s">
        <v>3442</v>
      </c>
      <c r="D359" s="575" t="s">
        <v>3442</v>
      </c>
      <c r="E359" s="575" t="s">
        <v>3442</v>
      </c>
      <c r="F359" s="575" t="s">
        <v>3442</v>
      </c>
      <c r="G359" s="575" t="s">
        <v>3442</v>
      </c>
      <c r="H359" s="575" t="s">
        <v>3442</v>
      </c>
      <c r="I359" s="575" t="s">
        <v>3442</v>
      </c>
      <c r="J359" s="575" t="s">
        <v>3442</v>
      </c>
      <c r="K359" s="575" t="s">
        <v>3442</v>
      </c>
      <c r="L359" s="575" t="s">
        <v>3442</v>
      </c>
      <c r="M359" s="575" t="s">
        <v>3442</v>
      </c>
    </row>
    <row r="360" spans="1:13" s="575" customFormat="1" x14ac:dyDescent="0.3">
      <c r="A360" s="575">
        <v>522978</v>
      </c>
      <c r="B360" s="613" t="s">
        <v>1885</v>
      </c>
      <c r="C360" s="575" t="s">
        <v>3442</v>
      </c>
      <c r="D360" s="575" t="s">
        <v>3442</v>
      </c>
      <c r="E360" s="575" t="s">
        <v>3442</v>
      </c>
      <c r="F360" s="575" t="s">
        <v>3442</v>
      </c>
      <c r="G360" s="575" t="s">
        <v>3442</v>
      </c>
      <c r="H360" s="575" t="s">
        <v>3442</v>
      </c>
      <c r="I360" s="575" t="s">
        <v>3442</v>
      </c>
      <c r="J360" s="575" t="s">
        <v>3442</v>
      </c>
      <c r="K360" s="575" t="s">
        <v>3442</v>
      </c>
      <c r="L360" s="575" t="s">
        <v>3442</v>
      </c>
      <c r="M360" s="575" t="s">
        <v>3442</v>
      </c>
    </row>
    <row r="361" spans="1:13" s="575" customFormat="1" x14ac:dyDescent="0.3">
      <c r="A361" s="575">
        <v>522983</v>
      </c>
      <c r="B361" s="613" t="s">
        <v>1885</v>
      </c>
      <c r="C361" s="575" t="s">
        <v>3442</v>
      </c>
      <c r="D361" s="575" t="s">
        <v>3442</v>
      </c>
      <c r="E361" s="575" t="s">
        <v>3442</v>
      </c>
      <c r="F361" s="575" t="s">
        <v>3442</v>
      </c>
      <c r="G361" s="575" t="s">
        <v>3442</v>
      </c>
      <c r="H361" s="575" t="s">
        <v>3442</v>
      </c>
      <c r="I361" s="575" t="s">
        <v>3442</v>
      </c>
      <c r="J361" s="575" t="s">
        <v>3442</v>
      </c>
      <c r="K361" s="575" t="s">
        <v>3442</v>
      </c>
      <c r="L361" s="575" t="s">
        <v>3442</v>
      </c>
      <c r="M361" s="575" t="s">
        <v>3442</v>
      </c>
    </row>
    <row r="362" spans="1:13" s="575" customFormat="1" x14ac:dyDescent="0.3">
      <c r="A362" s="575">
        <v>522991</v>
      </c>
      <c r="B362" s="613" t="s">
        <v>1885</v>
      </c>
      <c r="C362" s="575" t="s">
        <v>3442</v>
      </c>
      <c r="D362" s="575" t="s">
        <v>3442</v>
      </c>
      <c r="E362" s="575" t="s">
        <v>3442</v>
      </c>
      <c r="F362" s="575" t="s">
        <v>3442</v>
      </c>
      <c r="G362" s="575" t="s">
        <v>3442</v>
      </c>
      <c r="H362" s="575" t="s">
        <v>3442</v>
      </c>
      <c r="I362" s="575" t="s">
        <v>3442</v>
      </c>
      <c r="J362" s="575" t="s">
        <v>3442</v>
      </c>
      <c r="K362" s="575" t="s">
        <v>3442</v>
      </c>
      <c r="L362" s="575" t="s">
        <v>3442</v>
      </c>
      <c r="M362" s="575" t="s">
        <v>3442</v>
      </c>
    </row>
    <row r="363" spans="1:13" s="575" customFormat="1" x14ac:dyDescent="0.3">
      <c r="A363" s="575">
        <v>522992</v>
      </c>
      <c r="B363" s="613" t="s">
        <v>1885</v>
      </c>
      <c r="C363" s="575" t="s">
        <v>3442</v>
      </c>
      <c r="D363" s="575" t="s">
        <v>3442</v>
      </c>
      <c r="E363" s="575" t="s">
        <v>3442</v>
      </c>
      <c r="F363" s="575" t="s">
        <v>3442</v>
      </c>
      <c r="G363" s="575" t="s">
        <v>3442</v>
      </c>
      <c r="H363" s="575" t="s">
        <v>3442</v>
      </c>
      <c r="I363" s="575" t="s">
        <v>3442</v>
      </c>
      <c r="J363" s="575" t="s">
        <v>3442</v>
      </c>
      <c r="K363" s="575" t="s">
        <v>3442</v>
      </c>
      <c r="L363" s="575" t="s">
        <v>3442</v>
      </c>
      <c r="M363" s="575" t="s">
        <v>3442</v>
      </c>
    </row>
    <row r="364" spans="1:13" s="575" customFormat="1" x14ac:dyDescent="0.3">
      <c r="A364" s="575">
        <v>523017</v>
      </c>
      <c r="B364" s="613" t="s">
        <v>1885</v>
      </c>
      <c r="C364" s="575" t="s">
        <v>3442</v>
      </c>
      <c r="D364" s="575" t="s">
        <v>3442</v>
      </c>
      <c r="E364" s="575" t="s">
        <v>3442</v>
      </c>
      <c r="F364" s="575" t="s">
        <v>3442</v>
      </c>
      <c r="G364" s="575" t="s">
        <v>3442</v>
      </c>
      <c r="H364" s="575" t="s">
        <v>3442</v>
      </c>
      <c r="I364" s="575" t="s">
        <v>3442</v>
      </c>
      <c r="J364" s="575" t="s">
        <v>3442</v>
      </c>
      <c r="K364" s="575" t="s">
        <v>3442</v>
      </c>
      <c r="L364" s="575" t="s">
        <v>3442</v>
      </c>
      <c r="M364" s="575" t="s">
        <v>3442</v>
      </c>
    </row>
    <row r="365" spans="1:13" s="575" customFormat="1" x14ac:dyDescent="0.3">
      <c r="A365" s="575">
        <v>523021</v>
      </c>
      <c r="B365" s="613" t="s">
        <v>1885</v>
      </c>
      <c r="C365" s="575" t="s">
        <v>3442</v>
      </c>
      <c r="D365" s="575" t="s">
        <v>3442</v>
      </c>
      <c r="E365" s="575" t="s">
        <v>3442</v>
      </c>
      <c r="F365" s="575" t="s">
        <v>3442</v>
      </c>
      <c r="G365" s="575" t="s">
        <v>3442</v>
      </c>
      <c r="H365" s="575" t="s">
        <v>3442</v>
      </c>
      <c r="I365" s="575" t="s">
        <v>3442</v>
      </c>
      <c r="J365" s="575" t="s">
        <v>3442</v>
      </c>
      <c r="K365" s="575" t="s">
        <v>3442</v>
      </c>
      <c r="L365" s="575" t="s">
        <v>3442</v>
      </c>
      <c r="M365" s="575" t="s">
        <v>3442</v>
      </c>
    </row>
    <row r="366" spans="1:13" s="575" customFormat="1" x14ac:dyDescent="0.3">
      <c r="A366" s="575">
        <v>523022</v>
      </c>
      <c r="B366" s="613" t="s">
        <v>1885</v>
      </c>
      <c r="C366" s="575" t="s">
        <v>3442</v>
      </c>
      <c r="D366" s="575" t="s">
        <v>3442</v>
      </c>
      <c r="E366" s="575" t="s">
        <v>3442</v>
      </c>
      <c r="F366" s="575" t="s">
        <v>3442</v>
      </c>
      <c r="G366" s="575" t="s">
        <v>3442</v>
      </c>
      <c r="H366" s="575" t="s">
        <v>3442</v>
      </c>
      <c r="I366" s="575" t="s">
        <v>3442</v>
      </c>
      <c r="J366" s="575" t="s">
        <v>3442</v>
      </c>
      <c r="K366" s="575" t="s">
        <v>3442</v>
      </c>
      <c r="L366" s="575" t="s">
        <v>3442</v>
      </c>
      <c r="M366" s="575" t="s">
        <v>3442</v>
      </c>
    </row>
    <row r="367" spans="1:13" s="575" customFormat="1" x14ac:dyDescent="0.3">
      <c r="A367" s="575">
        <v>523029</v>
      </c>
      <c r="B367" s="613" t="s">
        <v>1885</v>
      </c>
      <c r="C367" s="575" t="s">
        <v>3442</v>
      </c>
      <c r="D367" s="575" t="s">
        <v>3442</v>
      </c>
      <c r="E367" s="575" t="s">
        <v>3442</v>
      </c>
      <c r="F367" s="575" t="s">
        <v>3442</v>
      </c>
      <c r="G367" s="575" t="s">
        <v>3442</v>
      </c>
      <c r="H367" s="575" t="s">
        <v>3442</v>
      </c>
      <c r="I367" s="575" t="s">
        <v>3442</v>
      </c>
      <c r="J367" s="575" t="s">
        <v>3442</v>
      </c>
      <c r="K367" s="575" t="s">
        <v>3442</v>
      </c>
      <c r="L367" s="575" t="s">
        <v>3442</v>
      </c>
      <c r="M367" s="575" t="s">
        <v>3442</v>
      </c>
    </row>
    <row r="368" spans="1:13" s="575" customFormat="1" x14ac:dyDescent="0.3">
      <c r="A368" s="575">
        <v>523048</v>
      </c>
      <c r="B368" s="613" t="s">
        <v>1885</v>
      </c>
      <c r="C368" s="575" t="s">
        <v>3442</v>
      </c>
      <c r="D368" s="575" t="s">
        <v>3442</v>
      </c>
      <c r="E368" s="575" t="s">
        <v>3442</v>
      </c>
      <c r="F368" s="575" t="s">
        <v>3442</v>
      </c>
      <c r="G368" s="575" t="s">
        <v>3442</v>
      </c>
      <c r="H368" s="575" t="s">
        <v>3442</v>
      </c>
      <c r="I368" s="575" t="s">
        <v>3442</v>
      </c>
      <c r="J368" s="575" t="s">
        <v>3442</v>
      </c>
      <c r="K368" s="575" t="s">
        <v>3442</v>
      </c>
      <c r="L368" s="575" t="s">
        <v>3442</v>
      </c>
      <c r="M368" s="575" t="s">
        <v>3442</v>
      </c>
    </row>
    <row r="369" spans="1:13" s="575" customFormat="1" x14ac:dyDescent="0.3">
      <c r="A369" s="575">
        <v>523049</v>
      </c>
      <c r="B369" s="613" t="s">
        <v>1885</v>
      </c>
      <c r="C369" s="575" t="s">
        <v>3442</v>
      </c>
      <c r="D369" s="575" t="s">
        <v>3442</v>
      </c>
      <c r="E369" s="575" t="s">
        <v>3442</v>
      </c>
      <c r="F369" s="575" t="s">
        <v>3442</v>
      </c>
      <c r="G369" s="575" t="s">
        <v>3442</v>
      </c>
      <c r="H369" s="575" t="s">
        <v>3442</v>
      </c>
      <c r="I369" s="575" t="s">
        <v>3442</v>
      </c>
      <c r="J369" s="575" t="s">
        <v>3442</v>
      </c>
      <c r="K369" s="575" t="s">
        <v>3442</v>
      </c>
      <c r="L369" s="575" t="s">
        <v>3442</v>
      </c>
      <c r="M369" s="575" t="s">
        <v>3442</v>
      </c>
    </row>
    <row r="370" spans="1:13" s="575" customFormat="1" x14ac:dyDescent="0.3">
      <c r="A370" s="575">
        <v>523052</v>
      </c>
      <c r="B370" s="613" t="s">
        <v>1885</v>
      </c>
      <c r="C370" s="575" t="s">
        <v>3442</v>
      </c>
      <c r="D370" s="575" t="s">
        <v>3442</v>
      </c>
      <c r="E370" s="575" t="s">
        <v>3442</v>
      </c>
      <c r="F370" s="575" t="s">
        <v>3442</v>
      </c>
      <c r="G370" s="575" t="s">
        <v>3442</v>
      </c>
      <c r="H370" s="575" t="s">
        <v>3442</v>
      </c>
      <c r="I370" s="575" t="s">
        <v>3442</v>
      </c>
      <c r="J370" s="575" t="s">
        <v>3442</v>
      </c>
      <c r="K370" s="575" t="s">
        <v>3442</v>
      </c>
      <c r="L370" s="575" t="s">
        <v>3442</v>
      </c>
      <c r="M370" s="575" t="s">
        <v>3442</v>
      </c>
    </row>
    <row r="371" spans="1:13" s="575" customFormat="1" x14ac:dyDescent="0.3">
      <c r="A371" s="575">
        <v>523064</v>
      </c>
      <c r="B371" s="613" t="s">
        <v>1885</v>
      </c>
      <c r="C371" s="575" t="s">
        <v>3442</v>
      </c>
      <c r="D371" s="575" t="s">
        <v>3442</v>
      </c>
      <c r="E371" s="575" t="s">
        <v>3442</v>
      </c>
      <c r="F371" s="575" t="s">
        <v>3442</v>
      </c>
      <c r="G371" s="575" t="s">
        <v>3442</v>
      </c>
      <c r="H371" s="575" t="s">
        <v>3442</v>
      </c>
      <c r="I371" s="575" t="s">
        <v>3442</v>
      </c>
      <c r="J371" s="575" t="s">
        <v>3442</v>
      </c>
      <c r="K371" s="575" t="s">
        <v>3442</v>
      </c>
      <c r="L371" s="575" t="s">
        <v>3442</v>
      </c>
      <c r="M371" s="575" t="s">
        <v>3442</v>
      </c>
    </row>
    <row r="372" spans="1:13" s="575" customFormat="1" x14ac:dyDescent="0.3">
      <c r="A372" s="575">
        <v>523084</v>
      </c>
      <c r="B372" s="613" t="s">
        <v>1885</v>
      </c>
      <c r="C372" s="575" t="s">
        <v>3442</v>
      </c>
      <c r="D372" s="575" t="s">
        <v>3442</v>
      </c>
      <c r="E372" s="575" t="s">
        <v>3442</v>
      </c>
      <c r="F372" s="575" t="s">
        <v>3442</v>
      </c>
      <c r="G372" s="575" t="s">
        <v>3442</v>
      </c>
      <c r="H372" s="575" t="s">
        <v>3442</v>
      </c>
      <c r="I372" s="575" t="s">
        <v>3442</v>
      </c>
      <c r="J372" s="575" t="s">
        <v>3442</v>
      </c>
      <c r="K372" s="575" t="s">
        <v>3442</v>
      </c>
      <c r="L372" s="575" t="s">
        <v>3442</v>
      </c>
      <c r="M372" s="575" t="s">
        <v>3442</v>
      </c>
    </row>
    <row r="373" spans="1:13" s="575" customFormat="1" x14ac:dyDescent="0.3">
      <c r="A373" s="575">
        <v>523104</v>
      </c>
      <c r="B373" s="613" t="s">
        <v>1885</v>
      </c>
      <c r="C373" s="575" t="s">
        <v>3442</v>
      </c>
      <c r="D373" s="575" t="s">
        <v>3442</v>
      </c>
      <c r="E373" s="575" t="s">
        <v>3442</v>
      </c>
      <c r="F373" s="575" t="s">
        <v>3442</v>
      </c>
      <c r="G373" s="575" t="s">
        <v>3442</v>
      </c>
      <c r="H373" s="575" t="s">
        <v>3442</v>
      </c>
      <c r="I373" s="575" t="s">
        <v>3442</v>
      </c>
      <c r="J373" s="575" t="s">
        <v>3442</v>
      </c>
      <c r="K373" s="575" t="s">
        <v>3442</v>
      </c>
      <c r="L373" s="575" t="s">
        <v>3442</v>
      </c>
      <c r="M373" s="575" t="s">
        <v>3442</v>
      </c>
    </row>
    <row r="374" spans="1:13" s="575" customFormat="1" x14ac:dyDescent="0.3">
      <c r="A374" s="575">
        <v>523117</v>
      </c>
      <c r="B374" s="613" t="s">
        <v>1885</v>
      </c>
      <c r="C374" s="575" t="s">
        <v>3442</v>
      </c>
      <c r="D374" s="575" t="s">
        <v>3442</v>
      </c>
      <c r="E374" s="575" t="s">
        <v>3442</v>
      </c>
      <c r="F374" s="575" t="s">
        <v>3442</v>
      </c>
      <c r="G374" s="575" t="s">
        <v>3442</v>
      </c>
      <c r="H374" s="575" t="s">
        <v>3442</v>
      </c>
      <c r="I374" s="575" t="s">
        <v>3442</v>
      </c>
      <c r="J374" s="575" t="s">
        <v>3442</v>
      </c>
      <c r="K374" s="575" t="s">
        <v>3442</v>
      </c>
      <c r="L374" s="575" t="s">
        <v>3442</v>
      </c>
      <c r="M374" s="575" t="s">
        <v>3442</v>
      </c>
    </row>
    <row r="375" spans="1:13" s="575" customFormat="1" x14ac:dyDescent="0.3">
      <c r="A375" s="575">
        <v>523128</v>
      </c>
      <c r="B375" s="613" t="s">
        <v>1885</v>
      </c>
      <c r="C375" s="575" t="s">
        <v>3442</v>
      </c>
      <c r="D375" s="575" t="s">
        <v>3442</v>
      </c>
      <c r="E375" s="575" t="s">
        <v>3442</v>
      </c>
      <c r="F375" s="575" t="s">
        <v>3442</v>
      </c>
      <c r="G375" s="575" t="s">
        <v>3442</v>
      </c>
      <c r="H375" s="575" t="s">
        <v>3442</v>
      </c>
      <c r="I375" s="575" t="s">
        <v>3442</v>
      </c>
      <c r="J375" s="575" t="s">
        <v>3442</v>
      </c>
      <c r="K375" s="575" t="s">
        <v>3442</v>
      </c>
      <c r="L375" s="575" t="s">
        <v>3442</v>
      </c>
      <c r="M375" s="575" t="s">
        <v>3442</v>
      </c>
    </row>
    <row r="376" spans="1:13" s="575" customFormat="1" x14ac:dyDescent="0.3">
      <c r="A376" s="575">
        <v>523131</v>
      </c>
      <c r="B376" s="613" t="s">
        <v>1885</v>
      </c>
      <c r="C376" s="575" t="s">
        <v>3442</v>
      </c>
      <c r="D376" s="575" t="s">
        <v>3442</v>
      </c>
      <c r="E376" s="575" t="s">
        <v>3442</v>
      </c>
      <c r="F376" s="575" t="s">
        <v>3442</v>
      </c>
      <c r="G376" s="575" t="s">
        <v>3442</v>
      </c>
      <c r="H376" s="575" t="s">
        <v>3442</v>
      </c>
      <c r="I376" s="575" t="s">
        <v>3442</v>
      </c>
      <c r="J376" s="575" t="s">
        <v>3442</v>
      </c>
      <c r="K376" s="575" t="s">
        <v>3442</v>
      </c>
      <c r="L376" s="575" t="s">
        <v>3442</v>
      </c>
      <c r="M376" s="575" t="s">
        <v>3442</v>
      </c>
    </row>
    <row r="377" spans="1:13" s="575" customFormat="1" x14ac:dyDescent="0.3">
      <c r="A377" s="575">
        <v>523132</v>
      </c>
      <c r="B377" s="613" t="s">
        <v>1885</v>
      </c>
      <c r="C377" s="575" t="s">
        <v>3442</v>
      </c>
      <c r="D377" s="575" t="s">
        <v>3442</v>
      </c>
      <c r="E377" s="575" t="s">
        <v>3442</v>
      </c>
      <c r="F377" s="575" t="s">
        <v>3442</v>
      </c>
      <c r="G377" s="575" t="s">
        <v>3442</v>
      </c>
      <c r="H377" s="575" t="s">
        <v>3442</v>
      </c>
      <c r="I377" s="575" t="s">
        <v>3442</v>
      </c>
      <c r="J377" s="575" t="s">
        <v>3442</v>
      </c>
      <c r="K377" s="575" t="s">
        <v>3442</v>
      </c>
      <c r="L377" s="575" t="s">
        <v>3442</v>
      </c>
      <c r="M377" s="575" t="s">
        <v>3442</v>
      </c>
    </row>
    <row r="378" spans="1:13" s="575" customFormat="1" x14ac:dyDescent="0.3">
      <c r="A378" s="575">
        <v>523142</v>
      </c>
      <c r="B378" s="613" t="s">
        <v>1885</v>
      </c>
      <c r="C378" s="575" t="s">
        <v>3442</v>
      </c>
      <c r="D378" s="575" t="s">
        <v>3442</v>
      </c>
      <c r="E378" s="575" t="s">
        <v>3442</v>
      </c>
      <c r="F378" s="575" t="s">
        <v>3442</v>
      </c>
      <c r="G378" s="575" t="s">
        <v>3442</v>
      </c>
      <c r="H378" s="575" t="s">
        <v>3442</v>
      </c>
      <c r="I378" s="575" t="s">
        <v>3442</v>
      </c>
      <c r="J378" s="575" t="s">
        <v>3442</v>
      </c>
      <c r="K378" s="575" t="s">
        <v>3442</v>
      </c>
      <c r="L378" s="575" t="s">
        <v>3442</v>
      </c>
      <c r="M378" s="575" t="s">
        <v>3442</v>
      </c>
    </row>
    <row r="379" spans="1:13" s="575" customFormat="1" x14ac:dyDescent="0.3">
      <c r="A379" s="575">
        <v>523167</v>
      </c>
      <c r="B379" s="613" t="s">
        <v>1885</v>
      </c>
      <c r="C379" s="575" t="s">
        <v>3442</v>
      </c>
      <c r="D379" s="575" t="s">
        <v>3442</v>
      </c>
      <c r="E379" s="575" t="s">
        <v>3442</v>
      </c>
      <c r="F379" s="575" t="s">
        <v>3442</v>
      </c>
      <c r="G379" s="575" t="s">
        <v>3442</v>
      </c>
      <c r="H379" s="575" t="s">
        <v>3442</v>
      </c>
      <c r="I379" s="575" t="s">
        <v>3442</v>
      </c>
      <c r="J379" s="575" t="s">
        <v>3442</v>
      </c>
      <c r="K379" s="575" t="s">
        <v>3442</v>
      </c>
      <c r="L379" s="575" t="s">
        <v>3442</v>
      </c>
      <c r="M379" s="575" t="s">
        <v>3442</v>
      </c>
    </row>
    <row r="380" spans="1:13" s="575" customFormat="1" x14ac:dyDescent="0.3">
      <c r="A380" s="575">
        <v>523182</v>
      </c>
      <c r="B380" s="613" t="s">
        <v>1885</v>
      </c>
      <c r="C380" s="575" t="s">
        <v>3442</v>
      </c>
      <c r="D380" s="575" t="s">
        <v>3442</v>
      </c>
      <c r="E380" s="575" t="s">
        <v>3442</v>
      </c>
      <c r="F380" s="575" t="s">
        <v>3442</v>
      </c>
      <c r="G380" s="575" t="s">
        <v>3442</v>
      </c>
      <c r="H380" s="575" t="s">
        <v>3442</v>
      </c>
      <c r="I380" s="575" t="s">
        <v>3442</v>
      </c>
      <c r="J380" s="575" t="s">
        <v>3442</v>
      </c>
      <c r="K380" s="575" t="s">
        <v>3442</v>
      </c>
      <c r="L380" s="575" t="s">
        <v>3442</v>
      </c>
      <c r="M380" s="575" t="s">
        <v>3442</v>
      </c>
    </row>
    <row r="381" spans="1:13" s="575" customFormat="1" x14ac:dyDescent="0.3">
      <c r="A381" s="575">
        <v>523215</v>
      </c>
      <c r="B381" s="613" t="s">
        <v>1885</v>
      </c>
      <c r="C381" s="575" t="s">
        <v>3442</v>
      </c>
      <c r="D381" s="575" t="s">
        <v>3442</v>
      </c>
      <c r="E381" s="575" t="s">
        <v>3442</v>
      </c>
      <c r="F381" s="575" t="s">
        <v>3442</v>
      </c>
      <c r="G381" s="575" t="s">
        <v>3442</v>
      </c>
      <c r="H381" s="575" t="s">
        <v>3442</v>
      </c>
      <c r="I381" s="575" t="s">
        <v>3442</v>
      </c>
      <c r="J381" s="575" t="s">
        <v>3442</v>
      </c>
      <c r="K381" s="575" t="s">
        <v>3442</v>
      </c>
      <c r="L381" s="575" t="s">
        <v>3442</v>
      </c>
      <c r="M381" s="575" t="s">
        <v>3442</v>
      </c>
    </row>
    <row r="382" spans="1:13" s="575" customFormat="1" x14ac:dyDescent="0.3">
      <c r="A382" s="575">
        <v>523218</v>
      </c>
      <c r="B382" s="613" t="s">
        <v>1885</v>
      </c>
      <c r="C382" s="575" t="s">
        <v>3442</v>
      </c>
      <c r="D382" s="575" t="s">
        <v>3442</v>
      </c>
      <c r="E382" s="575" t="s">
        <v>3442</v>
      </c>
      <c r="F382" s="575" t="s">
        <v>3442</v>
      </c>
      <c r="G382" s="575" t="s">
        <v>3442</v>
      </c>
      <c r="H382" s="575" t="s">
        <v>3442</v>
      </c>
      <c r="I382" s="575" t="s">
        <v>3442</v>
      </c>
      <c r="J382" s="575" t="s">
        <v>3442</v>
      </c>
      <c r="K382" s="575" t="s">
        <v>3442</v>
      </c>
      <c r="L382" s="575" t="s">
        <v>3442</v>
      </c>
      <c r="M382" s="575" t="s">
        <v>3442</v>
      </c>
    </row>
    <row r="383" spans="1:13" s="575" customFormat="1" x14ac:dyDescent="0.3">
      <c r="A383" s="575">
        <v>523220</v>
      </c>
      <c r="B383" s="613" t="s">
        <v>1885</v>
      </c>
      <c r="C383" s="575" t="s">
        <v>3442</v>
      </c>
      <c r="D383" s="575" t="s">
        <v>3442</v>
      </c>
      <c r="E383" s="575" t="s">
        <v>3442</v>
      </c>
      <c r="F383" s="575" t="s">
        <v>3442</v>
      </c>
      <c r="G383" s="575" t="s">
        <v>3442</v>
      </c>
      <c r="H383" s="575" t="s">
        <v>3442</v>
      </c>
      <c r="I383" s="575" t="s">
        <v>3442</v>
      </c>
      <c r="J383" s="575" t="s">
        <v>3442</v>
      </c>
      <c r="K383" s="575" t="s">
        <v>3442</v>
      </c>
      <c r="L383" s="575" t="s">
        <v>3442</v>
      </c>
      <c r="M383" s="575" t="s">
        <v>3442</v>
      </c>
    </row>
    <row r="384" spans="1:13" s="575" customFormat="1" x14ac:dyDescent="0.3">
      <c r="A384" s="575">
        <v>523226</v>
      </c>
      <c r="B384" s="613" t="s">
        <v>1885</v>
      </c>
      <c r="C384" s="575" t="s">
        <v>3442</v>
      </c>
      <c r="D384" s="575" t="s">
        <v>3442</v>
      </c>
      <c r="E384" s="575" t="s">
        <v>3442</v>
      </c>
      <c r="F384" s="575" t="s">
        <v>3442</v>
      </c>
      <c r="G384" s="575" t="s">
        <v>3442</v>
      </c>
      <c r="H384" s="575" t="s">
        <v>3442</v>
      </c>
      <c r="I384" s="575" t="s">
        <v>3442</v>
      </c>
      <c r="J384" s="575" t="s">
        <v>3442</v>
      </c>
      <c r="K384" s="575" t="s">
        <v>3442</v>
      </c>
      <c r="L384" s="575" t="s">
        <v>3442</v>
      </c>
      <c r="M384" s="575" t="s">
        <v>3442</v>
      </c>
    </row>
    <row r="385" spans="1:13" s="575" customFormat="1" x14ac:dyDescent="0.3">
      <c r="A385" s="575">
        <v>523227</v>
      </c>
      <c r="B385" s="613" t="s">
        <v>1885</v>
      </c>
      <c r="C385" s="575" t="s">
        <v>3442</v>
      </c>
      <c r="D385" s="575" t="s">
        <v>3442</v>
      </c>
      <c r="E385" s="575" t="s">
        <v>3442</v>
      </c>
      <c r="F385" s="575" t="s">
        <v>3442</v>
      </c>
      <c r="G385" s="575" t="s">
        <v>3442</v>
      </c>
      <c r="H385" s="575" t="s">
        <v>3442</v>
      </c>
      <c r="I385" s="575" t="s">
        <v>3442</v>
      </c>
      <c r="J385" s="575" t="s">
        <v>3442</v>
      </c>
      <c r="K385" s="575" t="s">
        <v>3442</v>
      </c>
      <c r="L385" s="575" t="s">
        <v>3442</v>
      </c>
      <c r="M385" s="575" t="s">
        <v>3442</v>
      </c>
    </row>
    <row r="386" spans="1:13" s="575" customFormat="1" x14ac:dyDescent="0.3">
      <c r="A386" s="575">
        <v>523236</v>
      </c>
      <c r="B386" s="613" t="s">
        <v>1885</v>
      </c>
      <c r="C386" s="575" t="s">
        <v>3442</v>
      </c>
      <c r="D386" s="575" t="s">
        <v>3442</v>
      </c>
      <c r="E386" s="575" t="s">
        <v>3442</v>
      </c>
      <c r="F386" s="575" t="s">
        <v>3442</v>
      </c>
      <c r="G386" s="575" t="s">
        <v>3442</v>
      </c>
      <c r="H386" s="575" t="s">
        <v>3442</v>
      </c>
      <c r="I386" s="575" t="s">
        <v>3442</v>
      </c>
      <c r="J386" s="575" t="s">
        <v>3442</v>
      </c>
      <c r="K386" s="575" t="s">
        <v>3442</v>
      </c>
      <c r="L386" s="575" t="s">
        <v>3442</v>
      </c>
      <c r="M386" s="575" t="s">
        <v>3442</v>
      </c>
    </row>
    <row r="387" spans="1:13" s="575" customFormat="1" x14ac:dyDescent="0.3">
      <c r="A387" s="575">
        <v>523238</v>
      </c>
      <c r="B387" s="613" t="s">
        <v>1885</v>
      </c>
      <c r="C387" s="575" t="s">
        <v>3442</v>
      </c>
      <c r="D387" s="575" t="s">
        <v>3442</v>
      </c>
      <c r="E387" s="575" t="s">
        <v>3442</v>
      </c>
      <c r="F387" s="575" t="s">
        <v>3442</v>
      </c>
      <c r="G387" s="575" t="s">
        <v>3442</v>
      </c>
      <c r="H387" s="575" t="s">
        <v>3442</v>
      </c>
      <c r="I387" s="575" t="s">
        <v>3442</v>
      </c>
      <c r="J387" s="575" t="s">
        <v>3442</v>
      </c>
      <c r="K387" s="575" t="s">
        <v>3442</v>
      </c>
      <c r="L387" s="575" t="s">
        <v>3442</v>
      </c>
      <c r="M387" s="575" t="s">
        <v>3442</v>
      </c>
    </row>
    <row r="388" spans="1:13" s="575" customFormat="1" x14ac:dyDescent="0.3">
      <c r="A388" s="575">
        <v>523245</v>
      </c>
      <c r="B388" s="613" t="s">
        <v>1885</v>
      </c>
      <c r="C388" s="575" t="s">
        <v>3442</v>
      </c>
      <c r="D388" s="575" t="s">
        <v>3442</v>
      </c>
      <c r="E388" s="575" t="s">
        <v>3442</v>
      </c>
      <c r="F388" s="575" t="s">
        <v>3442</v>
      </c>
      <c r="G388" s="575" t="s">
        <v>3442</v>
      </c>
      <c r="H388" s="575" t="s">
        <v>3442</v>
      </c>
      <c r="I388" s="575" t="s">
        <v>3442</v>
      </c>
      <c r="J388" s="575" t="s">
        <v>3442</v>
      </c>
      <c r="K388" s="575" t="s">
        <v>3442</v>
      </c>
      <c r="L388" s="575" t="s">
        <v>3442</v>
      </c>
      <c r="M388" s="575" t="s">
        <v>3442</v>
      </c>
    </row>
    <row r="389" spans="1:13" s="575" customFormat="1" x14ac:dyDescent="0.3">
      <c r="A389" s="575">
        <v>523256</v>
      </c>
      <c r="B389" s="613" t="s">
        <v>1885</v>
      </c>
      <c r="C389" s="575" t="s">
        <v>3442</v>
      </c>
      <c r="D389" s="575" t="s">
        <v>3442</v>
      </c>
      <c r="E389" s="575" t="s">
        <v>3442</v>
      </c>
      <c r="F389" s="575" t="s">
        <v>3442</v>
      </c>
      <c r="G389" s="575" t="s">
        <v>3442</v>
      </c>
      <c r="H389" s="575" t="s">
        <v>3442</v>
      </c>
      <c r="I389" s="575" t="s">
        <v>3442</v>
      </c>
      <c r="J389" s="575" t="s">
        <v>3442</v>
      </c>
      <c r="K389" s="575" t="s">
        <v>3442</v>
      </c>
      <c r="L389" s="575" t="s">
        <v>3442</v>
      </c>
      <c r="M389" s="575" t="s">
        <v>3442</v>
      </c>
    </row>
    <row r="390" spans="1:13" s="575" customFormat="1" x14ac:dyDescent="0.3">
      <c r="A390" s="575">
        <v>523261</v>
      </c>
      <c r="B390" s="613" t="s">
        <v>1885</v>
      </c>
      <c r="C390" s="575" t="s">
        <v>3442</v>
      </c>
      <c r="D390" s="575" t="s">
        <v>3442</v>
      </c>
      <c r="E390" s="575" t="s">
        <v>3442</v>
      </c>
      <c r="F390" s="575" t="s">
        <v>3442</v>
      </c>
      <c r="G390" s="575" t="s">
        <v>3442</v>
      </c>
      <c r="H390" s="575" t="s">
        <v>3442</v>
      </c>
      <c r="I390" s="575" t="s">
        <v>3442</v>
      </c>
      <c r="J390" s="575" t="s">
        <v>3442</v>
      </c>
      <c r="K390" s="575" t="s">
        <v>3442</v>
      </c>
      <c r="L390" s="575" t="s">
        <v>3442</v>
      </c>
      <c r="M390" s="575" t="s">
        <v>3442</v>
      </c>
    </row>
    <row r="391" spans="1:13" s="575" customFormat="1" x14ac:dyDescent="0.3">
      <c r="A391" s="575">
        <v>523268</v>
      </c>
      <c r="B391" s="613" t="s">
        <v>1885</v>
      </c>
      <c r="C391" s="575" t="s">
        <v>3442</v>
      </c>
      <c r="D391" s="575" t="s">
        <v>3442</v>
      </c>
      <c r="E391" s="575" t="s">
        <v>3442</v>
      </c>
      <c r="F391" s="575" t="s">
        <v>3442</v>
      </c>
      <c r="G391" s="575" t="s">
        <v>3442</v>
      </c>
      <c r="H391" s="575" t="s">
        <v>3442</v>
      </c>
      <c r="I391" s="575" t="s">
        <v>3442</v>
      </c>
      <c r="J391" s="575" t="s">
        <v>3442</v>
      </c>
      <c r="K391" s="575" t="s">
        <v>3442</v>
      </c>
      <c r="L391" s="575" t="s">
        <v>3442</v>
      </c>
      <c r="M391" s="575" t="s">
        <v>3442</v>
      </c>
    </row>
    <row r="392" spans="1:13" s="575" customFormat="1" x14ac:dyDescent="0.3">
      <c r="A392" s="575">
        <v>523273</v>
      </c>
      <c r="B392" s="613" t="s">
        <v>1885</v>
      </c>
      <c r="C392" s="575" t="s">
        <v>3442</v>
      </c>
      <c r="D392" s="575" t="s">
        <v>3442</v>
      </c>
      <c r="E392" s="575" t="s">
        <v>3442</v>
      </c>
      <c r="F392" s="575" t="s">
        <v>3442</v>
      </c>
      <c r="G392" s="575" t="s">
        <v>3442</v>
      </c>
      <c r="H392" s="575" t="s">
        <v>3442</v>
      </c>
      <c r="I392" s="575" t="s">
        <v>3442</v>
      </c>
      <c r="J392" s="575" t="s">
        <v>3442</v>
      </c>
      <c r="K392" s="575" t="s">
        <v>3442</v>
      </c>
      <c r="L392" s="575" t="s">
        <v>3442</v>
      </c>
      <c r="M392" s="575" t="s">
        <v>3442</v>
      </c>
    </row>
    <row r="393" spans="1:13" s="575" customFormat="1" x14ac:dyDescent="0.3">
      <c r="A393" s="575">
        <v>523274</v>
      </c>
      <c r="B393" s="613" t="s">
        <v>1885</v>
      </c>
      <c r="C393" s="575" t="s">
        <v>3442</v>
      </c>
      <c r="D393" s="575" t="s">
        <v>3442</v>
      </c>
      <c r="E393" s="575" t="s">
        <v>3442</v>
      </c>
      <c r="F393" s="575" t="s">
        <v>3442</v>
      </c>
      <c r="G393" s="575" t="s">
        <v>3442</v>
      </c>
      <c r="H393" s="575" t="s">
        <v>3442</v>
      </c>
      <c r="I393" s="575" t="s">
        <v>3442</v>
      </c>
      <c r="J393" s="575" t="s">
        <v>3442</v>
      </c>
      <c r="K393" s="575" t="s">
        <v>3442</v>
      </c>
      <c r="L393" s="575" t="s">
        <v>3442</v>
      </c>
      <c r="M393" s="575" t="s">
        <v>3442</v>
      </c>
    </row>
    <row r="394" spans="1:13" s="575" customFormat="1" x14ac:dyDescent="0.3">
      <c r="A394" s="575">
        <v>523277</v>
      </c>
      <c r="B394" s="613" t="s">
        <v>1885</v>
      </c>
      <c r="C394" s="575" t="s">
        <v>3442</v>
      </c>
      <c r="D394" s="575" t="s">
        <v>3442</v>
      </c>
      <c r="E394" s="575" t="s">
        <v>3442</v>
      </c>
      <c r="F394" s="575" t="s">
        <v>3442</v>
      </c>
      <c r="G394" s="575" t="s">
        <v>3442</v>
      </c>
      <c r="H394" s="575" t="s">
        <v>3442</v>
      </c>
      <c r="I394" s="575" t="s">
        <v>3442</v>
      </c>
      <c r="J394" s="575" t="s">
        <v>3442</v>
      </c>
      <c r="K394" s="575" t="s">
        <v>3442</v>
      </c>
      <c r="L394" s="575" t="s">
        <v>3442</v>
      </c>
      <c r="M394" s="575" t="s">
        <v>3442</v>
      </c>
    </row>
    <row r="395" spans="1:13" s="575" customFormat="1" x14ac:dyDescent="0.3">
      <c r="A395" s="575">
        <v>523294</v>
      </c>
      <c r="B395" s="613" t="s">
        <v>1885</v>
      </c>
      <c r="C395" s="575" t="s">
        <v>3442</v>
      </c>
      <c r="D395" s="575" t="s">
        <v>3442</v>
      </c>
      <c r="E395" s="575" t="s">
        <v>3442</v>
      </c>
      <c r="F395" s="575" t="s">
        <v>3442</v>
      </c>
      <c r="G395" s="575" t="s">
        <v>3442</v>
      </c>
      <c r="H395" s="575" t="s">
        <v>3442</v>
      </c>
      <c r="I395" s="575" t="s">
        <v>3442</v>
      </c>
      <c r="J395" s="575" t="s">
        <v>3442</v>
      </c>
      <c r="K395" s="575" t="s">
        <v>3442</v>
      </c>
      <c r="L395" s="575" t="s">
        <v>3442</v>
      </c>
      <c r="M395" s="575" t="s">
        <v>3442</v>
      </c>
    </row>
    <row r="396" spans="1:13" s="575" customFormat="1" x14ac:dyDescent="0.3">
      <c r="A396" s="575">
        <v>523296</v>
      </c>
      <c r="B396" s="613" t="s">
        <v>1885</v>
      </c>
      <c r="C396" s="575" t="s">
        <v>3442</v>
      </c>
      <c r="D396" s="575" t="s">
        <v>3442</v>
      </c>
      <c r="E396" s="575" t="s">
        <v>3442</v>
      </c>
      <c r="F396" s="575" t="s">
        <v>3442</v>
      </c>
      <c r="G396" s="575" t="s">
        <v>3442</v>
      </c>
      <c r="H396" s="575" t="s">
        <v>3442</v>
      </c>
      <c r="I396" s="575" t="s">
        <v>3442</v>
      </c>
      <c r="J396" s="575" t="s">
        <v>3442</v>
      </c>
      <c r="K396" s="575" t="s">
        <v>3442</v>
      </c>
      <c r="L396" s="575" t="s">
        <v>3442</v>
      </c>
      <c r="M396" s="575" t="s">
        <v>3442</v>
      </c>
    </row>
    <row r="397" spans="1:13" s="575" customFormat="1" x14ac:dyDescent="0.3">
      <c r="A397" s="575">
        <v>523299</v>
      </c>
      <c r="B397" s="613" t="s">
        <v>1885</v>
      </c>
      <c r="C397" s="575" t="s">
        <v>3442</v>
      </c>
      <c r="D397" s="575" t="s">
        <v>3442</v>
      </c>
      <c r="E397" s="575" t="s">
        <v>3442</v>
      </c>
      <c r="F397" s="575" t="s">
        <v>3442</v>
      </c>
      <c r="G397" s="575" t="s">
        <v>3442</v>
      </c>
      <c r="H397" s="575" t="s">
        <v>3442</v>
      </c>
      <c r="I397" s="575" t="s">
        <v>3442</v>
      </c>
      <c r="J397" s="575" t="s">
        <v>3442</v>
      </c>
      <c r="K397" s="575" t="s">
        <v>3442</v>
      </c>
      <c r="L397" s="575" t="s">
        <v>3442</v>
      </c>
      <c r="M397" s="575" t="s">
        <v>3442</v>
      </c>
    </row>
    <row r="398" spans="1:13" s="575" customFormat="1" x14ac:dyDescent="0.3">
      <c r="A398" s="575">
        <v>523344</v>
      </c>
      <c r="B398" s="613" t="s">
        <v>1885</v>
      </c>
      <c r="C398" s="575" t="s">
        <v>3442</v>
      </c>
      <c r="D398" s="575" t="s">
        <v>3442</v>
      </c>
      <c r="E398" s="575" t="s">
        <v>3442</v>
      </c>
      <c r="F398" s="575" t="s">
        <v>3442</v>
      </c>
      <c r="G398" s="575" t="s">
        <v>3442</v>
      </c>
      <c r="H398" s="575" t="s">
        <v>3442</v>
      </c>
      <c r="I398" s="575" t="s">
        <v>3442</v>
      </c>
      <c r="J398" s="575" t="s">
        <v>3442</v>
      </c>
      <c r="K398" s="575" t="s">
        <v>3442</v>
      </c>
      <c r="L398" s="575" t="s">
        <v>3442</v>
      </c>
      <c r="M398" s="575" t="s">
        <v>3442</v>
      </c>
    </row>
    <row r="399" spans="1:13" s="575" customFormat="1" x14ac:dyDescent="0.3">
      <c r="A399" s="575">
        <v>523348</v>
      </c>
      <c r="B399" s="613" t="s">
        <v>1885</v>
      </c>
      <c r="C399" s="575" t="s">
        <v>3442</v>
      </c>
      <c r="D399" s="575" t="s">
        <v>3442</v>
      </c>
      <c r="E399" s="575" t="s">
        <v>3442</v>
      </c>
      <c r="F399" s="575" t="s">
        <v>3442</v>
      </c>
      <c r="G399" s="575" t="s">
        <v>3442</v>
      </c>
      <c r="H399" s="575" t="s">
        <v>3442</v>
      </c>
      <c r="I399" s="575" t="s">
        <v>3442</v>
      </c>
      <c r="J399" s="575" t="s">
        <v>3442</v>
      </c>
      <c r="K399" s="575" t="s">
        <v>3442</v>
      </c>
      <c r="L399" s="575" t="s">
        <v>3442</v>
      </c>
      <c r="M399" s="575" t="s">
        <v>3442</v>
      </c>
    </row>
    <row r="400" spans="1:13" s="575" customFormat="1" x14ac:dyDescent="0.3">
      <c r="A400" s="575">
        <v>523349</v>
      </c>
      <c r="B400" s="613" t="s">
        <v>1885</v>
      </c>
      <c r="C400" s="575" t="s">
        <v>3442</v>
      </c>
      <c r="D400" s="575" t="s">
        <v>3442</v>
      </c>
      <c r="E400" s="575" t="s">
        <v>3442</v>
      </c>
      <c r="F400" s="575" t="s">
        <v>3442</v>
      </c>
      <c r="G400" s="575" t="s">
        <v>3442</v>
      </c>
      <c r="H400" s="575" t="s">
        <v>3442</v>
      </c>
      <c r="I400" s="575" t="s">
        <v>3442</v>
      </c>
      <c r="J400" s="575" t="s">
        <v>3442</v>
      </c>
      <c r="K400" s="575" t="s">
        <v>3442</v>
      </c>
      <c r="L400" s="575" t="s">
        <v>3442</v>
      </c>
      <c r="M400" s="575" t="s">
        <v>3442</v>
      </c>
    </row>
    <row r="401" spans="1:13" s="575" customFormat="1" x14ac:dyDescent="0.3">
      <c r="A401" s="575">
        <v>523350</v>
      </c>
      <c r="B401" s="613" t="s">
        <v>1885</v>
      </c>
      <c r="C401" s="575" t="s">
        <v>3442</v>
      </c>
      <c r="D401" s="575" t="s">
        <v>3442</v>
      </c>
      <c r="E401" s="575" t="s">
        <v>3442</v>
      </c>
      <c r="F401" s="575" t="s">
        <v>3442</v>
      </c>
      <c r="G401" s="575" t="s">
        <v>3442</v>
      </c>
      <c r="H401" s="575" t="s">
        <v>3442</v>
      </c>
      <c r="I401" s="575" t="s">
        <v>3442</v>
      </c>
      <c r="J401" s="575" t="s">
        <v>3442</v>
      </c>
      <c r="K401" s="575" t="s">
        <v>3442</v>
      </c>
      <c r="L401" s="575" t="s">
        <v>3442</v>
      </c>
      <c r="M401" s="575" t="s">
        <v>3442</v>
      </c>
    </row>
    <row r="402" spans="1:13" s="575" customFormat="1" x14ac:dyDescent="0.3">
      <c r="A402" s="575">
        <v>523396</v>
      </c>
      <c r="B402" s="613" t="s">
        <v>1885</v>
      </c>
      <c r="C402" s="575" t="s">
        <v>3442</v>
      </c>
      <c r="D402" s="575" t="s">
        <v>3442</v>
      </c>
      <c r="E402" s="575" t="s">
        <v>3442</v>
      </c>
      <c r="F402" s="575" t="s">
        <v>3442</v>
      </c>
      <c r="G402" s="575" t="s">
        <v>3442</v>
      </c>
      <c r="H402" s="575" t="s">
        <v>3442</v>
      </c>
      <c r="I402" s="575" t="s">
        <v>3442</v>
      </c>
      <c r="J402" s="575" t="s">
        <v>3442</v>
      </c>
      <c r="K402" s="575" t="s">
        <v>3442</v>
      </c>
      <c r="L402" s="575" t="s">
        <v>3442</v>
      </c>
      <c r="M402" s="575" t="s">
        <v>3442</v>
      </c>
    </row>
    <row r="403" spans="1:13" s="575" customFormat="1" x14ac:dyDescent="0.3">
      <c r="A403" s="575">
        <v>523414</v>
      </c>
      <c r="B403" s="613" t="s">
        <v>1885</v>
      </c>
      <c r="C403" s="575" t="s">
        <v>3442</v>
      </c>
      <c r="D403" s="575" t="s">
        <v>3442</v>
      </c>
      <c r="E403" s="575" t="s">
        <v>3442</v>
      </c>
      <c r="F403" s="575" t="s">
        <v>3442</v>
      </c>
      <c r="G403" s="575" t="s">
        <v>3442</v>
      </c>
      <c r="H403" s="575" t="s">
        <v>3442</v>
      </c>
      <c r="I403" s="575" t="s">
        <v>3442</v>
      </c>
      <c r="J403" s="575" t="s">
        <v>3442</v>
      </c>
      <c r="K403" s="575" t="s">
        <v>3442</v>
      </c>
      <c r="L403" s="575" t="s">
        <v>3442</v>
      </c>
      <c r="M403" s="575" t="s">
        <v>3442</v>
      </c>
    </row>
    <row r="404" spans="1:13" s="575" customFormat="1" x14ac:dyDescent="0.3">
      <c r="A404" s="575">
        <v>523418</v>
      </c>
      <c r="B404" s="613" t="s">
        <v>1885</v>
      </c>
      <c r="C404" s="575" t="s">
        <v>3442</v>
      </c>
      <c r="D404" s="575" t="s">
        <v>3442</v>
      </c>
      <c r="E404" s="575" t="s">
        <v>3442</v>
      </c>
      <c r="F404" s="575" t="s">
        <v>3442</v>
      </c>
      <c r="G404" s="575" t="s">
        <v>3442</v>
      </c>
      <c r="H404" s="575" t="s">
        <v>3442</v>
      </c>
      <c r="I404" s="575" t="s">
        <v>3442</v>
      </c>
      <c r="J404" s="575" t="s">
        <v>3442</v>
      </c>
      <c r="K404" s="575" t="s">
        <v>3442</v>
      </c>
      <c r="L404" s="575" t="s">
        <v>3442</v>
      </c>
      <c r="M404" s="575" t="s">
        <v>3442</v>
      </c>
    </row>
    <row r="405" spans="1:13" s="575" customFormat="1" x14ac:dyDescent="0.3">
      <c r="A405" s="575">
        <v>523425</v>
      </c>
      <c r="B405" s="613" t="s">
        <v>1885</v>
      </c>
      <c r="C405" s="575" t="s">
        <v>3442</v>
      </c>
      <c r="D405" s="575" t="s">
        <v>3442</v>
      </c>
      <c r="E405" s="575" t="s">
        <v>3442</v>
      </c>
      <c r="F405" s="575" t="s">
        <v>3442</v>
      </c>
      <c r="G405" s="575" t="s">
        <v>3442</v>
      </c>
      <c r="H405" s="575" t="s">
        <v>3442</v>
      </c>
      <c r="I405" s="575" t="s">
        <v>3442</v>
      </c>
      <c r="J405" s="575" t="s">
        <v>3442</v>
      </c>
      <c r="K405" s="575" t="s">
        <v>3442</v>
      </c>
      <c r="L405" s="575" t="s">
        <v>3442</v>
      </c>
      <c r="M405" s="575" t="s">
        <v>3442</v>
      </c>
    </row>
    <row r="406" spans="1:13" s="575" customFormat="1" x14ac:dyDescent="0.3">
      <c r="A406" s="575">
        <v>523434</v>
      </c>
      <c r="B406" s="613" t="s">
        <v>1885</v>
      </c>
      <c r="C406" s="575" t="s">
        <v>3442</v>
      </c>
      <c r="D406" s="575" t="s">
        <v>3442</v>
      </c>
      <c r="E406" s="575" t="s">
        <v>3442</v>
      </c>
      <c r="F406" s="575" t="s">
        <v>3442</v>
      </c>
      <c r="G406" s="575" t="s">
        <v>3442</v>
      </c>
      <c r="H406" s="575" t="s">
        <v>3442</v>
      </c>
      <c r="I406" s="575" t="s">
        <v>3442</v>
      </c>
      <c r="J406" s="575" t="s">
        <v>3442</v>
      </c>
      <c r="K406" s="575" t="s">
        <v>3442</v>
      </c>
      <c r="L406" s="575" t="s">
        <v>3442</v>
      </c>
      <c r="M406" s="575" t="s">
        <v>3442</v>
      </c>
    </row>
    <row r="407" spans="1:13" s="575" customFormat="1" x14ac:dyDescent="0.3">
      <c r="A407" s="575">
        <v>523447</v>
      </c>
      <c r="B407" s="613" t="s">
        <v>1885</v>
      </c>
      <c r="C407" s="575" t="s">
        <v>3442</v>
      </c>
      <c r="D407" s="575" t="s">
        <v>3442</v>
      </c>
      <c r="E407" s="575" t="s">
        <v>3442</v>
      </c>
      <c r="F407" s="575" t="s">
        <v>3442</v>
      </c>
      <c r="G407" s="575" t="s">
        <v>3442</v>
      </c>
      <c r="H407" s="575" t="s">
        <v>3442</v>
      </c>
      <c r="I407" s="575" t="s">
        <v>3442</v>
      </c>
      <c r="J407" s="575" t="s">
        <v>3442</v>
      </c>
      <c r="K407" s="575" t="s">
        <v>3442</v>
      </c>
      <c r="L407" s="575" t="s">
        <v>3442</v>
      </c>
      <c r="M407" s="575" t="s">
        <v>3442</v>
      </c>
    </row>
    <row r="408" spans="1:13" s="575" customFormat="1" x14ac:dyDescent="0.3">
      <c r="A408" s="575">
        <v>523467</v>
      </c>
      <c r="B408" s="613" t="s">
        <v>1885</v>
      </c>
      <c r="C408" s="575" t="s">
        <v>3442</v>
      </c>
      <c r="D408" s="575" t="s">
        <v>3442</v>
      </c>
      <c r="E408" s="575" t="s">
        <v>3442</v>
      </c>
      <c r="F408" s="575" t="s">
        <v>3442</v>
      </c>
      <c r="G408" s="575" t="s">
        <v>3442</v>
      </c>
      <c r="H408" s="575" t="s">
        <v>3442</v>
      </c>
      <c r="I408" s="575" t="s">
        <v>3442</v>
      </c>
      <c r="J408" s="575" t="s">
        <v>3442</v>
      </c>
      <c r="K408" s="575" t="s">
        <v>3442</v>
      </c>
      <c r="L408" s="575" t="s">
        <v>3442</v>
      </c>
      <c r="M408" s="575" t="s">
        <v>3442</v>
      </c>
    </row>
    <row r="409" spans="1:13" s="575" customFormat="1" x14ac:dyDescent="0.3">
      <c r="A409" s="575">
        <v>523476</v>
      </c>
      <c r="B409" s="613" t="s">
        <v>1885</v>
      </c>
      <c r="C409" s="575" t="s">
        <v>3442</v>
      </c>
      <c r="D409" s="575" t="s">
        <v>3442</v>
      </c>
      <c r="E409" s="575" t="s">
        <v>3442</v>
      </c>
      <c r="F409" s="575" t="s">
        <v>3442</v>
      </c>
      <c r="G409" s="575" t="s">
        <v>3442</v>
      </c>
      <c r="H409" s="575" t="s">
        <v>3442</v>
      </c>
      <c r="I409" s="575" t="s">
        <v>3442</v>
      </c>
      <c r="J409" s="575" t="s">
        <v>3442</v>
      </c>
      <c r="K409" s="575" t="s">
        <v>3442</v>
      </c>
      <c r="L409" s="575" t="s">
        <v>3442</v>
      </c>
      <c r="M409" s="575" t="s">
        <v>3442</v>
      </c>
    </row>
    <row r="410" spans="1:13" s="575" customFormat="1" x14ac:dyDescent="0.3">
      <c r="A410" s="575">
        <v>523486</v>
      </c>
      <c r="B410" s="613" t="s">
        <v>1885</v>
      </c>
      <c r="C410" s="575" t="s">
        <v>3442</v>
      </c>
      <c r="D410" s="575" t="s">
        <v>3442</v>
      </c>
      <c r="E410" s="575" t="s">
        <v>3442</v>
      </c>
      <c r="F410" s="575" t="s">
        <v>3442</v>
      </c>
      <c r="G410" s="575" t="s">
        <v>3442</v>
      </c>
      <c r="H410" s="575" t="s">
        <v>3442</v>
      </c>
      <c r="I410" s="575" t="s">
        <v>3442</v>
      </c>
      <c r="J410" s="575" t="s">
        <v>3442</v>
      </c>
      <c r="K410" s="575" t="s">
        <v>3442</v>
      </c>
      <c r="L410" s="575" t="s">
        <v>3442</v>
      </c>
      <c r="M410" s="575" t="s">
        <v>3442</v>
      </c>
    </row>
    <row r="411" spans="1:13" s="575" customFormat="1" x14ac:dyDescent="0.3">
      <c r="A411" s="575">
        <v>523489</v>
      </c>
      <c r="B411" s="613" t="s">
        <v>1885</v>
      </c>
      <c r="C411" s="575" t="s">
        <v>3442</v>
      </c>
      <c r="D411" s="575" t="s">
        <v>3442</v>
      </c>
      <c r="E411" s="575" t="s">
        <v>3442</v>
      </c>
      <c r="F411" s="575" t="s">
        <v>3442</v>
      </c>
      <c r="G411" s="575" t="s">
        <v>3442</v>
      </c>
      <c r="H411" s="575" t="s">
        <v>3442</v>
      </c>
      <c r="I411" s="575" t="s">
        <v>3442</v>
      </c>
      <c r="J411" s="575" t="s">
        <v>3442</v>
      </c>
      <c r="K411" s="575" t="s">
        <v>3442</v>
      </c>
      <c r="L411" s="575" t="s">
        <v>3442</v>
      </c>
      <c r="M411" s="575" t="s">
        <v>3442</v>
      </c>
    </row>
    <row r="412" spans="1:13" s="575" customFormat="1" x14ac:dyDescent="0.3">
      <c r="A412" s="575">
        <v>523495</v>
      </c>
      <c r="B412" s="613" t="s">
        <v>1885</v>
      </c>
      <c r="C412" s="575" t="s">
        <v>3442</v>
      </c>
      <c r="D412" s="575" t="s">
        <v>3442</v>
      </c>
      <c r="E412" s="575" t="s">
        <v>3442</v>
      </c>
      <c r="F412" s="575" t="s">
        <v>3442</v>
      </c>
      <c r="G412" s="575" t="s">
        <v>3442</v>
      </c>
      <c r="H412" s="575" t="s">
        <v>3442</v>
      </c>
      <c r="I412" s="575" t="s">
        <v>3442</v>
      </c>
      <c r="J412" s="575" t="s">
        <v>3442</v>
      </c>
      <c r="K412" s="575" t="s">
        <v>3442</v>
      </c>
      <c r="L412" s="575" t="s">
        <v>3442</v>
      </c>
      <c r="M412" s="575" t="s">
        <v>3442</v>
      </c>
    </row>
    <row r="413" spans="1:13" s="575" customFormat="1" x14ac:dyDescent="0.3">
      <c r="A413" s="575">
        <v>523516</v>
      </c>
      <c r="B413" s="613" t="s">
        <v>1885</v>
      </c>
      <c r="C413" s="575" t="s">
        <v>3442</v>
      </c>
      <c r="D413" s="575" t="s">
        <v>3442</v>
      </c>
      <c r="E413" s="575" t="s">
        <v>3442</v>
      </c>
      <c r="F413" s="575" t="s">
        <v>3442</v>
      </c>
      <c r="G413" s="575" t="s">
        <v>3442</v>
      </c>
      <c r="H413" s="575" t="s">
        <v>3442</v>
      </c>
      <c r="I413" s="575" t="s">
        <v>3442</v>
      </c>
      <c r="J413" s="575" t="s">
        <v>3442</v>
      </c>
      <c r="K413" s="575" t="s">
        <v>3442</v>
      </c>
      <c r="L413" s="575" t="s">
        <v>3442</v>
      </c>
      <c r="M413" s="575" t="s">
        <v>3442</v>
      </c>
    </row>
    <row r="414" spans="1:13" s="575" customFormat="1" x14ac:dyDescent="0.3">
      <c r="A414" s="575">
        <v>523532</v>
      </c>
      <c r="B414" s="613" t="s">
        <v>1885</v>
      </c>
      <c r="C414" s="575" t="s">
        <v>3442</v>
      </c>
      <c r="D414" s="575" t="s">
        <v>3442</v>
      </c>
      <c r="E414" s="575" t="s">
        <v>3442</v>
      </c>
      <c r="F414" s="575" t="s">
        <v>3442</v>
      </c>
      <c r="G414" s="575" t="s">
        <v>3442</v>
      </c>
      <c r="H414" s="575" t="s">
        <v>3442</v>
      </c>
      <c r="I414" s="575" t="s">
        <v>3442</v>
      </c>
      <c r="J414" s="575" t="s">
        <v>3442</v>
      </c>
      <c r="K414" s="575" t="s">
        <v>3442</v>
      </c>
      <c r="L414" s="575" t="s">
        <v>3442</v>
      </c>
      <c r="M414" s="575" t="s">
        <v>3442</v>
      </c>
    </row>
    <row r="415" spans="1:13" s="575" customFormat="1" x14ac:dyDescent="0.3">
      <c r="A415" s="575">
        <v>523536</v>
      </c>
      <c r="B415" s="613" t="s">
        <v>1885</v>
      </c>
      <c r="C415" s="575" t="s">
        <v>3442</v>
      </c>
      <c r="D415" s="575" t="s">
        <v>3442</v>
      </c>
      <c r="E415" s="575" t="s">
        <v>3442</v>
      </c>
      <c r="F415" s="575" t="s">
        <v>3442</v>
      </c>
      <c r="G415" s="575" t="s">
        <v>3442</v>
      </c>
      <c r="H415" s="575" t="s">
        <v>3442</v>
      </c>
      <c r="I415" s="575" t="s">
        <v>3442</v>
      </c>
      <c r="J415" s="575" t="s">
        <v>3442</v>
      </c>
      <c r="K415" s="575" t="s">
        <v>3442</v>
      </c>
      <c r="L415" s="575" t="s">
        <v>3442</v>
      </c>
      <c r="M415" s="575" t="s">
        <v>3442</v>
      </c>
    </row>
    <row r="416" spans="1:13" s="575" customFormat="1" x14ac:dyDescent="0.3">
      <c r="A416" s="575">
        <v>523547</v>
      </c>
      <c r="B416" s="613" t="s">
        <v>1885</v>
      </c>
      <c r="C416" s="575" t="s">
        <v>3442</v>
      </c>
      <c r="D416" s="575" t="s">
        <v>3442</v>
      </c>
      <c r="E416" s="575" t="s">
        <v>3442</v>
      </c>
      <c r="F416" s="575" t="s">
        <v>3442</v>
      </c>
      <c r="G416" s="575" t="s">
        <v>3442</v>
      </c>
      <c r="H416" s="575" t="s">
        <v>3442</v>
      </c>
      <c r="I416" s="575" t="s">
        <v>3442</v>
      </c>
      <c r="J416" s="575" t="s">
        <v>3442</v>
      </c>
      <c r="K416" s="575" t="s">
        <v>3442</v>
      </c>
      <c r="L416" s="575" t="s">
        <v>3442</v>
      </c>
      <c r="M416" s="575" t="s">
        <v>3442</v>
      </c>
    </row>
    <row r="417" spans="1:13" s="575" customFormat="1" x14ac:dyDescent="0.3">
      <c r="A417" s="575">
        <v>523549</v>
      </c>
      <c r="B417" s="613" t="s">
        <v>1885</v>
      </c>
      <c r="C417" s="575" t="s">
        <v>3442</v>
      </c>
      <c r="D417" s="575" t="s">
        <v>3442</v>
      </c>
      <c r="E417" s="575" t="s">
        <v>3442</v>
      </c>
      <c r="F417" s="575" t="s">
        <v>3442</v>
      </c>
      <c r="G417" s="575" t="s">
        <v>3442</v>
      </c>
      <c r="H417" s="575" t="s">
        <v>3442</v>
      </c>
      <c r="I417" s="575" t="s">
        <v>3442</v>
      </c>
      <c r="J417" s="575" t="s">
        <v>3442</v>
      </c>
      <c r="K417" s="575" t="s">
        <v>3442</v>
      </c>
      <c r="L417" s="575" t="s">
        <v>3442</v>
      </c>
      <c r="M417" s="575" t="s">
        <v>3442</v>
      </c>
    </row>
    <row r="418" spans="1:13" s="575" customFormat="1" x14ac:dyDescent="0.3">
      <c r="A418" s="575">
        <v>523566</v>
      </c>
      <c r="B418" s="613" t="s">
        <v>1885</v>
      </c>
      <c r="C418" s="575" t="s">
        <v>3442</v>
      </c>
      <c r="D418" s="575" t="s">
        <v>3442</v>
      </c>
      <c r="E418" s="575" t="s">
        <v>3442</v>
      </c>
      <c r="F418" s="575" t="s">
        <v>3442</v>
      </c>
      <c r="G418" s="575" t="s">
        <v>3442</v>
      </c>
      <c r="H418" s="575" t="s">
        <v>3442</v>
      </c>
      <c r="I418" s="575" t="s">
        <v>3442</v>
      </c>
      <c r="J418" s="575" t="s">
        <v>3442</v>
      </c>
      <c r="K418" s="575" t="s">
        <v>3442</v>
      </c>
      <c r="L418" s="575" t="s">
        <v>3442</v>
      </c>
      <c r="M418" s="575" t="s">
        <v>3442</v>
      </c>
    </row>
    <row r="419" spans="1:13" s="575" customFormat="1" x14ac:dyDescent="0.3">
      <c r="A419" s="575">
        <v>523571</v>
      </c>
      <c r="B419" s="613" t="s">
        <v>1885</v>
      </c>
      <c r="C419" s="575" t="s">
        <v>3442</v>
      </c>
      <c r="D419" s="575" t="s">
        <v>3442</v>
      </c>
      <c r="E419" s="575" t="s">
        <v>3442</v>
      </c>
      <c r="F419" s="575" t="s">
        <v>3442</v>
      </c>
      <c r="G419" s="575" t="s">
        <v>3442</v>
      </c>
      <c r="H419" s="575" t="s">
        <v>3442</v>
      </c>
      <c r="I419" s="575" t="s">
        <v>3442</v>
      </c>
      <c r="J419" s="575" t="s">
        <v>3442</v>
      </c>
      <c r="K419" s="575" t="s">
        <v>3442</v>
      </c>
      <c r="L419" s="575" t="s">
        <v>3442</v>
      </c>
      <c r="M419" s="575" t="s">
        <v>3442</v>
      </c>
    </row>
    <row r="420" spans="1:13" s="575" customFormat="1" x14ac:dyDescent="0.3">
      <c r="A420" s="575">
        <v>523574</v>
      </c>
      <c r="B420" s="613" t="s">
        <v>1885</v>
      </c>
      <c r="C420" s="575" t="s">
        <v>3442</v>
      </c>
      <c r="D420" s="575" t="s">
        <v>3442</v>
      </c>
      <c r="E420" s="575" t="s">
        <v>3442</v>
      </c>
      <c r="F420" s="575" t="s">
        <v>3442</v>
      </c>
      <c r="G420" s="575" t="s">
        <v>3442</v>
      </c>
      <c r="H420" s="575" t="s">
        <v>3442</v>
      </c>
      <c r="I420" s="575" t="s">
        <v>3442</v>
      </c>
      <c r="J420" s="575" t="s">
        <v>3442</v>
      </c>
      <c r="K420" s="575" t="s">
        <v>3442</v>
      </c>
      <c r="L420" s="575" t="s">
        <v>3442</v>
      </c>
      <c r="M420" s="575" t="s">
        <v>3442</v>
      </c>
    </row>
    <row r="421" spans="1:13" s="575" customFormat="1" x14ac:dyDescent="0.3">
      <c r="A421" s="575">
        <v>523575</v>
      </c>
      <c r="B421" s="613" t="s">
        <v>1885</v>
      </c>
      <c r="C421" s="575" t="s">
        <v>3442</v>
      </c>
      <c r="D421" s="575" t="s">
        <v>3442</v>
      </c>
      <c r="E421" s="575" t="s">
        <v>3442</v>
      </c>
      <c r="F421" s="575" t="s">
        <v>3442</v>
      </c>
      <c r="G421" s="575" t="s">
        <v>3442</v>
      </c>
      <c r="H421" s="575" t="s">
        <v>3442</v>
      </c>
      <c r="I421" s="575" t="s">
        <v>3442</v>
      </c>
      <c r="J421" s="575" t="s">
        <v>3442</v>
      </c>
      <c r="K421" s="575" t="s">
        <v>3442</v>
      </c>
      <c r="L421" s="575" t="s">
        <v>3442</v>
      </c>
      <c r="M421" s="575" t="s">
        <v>3442</v>
      </c>
    </row>
    <row r="422" spans="1:13" s="575" customFormat="1" x14ac:dyDescent="0.3">
      <c r="A422" s="575">
        <v>523588</v>
      </c>
      <c r="B422" s="613" t="s">
        <v>1885</v>
      </c>
      <c r="C422" s="575" t="s">
        <v>3442</v>
      </c>
      <c r="D422" s="575" t="s">
        <v>3442</v>
      </c>
      <c r="E422" s="575" t="s">
        <v>3442</v>
      </c>
      <c r="F422" s="575" t="s">
        <v>3442</v>
      </c>
      <c r="G422" s="575" t="s">
        <v>3442</v>
      </c>
      <c r="H422" s="575" t="s">
        <v>3442</v>
      </c>
      <c r="I422" s="575" t="s">
        <v>3442</v>
      </c>
      <c r="J422" s="575" t="s">
        <v>3442</v>
      </c>
      <c r="K422" s="575" t="s">
        <v>3442</v>
      </c>
      <c r="L422" s="575" t="s">
        <v>3442</v>
      </c>
      <c r="M422" s="575" t="s">
        <v>3442</v>
      </c>
    </row>
    <row r="423" spans="1:13" s="575" customFormat="1" x14ac:dyDescent="0.3">
      <c r="A423" s="575">
        <v>523614</v>
      </c>
      <c r="B423" s="613" t="s">
        <v>1885</v>
      </c>
      <c r="C423" s="575" t="s">
        <v>3442</v>
      </c>
      <c r="D423" s="575" t="s">
        <v>3442</v>
      </c>
      <c r="E423" s="575" t="s">
        <v>3442</v>
      </c>
      <c r="F423" s="575" t="s">
        <v>3442</v>
      </c>
      <c r="G423" s="575" t="s">
        <v>3442</v>
      </c>
      <c r="H423" s="575" t="s">
        <v>3442</v>
      </c>
      <c r="I423" s="575" t="s">
        <v>3442</v>
      </c>
      <c r="J423" s="575" t="s">
        <v>3442</v>
      </c>
      <c r="K423" s="575" t="s">
        <v>3442</v>
      </c>
      <c r="L423" s="575" t="s">
        <v>3442</v>
      </c>
      <c r="M423" s="575" t="s">
        <v>3442</v>
      </c>
    </row>
    <row r="424" spans="1:13" s="575" customFormat="1" x14ac:dyDescent="0.3">
      <c r="A424" s="575">
        <v>523624</v>
      </c>
      <c r="B424" s="613" t="s">
        <v>1885</v>
      </c>
      <c r="C424" s="575" t="s">
        <v>3442</v>
      </c>
      <c r="D424" s="575" t="s">
        <v>3442</v>
      </c>
      <c r="E424" s="575" t="s">
        <v>3442</v>
      </c>
      <c r="F424" s="575" t="s">
        <v>3442</v>
      </c>
      <c r="G424" s="575" t="s">
        <v>3442</v>
      </c>
      <c r="H424" s="575" t="s">
        <v>3442</v>
      </c>
      <c r="I424" s="575" t="s">
        <v>3442</v>
      </c>
      <c r="J424" s="575" t="s">
        <v>3442</v>
      </c>
      <c r="K424" s="575" t="s">
        <v>3442</v>
      </c>
      <c r="L424" s="575" t="s">
        <v>3442</v>
      </c>
      <c r="M424" s="575" t="s">
        <v>3442</v>
      </c>
    </row>
    <row r="425" spans="1:13" s="575" customFormat="1" x14ac:dyDescent="0.3">
      <c r="A425" s="575">
        <v>523625</v>
      </c>
      <c r="B425" s="613" t="s">
        <v>1885</v>
      </c>
      <c r="C425" s="575" t="s">
        <v>3442</v>
      </c>
      <c r="D425" s="575" t="s">
        <v>3442</v>
      </c>
      <c r="E425" s="575" t="s">
        <v>3442</v>
      </c>
      <c r="F425" s="575" t="s">
        <v>3442</v>
      </c>
      <c r="G425" s="575" t="s">
        <v>3442</v>
      </c>
      <c r="H425" s="575" t="s">
        <v>3442</v>
      </c>
      <c r="I425" s="575" t="s">
        <v>3442</v>
      </c>
      <c r="J425" s="575" t="s">
        <v>3442</v>
      </c>
      <c r="K425" s="575" t="s">
        <v>3442</v>
      </c>
      <c r="L425" s="575" t="s">
        <v>3442</v>
      </c>
      <c r="M425" s="575" t="s">
        <v>3442</v>
      </c>
    </row>
    <row r="426" spans="1:13" s="575" customFormat="1" x14ac:dyDescent="0.3">
      <c r="A426" s="575">
        <v>523636</v>
      </c>
      <c r="B426" s="613" t="s">
        <v>1885</v>
      </c>
      <c r="C426" s="575" t="s">
        <v>3442</v>
      </c>
      <c r="D426" s="575" t="s">
        <v>3442</v>
      </c>
      <c r="E426" s="575" t="s">
        <v>3442</v>
      </c>
      <c r="F426" s="575" t="s">
        <v>3442</v>
      </c>
      <c r="G426" s="575" t="s">
        <v>3442</v>
      </c>
      <c r="H426" s="575" t="s">
        <v>3442</v>
      </c>
      <c r="I426" s="575" t="s">
        <v>3442</v>
      </c>
      <c r="J426" s="575" t="s">
        <v>3442</v>
      </c>
      <c r="K426" s="575" t="s">
        <v>3442</v>
      </c>
      <c r="L426" s="575" t="s">
        <v>3442</v>
      </c>
      <c r="M426" s="575" t="s">
        <v>3442</v>
      </c>
    </row>
    <row r="427" spans="1:13" s="575" customFormat="1" x14ac:dyDescent="0.3">
      <c r="A427" s="575">
        <v>523661</v>
      </c>
      <c r="B427" s="613" t="s">
        <v>1885</v>
      </c>
      <c r="C427" s="575" t="s">
        <v>3442</v>
      </c>
      <c r="D427" s="575" t="s">
        <v>3442</v>
      </c>
      <c r="E427" s="575" t="s">
        <v>3442</v>
      </c>
      <c r="F427" s="575" t="s">
        <v>3442</v>
      </c>
      <c r="G427" s="575" t="s">
        <v>3442</v>
      </c>
      <c r="H427" s="575" t="s">
        <v>3442</v>
      </c>
      <c r="I427" s="575" t="s">
        <v>3442</v>
      </c>
      <c r="J427" s="575" t="s">
        <v>3442</v>
      </c>
      <c r="K427" s="575" t="s">
        <v>3442</v>
      </c>
      <c r="L427" s="575" t="s">
        <v>3442</v>
      </c>
      <c r="M427" s="575" t="s">
        <v>3442</v>
      </c>
    </row>
    <row r="428" spans="1:13" s="575" customFormat="1" x14ac:dyDescent="0.3">
      <c r="A428" s="575">
        <v>523672</v>
      </c>
      <c r="B428" s="613" t="s">
        <v>1885</v>
      </c>
      <c r="C428" s="575" t="s">
        <v>3442</v>
      </c>
      <c r="D428" s="575" t="s">
        <v>3442</v>
      </c>
      <c r="E428" s="575" t="s">
        <v>3442</v>
      </c>
      <c r="F428" s="575" t="s">
        <v>3442</v>
      </c>
      <c r="G428" s="575" t="s">
        <v>3442</v>
      </c>
      <c r="H428" s="575" t="s">
        <v>3442</v>
      </c>
      <c r="I428" s="575" t="s">
        <v>3442</v>
      </c>
      <c r="J428" s="575" t="s">
        <v>3442</v>
      </c>
      <c r="K428" s="575" t="s">
        <v>3442</v>
      </c>
      <c r="L428" s="575" t="s">
        <v>3442</v>
      </c>
      <c r="M428" s="575" t="s">
        <v>3442</v>
      </c>
    </row>
    <row r="429" spans="1:13" s="575" customFormat="1" x14ac:dyDescent="0.3">
      <c r="A429" s="575">
        <v>523679</v>
      </c>
      <c r="B429" s="613" t="s">
        <v>1885</v>
      </c>
      <c r="C429" s="575" t="s">
        <v>3442</v>
      </c>
      <c r="D429" s="575" t="s">
        <v>3442</v>
      </c>
      <c r="E429" s="575" t="s">
        <v>3442</v>
      </c>
      <c r="F429" s="575" t="s">
        <v>3442</v>
      </c>
      <c r="G429" s="575" t="s">
        <v>3442</v>
      </c>
      <c r="H429" s="575" t="s">
        <v>3442</v>
      </c>
      <c r="I429" s="575" t="s">
        <v>3442</v>
      </c>
      <c r="J429" s="575" t="s">
        <v>3442</v>
      </c>
      <c r="K429" s="575" t="s">
        <v>3442</v>
      </c>
      <c r="L429" s="575" t="s">
        <v>3442</v>
      </c>
      <c r="M429" s="575" t="s">
        <v>3442</v>
      </c>
    </row>
    <row r="430" spans="1:13" s="575" customFormat="1" x14ac:dyDescent="0.3">
      <c r="A430" s="575">
        <v>523680</v>
      </c>
      <c r="B430" s="613" t="s">
        <v>1885</v>
      </c>
      <c r="C430" s="575" t="s">
        <v>3442</v>
      </c>
      <c r="D430" s="575" t="s">
        <v>3442</v>
      </c>
      <c r="E430" s="575" t="s">
        <v>3442</v>
      </c>
      <c r="F430" s="575" t="s">
        <v>3442</v>
      </c>
      <c r="G430" s="575" t="s">
        <v>3442</v>
      </c>
      <c r="H430" s="575" t="s">
        <v>3442</v>
      </c>
      <c r="I430" s="575" t="s">
        <v>3442</v>
      </c>
      <c r="J430" s="575" t="s">
        <v>3442</v>
      </c>
      <c r="K430" s="575" t="s">
        <v>3442</v>
      </c>
      <c r="L430" s="575" t="s">
        <v>3442</v>
      </c>
      <c r="M430" s="575" t="s">
        <v>3442</v>
      </c>
    </row>
    <row r="431" spans="1:13" s="575" customFormat="1" x14ac:dyDescent="0.3">
      <c r="A431" s="575">
        <v>523681</v>
      </c>
      <c r="B431" s="613" t="s">
        <v>1885</v>
      </c>
      <c r="C431" s="575" t="s">
        <v>3442</v>
      </c>
      <c r="D431" s="575" t="s">
        <v>3442</v>
      </c>
      <c r="E431" s="575" t="s">
        <v>3442</v>
      </c>
      <c r="F431" s="575" t="s">
        <v>3442</v>
      </c>
      <c r="G431" s="575" t="s">
        <v>3442</v>
      </c>
      <c r="H431" s="575" t="s">
        <v>3442</v>
      </c>
      <c r="I431" s="575" t="s">
        <v>3442</v>
      </c>
      <c r="J431" s="575" t="s">
        <v>3442</v>
      </c>
      <c r="K431" s="575" t="s">
        <v>3442</v>
      </c>
      <c r="L431" s="575" t="s">
        <v>3442</v>
      </c>
      <c r="M431" s="575" t="s">
        <v>3442</v>
      </c>
    </row>
    <row r="432" spans="1:13" s="575" customFormat="1" x14ac:dyDescent="0.3">
      <c r="A432" s="575">
        <v>523682</v>
      </c>
      <c r="B432" s="613" t="s">
        <v>1885</v>
      </c>
      <c r="C432" s="575" t="s">
        <v>3442</v>
      </c>
      <c r="D432" s="575" t="s">
        <v>3442</v>
      </c>
      <c r="E432" s="575" t="s">
        <v>3442</v>
      </c>
      <c r="F432" s="575" t="s">
        <v>3442</v>
      </c>
      <c r="G432" s="575" t="s">
        <v>3442</v>
      </c>
      <c r="H432" s="575" t="s">
        <v>3442</v>
      </c>
      <c r="I432" s="575" t="s">
        <v>3442</v>
      </c>
      <c r="J432" s="575" t="s">
        <v>3442</v>
      </c>
      <c r="K432" s="575" t="s">
        <v>3442</v>
      </c>
      <c r="L432" s="575" t="s">
        <v>3442</v>
      </c>
      <c r="M432" s="575" t="s">
        <v>3442</v>
      </c>
    </row>
    <row r="433" spans="1:13" s="575" customFormat="1" x14ac:dyDescent="0.3">
      <c r="A433" s="575">
        <v>523683</v>
      </c>
      <c r="B433" s="613" t="s">
        <v>1885</v>
      </c>
      <c r="C433" s="575" t="s">
        <v>3442</v>
      </c>
      <c r="D433" s="575" t="s">
        <v>3442</v>
      </c>
      <c r="E433" s="575" t="s">
        <v>3442</v>
      </c>
      <c r="F433" s="575" t="s">
        <v>3442</v>
      </c>
      <c r="G433" s="575" t="s">
        <v>3442</v>
      </c>
      <c r="H433" s="575" t="s">
        <v>3442</v>
      </c>
      <c r="I433" s="575" t="s">
        <v>3442</v>
      </c>
      <c r="J433" s="575" t="s">
        <v>3442</v>
      </c>
      <c r="K433" s="575" t="s">
        <v>3442</v>
      </c>
      <c r="L433" s="575" t="s">
        <v>3442</v>
      </c>
      <c r="M433" s="575" t="s">
        <v>3442</v>
      </c>
    </row>
    <row r="434" spans="1:13" s="575" customFormat="1" x14ac:dyDescent="0.3">
      <c r="A434" s="575">
        <v>523728</v>
      </c>
      <c r="B434" s="613" t="s">
        <v>1885</v>
      </c>
      <c r="C434" s="575" t="s">
        <v>3442</v>
      </c>
      <c r="D434" s="575" t="s">
        <v>3442</v>
      </c>
      <c r="E434" s="575" t="s">
        <v>3442</v>
      </c>
      <c r="F434" s="575" t="s">
        <v>3442</v>
      </c>
      <c r="G434" s="575" t="s">
        <v>3442</v>
      </c>
      <c r="H434" s="575" t="s">
        <v>3442</v>
      </c>
      <c r="I434" s="575" t="s">
        <v>3442</v>
      </c>
      <c r="J434" s="575" t="s">
        <v>3442</v>
      </c>
      <c r="K434" s="575" t="s">
        <v>3442</v>
      </c>
      <c r="L434" s="575" t="s">
        <v>3442</v>
      </c>
      <c r="M434" s="575" t="s">
        <v>3442</v>
      </c>
    </row>
    <row r="435" spans="1:13" s="575" customFormat="1" x14ac:dyDescent="0.3">
      <c r="A435" s="575">
        <v>523739</v>
      </c>
      <c r="B435" s="613" t="s">
        <v>1885</v>
      </c>
      <c r="C435" s="575" t="s">
        <v>3442</v>
      </c>
      <c r="D435" s="575" t="s">
        <v>3442</v>
      </c>
      <c r="E435" s="575" t="s">
        <v>3442</v>
      </c>
      <c r="F435" s="575" t="s">
        <v>3442</v>
      </c>
      <c r="G435" s="575" t="s">
        <v>3442</v>
      </c>
      <c r="H435" s="575" t="s">
        <v>3442</v>
      </c>
      <c r="I435" s="575" t="s">
        <v>3442</v>
      </c>
      <c r="J435" s="575" t="s">
        <v>3442</v>
      </c>
      <c r="K435" s="575" t="s">
        <v>3442</v>
      </c>
      <c r="L435" s="575" t="s">
        <v>3442</v>
      </c>
      <c r="M435" s="575" t="s">
        <v>3442</v>
      </c>
    </row>
    <row r="436" spans="1:13" s="575" customFormat="1" x14ac:dyDescent="0.3">
      <c r="A436" s="575">
        <v>523751</v>
      </c>
      <c r="B436" s="613" t="s">
        <v>1885</v>
      </c>
      <c r="C436" s="575" t="s">
        <v>3442</v>
      </c>
      <c r="D436" s="575" t="s">
        <v>3442</v>
      </c>
      <c r="E436" s="575" t="s">
        <v>3442</v>
      </c>
      <c r="F436" s="575" t="s">
        <v>3442</v>
      </c>
      <c r="G436" s="575" t="s">
        <v>3442</v>
      </c>
      <c r="H436" s="575" t="s">
        <v>3442</v>
      </c>
      <c r="I436" s="575" t="s">
        <v>3442</v>
      </c>
      <c r="J436" s="575" t="s">
        <v>3442</v>
      </c>
      <c r="K436" s="575" t="s">
        <v>3442</v>
      </c>
      <c r="L436" s="575" t="s">
        <v>3442</v>
      </c>
      <c r="M436" s="575" t="s">
        <v>3442</v>
      </c>
    </row>
    <row r="437" spans="1:13" s="575" customFormat="1" x14ac:dyDescent="0.3">
      <c r="A437" s="575">
        <v>523758</v>
      </c>
      <c r="B437" s="613" t="s">
        <v>1885</v>
      </c>
      <c r="C437" s="575" t="s">
        <v>3442</v>
      </c>
      <c r="D437" s="575" t="s">
        <v>3442</v>
      </c>
      <c r="E437" s="575" t="s">
        <v>3442</v>
      </c>
      <c r="F437" s="575" t="s">
        <v>3442</v>
      </c>
      <c r="G437" s="575" t="s">
        <v>3442</v>
      </c>
      <c r="H437" s="575" t="s">
        <v>3442</v>
      </c>
      <c r="I437" s="575" t="s">
        <v>3442</v>
      </c>
      <c r="J437" s="575" t="s">
        <v>3442</v>
      </c>
      <c r="K437" s="575" t="s">
        <v>3442</v>
      </c>
      <c r="L437" s="575" t="s">
        <v>3442</v>
      </c>
      <c r="M437" s="575" t="s">
        <v>3442</v>
      </c>
    </row>
    <row r="438" spans="1:13" s="575" customFormat="1" x14ac:dyDescent="0.3">
      <c r="A438" s="575">
        <v>523762</v>
      </c>
      <c r="B438" s="613" t="s">
        <v>1885</v>
      </c>
      <c r="C438" s="575" t="s">
        <v>3442</v>
      </c>
      <c r="D438" s="575" t="s">
        <v>3442</v>
      </c>
      <c r="E438" s="575" t="s">
        <v>3442</v>
      </c>
      <c r="F438" s="575" t="s">
        <v>3442</v>
      </c>
      <c r="G438" s="575" t="s">
        <v>3442</v>
      </c>
      <c r="H438" s="575" t="s">
        <v>3442</v>
      </c>
      <c r="I438" s="575" t="s">
        <v>3442</v>
      </c>
      <c r="J438" s="575" t="s">
        <v>3442</v>
      </c>
      <c r="K438" s="575" t="s">
        <v>3442</v>
      </c>
      <c r="L438" s="575" t="s">
        <v>3442</v>
      </c>
      <c r="M438" s="575" t="s">
        <v>3442</v>
      </c>
    </row>
    <row r="439" spans="1:13" s="575" customFormat="1" x14ac:dyDescent="0.3">
      <c r="A439" s="575">
        <v>523772</v>
      </c>
      <c r="B439" s="613" t="s">
        <v>1885</v>
      </c>
      <c r="C439" s="575" t="s">
        <v>3442</v>
      </c>
      <c r="D439" s="575" t="s">
        <v>3442</v>
      </c>
      <c r="E439" s="575" t="s">
        <v>3442</v>
      </c>
      <c r="F439" s="575" t="s">
        <v>3442</v>
      </c>
      <c r="G439" s="575" t="s">
        <v>3442</v>
      </c>
      <c r="H439" s="575" t="s">
        <v>3442</v>
      </c>
      <c r="I439" s="575" t="s">
        <v>3442</v>
      </c>
      <c r="J439" s="575" t="s">
        <v>3442</v>
      </c>
      <c r="K439" s="575" t="s">
        <v>3442</v>
      </c>
      <c r="L439" s="575" t="s">
        <v>3442</v>
      </c>
      <c r="M439" s="575" t="s">
        <v>3442</v>
      </c>
    </row>
    <row r="440" spans="1:13" s="575" customFormat="1" x14ac:dyDescent="0.3">
      <c r="A440" s="575">
        <v>523775</v>
      </c>
      <c r="B440" s="613" t="s">
        <v>1885</v>
      </c>
      <c r="C440" s="575" t="s">
        <v>3442</v>
      </c>
      <c r="D440" s="575" t="s">
        <v>3442</v>
      </c>
      <c r="E440" s="575" t="s">
        <v>3442</v>
      </c>
      <c r="F440" s="575" t="s">
        <v>3442</v>
      </c>
      <c r="G440" s="575" t="s">
        <v>3442</v>
      </c>
      <c r="H440" s="575" t="s">
        <v>3442</v>
      </c>
      <c r="I440" s="575" t="s">
        <v>3442</v>
      </c>
      <c r="J440" s="575" t="s">
        <v>3442</v>
      </c>
      <c r="K440" s="575" t="s">
        <v>3442</v>
      </c>
      <c r="L440" s="575" t="s">
        <v>3442</v>
      </c>
      <c r="M440" s="575" t="s">
        <v>3442</v>
      </c>
    </row>
    <row r="441" spans="1:13" s="575" customFormat="1" x14ac:dyDescent="0.3">
      <c r="A441" s="575">
        <v>523821</v>
      </c>
      <c r="B441" s="613" t="s">
        <v>1885</v>
      </c>
      <c r="C441" s="575" t="s">
        <v>3442</v>
      </c>
      <c r="D441" s="575" t="s">
        <v>3442</v>
      </c>
      <c r="E441" s="575" t="s">
        <v>3442</v>
      </c>
      <c r="F441" s="575" t="s">
        <v>3442</v>
      </c>
      <c r="G441" s="575" t="s">
        <v>3442</v>
      </c>
      <c r="H441" s="575" t="s">
        <v>3442</v>
      </c>
      <c r="I441" s="575" t="s">
        <v>3442</v>
      </c>
      <c r="J441" s="575" t="s">
        <v>3442</v>
      </c>
      <c r="K441" s="575" t="s">
        <v>3442</v>
      </c>
      <c r="L441" s="575" t="s">
        <v>3442</v>
      </c>
      <c r="M441" s="575" t="s">
        <v>3442</v>
      </c>
    </row>
    <row r="442" spans="1:13" s="575" customFormat="1" x14ac:dyDescent="0.3">
      <c r="A442" s="575">
        <v>523839</v>
      </c>
      <c r="B442" s="613" t="s">
        <v>1885</v>
      </c>
      <c r="C442" s="575" t="s">
        <v>3442</v>
      </c>
      <c r="D442" s="575" t="s">
        <v>3442</v>
      </c>
      <c r="E442" s="575" t="s">
        <v>3442</v>
      </c>
      <c r="F442" s="575" t="s">
        <v>3442</v>
      </c>
      <c r="G442" s="575" t="s">
        <v>3442</v>
      </c>
      <c r="H442" s="575" t="s">
        <v>3442</v>
      </c>
      <c r="I442" s="575" t="s">
        <v>3442</v>
      </c>
      <c r="J442" s="575" t="s">
        <v>3442</v>
      </c>
      <c r="K442" s="575" t="s">
        <v>3442</v>
      </c>
      <c r="L442" s="575" t="s">
        <v>3442</v>
      </c>
      <c r="M442" s="575" t="s">
        <v>3442</v>
      </c>
    </row>
    <row r="443" spans="1:13" s="575" customFormat="1" x14ac:dyDescent="0.3">
      <c r="A443" s="575">
        <v>523841</v>
      </c>
      <c r="B443" s="613" t="s">
        <v>1885</v>
      </c>
      <c r="C443" s="575" t="s">
        <v>3442</v>
      </c>
      <c r="D443" s="575" t="s">
        <v>3442</v>
      </c>
      <c r="E443" s="575" t="s">
        <v>3442</v>
      </c>
      <c r="F443" s="575" t="s">
        <v>3442</v>
      </c>
      <c r="G443" s="575" t="s">
        <v>3442</v>
      </c>
      <c r="H443" s="575" t="s">
        <v>3442</v>
      </c>
      <c r="I443" s="575" t="s">
        <v>3442</v>
      </c>
      <c r="J443" s="575" t="s">
        <v>3442</v>
      </c>
      <c r="K443" s="575" t="s">
        <v>3442</v>
      </c>
      <c r="L443" s="575" t="s">
        <v>3442</v>
      </c>
      <c r="M443" s="575" t="s">
        <v>3442</v>
      </c>
    </row>
    <row r="444" spans="1:13" s="575" customFormat="1" x14ac:dyDescent="0.3">
      <c r="A444" s="575">
        <v>523844</v>
      </c>
      <c r="B444" s="613" t="s">
        <v>1885</v>
      </c>
      <c r="C444" s="575" t="s">
        <v>3442</v>
      </c>
      <c r="D444" s="575" t="s">
        <v>3442</v>
      </c>
      <c r="E444" s="575" t="s">
        <v>3442</v>
      </c>
      <c r="F444" s="575" t="s">
        <v>3442</v>
      </c>
      <c r="G444" s="575" t="s">
        <v>3442</v>
      </c>
      <c r="H444" s="575" t="s">
        <v>3442</v>
      </c>
      <c r="I444" s="575" t="s">
        <v>3442</v>
      </c>
      <c r="J444" s="575" t="s">
        <v>3442</v>
      </c>
      <c r="K444" s="575" t="s">
        <v>3442</v>
      </c>
      <c r="L444" s="575" t="s">
        <v>3442</v>
      </c>
      <c r="M444" s="575" t="s">
        <v>3442</v>
      </c>
    </row>
    <row r="445" spans="1:13" s="575" customFormat="1" x14ac:dyDescent="0.3">
      <c r="A445" s="575">
        <v>523847</v>
      </c>
      <c r="B445" s="613" t="s">
        <v>1885</v>
      </c>
      <c r="C445" s="575" t="s">
        <v>3442</v>
      </c>
      <c r="D445" s="575" t="s">
        <v>3442</v>
      </c>
      <c r="E445" s="575" t="s">
        <v>3442</v>
      </c>
      <c r="F445" s="575" t="s">
        <v>3442</v>
      </c>
      <c r="G445" s="575" t="s">
        <v>3442</v>
      </c>
      <c r="H445" s="575" t="s">
        <v>3442</v>
      </c>
      <c r="I445" s="575" t="s">
        <v>3442</v>
      </c>
      <c r="J445" s="575" t="s">
        <v>3442</v>
      </c>
      <c r="K445" s="575" t="s">
        <v>3442</v>
      </c>
      <c r="L445" s="575" t="s">
        <v>3442</v>
      </c>
      <c r="M445" s="575" t="s">
        <v>3442</v>
      </c>
    </row>
    <row r="446" spans="1:13" s="575" customFormat="1" x14ac:dyDescent="0.3">
      <c r="A446" s="575">
        <v>523859</v>
      </c>
      <c r="B446" s="613" t="s">
        <v>1885</v>
      </c>
      <c r="C446" s="575" t="s">
        <v>3442</v>
      </c>
      <c r="D446" s="575" t="s">
        <v>3442</v>
      </c>
      <c r="E446" s="575" t="s">
        <v>3442</v>
      </c>
      <c r="F446" s="575" t="s">
        <v>3442</v>
      </c>
      <c r="G446" s="575" t="s">
        <v>3442</v>
      </c>
      <c r="H446" s="575" t="s">
        <v>3442</v>
      </c>
      <c r="I446" s="575" t="s">
        <v>3442</v>
      </c>
      <c r="J446" s="575" t="s">
        <v>3442</v>
      </c>
      <c r="K446" s="575" t="s">
        <v>3442</v>
      </c>
      <c r="L446" s="575" t="s">
        <v>3442</v>
      </c>
      <c r="M446" s="575" t="s">
        <v>3442</v>
      </c>
    </row>
    <row r="447" spans="1:13" s="575" customFormat="1" x14ac:dyDescent="0.3">
      <c r="A447" s="575">
        <v>523862</v>
      </c>
      <c r="B447" s="613" t="s">
        <v>1885</v>
      </c>
      <c r="C447" s="575" t="s">
        <v>3442</v>
      </c>
      <c r="D447" s="575" t="s">
        <v>3442</v>
      </c>
      <c r="E447" s="575" t="s">
        <v>3442</v>
      </c>
      <c r="F447" s="575" t="s">
        <v>3442</v>
      </c>
      <c r="G447" s="575" t="s">
        <v>3442</v>
      </c>
      <c r="H447" s="575" t="s">
        <v>3442</v>
      </c>
      <c r="I447" s="575" t="s">
        <v>3442</v>
      </c>
      <c r="J447" s="575" t="s">
        <v>3442</v>
      </c>
      <c r="K447" s="575" t="s">
        <v>3442</v>
      </c>
      <c r="L447" s="575" t="s">
        <v>3442</v>
      </c>
      <c r="M447" s="575" t="s">
        <v>3442</v>
      </c>
    </row>
    <row r="448" spans="1:13" s="575" customFormat="1" x14ac:dyDescent="0.3">
      <c r="A448" s="575">
        <v>523867</v>
      </c>
      <c r="B448" s="613" t="s">
        <v>1885</v>
      </c>
      <c r="C448" s="575" t="s">
        <v>3442</v>
      </c>
      <c r="D448" s="575" t="s">
        <v>3442</v>
      </c>
      <c r="E448" s="575" t="s">
        <v>3442</v>
      </c>
      <c r="F448" s="575" t="s">
        <v>3442</v>
      </c>
      <c r="G448" s="575" t="s">
        <v>3442</v>
      </c>
      <c r="H448" s="575" t="s">
        <v>3442</v>
      </c>
      <c r="I448" s="575" t="s">
        <v>3442</v>
      </c>
      <c r="J448" s="575" t="s">
        <v>3442</v>
      </c>
      <c r="K448" s="575" t="s">
        <v>3442</v>
      </c>
      <c r="L448" s="575" t="s">
        <v>3442</v>
      </c>
      <c r="M448" s="575" t="s">
        <v>3442</v>
      </c>
    </row>
    <row r="449" spans="1:13" s="575" customFormat="1" x14ac:dyDescent="0.3">
      <c r="A449" s="575">
        <v>523877</v>
      </c>
      <c r="B449" s="613" t="s">
        <v>1885</v>
      </c>
      <c r="C449" s="575" t="s">
        <v>3442</v>
      </c>
      <c r="D449" s="575" t="s">
        <v>3442</v>
      </c>
      <c r="E449" s="575" t="s">
        <v>3442</v>
      </c>
      <c r="F449" s="575" t="s">
        <v>3442</v>
      </c>
      <c r="G449" s="575" t="s">
        <v>3442</v>
      </c>
      <c r="H449" s="575" t="s">
        <v>3442</v>
      </c>
      <c r="I449" s="575" t="s">
        <v>3442</v>
      </c>
      <c r="J449" s="575" t="s">
        <v>3442</v>
      </c>
      <c r="K449" s="575" t="s">
        <v>3442</v>
      </c>
      <c r="L449" s="575" t="s">
        <v>3442</v>
      </c>
      <c r="M449" s="575" t="s">
        <v>3442</v>
      </c>
    </row>
    <row r="450" spans="1:13" s="575" customFormat="1" x14ac:dyDescent="0.3">
      <c r="A450" s="575">
        <v>523887</v>
      </c>
      <c r="B450" s="613" t="s">
        <v>1885</v>
      </c>
      <c r="C450" s="575" t="s">
        <v>3442</v>
      </c>
      <c r="D450" s="575" t="s">
        <v>3442</v>
      </c>
      <c r="E450" s="575" t="s">
        <v>3442</v>
      </c>
      <c r="F450" s="575" t="s">
        <v>3442</v>
      </c>
      <c r="G450" s="575" t="s">
        <v>3442</v>
      </c>
      <c r="H450" s="575" t="s">
        <v>3442</v>
      </c>
      <c r="I450" s="575" t="s">
        <v>3442</v>
      </c>
      <c r="J450" s="575" t="s">
        <v>3442</v>
      </c>
      <c r="K450" s="575" t="s">
        <v>3442</v>
      </c>
      <c r="L450" s="575" t="s">
        <v>3442</v>
      </c>
      <c r="M450" s="575" t="s">
        <v>3442</v>
      </c>
    </row>
    <row r="451" spans="1:13" s="575" customFormat="1" x14ac:dyDescent="0.3">
      <c r="A451" s="575">
        <v>523892</v>
      </c>
      <c r="B451" s="613" t="s">
        <v>1885</v>
      </c>
      <c r="C451" s="575" t="s">
        <v>3442</v>
      </c>
      <c r="D451" s="575" t="s">
        <v>3442</v>
      </c>
      <c r="E451" s="575" t="s">
        <v>3442</v>
      </c>
      <c r="F451" s="575" t="s">
        <v>3442</v>
      </c>
      <c r="G451" s="575" t="s">
        <v>3442</v>
      </c>
      <c r="H451" s="575" t="s">
        <v>3442</v>
      </c>
      <c r="I451" s="575" t="s">
        <v>3442</v>
      </c>
      <c r="J451" s="575" t="s">
        <v>3442</v>
      </c>
      <c r="K451" s="575" t="s">
        <v>3442</v>
      </c>
      <c r="L451" s="575" t="s">
        <v>3442</v>
      </c>
      <c r="M451" s="575" t="s">
        <v>3442</v>
      </c>
    </row>
    <row r="452" spans="1:13" s="575" customFormat="1" x14ac:dyDescent="0.3">
      <c r="A452" s="575">
        <v>523896</v>
      </c>
      <c r="B452" s="613" t="s">
        <v>1885</v>
      </c>
      <c r="C452" s="575" t="s">
        <v>3442</v>
      </c>
      <c r="D452" s="575" t="s">
        <v>3442</v>
      </c>
      <c r="E452" s="575" t="s">
        <v>3442</v>
      </c>
      <c r="F452" s="575" t="s">
        <v>3442</v>
      </c>
      <c r="G452" s="575" t="s">
        <v>3442</v>
      </c>
      <c r="H452" s="575" t="s">
        <v>3442</v>
      </c>
      <c r="I452" s="575" t="s">
        <v>3442</v>
      </c>
      <c r="J452" s="575" t="s">
        <v>3442</v>
      </c>
      <c r="K452" s="575" t="s">
        <v>3442</v>
      </c>
      <c r="L452" s="575" t="s">
        <v>3442</v>
      </c>
      <c r="M452" s="575" t="s">
        <v>3442</v>
      </c>
    </row>
    <row r="453" spans="1:13" s="575" customFormat="1" x14ac:dyDescent="0.3">
      <c r="A453" s="575">
        <v>523897</v>
      </c>
      <c r="B453" s="613" t="s">
        <v>1885</v>
      </c>
      <c r="C453" s="575" t="s">
        <v>3442</v>
      </c>
      <c r="D453" s="575" t="s">
        <v>3442</v>
      </c>
      <c r="E453" s="575" t="s">
        <v>3442</v>
      </c>
      <c r="F453" s="575" t="s">
        <v>3442</v>
      </c>
      <c r="G453" s="575" t="s">
        <v>3442</v>
      </c>
      <c r="H453" s="575" t="s">
        <v>3442</v>
      </c>
      <c r="I453" s="575" t="s">
        <v>3442</v>
      </c>
      <c r="J453" s="575" t="s">
        <v>3442</v>
      </c>
      <c r="K453" s="575" t="s">
        <v>3442</v>
      </c>
      <c r="L453" s="575" t="s">
        <v>3442</v>
      </c>
      <c r="M453" s="575" t="s">
        <v>3442</v>
      </c>
    </row>
    <row r="454" spans="1:13" s="575" customFormat="1" x14ac:dyDescent="0.3">
      <c r="A454" s="575">
        <v>523912</v>
      </c>
      <c r="B454" s="613" t="s">
        <v>1885</v>
      </c>
      <c r="C454" s="575" t="s">
        <v>3442</v>
      </c>
      <c r="D454" s="575" t="s">
        <v>3442</v>
      </c>
      <c r="E454" s="575" t="s">
        <v>3442</v>
      </c>
      <c r="F454" s="575" t="s">
        <v>3442</v>
      </c>
      <c r="G454" s="575" t="s">
        <v>3442</v>
      </c>
      <c r="H454" s="575" t="s">
        <v>3442</v>
      </c>
      <c r="I454" s="575" t="s">
        <v>3442</v>
      </c>
      <c r="J454" s="575" t="s">
        <v>3442</v>
      </c>
      <c r="K454" s="575" t="s">
        <v>3442</v>
      </c>
      <c r="L454" s="575" t="s">
        <v>3442</v>
      </c>
      <c r="M454" s="575" t="s">
        <v>3442</v>
      </c>
    </row>
    <row r="455" spans="1:13" s="575" customFormat="1" x14ac:dyDescent="0.3">
      <c r="A455" s="575">
        <v>523926</v>
      </c>
      <c r="B455" s="613" t="s">
        <v>1885</v>
      </c>
      <c r="C455" s="575" t="s">
        <v>3442</v>
      </c>
      <c r="D455" s="575" t="s">
        <v>3442</v>
      </c>
      <c r="E455" s="575" t="s">
        <v>3442</v>
      </c>
      <c r="F455" s="575" t="s">
        <v>3442</v>
      </c>
      <c r="G455" s="575" t="s">
        <v>3442</v>
      </c>
      <c r="H455" s="575" t="s">
        <v>3442</v>
      </c>
      <c r="I455" s="575" t="s">
        <v>3442</v>
      </c>
      <c r="J455" s="575" t="s">
        <v>3442</v>
      </c>
      <c r="K455" s="575" t="s">
        <v>3442</v>
      </c>
      <c r="L455" s="575" t="s">
        <v>3442</v>
      </c>
      <c r="M455" s="575" t="s">
        <v>3442</v>
      </c>
    </row>
    <row r="456" spans="1:13" s="575" customFormat="1" x14ac:dyDescent="0.3">
      <c r="A456" s="575">
        <v>523927</v>
      </c>
      <c r="B456" s="613" t="s">
        <v>1885</v>
      </c>
      <c r="C456" s="575" t="s">
        <v>3442</v>
      </c>
      <c r="D456" s="575" t="s">
        <v>3442</v>
      </c>
      <c r="E456" s="575" t="s">
        <v>3442</v>
      </c>
      <c r="F456" s="575" t="s">
        <v>3442</v>
      </c>
      <c r="G456" s="575" t="s">
        <v>3442</v>
      </c>
      <c r="H456" s="575" t="s">
        <v>3442</v>
      </c>
      <c r="I456" s="575" t="s">
        <v>3442</v>
      </c>
      <c r="J456" s="575" t="s">
        <v>3442</v>
      </c>
      <c r="K456" s="575" t="s">
        <v>3442</v>
      </c>
      <c r="L456" s="575" t="s">
        <v>3442</v>
      </c>
      <c r="M456" s="575" t="s">
        <v>3442</v>
      </c>
    </row>
    <row r="457" spans="1:13" s="575" customFormat="1" x14ac:dyDescent="0.3">
      <c r="A457" s="575">
        <v>523942</v>
      </c>
      <c r="B457" s="613" t="s">
        <v>1885</v>
      </c>
      <c r="C457" s="575" t="s">
        <v>3442</v>
      </c>
      <c r="D457" s="575" t="s">
        <v>3442</v>
      </c>
      <c r="E457" s="575" t="s">
        <v>3442</v>
      </c>
      <c r="F457" s="575" t="s">
        <v>3442</v>
      </c>
      <c r="G457" s="575" t="s">
        <v>3442</v>
      </c>
      <c r="H457" s="575" t="s">
        <v>3442</v>
      </c>
      <c r="I457" s="575" t="s">
        <v>3442</v>
      </c>
      <c r="J457" s="575" t="s">
        <v>3442</v>
      </c>
      <c r="K457" s="575" t="s">
        <v>3442</v>
      </c>
      <c r="L457" s="575" t="s">
        <v>3442</v>
      </c>
      <c r="M457" s="575" t="s">
        <v>3442</v>
      </c>
    </row>
    <row r="458" spans="1:13" s="575" customFormat="1" x14ac:dyDescent="0.3">
      <c r="A458" s="575">
        <v>523946</v>
      </c>
      <c r="B458" s="613" t="s">
        <v>1885</v>
      </c>
      <c r="C458" s="575" t="s">
        <v>3442</v>
      </c>
      <c r="D458" s="575" t="s">
        <v>3442</v>
      </c>
      <c r="E458" s="575" t="s">
        <v>3442</v>
      </c>
      <c r="F458" s="575" t="s">
        <v>3442</v>
      </c>
      <c r="G458" s="575" t="s">
        <v>3442</v>
      </c>
      <c r="H458" s="575" t="s">
        <v>3442</v>
      </c>
      <c r="I458" s="575" t="s">
        <v>3442</v>
      </c>
      <c r="J458" s="575" t="s">
        <v>3442</v>
      </c>
      <c r="K458" s="575" t="s">
        <v>3442</v>
      </c>
      <c r="L458" s="575" t="s">
        <v>3442</v>
      </c>
      <c r="M458" s="575" t="s">
        <v>3442</v>
      </c>
    </row>
    <row r="459" spans="1:13" s="575" customFormat="1" x14ac:dyDescent="0.3">
      <c r="A459" s="575">
        <v>523947</v>
      </c>
      <c r="B459" s="613" t="s">
        <v>1885</v>
      </c>
      <c r="C459" s="575" t="s">
        <v>3442</v>
      </c>
      <c r="D459" s="575" t="s">
        <v>3442</v>
      </c>
      <c r="E459" s="575" t="s">
        <v>3442</v>
      </c>
      <c r="F459" s="575" t="s">
        <v>3442</v>
      </c>
      <c r="G459" s="575" t="s">
        <v>3442</v>
      </c>
      <c r="H459" s="575" t="s">
        <v>3442</v>
      </c>
      <c r="I459" s="575" t="s">
        <v>3442</v>
      </c>
      <c r="J459" s="575" t="s">
        <v>3442</v>
      </c>
      <c r="K459" s="575" t="s">
        <v>3442</v>
      </c>
      <c r="L459" s="575" t="s">
        <v>3442</v>
      </c>
      <c r="M459" s="575" t="s">
        <v>3442</v>
      </c>
    </row>
    <row r="460" spans="1:13" s="575" customFormat="1" x14ac:dyDescent="0.3">
      <c r="A460" s="575">
        <v>523948</v>
      </c>
      <c r="B460" s="613" t="s">
        <v>1885</v>
      </c>
      <c r="C460" s="575" t="s">
        <v>3442</v>
      </c>
      <c r="D460" s="575" t="s">
        <v>3442</v>
      </c>
      <c r="E460" s="575" t="s">
        <v>3442</v>
      </c>
      <c r="F460" s="575" t="s">
        <v>3442</v>
      </c>
      <c r="G460" s="575" t="s">
        <v>3442</v>
      </c>
      <c r="H460" s="575" t="s">
        <v>3442</v>
      </c>
      <c r="I460" s="575" t="s">
        <v>3442</v>
      </c>
      <c r="J460" s="575" t="s">
        <v>3442</v>
      </c>
      <c r="K460" s="575" t="s">
        <v>3442</v>
      </c>
      <c r="L460" s="575" t="s">
        <v>3442</v>
      </c>
      <c r="M460" s="575" t="s">
        <v>3442</v>
      </c>
    </row>
    <row r="461" spans="1:13" s="575" customFormat="1" x14ac:dyDescent="0.3">
      <c r="A461" s="575">
        <v>523949</v>
      </c>
      <c r="B461" s="613" t="s">
        <v>1885</v>
      </c>
      <c r="C461" s="575" t="s">
        <v>3442</v>
      </c>
      <c r="D461" s="575" t="s">
        <v>3442</v>
      </c>
      <c r="E461" s="575" t="s">
        <v>3442</v>
      </c>
      <c r="F461" s="575" t="s">
        <v>3442</v>
      </c>
      <c r="G461" s="575" t="s">
        <v>3442</v>
      </c>
      <c r="H461" s="575" t="s">
        <v>3442</v>
      </c>
      <c r="I461" s="575" t="s">
        <v>3442</v>
      </c>
      <c r="J461" s="575" t="s">
        <v>3442</v>
      </c>
      <c r="K461" s="575" t="s">
        <v>3442</v>
      </c>
      <c r="L461" s="575" t="s">
        <v>3442</v>
      </c>
      <c r="M461" s="575" t="s">
        <v>3442</v>
      </c>
    </row>
    <row r="462" spans="1:13" s="575" customFormat="1" x14ac:dyDescent="0.3">
      <c r="A462" s="575">
        <v>523959</v>
      </c>
      <c r="B462" s="613" t="s">
        <v>1885</v>
      </c>
      <c r="C462" s="575" t="s">
        <v>3442</v>
      </c>
      <c r="D462" s="575" t="s">
        <v>3442</v>
      </c>
      <c r="E462" s="575" t="s">
        <v>3442</v>
      </c>
      <c r="F462" s="575" t="s">
        <v>3442</v>
      </c>
      <c r="G462" s="575" t="s">
        <v>3442</v>
      </c>
      <c r="H462" s="575" t="s">
        <v>3442</v>
      </c>
      <c r="I462" s="575" t="s">
        <v>3442</v>
      </c>
      <c r="J462" s="575" t="s">
        <v>3442</v>
      </c>
      <c r="K462" s="575" t="s">
        <v>3442</v>
      </c>
      <c r="L462" s="575" t="s">
        <v>3442</v>
      </c>
      <c r="M462" s="575" t="s">
        <v>3442</v>
      </c>
    </row>
    <row r="463" spans="1:13" s="575" customFormat="1" x14ac:dyDescent="0.3">
      <c r="A463" s="575">
        <v>523973</v>
      </c>
      <c r="B463" s="613" t="s">
        <v>1885</v>
      </c>
      <c r="C463" s="575" t="s">
        <v>3442</v>
      </c>
      <c r="D463" s="575" t="s">
        <v>3442</v>
      </c>
      <c r="E463" s="575" t="s">
        <v>3442</v>
      </c>
      <c r="F463" s="575" t="s">
        <v>3442</v>
      </c>
      <c r="G463" s="575" t="s">
        <v>3442</v>
      </c>
      <c r="H463" s="575" t="s">
        <v>3442</v>
      </c>
      <c r="I463" s="575" t="s">
        <v>3442</v>
      </c>
      <c r="J463" s="575" t="s">
        <v>3442</v>
      </c>
      <c r="K463" s="575" t="s">
        <v>3442</v>
      </c>
      <c r="L463" s="575" t="s">
        <v>3442</v>
      </c>
      <c r="M463" s="575" t="s">
        <v>3442</v>
      </c>
    </row>
    <row r="464" spans="1:13" s="575" customFormat="1" x14ac:dyDescent="0.3">
      <c r="A464" s="575">
        <v>523979</v>
      </c>
      <c r="B464" s="613" t="s">
        <v>1885</v>
      </c>
      <c r="C464" s="575" t="s">
        <v>3442</v>
      </c>
      <c r="D464" s="575" t="s">
        <v>3442</v>
      </c>
      <c r="E464" s="575" t="s">
        <v>3442</v>
      </c>
      <c r="F464" s="575" t="s">
        <v>3442</v>
      </c>
      <c r="G464" s="575" t="s">
        <v>3442</v>
      </c>
      <c r="H464" s="575" t="s">
        <v>3442</v>
      </c>
      <c r="I464" s="575" t="s">
        <v>3442</v>
      </c>
      <c r="J464" s="575" t="s">
        <v>3442</v>
      </c>
      <c r="K464" s="575" t="s">
        <v>3442</v>
      </c>
      <c r="L464" s="575" t="s">
        <v>3442</v>
      </c>
      <c r="M464" s="575" t="s">
        <v>3442</v>
      </c>
    </row>
    <row r="465" spans="1:13" s="575" customFormat="1" x14ac:dyDescent="0.3">
      <c r="A465" s="575">
        <v>523981</v>
      </c>
      <c r="B465" s="613" t="s">
        <v>1885</v>
      </c>
      <c r="C465" s="575" t="s">
        <v>3442</v>
      </c>
      <c r="D465" s="575" t="s">
        <v>3442</v>
      </c>
      <c r="E465" s="575" t="s">
        <v>3442</v>
      </c>
      <c r="F465" s="575" t="s">
        <v>3442</v>
      </c>
      <c r="G465" s="575" t="s">
        <v>3442</v>
      </c>
      <c r="H465" s="575" t="s">
        <v>3442</v>
      </c>
      <c r="I465" s="575" t="s">
        <v>3442</v>
      </c>
      <c r="J465" s="575" t="s">
        <v>3442</v>
      </c>
      <c r="K465" s="575" t="s">
        <v>3442</v>
      </c>
      <c r="L465" s="575" t="s">
        <v>3442</v>
      </c>
      <c r="M465" s="575" t="s">
        <v>3442</v>
      </c>
    </row>
    <row r="466" spans="1:13" s="575" customFormat="1" x14ac:dyDescent="0.3">
      <c r="A466" s="575">
        <v>523986</v>
      </c>
      <c r="B466" s="613" t="s">
        <v>1885</v>
      </c>
      <c r="C466" s="575" t="s">
        <v>3442</v>
      </c>
      <c r="D466" s="575" t="s">
        <v>3442</v>
      </c>
      <c r="E466" s="575" t="s">
        <v>3442</v>
      </c>
      <c r="F466" s="575" t="s">
        <v>3442</v>
      </c>
      <c r="G466" s="575" t="s">
        <v>3442</v>
      </c>
      <c r="H466" s="575" t="s">
        <v>3442</v>
      </c>
      <c r="I466" s="575" t="s">
        <v>3442</v>
      </c>
      <c r="J466" s="575" t="s">
        <v>3442</v>
      </c>
      <c r="K466" s="575" t="s">
        <v>3442</v>
      </c>
      <c r="L466" s="575" t="s">
        <v>3442</v>
      </c>
      <c r="M466" s="575" t="s">
        <v>3442</v>
      </c>
    </row>
    <row r="467" spans="1:13" s="575" customFormat="1" x14ac:dyDescent="0.3">
      <c r="A467" s="575">
        <v>524006</v>
      </c>
      <c r="B467" s="613" t="s">
        <v>1885</v>
      </c>
      <c r="C467" s="575" t="s">
        <v>3442</v>
      </c>
      <c r="D467" s="575" t="s">
        <v>3442</v>
      </c>
      <c r="E467" s="575" t="s">
        <v>3442</v>
      </c>
      <c r="F467" s="575" t="s">
        <v>3442</v>
      </c>
      <c r="G467" s="575" t="s">
        <v>3442</v>
      </c>
      <c r="H467" s="575" t="s">
        <v>3442</v>
      </c>
      <c r="I467" s="575" t="s">
        <v>3442</v>
      </c>
      <c r="J467" s="575" t="s">
        <v>3442</v>
      </c>
      <c r="K467" s="575" t="s">
        <v>3442</v>
      </c>
      <c r="L467" s="575" t="s">
        <v>3442</v>
      </c>
      <c r="M467" s="575" t="s">
        <v>3442</v>
      </c>
    </row>
    <row r="468" spans="1:13" s="575" customFormat="1" x14ac:dyDescent="0.3">
      <c r="A468" s="575">
        <v>524007</v>
      </c>
      <c r="B468" s="613" t="s">
        <v>1885</v>
      </c>
      <c r="C468" s="575" t="s">
        <v>3442</v>
      </c>
      <c r="D468" s="575" t="s">
        <v>3442</v>
      </c>
      <c r="E468" s="575" t="s">
        <v>3442</v>
      </c>
      <c r="F468" s="575" t="s">
        <v>3442</v>
      </c>
      <c r="G468" s="575" t="s">
        <v>3442</v>
      </c>
      <c r="H468" s="575" t="s">
        <v>3442</v>
      </c>
      <c r="I468" s="575" t="s">
        <v>3442</v>
      </c>
      <c r="J468" s="575" t="s">
        <v>3442</v>
      </c>
      <c r="K468" s="575" t="s">
        <v>3442</v>
      </c>
      <c r="L468" s="575" t="s">
        <v>3442</v>
      </c>
      <c r="M468" s="575" t="s">
        <v>3442</v>
      </c>
    </row>
    <row r="469" spans="1:13" s="575" customFormat="1" x14ac:dyDescent="0.3">
      <c r="A469" s="575">
        <v>524014</v>
      </c>
      <c r="B469" s="613" t="s">
        <v>1885</v>
      </c>
      <c r="C469" s="575" t="s">
        <v>3442</v>
      </c>
      <c r="D469" s="575" t="s">
        <v>3442</v>
      </c>
      <c r="E469" s="575" t="s">
        <v>3442</v>
      </c>
      <c r="F469" s="575" t="s">
        <v>3442</v>
      </c>
      <c r="G469" s="575" t="s">
        <v>3442</v>
      </c>
      <c r="H469" s="575" t="s">
        <v>3442</v>
      </c>
      <c r="I469" s="575" t="s">
        <v>3442</v>
      </c>
      <c r="J469" s="575" t="s">
        <v>3442</v>
      </c>
      <c r="K469" s="575" t="s">
        <v>3442</v>
      </c>
      <c r="L469" s="575" t="s">
        <v>3442</v>
      </c>
      <c r="M469" s="575" t="s">
        <v>3442</v>
      </c>
    </row>
    <row r="470" spans="1:13" s="575" customFormat="1" x14ac:dyDescent="0.3">
      <c r="A470" s="575">
        <v>524015</v>
      </c>
      <c r="B470" s="613" t="s">
        <v>1885</v>
      </c>
      <c r="C470" s="575" t="s">
        <v>3442</v>
      </c>
      <c r="D470" s="575" t="s">
        <v>3442</v>
      </c>
      <c r="E470" s="575" t="s">
        <v>3442</v>
      </c>
      <c r="F470" s="575" t="s">
        <v>3442</v>
      </c>
      <c r="G470" s="575" t="s">
        <v>3442</v>
      </c>
      <c r="H470" s="575" t="s">
        <v>3442</v>
      </c>
      <c r="I470" s="575" t="s">
        <v>3442</v>
      </c>
      <c r="J470" s="575" t="s">
        <v>3442</v>
      </c>
      <c r="K470" s="575" t="s">
        <v>3442</v>
      </c>
      <c r="L470" s="575" t="s">
        <v>3442</v>
      </c>
      <c r="M470" s="575" t="s">
        <v>3442</v>
      </c>
    </row>
    <row r="471" spans="1:13" s="575" customFormat="1" x14ac:dyDescent="0.3">
      <c r="A471" s="575">
        <v>524016</v>
      </c>
      <c r="B471" s="613" t="s">
        <v>1885</v>
      </c>
      <c r="C471" s="575" t="s">
        <v>3442</v>
      </c>
      <c r="D471" s="575" t="s">
        <v>3442</v>
      </c>
      <c r="E471" s="575" t="s">
        <v>3442</v>
      </c>
      <c r="F471" s="575" t="s">
        <v>3442</v>
      </c>
      <c r="G471" s="575" t="s">
        <v>3442</v>
      </c>
      <c r="H471" s="575" t="s">
        <v>3442</v>
      </c>
      <c r="I471" s="575" t="s">
        <v>3442</v>
      </c>
      <c r="J471" s="575" t="s">
        <v>3442</v>
      </c>
      <c r="K471" s="575" t="s">
        <v>3442</v>
      </c>
      <c r="L471" s="575" t="s">
        <v>3442</v>
      </c>
      <c r="M471" s="575" t="s">
        <v>3442</v>
      </c>
    </row>
    <row r="472" spans="1:13" s="575" customFormat="1" x14ac:dyDescent="0.3">
      <c r="A472" s="575">
        <v>524049</v>
      </c>
      <c r="B472" s="613" t="s">
        <v>1885</v>
      </c>
      <c r="C472" s="575" t="s">
        <v>3442</v>
      </c>
      <c r="D472" s="575" t="s">
        <v>3442</v>
      </c>
      <c r="E472" s="575" t="s">
        <v>3442</v>
      </c>
      <c r="F472" s="575" t="s">
        <v>3442</v>
      </c>
      <c r="G472" s="575" t="s">
        <v>3442</v>
      </c>
      <c r="H472" s="575" t="s">
        <v>3442</v>
      </c>
      <c r="I472" s="575" t="s">
        <v>3442</v>
      </c>
      <c r="J472" s="575" t="s">
        <v>3442</v>
      </c>
      <c r="K472" s="575" t="s">
        <v>3442</v>
      </c>
      <c r="L472" s="575" t="s">
        <v>3442</v>
      </c>
      <c r="M472" s="575" t="s">
        <v>3442</v>
      </c>
    </row>
    <row r="473" spans="1:13" s="575" customFormat="1" x14ac:dyDescent="0.3">
      <c r="A473" s="575">
        <v>521838</v>
      </c>
      <c r="B473" s="613" t="s">
        <v>1885</v>
      </c>
      <c r="C473" s="575" t="s">
        <v>3442</v>
      </c>
      <c r="D473" s="575" t="s">
        <v>3442</v>
      </c>
      <c r="E473" s="575" t="s">
        <v>3442</v>
      </c>
      <c r="F473" s="575" t="s">
        <v>3442</v>
      </c>
      <c r="G473" s="575" t="s">
        <v>3442</v>
      </c>
      <c r="H473" s="575" t="s">
        <v>3442</v>
      </c>
      <c r="I473" s="575" t="s">
        <v>3442</v>
      </c>
      <c r="J473" s="575" t="s">
        <v>3442</v>
      </c>
      <c r="K473" s="575" t="s">
        <v>3442</v>
      </c>
      <c r="L473" s="575" t="s">
        <v>3442</v>
      </c>
      <c r="M473" s="575" t="s">
        <v>3442</v>
      </c>
    </row>
    <row r="474" spans="1:13" s="575" customFormat="1" x14ac:dyDescent="0.3">
      <c r="A474" s="575">
        <v>521918</v>
      </c>
      <c r="B474" s="613" t="s">
        <v>1885</v>
      </c>
      <c r="C474" s="575" t="s">
        <v>3442</v>
      </c>
      <c r="D474" s="575" t="s">
        <v>3442</v>
      </c>
      <c r="E474" s="575" t="s">
        <v>3442</v>
      </c>
      <c r="F474" s="575" t="s">
        <v>3442</v>
      </c>
      <c r="G474" s="575" t="s">
        <v>3442</v>
      </c>
      <c r="H474" s="575" t="s">
        <v>3442</v>
      </c>
      <c r="I474" s="575" t="s">
        <v>3442</v>
      </c>
      <c r="J474" s="575" t="s">
        <v>3442</v>
      </c>
      <c r="K474" s="575" t="s">
        <v>3442</v>
      </c>
      <c r="L474" s="575" t="s">
        <v>3442</v>
      </c>
      <c r="M474" s="575" t="s">
        <v>3442</v>
      </c>
    </row>
    <row r="475" spans="1:13" s="575" customFormat="1" x14ac:dyDescent="0.3">
      <c r="A475" s="575">
        <v>522459</v>
      </c>
      <c r="B475" s="613" t="s">
        <v>1885</v>
      </c>
      <c r="C475" s="575" t="s">
        <v>3442</v>
      </c>
      <c r="D475" s="575" t="s">
        <v>3442</v>
      </c>
      <c r="E475" s="575" t="s">
        <v>3442</v>
      </c>
      <c r="F475" s="575" t="s">
        <v>3442</v>
      </c>
      <c r="G475" s="575" t="s">
        <v>3442</v>
      </c>
      <c r="H475" s="575" t="s">
        <v>3442</v>
      </c>
      <c r="I475" s="575" t="s">
        <v>3442</v>
      </c>
      <c r="J475" s="575" t="s">
        <v>3442</v>
      </c>
      <c r="K475" s="575" t="s">
        <v>3442</v>
      </c>
      <c r="L475" s="575" t="s">
        <v>3442</v>
      </c>
      <c r="M475" s="575" t="s">
        <v>3442</v>
      </c>
    </row>
    <row r="476" spans="1:13" s="575" customFormat="1" x14ac:dyDescent="0.3">
      <c r="A476" s="575">
        <v>522691</v>
      </c>
      <c r="B476" s="613" t="s">
        <v>1885</v>
      </c>
      <c r="C476" s="575" t="s">
        <v>3442</v>
      </c>
      <c r="D476" s="575" t="s">
        <v>3442</v>
      </c>
      <c r="E476" s="575" t="s">
        <v>3442</v>
      </c>
      <c r="F476" s="575" t="s">
        <v>3442</v>
      </c>
      <c r="G476" s="575" t="s">
        <v>3442</v>
      </c>
      <c r="H476" s="575" t="s">
        <v>3442</v>
      </c>
      <c r="I476" s="575" t="s">
        <v>3442</v>
      </c>
      <c r="J476" s="575" t="s">
        <v>3442</v>
      </c>
      <c r="K476" s="575" t="s">
        <v>3442</v>
      </c>
      <c r="L476" s="575" t="s">
        <v>3442</v>
      </c>
      <c r="M476" s="575" t="s">
        <v>3442</v>
      </c>
    </row>
    <row r="477" spans="1:13" s="575" customFormat="1" x14ac:dyDescent="0.3">
      <c r="A477" s="575">
        <v>522725</v>
      </c>
      <c r="B477" s="613" t="s">
        <v>1885</v>
      </c>
      <c r="C477" s="575" t="s">
        <v>3442</v>
      </c>
      <c r="D477" s="575" t="s">
        <v>3442</v>
      </c>
      <c r="E477" s="575" t="s">
        <v>3442</v>
      </c>
      <c r="F477" s="575" t="s">
        <v>3442</v>
      </c>
      <c r="G477" s="575" t="s">
        <v>3442</v>
      </c>
      <c r="H477" s="575" t="s">
        <v>3442</v>
      </c>
      <c r="I477" s="575" t="s">
        <v>3442</v>
      </c>
      <c r="J477" s="575" t="s">
        <v>3442</v>
      </c>
      <c r="K477" s="575" t="s">
        <v>3442</v>
      </c>
      <c r="L477" s="575" t="s">
        <v>3442</v>
      </c>
      <c r="M477" s="575" t="s">
        <v>3442</v>
      </c>
    </row>
    <row r="478" spans="1:13" s="575" customFormat="1" x14ac:dyDescent="0.3">
      <c r="A478" s="575">
        <v>516674</v>
      </c>
      <c r="B478" s="613" t="s">
        <v>1885</v>
      </c>
      <c r="C478" s="575" t="s">
        <v>3442</v>
      </c>
      <c r="D478" s="575" t="s">
        <v>3442</v>
      </c>
      <c r="E478" s="575" t="s">
        <v>3442</v>
      </c>
      <c r="F478" s="575" t="s">
        <v>3442</v>
      </c>
      <c r="G478" s="575" t="s">
        <v>3442</v>
      </c>
      <c r="H478" s="575" t="s">
        <v>3442</v>
      </c>
      <c r="I478" s="575" t="s">
        <v>3442</v>
      </c>
      <c r="J478" s="575" t="s">
        <v>3442</v>
      </c>
      <c r="K478" s="575" t="s">
        <v>3442</v>
      </c>
      <c r="L478" s="575" t="s">
        <v>3442</v>
      </c>
      <c r="M478" s="575" t="s">
        <v>3442</v>
      </c>
    </row>
    <row r="479" spans="1:13" s="575" customFormat="1" x14ac:dyDescent="0.3">
      <c r="A479" s="575">
        <v>518756</v>
      </c>
      <c r="B479" s="613" t="s">
        <v>1885</v>
      </c>
      <c r="C479" s="575" t="s">
        <v>3442</v>
      </c>
      <c r="D479" s="575" t="s">
        <v>3442</v>
      </c>
      <c r="E479" s="575" t="s">
        <v>3442</v>
      </c>
      <c r="F479" s="575" t="s">
        <v>3442</v>
      </c>
      <c r="G479" s="575" t="s">
        <v>3442</v>
      </c>
      <c r="H479" s="575" t="s">
        <v>3442</v>
      </c>
      <c r="I479" s="575" t="s">
        <v>3442</v>
      </c>
      <c r="J479" s="575" t="s">
        <v>3442</v>
      </c>
      <c r="K479" s="575" t="s">
        <v>3442</v>
      </c>
      <c r="L479" s="575" t="s">
        <v>3442</v>
      </c>
      <c r="M479" s="575" t="s">
        <v>3442</v>
      </c>
    </row>
    <row r="480" spans="1:13" s="575" customFormat="1" x14ac:dyDescent="0.3">
      <c r="A480" s="575">
        <v>519944</v>
      </c>
      <c r="B480" s="613" t="s">
        <v>1885</v>
      </c>
      <c r="C480" s="575" t="s">
        <v>3442</v>
      </c>
      <c r="D480" s="575" t="s">
        <v>3442</v>
      </c>
      <c r="E480" s="575" t="s">
        <v>3442</v>
      </c>
      <c r="F480" s="575" t="s">
        <v>3442</v>
      </c>
      <c r="G480" s="575" t="s">
        <v>3442</v>
      </c>
      <c r="H480" s="575" t="s">
        <v>3442</v>
      </c>
      <c r="I480" s="575" t="s">
        <v>3442</v>
      </c>
      <c r="J480" s="575" t="s">
        <v>3442</v>
      </c>
      <c r="K480" s="575" t="s">
        <v>3442</v>
      </c>
      <c r="L480" s="575" t="s">
        <v>3442</v>
      </c>
      <c r="M480" s="575" t="s">
        <v>3442</v>
      </c>
    </row>
    <row r="481" spans="1:13" s="575" customFormat="1" x14ac:dyDescent="0.3">
      <c r="A481" s="575">
        <v>520025</v>
      </c>
      <c r="B481" s="613" t="s">
        <v>1885</v>
      </c>
      <c r="C481" s="575" t="s">
        <v>3442</v>
      </c>
      <c r="D481" s="575" t="s">
        <v>3442</v>
      </c>
      <c r="E481" s="575" t="s">
        <v>3442</v>
      </c>
      <c r="F481" s="575" t="s">
        <v>3442</v>
      </c>
      <c r="G481" s="575" t="s">
        <v>3442</v>
      </c>
      <c r="H481" s="575" t="s">
        <v>3442</v>
      </c>
      <c r="I481" s="575" t="s">
        <v>3442</v>
      </c>
      <c r="J481" s="575" t="s">
        <v>3442</v>
      </c>
      <c r="K481" s="575" t="s">
        <v>3442</v>
      </c>
      <c r="L481" s="575" t="s">
        <v>3442</v>
      </c>
      <c r="M481" s="575" t="s">
        <v>3442</v>
      </c>
    </row>
    <row r="482" spans="1:13" s="575" customFormat="1" x14ac:dyDescent="0.3">
      <c r="A482" s="575">
        <v>520124</v>
      </c>
      <c r="B482" s="613" t="s">
        <v>1885</v>
      </c>
      <c r="C482" s="575" t="s">
        <v>3442</v>
      </c>
      <c r="D482" s="575" t="s">
        <v>3442</v>
      </c>
      <c r="E482" s="575" t="s">
        <v>3442</v>
      </c>
      <c r="F482" s="575" t="s">
        <v>3442</v>
      </c>
      <c r="G482" s="575" t="s">
        <v>3442</v>
      </c>
      <c r="H482" s="575" t="s">
        <v>3442</v>
      </c>
      <c r="I482" s="575" t="s">
        <v>3442</v>
      </c>
      <c r="J482" s="575" t="s">
        <v>3442</v>
      </c>
      <c r="K482" s="575" t="s">
        <v>3442</v>
      </c>
      <c r="L482" s="575" t="s">
        <v>3442</v>
      </c>
      <c r="M482" s="575" t="s">
        <v>3442</v>
      </c>
    </row>
    <row r="483" spans="1:13" s="575" customFormat="1" x14ac:dyDescent="0.3">
      <c r="A483" s="575">
        <v>520159</v>
      </c>
      <c r="B483" s="613" t="s">
        <v>1885</v>
      </c>
      <c r="C483" s="575" t="s">
        <v>3442</v>
      </c>
      <c r="D483" s="575" t="s">
        <v>3442</v>
      </c>
      <c r="E483" s="575" t="s">
        <v>3442</v>
      </c>
      <c r="F483" s="575" t="s">
        <v>3442</v>
      </c>
      <c r="G483" s="575" t="s">
        <v>3442</v>
      </c>
      <c r="H483" s="575" t="s">
        <v>3442</v>
      </c>
      <c r="I483" s="575" t="s">
        <v>3442</v>
      </c>
      <c r="J483" s="575" t="s">
        <v>3442</v>
      </c>
      <c r="K483" s="575" t="s">
        <v>3442</v>
      </c>
      <c r="L483" s="575" t="s">
        <v>3442</v>
      </c>
      <c r="M483" s="575" t="s">
        <v>3442</v>
      </c>
    </row>
    <row r="484" spans="1:13" s="575" customFormat="1" x14ac:dyDescent="0.3">
      <c r="A484" s="575">
        <v>520303</v>
      </c>
      <c r="B484" s="613" t="s">
        <v>1885</v>
      </c>
      <c r="C484" s="575" t="s">
        <v>3442</v>
      </c>
      <c r="D484" s="575" t="s">
        <v>3442</v>
      </c>
      <c r="E484" s="575" t="s">
        <v>3442</v>
      </c>
      <c r="F484" s="575" t="s">
        <v>3442</v>
      </c>
      <c r="G484" s="575" t="s">
        <v>3442</v>
      </c>
      <c r="H484" s="575" t="s">
        <v>3442</v>
      </c>
      <c r="I484" s="575" t="s">
        <v>3442</v>
      </c>
      <c r="J484" s="575" t="s">
        <v>3442</v>
      </c>
      <c r="K484" s="575" t="s">
        <v>3442</v>
      </c>
      <c r="L484" s="575" t="s">
        <v>3442</v>
      </c>
      <c r="M484" s="575" t="s">
        <v>3442</v>
      </c>
    </row>
    <row r="485" spans="1:13" s="575" customFormat="1" x14ac:dyDescent="0.3">
      <c r="A485" s="575">
        <v>520424</v>
      </c>
      <c r="B485" s="613" t="s">
        <v>1885</v>
      </c>
      <c r="C485" s="575" t="s">
        <v>3442</v>
      </c>
      <c r="D485" s="575" t="s">
        <v>3442</v>
      </c>
      <c r="E485" s="575" t="s">
        <v>3442</v>
      </c>
      <c r="F485" s="575" t="s">
        <v>3442</v>
      </c>
      <c r="G485" s="575" t="s">
        <v>3442</v>
      </c>
      <c r="H485" s="575" t="s">
        <v>3442</v>
      </c>
      <c r="I485" s="575" t="s">
        <v>3442</v>
      </c>
      <c r="J485" s="575" t="s">
        <v>3442</v>
      </c>
      <c r="K485" s="575" t="s">
        <v>3442</v>
      </c>
      <c r="L485" s="575" t="s">
        <v>3442</v>
      </c>
      <c r="M485" s="575" t="s">
        <v>3442</v>
      </c>
    </row>
    <row r="486" spans="1:13" s="575" customFormat="1" x14ac:dyDescent="0.3">
      <c r="A486" s="575">
        <v>520484</v>
      </c>
      <c r="B486" s="613" t="s">
        <v>1885</v>
      </c>
      <c r="C486" s="575" t="s">
        <v>3442</v>
      </c>
      <c r="D486" s="575" t="s">
        <v>3442</v>
      </c>
      <c r="E486" s="575" t="s">
        <v>3442</v>
      </c>
      <c r="F486" s="575" t="s">
        <v>3442</v>
      </c>
      <c r="G486" s="575" t="s">
        <v>3442</v>
      </c>
      <c r="H486" s="575" t="s">
        <v>3442</v>
      </c>
      <c r="I486" s="575" t="s">
        <v>3442</v>
      </c>
      <c r="J486" s="575" t="s">
        <v>3442</v>
      </c>
      <c r="K486" s="575" t="s">
        <v>3442</v>
      </c>
      <c r="L486" s="575" t="s">
        <v>3442</v>
      </c>
      <c r="M486" s="575" t="s">
        <v>3442</v>
      </c>
    </row>
    <row r="487" spans="1:13" s="575" customFormat="1" x14ac:dyDescent="0.3">
      <c r="A487" s="575">
        <v>520773</v>
      </c>
      <c r="B487" s="613" t="s">
        <v>1885</v>
      </c>
      <c r="C487" s="575" t="s">
        <v>3442</v>
      </c>
      <c r="D487" s="575" t="s">
        <v>3442</v>
      </c>
      <c r="E487" s="575" t="s">
        <v>3442</v>
      </c>
      <c r="F487" s="575" t="s">
        <v>3442</v>
      </c>
      <c r="G487" s="575" t="s">
        <v>3442</v>
      </c>
      <c r="H487" s="575" t="s">
        <v>3442</v>
      </c>
      <c r="I487" s="575" t="s">
        <v>3442</v>
      </c>
      <c r="J487" s="575" t="s">
        <v>3442</v>
      </c>
      <c r="K487" s="575" t="s">
        <v>3442</v>
      </c>
      <c r="L487" s="575" t="s">
        <v>3442</v>
      </c>
      <c r="M487" s="575" t="s">
        <v>3442</v>
      </c>
    </row>
    <row r="488" spans="1:13" s="575" customFormat="1" x14ac:dyDescent="0.3">
      <c r="A488" s="575">
        <v>520964</v>
      </c>
      <c r="B488" s="613" t="s">
        <v>1885</v>
      </c>
      <c r="C488" s="575" t="s">
        <v>3442</v>
      </c>
      <c r="D488" s="575" t="s">
        <v>3442</v>
      </c>
      <c r="E488" s="575" t="s">
        <v>3442</v>
      </c>
      <c r="F488" s="575" t="s">
        <v>3442</v>
      </c>
      <c r="G488" s="575" t="s">
        <v>3442</v>
      </c>
      <c r="H488" s="575" t="s">
        <v>3442</v>
      </c>
      <c r="I488" s="575" t="s">
        <v>3442</v>
      </c>
      <c r="J488" s="575" t="s">
        <v>3442</v>
      </c>
      <c r="K488" s="575" t="s">
        <v>3442</v>
      </c>
      <c r="L488" s="575" t="s">
        <v>3442</v>
      </c>
      <c r="M488" s="575" t="s">
        <v>3442</v>
      </c>
    </row>
    <row r="489" spans="1:13" s="575" customFormat="1" x14ac:dyDescent="0.3">
      <c r="A489" s="575">
        <v>521023</v>
      </c>
      <c r="B489" s="613" t="s">
        <v>1885</v>
      </c>
      <c r="C489" s="575" t="s">
        <v>3442</v>
      </c>
      <c r="D489" s="575" t="s">
        <v>3442</v>
      </c>
      <c r="E489" s="575" t="s">
        <v>3442</v>
      </c>
      <c r="F489" s="575" t="s">
        <v>3442</v>
      </c>
      <c r="G489" s="575" t="s">
        <v>3442</v>
      </c>
      <c r="H489" s="575" t="s">
        <v>3442</v>
      </c>
      <c r="I489" s="575" t="s">
        <v>3442</v>
      </c>
      <c r="J489" s="575" t="s">
        <v>3442</v>
      </c>
      <c r="K489" s="575" t="s">
        <v>3442</v>
      </c>
      <c r="L489" s="575" t="s">
        <v>3442</v>
      </c>
      <c r="M489" s="575" t="s">
        <v>3442</v>
      </c>
    </row>
    <row r="490" spans="1:13" s="575" customFormat="1" x14ac:dyDescent="0.3">
      <c r="A490" s="575">
        <v>521039</v>
      </c>
      <c r="B490" s="613" t="s">
        <v>1885</v>
      </c>
      <c r="C490" s="575" t="s">
        <v>3442</v>
      </c>
      <c r="D490" s="575" t="s">
        <v>3442</v>
      </c>
      <c r="E490" s="575" t="s">
        <v>3442</v>
      </c>
      <c r="F490" s="575" t="s">
        <v>3442</v>
      </c>
      <c r="G490" s="575" t="s">
        <v>3442</v>
      </c>
      <c r="H490" s="575" t="s">
        <v>3442</v>
      </c>
      <c r="I490" s="575" t="s">
        <v>3442</v>
      </c>
      <c r="J490" s="575" t="s">
        <v>3442</v>
      </c>
      <c r="K490" s="575" t="s">
        <v>3442</v>
      </c>
      <c r="L490" s="575" t="s">
        <v>3442</v>
      </c>
      <c r="M490" s="575" t="s">
        <v>3442</v>
      </c>
    </row>
    <row r="491" spans="1:13" s="575" customFormat="1" x14ac:dyDescent="0.3">
      <c r="A491" s="575">
        <v>521770</v>
      </c>
      <c r="B491" s="613" t="s">
        <v>1885</v>
      </c>
      <c r="C491" s="575" t="s">
        <v>3442</v>
      </c>
      <c r="D491" s="575" t="s">
        <v>3442</v>
      </c>
      <c r="E491" s="575" t="s">
        <v>3442</v>
      </c>
      <c r="F491" s="575" t="s">
        <v>3442</v>
      </c>
      <c r="G491" s="575" t="s">
        <v>3442</v>
      </c>
      <c r="H491" s="575" t="s">
        <v>3442</v>
      </c>
      <c r="I491" s="575" t="s">
        <v>3442</v>
      </c>
      <c r="J491" s="575" t="s">
        <v>3442</v>
      </c>
      <c r="K491" s="575" t="s">
        <v>3442</v>
      </c>
      <c r="L491" s="575" t="s">
        <v>3442</v>
      </c>
      <c r="M491" s="575" t="s">
        <v>3442</v>
      </c>
    </row>
    <row r="492" spans="1:13" s="575" customFormat="1" x14ac:dyDescent="0.3">
      <c r="A492" s="575">
        <v>521955</v>
      </c>
      <c r="B492" s="613" t="s">
        <v>1885</v>
      </c>
      <c r="C492" s="575" t="s">
        <v>3442</v>
      </c>
      <c r="D492" s="575" t="s">
        <v>3442</v>
      </c>
      <c r="E492" s="575" t="s">
        <v>3442</v>
      </c>
      <c r="F492" s="575" t="s">
        <v>3442</v>
      </c>
      <c r="G492" s="575" t="s">
        <v>3442</v>
      </c>
      <c r="H492" s="575" t="s">
        <v>3442</v>
      </c>
      <c r="I492" s="575" t="s">
        <v>3442</v>
      </c>
      <c r="J492" s="575" t="s">
        <v>3442</v>
      </c>
      <c r="K492" s="575" t="s">
        <v>3442</v>
      </c>
      <c r="L492" s="575" t="s">
        <v>3442</v>
      </c>
      <c r="M492" s="575" t="s">
        <v>3442</v>
      </c>
    </row>
    <row r="493" spans="1:13" s="575" customFormat="1" x14ac:dyDescent="0.3">
      <c r="A493" s="575">
        <v>521958</v>
      </c>
      <c r="B493" s="613" t="s">
        <v>1885</v>
      </c>
      <c r="C493" s="575" t="s">
        <v>3442</v>
      </c>
      <c r="D493" s="575" t="s">
        <v>3442</v>
      </c>
      <c r="E493" s="575" t="s">
        <v>3442</v>
      </c>
      <c r="F493" s="575" t="s">
        <v>3442</v>
      </c>
      <c r="G493" s="575" t="s">
        <v>3442</v>
      </c>
      <c r="H493" s="575" t="s">
        <v>3442</v>
      </c>
      <c r="I493" s="575" t="s">
        <v>3442</v>
      </c>
      <c r="J493" s="575" t="s">
        <v>3442</v>
      </c>
      <c r="K493" s="575" t="s">
        <v>3442</v>
      </c>
      <c r="L493" s="575" t="s">
        <v>3442</v>
      </c>
      <c r="M493" s="575" t="s">
        <v>3442</v>
      </c>
    </row>
    <row r="494" spans="1:13" s="575" customFormat="1" x14ac:dyDescent="0.3">
      <c r="A494" s="575">
        <v>521970</v>
      </c>
      <c r="B494" s="613" t="s">
        <v>1885</v>
      </c>
      <c r="C494" s="575" t="s">
        <v>3442</v>
      </c>
      <c r="D494" s="575" t="s">
        <v>3442</v>
      </c>
      <c r="E494" s="575" t="s">
        <v>3442</v>
      </c>
      <c r="F494" s="575" t="s">
        <v>3442</v>
      </c>
      <c r="G494" s="575" t="s">
        <v>3442</v>
      </c>
      <c r="H494" s="575" t="s">
        <v>3442</v>
      </c>
      <c r="I494" s="575" t="s">
        <v>3442</v>
      </c>
      <c r="J494" s="575" t="s">
        <v>3442</v>
      </c>
      <c r="K494" s="575" t="s">
        <v>3442</v>
      </c>
      <c r="L494" s="575" t="s">
        <v>3442</v>
      </c>
      <c r="M494" s="575" t="s">
        <v>3442</v>
      </c>
    </row>
    <row r="495" spans="1:13" s="575" customFormat="1" x14ac:dyDescent="0.3">
      <c r="A495" s="575">
        <v>522012</v>
      </c>
      <c r="B495" s="613" t="s">
        <v>1885</v>
      </c>
      <c r="C495" s="575" t="s">
        <v>3442</v>
      </c>
      <c r="D495" s="575" t="s">
        <v>3442</v>
      </c>
      <c r="E495" s="575" t="s">
        <v>3442</v>
      </c>
      <c r="F495" s="575" t="s">
        <v>3442</v>
      </c>
      <c r="G495" s="575" t="s">
        <v>3442</v>
      </c>
      <c r="H495" s="575" t="s">
        <v>3442</v>
      </c>
      <c r="I495" s="575" t="s">
        <v>3442</v>
      </c>
      <c r="J495" s="575" t="s">
        <v>3442</v>
      </c>
      <c r="K495" s="575" t="s">
        <v>3442</v>
      </c>
      <c r="L495" s="575" t="s">
        <v>3442</v>
      </c>
      <c r="M495" s="575" t="s">
        <v>3442</v>
      </c>
    </row>
    <row r="496" spans="1:13" s="575" customFormat="1" x14ac:dyDescent="0.3">
      <c r="A496" s="575">
        <v>522078</v>
      </c>
      <c r="B496" s="613" t="s">
        <v>1885</v>
      </c>
      <c r="C496" s="575" t="s">
        <v>3442</v>
      </c>
      <c r="D496" s="575" t="s">
        <v>3442</v>
      </c>
      <c r="E496" s="575" t="s">
        <v>3442</v>
      </c>
      <c r="F496" s="575" t="s">
        <v>3442</v>
      </c>
      <c r="G496" s="575" t="s">
        <v>3442</v>
      </c>
      <c r="H496" s="575" t="s">
        <v>3442</v>
      </c>
      <c r="I496" s="575" t="s">
        <v>3442</v>
      </c>
      <c r="J496" s="575" t="s">
        <v>3442</v>
      </c>
      <c r="K496" s="575" t="s">
        <v>3442</v>
      </c>
      <c r="L496" s="575" t="s">
        <v>3442</v>
      </c>
      <c r="M496" s="575" t="s">
        <v>3442</v>
      </c>
    </row>
    <row r="497" spans="1:13" s="575" customFormat="1" x14ac:dyDescent="0.3">
      <c r="A497" s="575">
        <v>522215</v>
      </c>
      <c r="B497" s="613" t="s">
        <v>1885</v>
      </c>
      <c r="C497" s="575" t="s">
        <v>3442</v>
      </c>
      <c r="D497" s="575" t="s">
        <v>3442</v>
      </c>
      <c r="E497" s="575" t="s">
        <v>3442</v>
      </c>
      <c r="F497" s="575" t="s">
        <v>3442</v>
      </c>
      <c r="G497" s="575" t="s">
        <v>3442</v>
      </c>
      <c r="H497" s="575" t="s">
        <v>3442</v>
      </c>
      <c r="I497" s="575" t="s">
        <v>3442</v>
      </c>
      <c r="J497" s="575" t="s">
        <v>3442</v>
      </c>
      <c r="K497" s="575" t="s">
        <v>3442</v>
      </c>
      <c r="L497" s="575" t="s">
        <v>3442</v>
      </c>
      <c r="M497" s="575" t="s">
        <v>3442</v>
      </c>
    </row>
    <row r="498" spans="1:13" s="575" customFormat="1" x14ac:dyDescent="0.3">
      <c r="A498" s="575">
        <v>522329</v>
      </c>
      <c r="B498" s="613" t="s">
        <v>1885</v>
      </c>
      <c r="C498" s="575" t="s">
        <v>3442</v>
      </c>
      <c r="D498" s="575" t="s">
        <v>3442</v>
      </c>
      <c r="E498" s="575" t="s">
        <v>3442</v>
      </c>
      <c r="F498" s="575" t="s">
        <v>3442</v>
      </c>
      <c r="G498" s="575" t="s">
        <v>3442</v>
      </c>
      <c r="H498" s="575" t="s">
        <v>3442</v>
      </c>
      <c r="I498" s="575" t="s">
        <v>3442</v>
      </c>
      <c r="J498" s="575" t="s">
        <v>3442</v>
      </c>
      <c r="K498" s="575" t="s">
        <v>3442</v>
      </c>
      <c r="L498" s="575" t="s">
        <v>3442</v>
      </c>
      <c r="M498" s="575" t="s">
        <v>3442</v>
      </c>
    </row>
    <row r="499" spans="1:13" s="575" customFormat="1" x14ac:dyDescent="0.3">
      <c r="A499" s="575">
        <v>522385</v>
      </c>
      <c r="B499" s="613" t="s">
        <v>1885</v>
      </c>
      <c r="C499" s="575" t="s">
        <v>3442</v>
      </c>
      <c r="D499" s="575" t="s">
        <v>3442</v>
      </c>
      <c r="E499" s="575" t="s">
        <v>3442</v>
      </c>
      <c r="F499" s="575" t="s">
        <v>3442</v>
      </c>
      <c r="G499" s="575" t="s">
        <v>3442</v>
      </c>
      <c r="H499" s="575" t="s">
        <v>3442</v>
      </c>
      <c r="I499" s="575" t="s">
        <v>3442</v>
      </c>
      <c r="J499" s="575" t="s">
        <v>3442</v>
      </c>
      <c r="K499" s="575" t="s">
        <v>3442</v>
      </c>
      <c r="L499" s="575" t="s">
        <v>3442</v>
      </c>
      <c r="M499" s="575" t="s">
        <v>3442</v>
      </c>
    </row>
    <row r="500" spans="1:13" s="575" customFormat="1" x14ac:dyDescent="0.3">
      <c r="A500" s="575">
        <v>522522</v>
      </c>
      <c r="B500" s="613" t="s">
        <v>1885</v>
      </c>
      <c r="C500" s="575" t="s">
        <v>3442</v>
      </c>
      <c r="D500" s="575" t="s">
        <v>3442</v>
      </c>
      <c r="E500" s="575" t="s">
        <v>3442</v>
      </c>
      <c r="F500" s="575" t="s">
        <v>3442</v>
      </c>
      <c r="G500" s="575" t="s">
        <v>3442</v>
      </c>
      <c r="H500" s="575" t="s">
        <v>3442</v>
      </c>
      <c r="I500" s="575" t="s">
        <v>3442</v>
      </c>
      <c r="J500" s="575" t="s">
        <v>3442</v>
      </c>
      <c r="K500" s="575" t="s">
        <v>3442</v>
      </c>
      <c r="L500" s="575" t="s">
        <v>3442</v>
      </c>
      <c r="M500" s="575" t="s">
        <v>3442</v>
      </c>
    </row>
    <row r="501" spans="1:13" s="575" customFormat="1" x14ac:dyDescent="0.3">
      <c r="A501" s="575">
        <v>522535</v>
      </c>
      <c r="B501" s="613" t="s">
        <v>1885</v>
      </c>
      <c r="C501" s="575" t="s">
        <v>3442</v>
      </c>
      <c r="D501" s="575" t="s">
        <v>3442</v>
      </c>
      <c r="E501" s="575" t="s">
        <v>3442</v>
      </c>
      <c r="F501" s="575" t="s">
        <v>3442</v>
      </c>
      <c r="G501" s="575" t="s">
        <v>3442</v>
      </c>
      <c r="H501" s="575" t="s">
        <v>3442</v>
      </c>
      <c r="I501" s="575" t="s">
        <v>3442</v>
      </c>
      <c r="J501" s="575" t="s">
        <v>3442</v>
      </c>
      <c r="K501" s="575" t="s">
        <v>3442</v>
      </c>
      <c r="L501" s="575" t="s">
        <v>3442</v>
      </c>
      <c r="M501" s="575" t="s">
        <v>3442</v>
      </c>
    </row>
    <row r="502" spans="1:13" s="575" customFormat="1" x14ac:dyDescent="0.3">
      <c r="A502" s="575">
        <v>522543</v>
      </c>
      <c r="B502" s="613" t="s">
        <v>1885</v>
      </c>
      <c r="C502" s="575" t="s">
        <v>3442</v>
      </c>
      <c r="D502" s="575" t="s">
        <v>3442</v>
      </c>
      <c r="E502" s="575" t="s">
        <v>3442</v>
      </c>
      <c r="F502" s="575" t="s">
        <v>3442</v>
      </c>
      <c r="G502" s="575" t="s">
        <v>3442</v>
      </c>
      <c r="H502" s="575" t="s">
        <v>3442</v>
      </c>
      <c r="I502" s="575" t="s">
        <v>3442</v>
      </c>
      <c r="J502" s="575" t="s">
        <v>3442</v>
      </c>
      <c r="K502" s="575" t="s">
        <v>3442</v>
      </c>
      <c r="L502" s="575" t="s">
        <v>3442</v>
      </c>
      <c r="M502" s="575" t="s">
        <v>3442</v>
      </c>
    </row>
    <row r="503" spans="1:13" s="575" customFormat="1" x14ac:dyDescent="0.3">
      <c r="A503" s="575">
        <v>522731</v>
      </c>
      <c r="B503" s="613" t="s">
        <v>1885</v>
      </c>
      <c r="C503" s="575" t="s">
        <v>3442</v>
      </c>
      <c r="D503" s="575" t="s">
        <v>3442</v>
      </c>
      <c r="E503" s="575" t="s">
        <v>3442</v>
      </c>
      <c r="F503" s="575" t="s">
        <v>3442</v>
      </c>
      <c r="G503" s="575" t="s">
        <v>3442</v>
      </c>
      <c r="H503" s="575" t="s">
        <v>3442</v>
      </c>
      <c r="I503" s="575" t="s">
        <v>3442</v>
      </c>
      <c r="J503" s="575" t="s">
        <v>3442</v>
      </c>
      <c r="K503" s="575" t="s">
        <v>3442</v>
      </c>
      <c r="L503" s="575" t="s">
        <v>3442</v>
      </c>
      <c r="M503" s="575" t="s">
        <v>3442</v>
      </c>
    </row>
    <row r="504" spans="1:13" s="575" customFormat="1" x14ac:dyDescent="0.3">
      <c r="A504" s="575">
        <v>522825</v>
      </c>
      <c r="B504" s="613" t="s">
        <v>1885</v>
      </c>
      <c r="C504" s="575" t="s">
        <v>3442</v>
      </c>
      <c r="D504" s="575" t="s">
        <v>3442</v>
      </c>
      <c r="E504" s="575" t="s">
        <v>3442</v>
      </c>
      <c r="F504" s="575" t="s">
        <v>3442</v>
      </c>
      <c r="G504" s="575" t="s">
        <v>3442</v>
      </c>
      <c r="H504" s="575" t="s">
        <v>3442</v>
      </c>
      <c r="I504" s="575" t="s">
        <v>3442</v>
      </c>
      <c r="J504" s="575" t="s">
        <v>3442</v>
      </c>
      <c r="K504" s="575" t="s">
        <v>3442</v>
      </c>
      <c r="L504" s="575" t="s">
        <v>3442</v>
      </c>
      <c r="M504" s="575" t="s">
        <v>3442</v>
      </c>
    </row>
    <row r="505" spans="1:13" s="575" customFormat="1" x14ac:dyDescent="0.3">
      <c r="A505" s="575">
        <v>522927</v>
      </c>
      <c r="B505" s="613" t="s">
        <v>1885</v>
      </c>
      <c r="C505" s="575" t="s">
        <v>3442</v>
      </c>
      <c r="D505" s="575" t="s">
        <v>3442</v>
      </c>
      <c r="E505" s="575" t="s">
        <v>3442</v>
      </c>
      <c r="F505" s="575" t="s">
        <v>3442</v>
      </c>
      <c r="G505" s="575" t="s">
        <v>3442</v>
      </c>
      <c r="H505" s="575" t="s">
        <v>3442</v>
      </c>
      <c r="I505" s="575" t="s">
        <v>3442</v>
      </c>
      <c r="J505" s="575" t="s">
        <v>3442</v>
      </c>
      <c r="K505" s="575" t="s">
        <v>3442</v>
      </c>
      <c r="L505" s="575" t="s">
        <v>3442</v>
      </c>
      <c r="M505" s="575" t="s">
        <v>3442</v>
      </c>
    </row>
    <row r="506" spans="1:13" s="575" customFormat="1" x14ac:dyDescent="0.3">
      <c r="A506" s="575">
        <v>522961</v>
      </c>
      <c r="B506" s="613" t="s">
        <v>1885</v>
      </c>
      <c r="C506" s="575" t="s">
        <v>3442</v>
      </c>
      <c r="D506" s="575" t="s">
        <v>3442</v>
      </c>
      <c r="E506" s="575" t="s">
        <v>3442</v>
      </c>
      <c r="F506" s="575" t="s">
        <v>3442</v>
      </c>
      <c r="G506" s="575" t="s">
        <v>3442</v>
      </c>
      <c r="H506" s="575" t="s">
        <v>3442</v>
      </c>
      <c r="I506" s="575" t="s">
        <v>3442</v>
      </c>
      <c r="J506" s="575" t="s">
        <v>3442</v>
      </c>
      <c r="K506" s="575" t="s">
        <v>3442</v>
      </c>
      <c r="L506" s="575" t="s">
        <v>3442</v>
      </c>
      <c r="M506" s="575" t="s">
        <v>3442</v>
      </c>
    </row>
    <row r="507" spans="1:13" s="575" customFormat="1" x14ac:dyDescent="0.3">
      <c r="A507" s="575">
        <v>522963</v>
      </c>
      <c r="B507" s="613" t="s">
        <v>1885</v>
      </c>
      <c r="C507" s="575" t="s">
        <v>3442</v>
      </c>
      <c r="D507" s="575" t="s">
        <v>3442</v>
      </c>
      <c r="E507" s="575" t="s">
        <v>3442</v>
      </c>
      <c r="F507" s="575" t="s">
        <v>3442</v>
      </c>
      <c r="G507" s="575" t="s">
        <v>3442</v>
      </c>
      <c r="H507" s="575" t="s">
        <v>3442</v>
      </c>
      <c r="I507" s="575" t="s">
        <v>3442</v>
      </c>
      <c r="J507" s="575" t="s">
        <v>3442</v>
      </c>
      <c r="K507" s="575" t="s">
        <v>3442</v>
      </c>
      <c r="L507" s="575" t="s">
        <v>3442</v>
      </c>
      <c r="M507" s="575" t="s">
        <v>3442</v>
      </c>
    </row>
    <row r="508" spans="1:13" s="575" customFormat="1" x14ac:dyDescent="0.3">
      <c r="A508" s="575">
        <v>522966</v>
      </c>
      <c r="B508" s="613" t="s">
        <v>1885</v>
      </c>
      <c r="C508" s="575" t="s">
        <v>3442</v>
      </c>
      <c r="D508" s="575" t="s">
        <v>3442</v>
      </c>
      <c r="E508" s="575" t="s">
        <v>3442</v>
      </c>
      <c r="F508" s="575" t="s">
        <v>3442</v>
      </c>
      <c r="G508" s="575" t="s">
        <v>3442</v>
      </c>
      <c r="H508" s="575" t="s">
        <v>3442</v>
      </c>
      <c r="I508" s="575" t="s">
        <v>3442</v>
      </c>
      <c r="J508" s="575" t="s">
        <v>3442</v>
      </c>
      <c r="K508" s="575" t="s">
        <v>3442</v>
      </c>
      <c r="L508" s="575" t="s">
        <v>3442</v>
      </c>
      <c r="M508" s="575" t="s">
        <v>3442</v>
      </c>
    </row>
    <row r="509" spans="1:13" s="575" customFormat="1" x14ac:dyDescent="0.3">
      <c r="A509" s="575">
        <v>522967</v>
      </c>
      <c r="B509" s="613" t="s">
        <v>1885</v>
      </c>
      <c r="C509" s="575" t="s">
        <v>3442</v>
      </c>
      <c r="D509" s="575" t="s">
        <v>3442</v>
      </c>
      <c r="E509" s="575" t="s">
        <v>3442</v>
      </c>
      <c r="F509" s="575" t="s">
        <v>3442</v>
      </c>
      <c r="G509" s="575" t="s">
        <v>3442</v>
      </c>
      <c r="H509" s="575" t="s">
        <v>3442</v>
      </c>
      <c r="I509" s="575" t="s">
        <v>3442</v>
      </c>
      <c r="J509" s="575" t="s">
        <v>3442</v>
      </c>
      <c r="K509" s="575" t="s">
        <v>3442</v>
      </c>
      <c r="L509" s="575" t="s">
        <v>3442</v>
      </c>
      <c r="M509" s="575" t="s">
        <v>3442</v>
      </c>
    </row>
    <row r="510" spans="1:13" s="575" customFormat="1" x14ac:dyDescent="0.3">
      <c r="A510" s="575">
        <v>522988</v>
      </c>
      <c r="B510" s="613" t="s">
        <v>1885</v>
      </c>
      <c r="C510" s="575" t="s">
        <v>3442</v>
      </c>
      <c r="D510" s="575" t="s">
        <v>3442</v>
      </c>
      <c r="E510" s="575" t="s">
        <v>3442</v>
      </c>
      <c r="F510" s="575" t="s">
        <v>3442</v>
      </c>
      <c r="G510" s="575" t="s">
        <v>3442</v>
      </c>
      <c r="H510" s="575" t="s">
        <v>3442</v>
      </c>
      <c r="I510" s="575" t="s">
        <v>3442</v>
      </c>
      <c r="J510" s="575" t="s">
        <v>3442</v>
      </c>
      <c r="K510" s="575" t="s">
        <v>3442</v>
      </c>
      <c r="L510" s="575" t="s">
        <v>3442</v>
      </c>
      <c r="M510" s="575" t="s">
        <v>3442</v>
      </c>
    </row>
    <row r="511" spans="1:13" s="575" customFormat="1" x14ac:dyDescent="0.3">
      <c r="A511" s="575">
        <v>523010</v>
      </c>
      <c r="B511" s="613" t="s">
        <v>1885</v>
      </c>
      <c r="C511" s="575" t="s">
        <v>3442</v>
      </c>
      <c r="D511" s="575" t="s">
        <v>3442</v>
      </c>
      <c r="E511" s="575" t="s">
        <v>3442</v>
      </c>
      <c r="F511" s="575" t="s">
        <v>3442</v>
      </c>
      <c r="G511" s="575" t="s">
        <v>3442</v>
      </c>
      <c r="H511" s="575" t="s">
        <v>3442</v>
      </c>
      <c r="I511" s="575" t="s">
        <v>3442</v>
      </c>
      <c r="J511" s="575" t="s">
        <v>3442</v>
      </c>
      <c r="K511" s="575" t="s">
        <v>3442</v>
      </c>
      <c r="L511" s="575" t="s">
        <v>3442</v>
      </c>
      <c r="M511" s="575" t="s">
        <v>3442</v>
      </c>
    </row>
    <row r="512" spans="1:13" s="575" customFormat="1" x14ac:dyDescent="0.3">
      <c r="A512" s="575">
        <v>523069</v>
      </c>
      <c r="B512" s="613" t="s">
        <v>1885</v>
      </c>
      <c r="C512" s="575" t="s">
        <v>3442</v>
      </c>
      <c r="D512" s="575" t="s">
        <v>3442</v>
      </c>
      <c r="E512" s="575" t="s">
        <v>3442</v>
      </c>
      <c r="F512" s="575" t="s">
        <v>3442</v>
      </c>
      <c r="G512" s="575" t="s">
        <v>3442</v>
      </c>
      <c r="H512" s="575" t="s">
        <v>3442</v>
      </c>
      <c r="I512" s="575" t="s">
        <v>3442</v>
      </c>
      <c r="J512" s="575" t="s">
        <v>3442</v>
      </c>
      <c r="K512" s="575" t="s">
        <v>3442</v>
      </c>
      <c r="L512" s="575" t="s">
        <v>3442</v>
      </c>
      <c r="M512" s="575" t="s">
        <v>3442</v>
      </c>
    </row>
    <row r="513" spans="1:13" s="575" customFormat="1" x14ac:dyDescent="0.3">
      <c r="A513" s="575">
        <v>523163</v>
      </c>
      <c r="B513" s="613" t="s">
        <v>1885</v>
      </c>
      <c r="C513" s="575" t="s">
        <v>3442</v>
      </c>
      <c r="D513" s="575" t="s">
        <v>3442</v>
      </c>
      <c r="E513" s="575" t="s">
        <v>3442</v>
      </c>
      <c r="F513" s="575" t="s">
        <v>3442</v>
      </c>
      <c r="G513" s="575" t="s">
        <v>3442</v>
      </c>
      <c r="H513" s="575" t="s">
        <v>3442</v>
      </c>
      <c r="I513" s="575" t="s">
        <v>3442</v>
      </c>
      <c r="J513" s="575" t="s">
        <v>3442</v>
      </c>
      <c r="K513" s="575" t="s">
        <v>3442</v>
      </c>
      <c r="L513" s="575" t="s">
        <v>3442</v>
      </c>
      <c r="M513" s="575" t="s">
        <v>3442</v>
      </c>
    </row>
    <row r="514" spans="1:13" s="575" customFormat="1" x14ac:dyDescent="0.3">
      <c r="A514" s="575">
        <v>523210</v>
      </c>
      <c r="B514" s="613" t="s">
        <v>1885</v>
      </c>
      <c r="C514" s="575" t="s">
        <v>3442</v>
      </c>
      <c r="D514" s="575" t="s">
        <v>3442</v>
      </c>
      <c r="E514" s="575" t="s">
        <v>3442</v>
      </c>
      <c r="F514" s="575" t="s">
        <v>3442</v>
      </c>
      <c r="G514" s="575" t="s">
        <v>3442</v>
      </c>
      <c r="H514" s="575" t="s">
        <v>3442</v>
      </c>
      <c r="I514" s="575" t="s">
        <v>3442</v>
      </c>
      <c r="J514" s="575" t="s">
        <v>3442</v>
      </c>
      <c r="K514" s="575" t="s">
        <v>3442</v>
      </c>
      <c r="L514" s="575" t="s">
        <v>3442</v>
      </c>
      <c r="M514" s="575" t="s">
        <v>3442</v>
      </c>
    </row>
    <row r="515" spans="1:13" s="575" customFormat="1" x14ac:dyDescent="0.3">
      <c r="A515" s="575">
        <v>523271</v>
      </c>
      <c r="B515" s="613" t="s">
        <v>1885</v>
      </c>
      <c r="C515" s="575" t="s">
        <v>3442</v>
      </c>
      <c r="D515" s="575" t="s">
        <v>3442</v>
      </c>
      <c r="E515" s="575" t="s">
        <v>3442</v>
      </c>
      <c r="F515" s="575" t="s">
        <v>3442</v>
      </c>
      <c r="G515" s="575" t="s">
        <v>3442</v>
      </c>
      <c r="H515" s="575" t="s">
        <v>3442</v>
      </c>
      <c r="I515" s="575" t="s">
        <v>3442</v>
      </c>
      <c r="J515" s="575" t="s">
        <v>3442</v>
      </c>
      <c r="K515" s="575" t="s">
        <v>3442</v>
      </c>
      <c r="L515" s="575" t="s">
        <v>3442</v>
      </c>
      <c r="M515" s="575" t="s">
        <v>3442</v>
      </c>
    </row>
    <row r="516" spans="1:13" s="575" customFormat="1" x14ac:dyDescent="0.3">
      <c r="A516" s="575">
        <v>523331</v>
      </c>
      <c r="B516" s="613" t="s">
        <v>1885</v>
      </c>
      <c r="C516" s="575" t="s">
        <v>3442</v>
      </c>
      <c r="D516" s="575" t="s">
        <v>3442</v>
      </c>
      <c r="E516" s="575" t="s">
        <v>3442</v>
      </c>
      <c r="F516" s="575" t="s">
        <v>3442</v>
      </c>
      <c r="G516" s="575" t="s">
        <v>3442</v>
      </c>
      <c r="H516" s="575" t="s">
        <v>3442</v>
      </c>
      <c r="I516" s="575" t="s">
        <v>3442</v>
      </c>
      <c r="J516" s="575" t="s">
        <v>3442</v>
      </c>
      <c r="K516" s="575" t="s">
        <v>3442</v>
      </c>
      <c r="L516" s="575" t="s">
        <v>3442</v>
      </c>
      <c r="M516" s="575" t="s">
        <v>3442</v>
      </c>
    </row>
    <row r="517" spans="1:13" s="575" customFormat="1" x14ac:dyDescent="0.3">
      <c r="A517" s="575">
        <v>523336</v>
      </c>
      <c r="B517" s="613" t="s">
        <v>1885</v>
      </c>
      <c r="C517" s="575" t="s">
        <v>3442</v>
      </c>
      <c r="D517" s="575" t="s">
        <v>3442</v>
      </c>
      <c r="E517" s="575" t="s">
        <v>3442</v>
      </c>
      <c r="F517" s="575" t="s">
        <v>3442</v>
      </c>
      <c r="G517" s="575" t="s">
        <v>3442</v>
      </c>
      <c r="H517" s="575" t="s">
        <v>3442</v>
      </c>
      <c r="I517" s="575" t="s">
        <v>3442</v>
      </c>
      <c r="J517" s="575" t="s">
        <v>3442</v>
      </c>
      <c r="K517" s="575" t="s">
        <v>3442</v>
      </c>
      <c r="L517" s="575" t="s">
        <v>3442</v>
      </c>
      <c r="M517" s="575" t="s">
        <v>3442</v>
      </c>
    </row>
    <row r="518" spans="1:13" s="575" customFormat="1" x14ac:dyDescent="0.3">
      <c r="A518" s="575">
        <v>523360</v>
      </c>
      <c r="B518" s="613" t="s">
        <v>1885</v>
      </c>
      <c r="C518" s="575" t="s">
        <v>3442</v>
      </c>
      <c r="D518" s="575" t="s">
        <v>3442</v>
      </c>
      <c r="E518" s="575" t="s">
        <v>3442</v>
      </c>
      <c r="F518" s="575" t="s">
        <v>3442</v>
      </c>
      <c r="G518" s="575" t="s">
        <v>3442</v>
      </c>
      <c r="H518" s="575" t="s">
        <v>3442</v>
      </c>
      <c r="I518" s="575" t="s">
        <v>3442</v>
      </c>
      <c r="J518" s="575" t="s">
        <v>3442</v>
      </c>
      <c r="K518" s="575" t="s">
        <v>3442</v>
      </c>
      <c r="L518" s="575" t="s">
        <v>3442</v>
      </c>
      <c r="M518" s="575" t="s">
        <v>3442</v>
      </c>
    </row>
    <row r="519" spans="1:13" s="575" customFormat="1" x14ac:dyDescent="0.3">
      <c r="A519" s="575">
        <v>523388</v>
      </c>
      <c r="B519" s="613" t="s">
        <v>1885</v>
      </c>
      <c r="C519" s="575" t="s">
        <v>3442</v>
      </c>
      <c r="D519" s="575" t="s">
        <v>3442</v>
      </c>
      <c r="E519" s="575" t="s">
        <v>3442</v>
      </c>
      <c r="F519" s="575" t="s">
        <v>3442</v>
      </c>
      <c r="G519" s="575" t="s">
        <v>3442</v>
      </c>
      <c r="H519" s="575" t="s">
        <v>3442</v>
      </c>
      <c r="I519" s="575" t="s">
        <v>3442</v>
      </c>
      <c r="J519" s="575" t="s">
        <v>3442</v>
      </c>
      <c r="K519" s="575" t="s">
        <v>3442</v>
      </c>
      <c r="L519" s="575" t="s">
        <v>3442</v>
      </c>
      <c r="M519" s="575" t="s">
        <v>3442</v>
      </c>
    </row>
    <row r="520" spans="1:13" s="575" customFormat="1" x14ac:dyDescent="0.3">
      <c r="A520" s="575">
        <v>523422</v>
      </c>
      <c r="B520" s="613" t="s">
        <v>1885</v>
      </c>
      <c r="C520" s="575" t="s">
        <v>3442</v>
      </c>
      <c r="D520" s="575" t="s">
        <v>3442</v>
      </c>
      <c r="E520" s="575" t="s">
        <v>3442</v>
      </c>
      <c r="F520" s="575" t="s">
        <v>3442</v>
      </c>
      <c r="G520" s="575" t="s">
        <v>3442</v>
      </c>
      <c r="H520" s="575" t="s">
        <v>3442</v>
      </c>
      <c r="I520" s="575" t="s">
        <v>3442</v>
      </c>
      <c r="J520" s="575" t="s">
        <v>3442</v>
      </c>
      <c r="K520" s="575" t="s">
        <v>3442</v>
      </c>
      <c r="L520" s="575" t="s">
        <v>3442</v>
      </c>
      <c r="M520" s="575" t="s">
        <v>3442</v>
      </c>
    </row>
    <row r="521" spans="1:13" s="575" customFormat="1" x14ac:dyDescent="0.3">
      <c r="A521" s="575">
        <v>523475</v>
      </c>
      <c r="B521" s="613" t="s">
        <v>1885</v>
      </c>
      <c r="C521" s="575" t="s">
        <v>3442</v>
      </c>
      <c r="D521" s="575" t="s">
        <v>3442</v>
      </c>
      <c r="E521" s="575" t="s">
        <v>3442</v>
      </c>
      <c r="F521" s="575" t="s">
        <v>3442</v>
      </c>
      <c r="G521" s="575" t="s">
        <v>3442</v>
      </c>
      <c r="H521" s="575" t="s">
        <v>3442</v>
      </c>
      <c r="I521" s="575" t="s">
        <v>3442</v>
      </c>
      <c r="J521" s="575" t="s">
        <v>3442</v>
      </c>
      <c r="K521" s="575" t="s">
        <v>3442</v>
      </c>
      <c r="L521" s="575" t="s">
        <v>3442</v>
      </c>
      <c r="M521" s="575" t="s">
        <v>3442</v>
      </c>
    </row>
    <row r="522" spans="1:13" s="575" customFormat="1" x14ac:dyDescent="0.3">
      <c r="A522" s="575">
        <v>523585</v>
      </c>
      <c r="B522" s="613" t="s">
        <v>1885</v>
      </c>
      <c r="C522" s="575" t="s">
        <v>3442</v>
      </c>
      <c r="D522" s="575" t="s">
        <v>3442</v>
      </c>
      <c r="E522" s="575" t="s">
        <v>3442</v>
      </c>
      <c r="F522" s="575" t="s">
        <v>3442</v>
      </c>
      <c r="G522" s="575" t="s">
        <v>3442</v>
      </c>
      <c r="H522" s="575" t="s">
        <v>3442</v>
      </c>
      <c r="I522" s="575" t="s">
        <v>3442</v>
      </c>
      <c r="J522" s="575" t="s">
        <v>3442</v>
      </c>
      <c r="K522" s="575" t="s">
        <v>3442</v>
      </c>
      <c r="L522" s="575" t="s">
        <v>3442</v>
      </c>
      <c r="M522" s="575" t="s">
        <v>3442</v>
      </c>
    </row>
    <row r="523" spans="1:13" s="575" customFormat="1" x14ac:dyDescent="0.3">
      <c r="A523" s="575">
        <v>523601</v>
      </c>
      <c r="B523" s="613" t="s">
        <v>1885</v>
      </c>
      <c r="C523" s="575" t="s">
        <v>3442</v>
      </c>
      <c r="D523" s="575" t="s">
        <v>3442</v>
      </c>
      <c r="E523" s="575" t="s">
        <v>3442</v>
      </c>
      <c r="F523" s="575" t="s">
        <v>3442</v>
      </c>
      <c r="G523" s="575" t="s">
        <v>3442</v>
      </c>
      <c r="H523" s="575" t="s">
        <v>3442</v>
      </c>
      <c r="I523" s="575" t="s">
        <v>3442</v>
      </c>
      <c r="J523" s="575" t="s">
        <v>3442</v>
      </c>
      <c r="K523" s="575" t="s">
        <v>3442</v>
      </c>
      <c r="L523" s="575" t="s">
        <v>3442</v>
      </c>
      <c r="M523" s="575" t="s">
        <v>3442</v>
      </c>
    </row>
    <row r="524" spans="1:13" s="575" customFormat="1" x14ac:dyDescent="0.3">
      <c r="A524" s="575">
        <v>523663</v>
      </c>
      <c r="B524" s="613" t="s">
        <v>1885</v>
      </c>
      <c r="C524" s="575" t="s">
        <v>3442</v>
      </c>
      <c r="D524" s="575" t="s">
        <v>3442</v>
      </c>
      <c r="E524" s="575" t="s">
        <v>3442</v>
      </c>
      <c r="F524" s="575" t="s">
        <v>3442</v>
      </c>
      <c r="G524" s="575" t="s">
        <v>3442</v>
      </c>
      <c r="H524" s="575" t="s">
        <v>3442</v>
      </c>
      <c r="I524" s="575" t="s">
        <v>3442</v>
      </c>
      <c r="J524" s="575" t="s">
        <v>3442</v>
      </c>
      <c r="K524" s="575" t="s">
        <v>3442</v>
      </c>
      <c r="L524" s="575" t="s">
        <v>3442</v>
      </c>
      <c r="M524" s="575" t="s">
        <v>3442</v>
      </c>
    </row>
    <row r="525" spans="1:13" s="575" customFormat="1" x14ac:dyDescent="0.3">
      <c r="A525" s="575">
        <v>523684</v>
      </c>
      <c r="B525" s="613" t="s">
        <v>1885</v>
      </c>
      <c r="C525" s="575" t="s">
        <v>3442</v>
      </c>
      <c r="D525" s="575" t="s">
        <v>3442</v>
      </c>
      <c r="E525" s="575" t="s">
        <v>3442</v>
      </c>
      <c r="F525" s="575" t="s">
        <v>3442</v>
      </c>
      <c r="G525" s="575" t="s">
        <v>3442</v>
      </c>
      <c r="H525" s="575" t="s">
        <v>3442</v>
      </c>
      <c r="I525" s="575" t="s">
        <v>3442</v>
      </c>
      <c r="J525" s="575" t="s">
        <v>3442</v>
      </c>
      <c r="K525" s="575" t="s">
        <v>3442</v>
      </c>
      <c r="L525" s="575" t="s">
        <v>3442</v>
      </c>
      <c r="M525" s="575" t="s">
        <v>3442</v>
      </c>
    </row>
    <row r="526" spans="1:13" s="575" customFormat="1" x14ac:dyDescent="0.3">
      <c r="A526" s="575">
        <v>523685</v>
      </c>
      <c r="B526" s="613" t="s">
        <v>1885</v>
      </c>
      <c r="C526" s="575" t="s">
        <v>3442</v>
      </c>
      <c r="D526" s="575" t="s">
        <v>3442</v>
      </c>
      <c r="E526" s="575" t="s">
        <v>3442</v>
      </c>
      <c r="F526" s="575" t="s">
        <v>3442</v>
      </c>
      <c r="G526" s="575" t="s">
        <v>3442</v>
      </c>
      <c r="H526" s="575" t="s">
        <v>3442</v>
      </c>
      <c r="I526" s="575" t="s">
        <v>3442</v>
      </c>
      <c r="J526" s="575" t="s">
        <v>3442</v>
      </c>
      <c r="K526" s="575" t="s">
        <v>3442</v>
      </c>
      <c r="L526" s="575" t="s">
        <v>3442</v>
      </c>
      <c r="M526" s="575" t="s">
        <v>3442</v>
      </c>
    </row>
    <row r="527" spans="1:13" s="575" customFormat="1" x14ac:dyDescent="0.3">
      <c r="A527" s="575">
        <v>523689</v>
      </c>
      <c r="B527" s="613" t="s">
        <v>1885</v>
      </c>
      <c r="C527" s="575" t="s">
        <v>3442</v>
      </c>
      <c r="D527" s="575" t="s">
        <v>3442</v>
      </c>
      <c r="E527" s="575" t="s">
        <v>3442</v>
      </c>
      <c r="F527" s="575" t="s">
        <v>3442</v>
      </c>
      <c r="G527" s="575" t="s">
        <v>3442</v>
      </c>
      <c r="H527" s="575" t="s">
        <v>3442</v>
      </c>
      <c r="I527" s="575" t="s">
        <v>3442</v>
      </c>
      <c r="J527" s="575" t="s">
        <v>3442</v>
      </c>
      <c r="K527" s="575" t="s">
        <v>3442</v>
      </c>
      <c r="L527" s="575" t="s">
        <v>3442</v>
      </c>
      <c r="M527" s="575" t="s">
        <v>3442</v>
      </c>
    </row>
    <row r="528" spans="1:13" s="575" customFormat="1" x14ac:dyDescent="0.3">
      <c r="A528" s="575">
        <v>523807</v>
      </c>
      <c r="B528" s="613" t="s">
        <v>1885</v>
      </c>
      <c r="C528" s="575" t="s">
        <v>3442</v>
      </c>
      <c r="D528" s="575" t="s">
        <v>3442</v>
      </c>
      <c r="E528" s="575" t="s">
        <v>3442</v>
      </c>
      <c r="F528" s="575" t="s">
        <v>3442</v>
      </c>
      <c r="G528" s="575" t="s">
        <v>3442</v>
      </c>
      <c r="H528" s="575" t="s">
        <v>3442</v>
      </c>
      <c r="I528" s="575" t="s">
        <v>3442</v>
      </c>
      <c r="J528" s="575" t="s">
        <v>3442</v>
      </c>
      <c r="K528" s="575" t="s">
        <v>3442</v>
      </c>
      <c r="L528" s="575" t="s">
        <v>3442</v>
      </c>
      <c r="M528" s="575" t="s">
        <v>3442</v>
      </c>
    </row>
    <row r="529" spans="1:13" s="575" customFormat="1" x14ac:dyDescent="0.3">
      <c r="A529" s="575">
        <v>523809</v>
      </c>
      <c r="B529" s="613" t="s">
        <v>1885</v>
      </c>
      <c r="C529" s="575" t="s">
        <v>3442</v>
      </c>
      <c r="D529" s="575" t="s">
        <v>3442</v>
      </c>
      <c r="E529" s="575" t="s">
        <v>3442</v>
      </c>
      <c r="F529" s="575" t="s">
        <v>3442</v>
      </c>
      <c r="G529" s="575" t="s">
        <v>3442</v>
      </c>
      <c r="H529" s="575" t="s">
        <v>3442</v>
      </c>
      <c r="I529" s="575" t="s">
        <v>3442</v>
      </c>
      <c r="J529" s="575" t="s">
        <v>3442</v>
      </c>
      <c r="K529" s="575" t="s">
        <v>3442</v>
      </c>
      <c r="L529" s="575" t="s">
        <v>3442</v>
      </c>
      <c r="M529" s="575" t="s">
        <v>3442</v>
      </c>
    </row>
    <row r="530" spans="1:13" s="575" customFormat="1" x14ac:dyDescent="0.3">
      <c r="A530" s="575">
        <v>523922</v>
      </c>
      <c r="B530" s="613" t="s">
        <v>1885</v>
      </c>
      <c r="C530" s="575" t="s">
        <v>3442</v>
      </c>
      <c r="D530" s="575" t="s">
        <v>3442</v>
      </c>
      <c r="E530" s="575" t="s">
        <v>3442</v>
      </c>
      <c r="F530" s="575" t="s">
        <v>3442</v>
      </c>
      <c r="G530" s="575" t="s">
        <v>3442</v>
      </c>
      <c r="H530" s="575" t="s">
        <v>3442</v>
      </c>
      <c r="I530" s="575" t="s">
        <v>3442</v>
      </c>
      <c r="J530" s="575" t="s">
        <v>3442</v>
      </c>
      <c r="K530" s="575" t="s">
        <v>3442</v>
      </c>
      <c r="L530" s="575" t="s">
        <v>3442</v>
      </c>
      <c r="M530" s="575" t="s">
        <v>3442</v>
      </c>
    </row>
    <row r="531" spans="1:13" s="575" customFormat="1" x14ac:dyDescent="0.3">
      <c r="A531" s="575">
        <v>523923</v>
      </c>
      <c r="B531" s="613" t="s">
        <v>1885</v>
      </c>
      <c r="C531" s="575" t="s">
        <v>3442</v>
      </c>
      <c r="D531" s="575" t="s">
        <v>3442</v>
      </c>
      <c r="E531" s="575" t="s">
        <v>3442</v>
      </c>
      <c r="F531" s="575" t="s">
        <v>3442</v>
      </c>
      <c r="G531" s="575" t="s">
        <v>3442</v>
      </c>
      <c r="H531" s="575" t="s">
        <v>3442</v>
      </c>
      <c r="I531" s="575" t="s">
        <v>3442</v>
      </c>
      <c r="J531" s="575" t="s">
        <v>3442</v>
      </c>
      <c r="K531" s="575" t="s">
        <v>3442</v>
      </c>
      <c r="L531" s="575" t="s">
        <v>3442</v>
      </c>
      <c r="M531" s="575" t="s">
        <v>3442</v>
      </c>
    </row>
    <row r="532" spans="1:13" s="575" customFormat="1" x14ac:dyDescent="0.3">
      <c r="A532" s="575">
        <v>523941</v>
      </c>
      <c r="B532" s="613" t="s">
        <v>1885</v>
      </c>
      <c r="C532" s="575" t="s">
        <v>3442</v>
      </c>
      <c r="D532" s="575" t="s">
        <v>3442</v>
      </c>
      <c r="E532" s="575" t="s">
        <v>3442</v>
      </c>
      <c r="F532" s="575" t="s">
        <v>3442</v>
      </c>
      <c r="G532" s="575" t="s">
        <v>3442</v>
      </c>
      <c r="H532" s="575" t="s">
        <v>3442</v>
      </c>
      <c r="I532" s="575" t="s">
        <v>3442</v>
      </c>
      <c r="J532" s="575" t="s">
        <v>3442</v>
      </c>
      <c r="K532" s="575" t="s">
        <v>3442</v>
      </c>
      <c r="L532" s="575" t="s">
        <v>3442</v>
      </c>
      <c r="M532" s="575" t="s">
        <v>3442</v>
      </c>
    </row>
    <row r="533" spans="1:13" s="575" customFormat="1" x14ac:dyDescent="0.3">
      <c r="A533" s="575">
        <v>523980</v>
      </c>
      <c r="B533" s="613" t="s">
        <v>1885</v>
      </c>
      <c r="C533" s="575" t="s">
        <v>3442</v>
      </c>
      <c r="D533" s="575" t="s">
        <v>3442</v>
      </c>
      <c r="E533" s="575" t="s">
        <v>3442</v>
      </c>
      <c r="F533" s="575" t="s">
        <v>3442</v>
      </c>
      <c r="G533" s="575" t="s">
        <v>3442</v>
      </c>
      <c r="H533" s="575" t="s">
        <v>3442</v>
      </c>
      <c r="I533" s="575" t="s">
        <v>3442</v>
      </c>
      <c r="J533" s="575" t="s">
        <v>3442</v>
      </c>
      <c r="K533" s="575" t="s">
        <v>3442</v>
      </c>
      <c r="L533" s="575" t="s">
        <v>3442</v>
      </c>
      <c r="M533" s="575" t="s">
        <v>3442</v>
      </c>
    </row>
    <row r="534" spans="1:13" s="575" customFormat="1" x14ac:dyDescent="0.3">
      <c r="A534" s="575">
        <v>523989</v>
      </c>
      <c r="B534" s="613" t="s">
        <v>1885</v>
      </c>
      <c r="C534" s="575" t="s">
        <v>3442</v>
      </c>
      <c r="D534" s="575" t="s">
        <v>3442</v>
      </c>
      <c r="E534" s="575" t="s">
        <v>3442</v>
      </c>
      <c r="F534" s="575" t="s">
        <v>3442</v>
      </c>
      <c r="G534" s="575" t="s">
        <v>3442</v>
      </c>
      <c r="H534" s="575" t="s">
        <v>3442</v>
      </c>
      <c r="I534" s="575" t="s">
        <v>3442</v>
      </c>
      <c r="J534" s="575" t="s">
        <v>3442</v>
      </c>
      <c r="K534" s="575" t="s">
        <v>3442</v>
      </c>
      <c r="L534" s="575" t="s">
        <v>3442</v>
      </c>
      <c r="M534" s="575" t="s">
        <v>3442</v>
      </c>
    </row>
    <row r="535" spans="1:13" s="575" customFormat="1" x14ac:dyDescent="0.3">
      <c r="A535" s="575">
        <v>524021</v>
      </c>
      <c r="B535" s="613" t="s">
        <v>1885</v>
      </c>
      <c r="C535" s="575" t="s">
        <v>3442</v>
      </c>
      <c r="D535" s="575" t="s">
        <v>3442</v>
      </c>
      <c r="E535" s="575" t="s">
        <v>3442</v>
      </c>
      <c r="F535" s="575" t="s">
        <v>3442</v>
      </c>
      <c r="G535" s="575" t="s">
        <v>3442</v>
      </c>
      <c r="H535" s="575" t="s">
        <v>3442</v>
      </c>
      <c r="I535" s="575" t="s">
        <v>3442</v>
      </c>
      <c r="J535" s="575" t="s">
        <v>3442</v>
      </c>
      <c r="K535" s="575" t="s">
        <v>3442</v>
      </c>
      <c r="L535" s="575" t="s">
        <v>3442</v>
      </c>
      <c r="M535" s="575" t="s">
        <v>3442</v>
      </c>
    </row>
    <row r="536" spans="1:13" s="575" customFormat="1" x14ac:dyDescent="0.3">
      <c r="A536" s="575">
        <v>522085</v>
      </c>
      <c r="B536" s="613" t="s">
        <v>1885</v>
      </c>
      <c r="C536" s="575" t="s">
        <v>3442</v>
      </c>
      <c r="D536" s="575" t="s">
        <v>3442</v>
      </c>
      <c r="E536" s="575" t="s">
        <v>3442</v>
      </c>
      <c r="F536" s="575" t="s">
        <v>3442</v>
      </c>
      <c r="G536" s="575" t="s">
        <v>3442</v>
      </c>
      <c r="H536" s="575" t="s">
        <v>3442</v>
      </c>
      <c r="I536" s="575" t="s">
        <v>3442</v>
      </c>
      <c r="J536" s="575" t="s">
        <v>3442</v>
      </c>
      <c r="K536" s="575" t="s">
        <v>3442</v>
      </c>
      <c r="L536" s="575" t="s">
        <v>3442</v>
      </c>
      <c r="M536" s="575" t="s">
        <v>3442</v>
      </c>
    </row>
    <row r="537" spans="1:13" s="575" customFormat="1" x14ac:dyDescent="0.3">
      <c r="A537" s="575">
        <v>522272</v>
      </c>
      <c r="B537" s="613" t="s">
        <v>1885</v>
      </c>
      <c r="C537" s="575" t="s">
        <v>3442</v>
      </c>
      <c r="D537" s="575" t="s">
        <v>3442</v>
      </c>
      <c r="E537" s="575" t="s">
        <v>3442</v>
      </c>
      <c r="F537" s="575" t="s">
        <v>3442</v>
      </c>
      <c r="G537" s="575" t="s">
        <v>3442</v>
      </c>
      <c r="H537" s="575" t="s">
        <v>3442</v>
      </c>
      <c r="I537" s="575" t="s">
        <v>3442</v>
      </c>
      <c r="J537" s="575" t="s">
        <v>3442</v>
      </c>
      <c r="K537" s="575" t="s">
        <v>3442</v>
      </c>
      <c r="L537" s="575" t="s">
        <v>3442</v>
      </c>
      <c r="M537" s="575" t="s">
        <v>3442</v>
      </c>
    </row>
    <row r="538" spans="1:13" s="575" customFormat="1" x14ac:dyDescent="0.3">
      <c r="A538" s="575">
        <v>522303</v>
      </c>
      <c r="B538" s="613" t="s">
        <v>1885</v>
      </c>
      <c r="C538" s="575" t="s">
        <v>3442</v>
      </c>
      <c r="D538" s="575" t="s">
        <v>3442</v>
      </c>
      <c r="E538" s="575" t="s">
        <v>3442</v>
      </c>
      <c r="F538" s="575" t="s">
        <v>3442</v>
      </c>
      <c r="G538" s="575" t="s">
        <v>3442</v>
      </c>
      <c r="H538" s="575" t="s">
        <v>3442</v>
      </c>
      <c r="I538" s="575" t="s">
        <v>3442</v>
      </c>
      <c r="J538" s="575" t="s">
        <v>3442</v>
      </c>
      <c r="K538" s="575" t="s">
        <v>3442</v>
      </c>
      <c r="L538" s="575" t="s">
        <v>3442</v>
      </c>
      <c r="M538" s="575" t="s">
        <v>3442</v>
      </c>
    </row>
    <row r="539" spans="1:13" s="575" customFormat="1" x14ac:dyDescent="0.3">
      <c r="A539" s="575">
        <v>522348</v>
      </c>
      <c r="B539" s="613" t="s">
        <v>1885</v>
      </c>
      <c r="C539" s="575" t="s">
        <v>3442</v>
      </c>
      <c r="D539" s="575" t="s">
        <v>3442</v>
      </c>
      <c r="E539" s="575" t="s">
        <v>3442</v>
      </c>
      <c r="F539" s="575" t="s">
        <v>3442</v>
      </c>
      <c r="G539" s="575" t="s">
        <v>3442</v>
      </c>
      <c r="H539" s="575" t="s">
        <v>3442</v>
      </c>
      <c r="I539" s="575" t="s">
        <v>3442</v>
      </c>
      <c r="J539" s="575" t="s">
        <v>3442</v>
      </c>
      <c r="K539" s="575" t="s">
        <v>3442</v>
      </c>
      <c r="L539" s="575" t="s">
        <v>3442</v>
      </c>
      <c r="M539" s="575" t="s">
        <v>3442</v>
      </c>
    </row>
    <row r="540" spans="1:13" s="575" customFormat="1" x14ac:dyDescent="0.3">
      <c r="A540" s="575">
        <v>522584</v>
      </c>
      <c r="B540" s="613" t="s">
        <v>1885</v>
      </c>
      <c r="C540" s="575" t="s">
        <v>3442</v>
      </c>
      <c r="D540" s="575" t="s">
        <v>3442</v>
      </c>
      <c r="E540" s="575" t="s">
        <v>3442</v>
      </c>
      <c r="F540" s="575" t="s">
        <v>3442</v>
      </c>
      <c r="G540" s="575" t="s">
        <v>3442</v>
      </c>
      <c r="H540" s="575" t="s">
        <v>3442</v>
      </c>
      <c r="I540" s="575" t="s">
        <v>3442</v>
      </c>
      <c r="J540" s="575" t="s">
        <v>3442</v>
      </c>
      <c r="K540" s="575" t="s">
        <v>3442</v>
      </c>
      <c r="L540" s="575" t="s">
        <v>3442</v>
      </c>
      <c r="M540" s="575" t="s">
        <v>3442</v>
      </c>
    </row>
    <row r="541" spans="1:13" s="575" customFormat="1" x14ac:dyDescent="0.3">
      <c r="A541" s="575">
        <v>517213</v>
      </c>
      <c r="B541" s="613" t="s">
        <v>1885</v>
      </c>
      <c r="C541" s="575" t="s">
        <v>3442</v>
      </c>
      <c r="D541" s="575" t="s">
        <v>3442</v>
      </c>
      <c r="E541" s="575" t="s">
        <v>3442</v>
      </c>
      <c r="F541" s="575" t="s">
        <v>3442</v>
      </c>
      <c r="G541" s="575" t="s">
        <v>3442</v>
      </c>
      <c r="H541" s="575" t="s">
        <v>3442</v>
      </c>
      <c r="I541" s="575" t="s">
        <v>3442</v>
      </c>
      <c r="J541" s="575" t="s">
        <v>3442</v>
      </c>
      <c r="K541" s="575" t="s">
        <v>3442</v>
      </c>
      <c r="L541" s="575" t="s">
        <v>3442</v>
      </c>
      <c r="M541" s="575" t="s">
        <v>3442</v>
      </c>
    </row>
    <row r="542" spans="1:13" s="575" customFormat="1" x14ac:dyDescent="0.3">
      <c r="A542" s="575">
        <v>518910</v>
      </c>
      <c r="B542" s="613" t="s">
        <v>1885</v>
      </c>
      <c r="C542" s="575" t="s">
        <v>3442</v>
      </c>
      <c r="D542" s="575" t="s">
        <v>3442</v>
      </c>
      <c r="E542" s="575" t="s">
        <v>3442</v>
      </c>
      <c r="F542" s="575" t="s">
        <v>3442</v>
      </c>
      <c r="G542" s="575" t="s">
        <v>3442</v>
      </c>
      <c r="H542" s="575" t="s">
        <v>3442</v>
      </c>
      <c r="I542" s="575" t="s">
        <v>3442</v>
      </c>
      <c r="J542" s="575" t="s">
        <v>3442</v>
      </c>
      <c r="K542" s="575" t="s">
        <v>3442</v>
      </c>
      <c r="L542" s="575" t="s">
        <v>3442</v>
      </c>
      <c r="M542" s="575" t="s">
        <v>3442</v>
      </c>
    </row>
    <row r="543" spans="1:13" s="575" customFormat="1" x14ac:dyDescent="0.3">
      <c r="A543" s="575">
        <v>521842</v>
      </c>
      <c r="B543" s="613" t="s">
        <v>1885</v>
      </c>
      <c r="C543" s="575" t="s">
        <v>3442</v>
      </c>
      <c r="D543" s="575" t="s">
        <v>3442</v>
      </c>
      <c r="E543" s="575" t="s">
        <v>3442</v>
      </c>
      <c r="F543" s="575" t="s">
        <v>3442</v>
      </c>
      <c r="G543" s="575" t="s">
        <v>3442</v>
      </c>
      <c r="H543" s="575" t="s">
        <v>3442</v>
      </c>
      <c r="I543" s="575" t="s">
        <v>3442</v>
      </c>
      <c r="J543" s="575" t="s">
        <v>3442</v>
      </c>
      <c r="K543" s="575" t="s">
        <v>3442</v>
      </c>
      <c r="L543" s="575" t="s">
        <v>3442</v>
      </c>
      <c r="M543" s="575" t="s">
        <v>3442</v>
      </c>
    </row>
    <row r="544" spans="1:13" s="575" customFormat="1" x14ac:dyDescent="0.3">
      <c r="A544" s="575">
        <v>522025</v>
      </c>
      <c r="B544" s="613" t="s">
        <v>1885</v>
      </c>
      <c r="C544" s="575" t="s">
        <v>3442</v>
      </c>
      <c r="D544" s="575" t="s">
        <v>3442</v>
      </c>
      <c r="E544" s="575" t="s">
        <v>3442</v>
      </c>
      <c r="F544" s="575" t="s">
        <v>3442</v>
      </c>
      <c r="G544" s="575" t="s">
        <v>3442</v>
      </c>
      <c r="H544" s="575" t="s">
        <v>3442</v>
      </c>
      <c r="I544" s="575" t="s">
        <v>3442</v>
      </c>
      <c r="J544" s="575" t="s">
        <v>3442</v>
      </c>
      <c r="K544" s="575" t="s">
        <v>3442</v>
      </c>
      <c r="L544" s="575" t="s">
        <v>3442</v>
      </c>
      <c r="M544" s="575" t="s">
        <v>3442</v>
      </c>
    </row>
    <row r="545" spans="1:13" s="575" customFormat="1" x14ac:dyDescent="0.3">
      <c r="A545" s="575">
        <v>522042</v>
      </c>
      <c r="B545" s="613" t="s">
        <v>1885</v>
      </c>
      <c r="C545" s="575" t="s">
        <v>3442</v>
      </c>
      <c r="D545" s="575" t="s">
        <v>3442</v>
      </c>
      <c r="E545" s="575" t="s">
        <v>3442</v>
      </c>
      <c r="F545" s="575" t="s">
        <v>3442</v>
      </c>
      <c r="G545" s="575" t="s">
        <v>3442</v>
      </c>
      <c r="H545" s="575" t="s">
        <v>3442</v>
      </c>
      <c r="I545" s="575" t="s">
        <v>3442</v>
      </c>
      <c r="J545" s="575" t="s">
        <v>3442</v>
      </c>
      <c r="K545" s="575" t="s">
        <v>3442</v>
      </c>
      <c r="L545" s="575" t="s">
        <v>3442</v>
      </c>
      <c r="M545" s="575" t="s">
        <v>3442</v>
      </c>
    </row>
    <row r="546" spans="1:13" s="575" customFormat="1" x14ac:dyDescent="0.3">
      <c r="A546" s="575">
        <v>522455</v>
      </c>
      <c r="B546" s="613" t="s">
        <v>1885</v>
      </c>
      <c r="C546" s="575" t="s">
        <v>3442</v>
      </c>
      <c r="D546" s="575" t="s">
        <v>3442</v>
      </c>
      <c r="E546" s="575" t="s">
        <v>3442</v>
      </c>
      <c r="F546" s="575" t="s">
        <v>3442</v>
      </c>
      <c r="G546" s="575" t="s">
        <v>3442</v>
      </c>
      <c r="H546" s="575" t="s">
        <v>3442</v>
      </c>
      <c r="I546" s="575" t="s">
        <v>3442</v>
      </c>
      <c r="J546" s="575" t="s">
        <v>3442</v>
      </c>
      <c r="K546" s="575" t="s">
        <v>3442</v>
      </c>
      <c r="L546" s="575" t="s">
        <v>3442</v>
      </c>
      <c r="M546" s="575" t="s">
        <v>3442</v>
      </c>
    </row>
    <row r="547" spans="1:13" s="575" customFormat="1" x14ac:dyDescent="0.3">
      <c r="A547" s="575">
        <v>522947</v>
      </c>
      <c r="B547" s="613" t="s">
        <v>1885</v>
      </c>
      <c r="C547" s="575" t="s">
        <v>3442</v>
      </c>
      <c r="D547" s="575" t="s">
        <v>3442</v>
      </c>
      <c r="E547" s="575" t="s">
        <v>3442</v>
      </c>
      <c r="F547" s="575" t="s">
        <v>3442</v>
      </c>
      <c r="G547" s="575" t="s">
        <v>3442</v>
      </c>
      <c r="H547" s="575" t="s">
        <v>3442</v>
      </c>
      <c r="I547" s="575" t="s">
        <v>3442</v>
      </c>
      <c r="J547" s="575" t="s">
        <v>3442</v>
      </c>
      <c r="K547" s="575" t="s">
        <v>3442</v>
      </c>
      <c r="L547" s="575" t="s">
        <v>3442</v>
      </c>
      <c r="M547" s="575" t="s">
        <v>3442</v>
      </c>
    </row>
    <row r="548" spans="1:13" s="575" customFormat="1" x14ac:dyDescent="0.3">
      <c r="A548" s="575">
        <v>523080</v>
      </c>
      <c r="B548" s="613" t="s">
        <v>1885</v>
      </c>
      <c r="C548" s="575" t="s">
        <v>3442</v>
      </c>
      <c r="D548" s="575" t="s">
        <v>3442</v>
      </c>
      <c r="E548" s="575" t="s">
        <v>3442</v>
      </c>
      <c r="F548" s="575" t="s">
        <v>3442</v>
      </c>
      <c r="G548" s="575" t="s">
        <v>3442</v>
      </c>
      <c r="H548" s="575" t="s">
        <v>3442</v>
      </c>
      <c r="I548" s="575" t="s">
        <v>3442</v>
      </c>
      <c r="J548" s="575" t="s">
        <v>3442</v>
      </c>
      <c r="K548" s="575" t="s">
        <v>3442</v>
      </c>
      <c r="L548" s="575" t="s">
        <v>3442</v>
      </c>
      <c r="M548" s="575" t="s">
        <v>3442</v>
      </c>
    </row>
    <row r="549" spans="1:13" s="575" customFormat="1" x14ac:dyDescent="0.3">
      <c r="A549" s="575">
        <v>523092</v>
      </c>
      <c r="B549" s="613" t="s">
        <v>1885</v>
      </c>
      <c r="C549" s="575" t="s">
        <v>3442</v>
      </c>
      <c r="D549" s="575" t="s">
        <v>3442</v>
      </c>
      <c r="E549" s="575" t="s">
        <v>3442</v>
      </c>
      <c r="F549" s="575" t="s">
        <v>3442</v>
      </c>
      <c r="G549" s="575" t="s">
        <v>3442</v>
      </c>
      <c r="H549" s="575" t="s">
        <v>3442</v>
      </c>
      <c r="I549" s="575" t="s">
        <v>3442</v>
      </c>
      <c r="J549" s="575" t="s">
        <v>3442</v>
      </c>
      <c r="K549" s="575" t="s">
        <v>3442</v>
      </c>
      <c r="L549" s="575" t="s">
        <v>3442</v>
      </c>
      <c r="M549" s="575" t="s">
        <v>3442</v>
      </c>
    </row>
    <row r="550" spans="1:13" s="575" customFormat="1" x14ac:dyDescent="0.3">
      <c r="A550" s="575">
        <v>523127</v>
      </c>
      <c r="B550" s="613" t="s">
        <v>1885</v>
      </c>
      <c r="C550" s="575" t="s">
        <v>3442</v>
      </c>
      <c r="D550" s="575" t="s">
        <v>3442</v>
      </c>
      <c r="E550" s="575" t="s">
        <v>3442</v>
      </c>
      <c r="F550" s="575" t="s">
        <v>3442</v>
      </c>
      <c r="G550" s="575" t="s">
        <v>3442</v>
      </c>
      <c r="H550" s="575" t="s">
        <v>3442</v>
      </c>
      <c r="I550" s="575" t="s">
        <v>3442</v>
      </c>
      <c r="J550" s="575" t="s">
        <v>3442</v>
      </c>
      <c r="K550" s="575" t="s">
        <v>3442</v>
      </c>
      <c r="L550" s="575" t="s">
        <v>3442</v>
      </c>
      <c r="M550" s="575" t="s">
        <v>3442</v>
      </c>
    </row>
    <row r="551" spans="1:13" s="575" customFormat="1" x14ac:dyDescent="0.3">
      <c r="A551" s="575">
        <v>523249</v>
      </c>
      <c r="B551" s="613" t="s">
        <v>1885</v>
      </c>
      <c r="C551" s="575" t="s">
        <v>3442</v>
      </c>
      <c r="D551" s="575" t="s">
        <v>3442</v>
      </c>
      <c r="E551" s="575" t="s">
        <v>3442</v>
      </c>
      <c r="F551" s="575" t="s">
        <v>3442</v>
      </c>
      <c r="G551" s="575" t="s">
        <v>3442</v>
      </c>
      <c r="H551" s="575" t="s">
        <v>3442</v>
      </c>
      <c r="I551" s="575" t="s">
        <v>3442</v>
      </c>
      <c r="J551" s="575" t="s">
        <v>3442</v>
      </c>
      <c r="K551" s="575" t="s">
        <v>3442</v>
      </c>
      <c r="L551" s="575" t="s">
        <v>3442</v>
      </c>
      <c r="M551" s="575" t="s">
        <v>3442</v>
      </c>
    </row>
    <row r="552" spans="1:13" s="575" customFormat="1" x14ac:dyDescent="0.3">
      <c r="A552" s="575">
        <v>523369</v>
      </c>
      <c r="B552" s="613" t="s">
        <v>1885</v>
      </c>
      <c r="C552" s="575" t="s">
        <v>3442</v>
      </c>
      <c r="D552" s="575" t="s">
        <v>3442</v>
      </c>
      <c r="E552" s="575" t="s">
        <v>3442</v>
      </c>
      <c r="F552" s="575" t="s">
        <v>3442</v>
      </c>
      <c r="G552" s="575" t="s">
        <v>3442</v>
      </c>
      <c r="H552" s="575" t="s">
        <v>3442</v>
      </c>
      <c r="I552" s="575" t="s">
        <v>3442</v>
      </c>
      <c r="J552" s="575" t="s">
        <v>3442</v>
      </c>
      <c r="K552" s="575" t="s">
        <v>3442</v>
      </c>
      <c r="L552" s="575" t="s">
        <v>3442</v>
      </c>
      <c r="M552" s="575" t="s">
        <v>3442</v>
      </c>
    </row>
    <row r="553" spans="1:13" s="575" customFormat="1" x14ac:dyDescent="0.3">
      <c r="A553" s="575">
        <v>523443</v>
      </c>
      <c r="B553" s="613" t="s">
        <v>1885</v>
      </c>
      <c r="C553" s="575" t="s">
        <v>3442</v>
      </c>
      <c r="D553" s="575" t="s">
        <v>3442</v>
      </c>
      <c r="E553" s="575" t="s">
        <v>3442</v>
      </c>
      <c r="F553" s="575" t="s">
        <v>3442</v>
      </c>
      <c r="G553" s="575" t="s">
        <v>3442</v>
      </c>
      <c r="H553" s="575" t="s">
        <v>3442</v>
      </c>
      <c r="I553" s="575" t="s">
        <v>3442</v>
      </c>
      <c r="J553" s="575" t="s">
        <v>3442</v>
      </c>
      <c r="K553" s="575" t="s">
        <v>3442</v>
      </c>
      <c r="L553" s="575" t="s">
        <v>3442</v>
      </c>
      <c r="M553" s="575" t="s">
        <v>3442</v>
      </c>
    </row>
    <row r="554" spans="1:13" s="575" customFormat="1" x14ac:dyDescent="0.3">
      <c r="A554" s="575">
        <v>523451</v>
      </c>
      <c r="B554" s="613" t="s">
        <v>1885</v>
      </c>
      <c r="C554" s="575" t="s">
        <v>3442</v>
      </c>
      <c r="D554" s="575" t="s">
        <v>3442</v>
      </c>
      <c r="E554" s="575" t="s">
        <v>3442</v>
      </c>
      <c r="F554" s="575" t="s">
        <v>3442</v>
      </c>
      <c r="G554" s="575" t="s">
        <v>3442</v>
      </c>
      <c r="H554" s="575" t="s">
        <v>3442</v>
      </c>
      <c r="I554" s="575" t="s">
        <v>3442</v>
      </c>
      <c r="J554" s="575" t="s">
        <v>3442</v>
      </c>
      <c r="K554" s="575" t="s">
        <v>3442</v>
      </c>
      <c r="L554" s="575" t="s">
        <v>3442</v>
      </c>
      <c r="M554" s="575" t="s">
        <v>3442</v>
      </c>
    </row>
    <row r="555" spans="1:13" s="575" customFormat="1" x14ac:dyDescent="0.3">
      <c r="A555" s="575">
        <v>523606</v>
      </c>
      <c r="B555" s="613" t="s">
        <v>1885</v>
      </c>
      <c r="C555" s="575" t="s">
        <v>3442</v>
      </c>
      <c r="D555" s="575" t="s">
        <v>3442</v>
      </c>
      <c r="E555" s="575" t="s">
        <v>3442</v>
      </c>
      <c r="F555" s="575" t="s">
        <v>3442</v>
      </c>
      <c r="G555" s="575" t="s">
        <v>3442</v>
      </c>
      <c r="H555" s="575" t="s">
        <v>3442</v>
      </c>
      <c r="I555" s="575" t="s">
        <v>3442</v>
      </c>
      <c r="J555" s="575" t="s">
        <v>3442</v>
      </c>
      <c r="K555" s="575" t="s">
        <v>3442</v>
      </c>
      <c r="L555" s="575" t="s">
        <v>3442</v>
      </c>
      <c r="M555" s="575" t="s">
        <v>3442</v>
      </c>
    </row>
    <row r="556" spans="1:13" s="575" customFormat="1" x14ac:dyDescent="0.3">
      <c r="A556" s="575">
        <v>523734</v>
      </c>
      <c r="B556" s="613" t="s">
        <v>1885</v>
      </c>
      <c r="C556" s="575" t="s">
        <v>3442</v>
      </c>
      <c r="D556" s="575" t="s">
        <v>3442</v>
      </c>
      <c r="E556" s="575" t="s">
        <v>3442</v>
      </c>
      <c r="F556" s="575" t="s">
        <v>3442</v>
      </c>
      <c r="G556" s="575" t="s">
        <v>3442</v>
      </c>
      <c r="H556" s="575" t="s">
        <v>3442</v>
      </c>
      <c r="I556" s="575" t="s">
        <v>3442</v>
      </c>
      <c r="J556" s="575" t="s">
        <v>3442</v>
      </c>
      <c r="K556" s="575" t="s">
        <v>3442</v>
      </c>
      <c r="L556" s="575" t="s">
        <v>3442</v>
      </c>
      <c r="M556" s="575" t="s">
        <v>3442</v>
      </c>
    </row>
    <row r="557" spans="1:13" s="575" customFormat="1" x14ac:dyDescent="0.3">
      <c r="A557" s="575">
        <v>523779</v>
      </c>
      <c r="B557" s="613" t="s">
        <v>1885</v>
      </c>
      <c r="C557" s="575" t="s">
        <v>3442</v>
      </c>
      <c r="D557" s="575" t="s">
        <v>3442</v>
      </c>
      <c r="E557" s="575" t="s">
        <v>3442</v>
      </c>
      <c r="F557" s="575" t="s">
        <v>3442</v>
      </c>
      <c r="G557" s="575" t="s">
        <v>3442</v>
      </c>
      <c r="H557" s="575" t="s">
        <v>3442</v>
      </c>
      <c r="I557" s="575" t="s">
        <v>3442</v>
      </c>
      <c r="J557" s="575" t="s">
        <v>3442</v>
      </c>
      <c r="K557" s="575" t="s">
        <v>3442</v>
      </c>
      <c r="L557" s="575" t="s">
        <v>3442</v>
      </c>
      <c r="M557" s="575" t="s">
        <v>3442</v>
      </c>
    </row>
    <row r="558" spans="1:13" s="575" customFormat="1" x14ac:dyDescent="0.3">
      <c r="A558" s="575">
        <v>523997</v>
      </c>
      <c r="B558" s="613" t="s">
        <v>1885</v>
      </c>
      <c r="C558" s="575" t="s">
        <v>3442</v>
      </c>
      <c r="D558" s="575" t="s">
        <v>3442</v>
      </c>
      <c r="E558" s="575" t="s">
        <v>3442</v>
      </c>
      <c r="F558" s="575" t="s">
        <v>3442</v>
      </c>
      <c r="G558" s="575" t="s">
        <v>3442</v>
      </c>
      <c r="H558" s="575" t="s">
        <v>3442</v>
      </c>
      <c r="I558" s="575" t="s">
        <v>3442</v>
      </c>
      <c r="J558" s="575" t="s">
        <v>3442</v>
      </c>
      <c r="K558" s="575" t="s">
        <v>3442</v>
      </c>
      <c r="L558" s="575" t="s">
        <v>3442</v>
      </c>
      <c r="M558" s="575" t="s">
        <v>3442</v>
      </c>
    </row>
    <row r="559" spans="1:13" s="575" customFormat="1" x14ac:dyDescent="0.3">
      <c r="A559" s="575">
        <v>521253</v>
      </c>
      <c r="B559" s="613" t="s">
        <v>1885</v>
      </c>
      <c r="C559" s="575" t="s">
        <v>3442</v>
      </c>
      <c r="D559" s="575" t="s">
        <v>3442</v>
      </c>
      <c r="E559" s="575" t="s">
        <v>3442</v>
      </c>
      <c r="F559" s="575" t="s">
        <v>3442</v>
      </c>
      <c r="G559" s="575" t="s">
        <v>3442</v>
      </c>
      <c r="H559" s="575" t="s">
        <v>3442</v>
      </c>
      <c r="I559" s="575" t="s">
        <v>3442</v>
      </c>
      <c r="J559" s="575" t="s">
        <v>3442</v>
      </c>
      <c r="K559" s="575" t="s">
        <v>3442</v>
      </c>
      <c r="L559" s="575" t="s">
        <v>3442</v>
      </c>
      <c r="M559" s="575" t="s">
        <v>3442</v>
      </c>
    </row>
    <row r="560" spans="1:13" s="575" customFormat="1" x14ac:dyDescent="0.3">
      <c r="A560" s="575">
        <v>521952</v>
      </c>
      <c r="B560" s="613" t="s">
        <v>1885</v>
      </c>
      <c r="C560" s="575" t="s">
        <v>3442</v>
      </c>
      <c r="D560" s="575" t="s">
        <v>3442</v>
      </c>
      <c r="E560" s="575" t="s">
        <v>3442</v>
      </c>
      <c r="F560" s="575" t="s">
        <v>3442</v>
      </c>
      <c r="G560" s="575" t="s">
        <v>3442</v>
      </c>
      <c r="H560" s="575" t="s">
        <v>3442</v>
      </c>
      <c r="I560" s="575" t="s">
        <v>3442</v>
      </c>
      <c r="J560" s="575" t="s">
        <v>3442</v>
      </c>
      <c r="K560" s="575" t="s">
        <v>3442</v>
      </c>
      <c r="L560" s="575" t="s">
        <v>3442</v>
      </c>
      <c r="M560" s="575" t="s">
        <v>3442</v>
      </c>
    </row>
    <row r="561" spans="1:13" s="575" customFormat="1" x14ac:dyDescent="0.3">
      <c r="A561" s="575">
        <v>522426</v>
      </c>
      <c r="B561" s="613" t="s">
        <v>1885</v>
      </c>
      <c r="C561" s="575" t="s">
        <v>3442</v>
      </c>
      <c r="D561" s="575" t="s">
        <v>3442</v>
      </c>
      <c r="E561" s="575" t="s">
        <v>3442</v>
      </c>
      <c r="F561" s="575" t="s">
        <v>3442</v>
      </c>
      <c r="G561" s="575" t="s">
        <v>3442</v>
      </c>
      <c r="H561" s="575" t="s">
        <v>3442</v>
      </c>
      <c r="I561" s="575" t="s">
        <v>3442</v>
      </c>
      <c r="J561" s="575" t="s">
        <v>3442</v>
      </c>
      <c r="K561" s="575" t="s">
        <v>3442</v>
      </c>
      <c r="L561" s="575" t="s">
        <v>3442</v>
      </c>
      <c r="M561" s="575" t="s">
        <v>3442</v>
      </c>
    </row>
    <row r="562" spans="1:13" s="575" customFormat="1" x14ac:dyDescent="0.3">
      <c r="A562" s="575">
        <v>516010</v>
      </c>
      <c r="B562" s="613" t="s">
        <v>1885</v>
      </c>
      <c r="C562" s="575" t="s">
        <v>3442</v>
      </c>
      <c r="D562" s="575" t="s">
        <v>3442</v>
      </c>
      <c r="E562" s="575" t="s">
        <v>3442</v>
      </c>
      <c r="F562" s="575" t="s">
        <v>3442</v>
      </c>
      <c r="G562" s="575" t="s">
        <v>3442</v>
      </c>
      <c r="H562" s="575" t="s">
        <v>3442</v>
      </c>
      <c r="I562" s="575" t="s">
        <v>3442</v>
      </c>
      <c r="J562" s="575" t="s">
        <v>3442</v>
      </c>
      <c r="K562" s="575" t="s">
        <v>3442</v>
      </c>
      <c r="L562" s="575" t="s">
        <v>3442</v>
      </c>
      <c r="M562" s="575" t="s">
        <v>3442</v>
      </c>
    </row>
    <row r="563" spans="1:13" s="575" customFormat="1" x14ac:dyDescent="0.3">
      <c r="A563" s="575">
        <v>516201</v>
      </c>
      <c r="B563" s="613" t="s">
        <v>1885</v>
      </c>
      <c r="C563" s="575" t="s">
        <v>3442</v>
      </c>
      <c r="D563" s="575" t="s">
        <v>3442</v>
      </c>
      <c r="E563" s="575" t="s">
        <v>3442</v>
      </c>
      <c r="F563" s="575" t="s">
        <v>3442</v>
      </c>
      <c r="G563" s="575" t="s">
        <v>3442</v>
      </c>
      <c r="H563" s="575" t="s">
        <v>3442</v>
      </c>
      <c r="I563" s="575" t="s">
        <v>3442</v>
      </c>
      <c r="J563" s="575" t="s">
        <v>3442</v>
      </c>
      <c r="K563" s="575" t="s">
        <v>3442</v>
      </c>
      <c r="L563" s="575" t="s">
        <v>3442</v>
      </c>
      <c r="M563" s="575" t="s">
        <v>3442</v>
      </c>
    </row>
    <row r="564" spans="1:13" s="575" customFormat="1" x14ac:dyDescent="0.3">
      <c r="A564" s="575">
        <v>516839</v>
      </c>
      <c r="B564" s="613" t="s">
        <v>1885</v>
      </c>
      <c r="C564" s="575" t="s">
        <v>3442</v>
      </c>
      <c r="D564" s="575" t="s">
        <v>3442</v>
      </c>
      <c r="E564" s="575" t="s">
        <v>3442</v>
      </c>
      <c r="F564" s="575" t="s">
        <v>3442</v>
      </c>
      <c r="G564" s="575" t="s">
        <v>3442</v>
      </c>
      <c r="H564" s="575" t="s">
        <v>3442</v>
      </c>
      <c r="I564" s="575" t="s">
        <v>3442</v>
      </c>
      <c r="J564" s="575" t="s">
        <v>3442</v>
      </c>
      <c r="K564" s="575" t="s">
        <v>3442</v>
      </c>
      <c r="L564" s="575" t="s">
        <v>3442</v>
      </c>
      <c r="M564" s="575" t="s">
        <v>3442</v>
      </c>
    </row>
    <row r="565" spans="1:13" s="575" customFormat="1" x14ac:dyDescent="0.3">
      <c r="A565" s="575">
        <v>517315</v>
      </c>
      <c r="B565" s="613" t="s">
        <v>1885</v>
      </c>
      <c r="C565" s="575" t="s">
        <v>3442</v>
      </c>
      <c r="D565" s="575" t="s">
        <v>3442</v>
      </c>
      <c r="E565" s="575" t="s">
        <v>3442</v>
      </c>
      <c r="F565" s="575" t="s">
        <v>3442</v>
      </c>
      <c r="G565" s="575" t="s">
        <v>3442</v>
      </c>
      <c r="H565" s="575" t="s">
        <v>3442</v>
      </c>
      <c r="I565" s="575" t="s">
        <v>3442</v>
      </c>
      <c r="J565" s="575" t="s">
        <v>3442</v>
      </c>
      <c r="K565" s="575" t="s">
        <v>3442</v>
      </c>
      <c r="L565" s="575" t="s">
        <v>3442</v>
      </c>
      <c r="M565" s="575" t="s">
        <v>3442</v>
      </c>
    </row>
    <row r="566" spans="1:13" s="575" customFormat="1" x14ac:dyDescent="0.3">
      <c r="A566" s="575">
        <v>517392</v>
      </c>
      <c r="B566" s="613" t="s">
        <v>1885</v>
      </c>
      <c r="C566" s="575" t="s">
        <v>3442</v>
      </c>
      <c r="D566" s="575" t="s">
        <v>3442</v>
      </c>
      <c r="E566" s="575" t="s">
        <v>3442</v>
      </c>
      <c r="F566" s="575" t="s">
        <v>3442</v>
      </c>
      <c r="G566" s="575" t="s">
        <v>3442</v>
      </c>
      <c r="H566" s="575" t="s">
        <v>3442</v>
      </c>
      <c r="I566" s="575" t="s">
        <v>3442</v>
      </c>
      <c r="J566" s="575" t="s">
        <v>3442</v>
      </c>
      <c r="K566" s="575" t="s">
        <v>3442</v>
      </c>
      <c r="L566" s="575" t="s">
        <v>3442</v>
      </c>
      <c r="M566" s="575" t="s">
        <v>3442</v>
      </c>
    </row>
    <row r="567" spans="1:13" s="575" customFormat="1" x14ac:dyDescent="0.3">
      <c r="A567" s="575">
        <v>518117</v>
      </c>
      <c r="B567" s="613" t="s">
        <v>1885</v>
      </c>
      <c r="C567" s="575" t="s">
        <v>3442</v>
      </c>
      <c r="D567" s="575" t="s">
        <v>3442</v>
      </c>
      <c r="E567" s="575" t="s">
        <v>3442</v>
      </c>
      <c r="F567" s="575" t="s">
        <v>3442</v>
      </c>
      <c r="G567" s="575" t="s">
        <v>3442</v>
      </c>
      <c r="H567" s="575" t="s">
        <v>3442</v>
      </c>
      <c r="I567" s="575" t="s">
        <v>3442</v>
      </c>
      <c r="J567" s="575" t="s">
        <v>3442</v>
      </c>
      <c r="K567" s="575" t="s">
        <v>3442</v>
      </c>
      <c r="L567" s="575" t="s">
        <v>3442</v>
      </c>
      <c r="M567" s="575" t="s">
        <v>3442</v>
      </c>
    </row>
    <row r="568" spans="1:13" s="575" customFormat="1" x14ac:dyDescent="0.3">
      <c r="A568" s="575">
        <v>518133</v>
      </c>
      <c r="B568" s="613" t="s">
        <v>1885</v>
      </c>
      <c r="C568" s="575" t="s">
        <v>3442</v>
      </c>
      <c r="D568" s="575" t="s">
        <v>3442</v>
      </c>
      <c r="E568" s="575" t="s">
        <v>3442</v>
      </c>
      <c r="F568" s="575" t="s">
        <v>3442</v>
      </c>
      <c r="G568" s="575" t="s">
        <v>3442</v>
      </c>
      <c r="H568" s="575" t="s">
        <v>3442</v>
      </c>
      <c r="I568" s="575" t="s">
        <v>3442</v>
      </c>
      <c r="J568" s="575" t="s">
        <v>3442</v>
      </c>
      <c r="K568" s="575" t="s">
        <v>3442</v>
      </c>
      <c r="L568" s="575" t="s">
        <v>3442</v>
      </c>
      <c r="M568" s="575" t="s">
        <v>3442</v>
      </c>
    </row>
    <row r="569" spans="1:13" s="575" customFormat="1" x14ac:dyDescent="0.3">
      <c r="A569" s="575">
        <v>518222</v>
      </c>
      <c r="B569" s="613" t="s">
        <v>1885</v>
      </c>
      <c r="C569" s="575" t="s">
        <v>3442</v>
      </c>
      <c r="D569" s="575" t="s">
        <v>3442</v>
      </c>
      <c r="E569" s="575" t="s">
        <v>3442</v>
      </c>
      <c r="F569" s="575" t="s">
        <v>3442</v>
      </c>
      <c r="G569" s="575" t="s">
        <v>3442</v>
      </c>
      <c r="H569" s="575" t="s">
        <v>3442</v>
      </c>
      <c r="I569" s="575" t="s">
        <v>3442</v>
      </c>
      <c r="J569" s="575" t="s">
        <v>3442</v>
      </c>
      <c r="K569" s="575" t="s">
        <v>3442</v>
      </c>
      <c r="L569" s="575" t="s">
        <v>3442</v>
      </c>
      <c r="M569" s="575" t="s">
        <v>3442</v>
      </c>
    </row>
    <row r="570" spans="1:13" s="575" customFormat="1" x14ac:dyDescent="0.3">
      <c r="A570" s="575">
        <v>518266</v>
      </c>
      <c r="B570" s="613" t="s">
        <v>1885</v>
      </c>
      <c r="C570" s="575" t="s">
        <v>3442</v>
      </c>
      <c r="D570" s="575" t="s">
        <v>3442</v>
      </c>
      <c r="E570" s="575" t="s">
        <v>3442</v>
      </c>
      <c r="F570" s="575" t="s">
        <v>3442</v>
      </c>
      <c r="G570" s="575" t="s">
        <v>3442</v>
      </c>
      <c r="H570" s="575" t="s">
        <v>3442</v>
      </c>
      <c r="I570" s="575" t="s">
        <v>3442</v>
      </c>
      <c r="J570" s="575" t="s">
        <v>3442</v>
      </c>
      <c r="K570" s="575" t="s">
        <v>3442</v>
      </c>
      <c r="L570" s="575" t="s">
        <v>3442</v>
      </c>
      <c r="M570" s="575" t="s">
        <v>3442</v>
      </c>
    </row>
    <row r="571" spans="1:13" s="575" customFormat="1" x14ac:dyDescent="0.3">
      <c r="A571" s="575">
        <v>518325</v>
      </c>
      <c r="B571" s="613" t="s">
        <v>1885</v>
      </c>
      <c r="C571" s="575" t="s">
        <v>3442</v>
      </c>
      <c r="D571" s="575" t="s">
        <v>3442</v>
      </c>
      <c r="E571" s="575" t="s">
        <v>3442</v>
      </c>
      <c r="F571" s="575" t="s">
        <v>3442</v>
      </c>
      <c r="G571" s="575" t="s">
        <v>3442</v>
      </c>
      <c r="H571" s="575" t="s">
        <v>3442</v>
      </c>
      <c r="I571" s="575" t="s">
        <v>3442</v>
      </c>
      <c r="J571" s="575" t="s">
        <v>3442</v>
      </c>
      <c r="K571" s="575" t="s">
        <v>3442</v>
      </c>
      <c r="L571" s="575" t="s">
        <v>3442</v>
      </c>
      <c r="M571" s="575" t="s">
        <v>3442</v>
      </c>
    </row>
    <row r="572" spans="1:13" s="575" customFormat="1" x14ac:dyDescent="0.3">
      <c r="A572" s="575">
        <v>518426</v>
      </c>
      <c r="B572" s="613" t="s">
        <v>1885</v>
      </c>
      <c r="C572" s="575" t="s">
        <v>3442</v>
      </c>
      <c r="D572" s="575" t="s">
        <v>3442</v>
      </c>
      <c r="E572" s="575" t="s">
        <v>3442</v>
      </c>
      <c r="F572" s="575" t="s">
        <v>3442</v>
      </c>
      <c r="G572" s="575" t="s">
        <v>3442</v>
      </c>
      <c r="H572" s="575" t="s">
        <v>3442</v>
      </c>
      <c r="I572" s="575" t="s">
        <v>3442</v>
      </c>
      <c r="J572" s="575" t="s">
        <v>3442</v>
      </c>
      <c r="K572" s="575" t="s">
        <v>3442</v>
      </c>
      <c r="L572" s="575" t="s">
        <v>3442</v>
      </c>
      <c r="M572" s="575" t="s">
        <v>3442</v>
      </c>
    </row>
    <row r="573" spans="1:13" s="575" customFormat="1" x14ac:dyDescent="0.3">
      <c r="A573" s="575">
        <v>518556</v>
      </c>
      <c r="B573" s="613" t="s">
        <v>1885</v>
      </c>
      <c r="C573" s="575" t="s">
        <v>3442</v>
      </c>
      <c r="D573" s="575" t="s">
        <v>3442</v>
      </c>
      <c r="E573" s="575" t="s">
        <v>3442</v>
      </c>
      <c r="F573" s="575" t="s">
        <v>3442</v>
      </c>
      <c r="G573" s="575" t="s">
        <v>3442</v>
      </c>
      <c r="H573" s="575" t="s">
        <v>3442</v>
      </c>
      <c r="I573" s="575" t="s">
        <v>3442</v>
      </c>
      <c r="J573" s="575" t="s">
        <v>3442</v>
      </c>
      <c r="K573" s="575" t="s">
        <v>3442</v>
      </c>
      <c r="L573" s="575" t="s">
        <v>3442</v>
      </c>
      <c r="M573" s="575" t="s">
        <v>3442</v>
      </c>
    </row>
    <row r="574" spans="1:13" s="575" customFormat="1" x14ac:dyDescent="0.3">
      <c r="A574" s="575">
        <v>518964</v>
      </c>
      <c r="B574" s="613" t="s">
        <v>1885</v>
      </c>
      <c r="C574" s="575" t="s">
        <v>3442</v>
      </c>
      <c r="D574" s="575" t="s">
        <v>3442</v>
      </c>
      <c r="E574" s="575" t="s">
        <v>3442</v>
      </c>
      <c r="F574" s="575" t="s">
        <v>3442</v>
      </c>
      <c r="G574" s="575" t="s">
        <v>3442</v>
      </c>
      <c r="H574" s="575" t="s">
        <v>3442</v>
      </c>
      <c r="I574" s="575" t="s">
        <v>3442</v>
      </c>
      <c r="J574" s="575" t="s">
        <v>3442</v>
      </c>
      <c r="K574" s="575" t="s">
        <v>3442</v>
      </c>
      <c r="L574" s="575" t="s">
        <v>3442</v>
      </c>
      <c r="M574" s="575" t="s">
        <v>3442</v>
      </c>
    </row>
    <row r="575" spans="1:13" s="575" customFormat="1" x14ac:dyDescent="0.3">
      <c r="A575" s="575">
        <v>519151</v>
      </c>
      <c r="B575" s="613" t="s">
        <v>1885</v>
      </c>
      <c r="C575" s="575" t="s">
        <v>3442</v>
      </c>
      <c r="D575" s="575" t="s">
        <v>3442</v>
      </c>
      <c r="E575" s="575" t="s">
        <v>3442</v>
      </c>
      <c r="F575" s="575" t="s">
        <v>3442</v>
      </c>
      <c r="G575" s="575" t="s">
        <v>3442</v>
      </c>
      <c r="H575" s="575" t="s">
        <v>3442</v>
      </c>
      <c r="I575" s="575" t="s">
        <v>3442</v>
      </c>
      <c r="J575" s="575" t="s">
        <v>3442</v>
      </c>
      <c r="K575" s="575" t="s">
        <v>3442</v>
      </c>
      <c r="L575" s="575" t="s">
        <v>3442</v>
      </c>
      <c r="M575" s="575" t="s">
        <v>3442</v>
      </c>
    </row>
    <row r="576" spans="1:13" s="575" customFormat="1" x14ac:dyDescent="0.3">
      <c r="A576" s="575">
        <v>519399</v>
      </c>
      <c r="B576" s="613" t="s">
        <v>1885</v>
      </c>
      <c r="C576" s="575" t="s">
        <v>3442</v>
      </c>
      <c r="D576" s="575" t="s">
        <v>3442</v>
      </c>
      <c r="E576" s="575" t="s">
        <v>3442</v>
      </c>
      <c r="F576" s="575" t="s">
        <v>3442</v>
      </c>
      <c r="G576" s="575" t="s">
        <v>3442</v>
      </c>
      <c r="H576" s="575" t="s">
        <v>3442</v>
      </c>
      <c r="I576" s="575" t="s">
        <v>3442</v>
      </c>
      <c r="J576" s="575" t="s">
        <v>3442</v>
      </c>
      <c r="K576" s="575" t="s">
        <v>3442</v>
      </c>
      <c r="L576" s="575" t="s">
        <v>3442</v>
      </c>
      <c r="M576" s="575" t="s">
        <v>3442</v>
      </c>
    </row>
    <row r="577" spans="1:13" s="575" customFormat="1" x14ac:dyDescent="0.3">
      <c r="A577" s="575">
        <v>519573</v>
      </c>
      <c r="B577" s="613" t="s">
        <v>1885</v>
      </c>
      <c r="C577" s="575" t="s">
        <v>3442</v>
      </c>
      <c r="D577" s="575" t="s">
        <v>3442</v>
      </c>
      <c r="E577" s="575" t="s">
        <v>3442</v>
      </c>
      <c r="F577" s="575" t="s">
        <v>3442</v>
      </c>
      <c r="G577" s="575" t="s">
        <v>3442</v>
      </c>
      <c r="H577" s="575" t="s">
        <v>3442</v>
      </c>
      <c r="I577" s="575" t="s">
        <v>3442</v>
      </c>
      <c r="J577" s="575" t="s">
        <v>3442</v>
      </c>
      <c r="K577" s="575" t="s">
        <v>3442</v>
      </c>
      <c r="L577" s="575" t="s">
        <v>3442</v>
      </c>
      <c r="M577" s="575" t="s">
        <v>3442</v>
      </c>
    </row>
    <row r="578" spans="1:13" s="575" customFormat="1" x14ac:dyDescent="0.3">
      <c r="A578" s="575">
        <v>519790</v>
      </c>
      <c r="B578" s="613" t="s">
        <v>1885</v>
      </c>
      <c r="C578" s="575" t="s">
        <v>3442</v>
      </c>
      <c r="D578" s="575" t="s">
        <v>3442</v>
      </c>
      <c r="E578" s="575" t="s">
        <v>3442</v>
      </c>
      <c r="F578" s="575" t="s">
        <v>3442</v>
      </c>
      <c r="G578" s="575" t="s">
        <v>3442</v>
      </c>
      <c r="H578" s="575" t="s">
        <v>3442</v>
      </c>
      <c r="I578" s="575" t="s">
        <v>3442</v>
      </c>
      <c r="J578" s="575" t="s">
        <v>3442</v>
      </c>
      <c r="K578" s="575" t="s">
        <v>3442</v>
      </c>
      <c r="L578" s="575" t="s">
        <v>3442</v>
      </c>
      <c r="M578" s="575" t="s">
        <v>3442</v>
      </c>
    </row>
    <row r="579" spans="1:13" s="575" customFormat="1" x14ac:dyDescent="0.3">
      <c r="A579" s="575">
        <v>520017</v>
      </c>
      <c r="B579" s="613" t="s">
        <v>1885</v>
      </c>
      <c r="C579" s="575" t="s">
        <v>3442</v>
      </c>
      <c r="D579" s="575" t="s">
        <v>3442</v>
      </c>
      <c r="E579" s="575" t="s">
        <v>3442</v>
      </c>
      <c r="F579" s="575" t="s">
        <v>3442</v>
      </c>
      <c r="G579" s="575" t="s">
        <v>3442</v>
      </c>
      <c r="H579" s="575" t="s">
        <v>3442</v>
      </c>
      <c r="I579" s="575" t="s">
        <v>3442</v>
      </c>
      <c r="J579" s="575" t="s">
        <v>3442</v>
      </c>
      <c r="K579" s="575" t="s">
        <v>3442</v>
      </c>
      <c r="L579" s="575" t="s">
        <v>3442</v>
      </c>
      <c r="M579" s="575" t="s">
        <v>3442</v>
      </c>
    </row>
    <row r="580" spans="1:13" s="575" customFormat="1" x14ac:dyDescent="0.3">
      <c r="A580" s="575">
        <v>520090</v>
      </c>
      <c r="B580" s="613" t="s">
        <v>1885</v>
      </c>
      <c r="C580" s="575" t="s">
        <v>3442</v>
      </c>
      <c r="D580" s="575" t="s">
        <v>3442</v>
      </c>
      <c r="E580" s="575" t="s">
        <v>3442</v>
      </c>
      <c r="F580" s="575" t="s">
        <v>3442</v>
      </c>
      <c r="G580" s="575" t="s">
        <v>3442</v>
      </c>
      <c r="H580" s="575" t="s">
        <v>3442</v>
      </c>
      <c r="I580" s="575" t="s">
        <v>3442</v>
      </c>
      <c r="J580" s="575" t="s">
        <v>3442</v>
      </c>
      <c r="K580" s="575" t="s">
        <v>3442</v>
      </c>
      <c r="L580" s="575" t="s">
        <v>3442</v>
      </c>
      <c r="M580" s="575" t="s">
        <v>3442</v>
      </c>
    </row>
    <row r="581" spans="1:13" s="575" customFormat="1" x14ac:dyDescent="0.3">
      <c r="A581" s="575">
        <v>520363</v>
      </c>
      <c r="B581" s="613" t="s">
        <v>1885</v>
      </c>
      <c r="C581" s="575" t="s">
        <v>3442</v>
      </c>
      <c r="D581" s="575" t="s">
        <v>3442</v>
      </c>
      <c r="E581" s="575" t="s">
        <v>3442</v>
      </c>
      <c r="F581" s="575" t="s">
        <v>3442</v>
      </c>
      <c r="G581" s="575" t="s">
        <v>3442</v>
      </c>
      <c r="H581" s="575" t="s">
        <v>3442</v>
      </c>
      <c r="I581" s="575" t="s">
        <v>3442</v>
      </c>
      <c r="J581" s="575" t="s">
        <v>3442</v>
      </c>
      <c r="K581" s="575" t="s">
        <v>3442</v>
      </c>
      <c r="L581" s="575" t="s">
        <v>3442</v>
      </c>
      <c r="M581" s="575" t="s">
        <v>3442</v>
      </c>
    </row>
    <row r="582" spans="1:13" s="575" customFormat="1" x14ac:dyDescent="0.3">
      <c r="A582" s="575">
        <v>520481</v>
      </c>
      <c r="B582" s="613" t="s">
        <v>1885</v>
      </c>
      <c r="C582" s="575" t="s">
        <v>3442</v>
      </c>
      <c r="D582" s="575" t="s">
        <v>3442</v>
      </c>
      <c r="E582" s="575" t="s">
        <v>3442</v>
      </c>
      <c r="F582" s="575" t="s">
        <v>3442</v>
      </c>
      <c r="G582" s="575" t="s">
        <v>3442</v>
      </c>
      <c r="H582" s="575" t="s">
        <v>3442</v>
      </c>
      <c r="I582" s="575" t="s">
        <v>3442</v>
      </c>
      <c r="J582" s="575" t="s">
        <v>3442</v>
      </c>
      <c r="K582" s="575" t="s">
        <v>3442</v>
      </c>
      <c r="L582" s="575" t="s">
        <v>3442</v>
      </c>
      <c r="M582" s="575" t="s">
        <v>3442</v>
      </c>
    </row>
    <row r="583" spans="1:13" s="575" customFormat="1" x14ac:dyDescent="0.3">
      <c r="A583" s="575">
        <v>520613</v>
      </c>
      <c r="B583" s="613" t="s">
        <v>1885</v>
      </c>
      <c r="C583" s="575" t="s">
        <v>3442</v>
      </c>
      <c r="D583" s="575" t="s">
        <v>3442</v>
      </c>
      <c r="E583" s="575" t="s">
        <v>3442</v>
      </c>
      <c r="F583" s="575" t="s">
        <v>3442</v>
      </c>
      <c r="G583" s="575" t="s">
        <v>3442</v>
      </c>
      <c r="H583" s="575" t="s">
        <v>3442</v>
      </c>
      <c r="I583" s="575" t="s">
        <v>3442</v>
      </c>
      <c r="J583" s="575" t="s">
        <v>3442</v>
      </c>
      <c r="K583" s="575" t="s">
        <v>3442</v>
      </c>
      <c r="L583" s="575" t="s">
        <v>3442</v>
      </c>
      <c r="M583" s="575" t="s">
        <v>3442</v>
      </c>
    </row>
    <row r="584" spans="1:13" s="575" customFormat="1" x14ac:dyDescent="0.3">
      <c r="A584" s="575">
        <v>520831</v>
      </c>
      <c r="B584" s="613" t="s">
        <v>1885</v>
      </c>
      <c r="C584" s="575" t="s">
        <v>3442</v>
      </c>
      <c r="D584" s="575" t="s">
        <v>3442</v>
      </c>
      <c r="E584" s="575" t="s">
        <v>3442</v>
      </c>
      <c r="F584" s="575" t="s">
        <v>3442</v>
      </c>
      <c r="G584" s="575" t="s">
        <v>3442</v>
      </c>
      <c r="H584" s="575" t="s">
        <v>3442</v>
      </c>
      <c r="I584" s="575" t="s">
        <v>3442</v>
      </c>
      <c r="J584" s="575" t="s">
        <v>3442</v>
      </c>
      <c r="K584" s="575" t="s">
        <v>3442</v>
      </c>
      <c r="L584" s="575" t="s">
        <v>3442</v>
      </c>
      <c r="M584" s="575" t="s">
        <v>3442</v>
      </c>
    </row>
    <row r="585" spans="1:13" s="575" customFormat="1" x14ac:dyDescent="0.3">
      <c r="A585" s="575">
        <v>521466</v>
      </c>
      <c r="B585" s="613" t="s">
        <v>1885</v>
      </c>
      <c r="C585" s="575" t="s">
        <v>3442</v>
      </c>
      <c r="D585" s="575" t="s">
        <v>3442</v>
      </c>
      <c r="E585" s="575" t="s">
        <v>3442</v>
      </c>
      <c r="F585" s="575" t="s">
        <v>3442</v>
      </c>
      <c r="G585" s="575" t="s">
        <v>3442</v>
      </c>
      <c r="H585" s="575" t="s">
        <v>3442</v>
      </c>
      <c r="I585" s="575" t="s">
        <v>3442</v>
      </c>
      <c r="J585" s="575" t="s">
        <v>3442</v>
      </c>
      <c r="K585" s="575" t="s">
        <v>3442</v>
      </c>
      <c r="L585" s="575" t="s">
        <v>3442</v>
      </c>
      <c r="M585" s="575" t="s">
        <v>3442</v>
      </c>
    </row>
    <row r="586" spans="1:13" s="575" customFormat="1" x14ac:dyDescent="0.3">
      <c r="A586" s="575">
        <v>521494</v>
      </c>
      <c r="B586" s="613" t="s">
        <v>1885</v>
      </c>
      <c r="C586" s="575" t="s">
        <v>3442</v>
      </c>
      <c r="D586" s="575" t="s">
        <v>3442</v>
      </c>
      <c r="E586" s="575" t="s">
        <v>3442</v>
      </c>
      <c r="F586" s="575" t="s">
        <v>3442</v>
      </c>
      <c r="G586" s="575" t="s">
        <v>3442</v>
      </c>
      <c r="H586" s="575" t="s">
        <v>3442</v>
      </c>
      <c r="I586" s="575" t="s">
        <v>3442</v>
      </c>
      <c r="J586" s="575" t="s">
        <v>3442</v>
      </c>
      <c r="K586" s="575" t="s">
        <v>3442</v>
      </c>
      <c r="L586" s="575" t="s">
        <v>3442</v>
      </c>
      <c r="M586" s="575" t="s">
        <v>3442</v>
      </c>
    </row>
    <row r="587" spans="1:13" s="575" customFormat="1" x14ac:dyDescent="0.3">
      <c r="A587" s="575">
        <v>521552</v>
      </c>
      <c r="B587" s="613" t="s">
        <v>1885</v>
      </c>
      <c r="C587" s="575" t="s">
        <v>3442</v>
      </c>
      <c r="D587" s="575" t="s">
        <v>3442</v>
      </c>
      <c r="E587" s="575" t="s">
        <v>3442</v>
      </c>
      <c r="F587" s="575" t="s">
        <v>3442</v>
      </c>
      <c r="G587" s="575" t="s">
        <v>3442</v>
      </c>
      <c r="H587" s="575" t="s">
        <v>3442</v>
      </c>
      <c r="I587" s="575" t="s">
        <v>3442</v>
      </c>
      <c r="J587" s="575" t="s">
        <v>3442</v>
      </c>
      <c r="K587" s="575" t="s">
        <v>3442</v>
      </c>
      <c r="L587" s="575" t="s">
        <v>3442</v>
      </c>
      <c r="M587" s="575" t="s">
        <v>3442</v>
      </c>
    </row>
    <row r="588" spans="1:13" s="575" customFormat="1" x14ac:dyDescent="0.3">
      <c r="A588" s="575">
        <v>521603</v>
      </c>
      <c r="B588" s="613" t="s">
        <v>1885</v>
      </c>
      <c r="C588" s="575" t="s">
        <v>3442</v>
      </c>
      <c r="D588" s="575" t="s">
        <v>3442</v>
      </c>
      <c r="E588" s="575" t="s">
        <v>3442</v>
      </c>
      <c r="F588" s="575" t="s">
        <v>3442</v>
      </c>
      <c r="G588" s="575" t="s">
        <v>3442</v>
      </c>
      <c r="H588" s="575" t="s">
        <v>3442</v>
      </c>
      <c r="I588" s="575" t="s">
        <v>3442</v>
      </c>
      <c r="J588" s="575" t="s">
        <v>3442</v>
      </c>
      <c r="K588" s="575" t="s">
        <v>3442</v>
      </c>
      <c r="L588" s="575" t="s">
        <v>3442</v>
      </c>
      <c r="M588" s="575" t="s">
        <v>3442</v>
      </c>
    </row>
    <row r="589" spans="1:13" s="575" customFormat="1" x14ac:dyDescent="0.3">
      <c r="A589" s="575">
        <v>521607</v>
      </c>
      <c r="B589" s="613" t="s">
        <v>1885</v>
      </c>
      <c r="C589" s="575" t="s">
        <v>3442</v>
      </c>
      <c r="D589" s="575" t="s">
        <v>3442</v>
      </c>
      <c r="E589" s="575" t="s">
        <v>3442</v>
      </c>
      <c r="F589" s="575" t="s">
        <v>3442</v>
      </c>
      <c r="G589" s="575" t="s">
        <v>3442</v>
      </c>
      <c r="H589" s="575" t="s">
        <v>3442</v>
      </c>
      <c r="I589" s="575" t="s">
        <v>3442</v>
      </c>
      <c r="J589" s="575" t="s">
        <v>3442</v>
      </c>
      <c r="K589" s="575" t="s">
        <v>3442</v>
      </c>
      <c r="L589" s="575" t="s">
        <v>3442</v>
      </c>
      <c r="M589" s="575" t="s">
        <v>3442</v>
      </c>
    </row>
    <row r="590" spans="1:13" s="575" customFormat="1" x14ac:dyDescent="0.3">
      <c r="A590" s="575">
        <v>521621</v>
      </c>
      <c r="B590" s="613" t="s">
        <v>1885</v>
      </c>
      <c r="C590" s="575" t="s">
        <v>3442</v>
      </c>
      <c r="D590" s="575" t="s">
        <v>3442</v>
      </c>
      <c r="E590" s="575" t="s">
        <v>3442</v>
      </c>
      <c r="F590" s="575" t="s">
        <v>3442</v>
      </c>
      <c r="G590" s="575" t="s">
        <v>3442</v>
      </c>
      <c r="H590" s="575" t="s">
        <v>3442</v>
      </c>
      <c r="I590" s="575" t="s">
        <v>3442</v>
      </c>
      <c r="J590" s="575" t="s">
        <v>3442</v>
      </c>
      <c r="K590" s="575" t="s">
        <v>3442</v>
      </c>
      <c r="L590" s="575" t="s">
        <v>3442</v>
      </c>
      <c r="M590" s="575" t="s">
        <v>3442</v>
      </c>
    </row>
    <row r="591" spans="1:13" s="575" customFormat="1" x14ac:dyDescent="0.3">
      <c r="A591" s="575">
        <v>521650</v>
      </c>
      <c r="B591" s="613" t="s">
        <v>1885</v>
      </c>
      <c r="C591" s="575" t="s">
        <v>3442</v>
      </c>
      <c r="D591" s="575" t="s">
        <v>3442</v>
      </c>
      <c r="E591" s="575" t="s">
        <v>3442</v>
      </c>
      <c r="F591" s="575" t="s">
        <v>3442</v>
      </c>
      <c r="G591" s="575" t="s">
        <v>3442</v>
      </c>
      <c r="H591" s="575" t="s">
        <v>3442</v>
      </c>
      <c r="I591" s="575" t="s">
        <v>3442</v>
      </c>
      <c r="J591" s="575" t="s">
        <v>3442</v>
      </c>
      <c r="K591" s="575" t="s">
        <v>3442</v>
      </c>
      <c r="L591" s="575" t="s">
        <v>3442</v>
      </c>
      <c r="M591" s="575" t="s">
        <v>3442</v>
      </c>
    </row>
    <row r="592" spans="1:13" s="575" customFormat="1" x14ac:dyDescent="0.3">
      <c r="A592" s="575">
        <v>521668</v>
      </c>
      <c r="B592" s="613" t="s">
        <v>1885</v>
      </c>
      <c r="C592" s="575" t="s">
        <v>3442</v>
      </c>
      <c r="D592" s="575" t="s">
        <v>3442</v>
      </c>
      <c r="E592" s="575" t="s">
        <v>3442</v>
      </c>
      <c r="F592" s="575" t="s">
        <v>3442</v>
      </c>
      <c r="G592" s="575" t="s">
        <v>3442</v>
      </c>
      <c r="H592" s="575" t="s">
        <v>3442</v>
      </c>
      <c r="I592" s="575" t="s">
        <v>3442</v>
      </c>
      <c r="J592" s="575" t="s">
        <v>3442</v>
      </c>
      <c r="K592" s="575" t="s">
        <v>3442</v>
      </c>
      <c r="L592" s="575" t="s">
        <v>3442</v>
      </c>
      <c r="M592" s="575" t="s">
        <v>3442</v>
      </c>
    </row>
    <row r="593" spans="1:13" s="575" customFormat="1" x14ac:dyDescent="0.3">
      <c r="A593" s="575">
        <v>521803</v>
      </c>
      <c r="B593" s="613" t="s">
        <v>1885</v>
      </c>
      <c r="C593" s="575" t="s">
        <v>3442</v>
      </c>
      <c r="D593" s="575" t="s">
        <v>3442</v>
      </c>
      <c r="E593" s="575" t="s">
        <v>3442</v>
      </c>
      <c r="F593" s="575" t="s">
        <v>3442</v>
      </c>
      <c r="G593" s="575" t="s">
        <v>3442</v>
      </c>
      <c r="H593" s="575" t="s">
        <v>3442</v>
      </c>
      <c r="I593" s="575" t="s">
        <v>3442</v>
      </c>
      <c r="J593" s="575" t="s">
        <v>3442</v>
      </c>
      <c r="K593" s="575" t="s">
        <v>3442</v>
      </c>
      <c r="L593" s="575" t="s">
        <v>3442</v>
      </c>
      <c r="M593" s="575" t="s">
        <v>3442</v>
      </c>
    </row>
    <row r="594" spans="1:13" s="575" customFormat="1" x14ac:dyDescent="0.3">
      <c r="A594" s="575">
        <v>521807</v>
      </c>
      <c r="B594" s="613" t="s">
        <v>1885</v>
      </c>
      <c r="C594" s="575" t="s">
        <v>3442</v>
      </c>
      <c r="D594" s="575" t="s">
        <v>3442</v>
      </c>
      <c r="E594" s="575" t="s">
        <v>3442</v>
      </c>
      <c r="F594" s="575" t="s">
        <v>3442</v>
      </c>
      <c r="G594" s="575" t="s">
        <v>3442</v>
      </c>
      <c r="H594" s="575" t="s">
        <v>3442</v>
      </c>
      <c r="I594" s="575" t="s">
        <v>3442</v>
      </c>
      <c r="J594" s="575" t="s">
        <v>3442</v>
      </c>
      <c r="K594" s="575" t="s">
        <v>3442</v>
      </c>
      <c r="L594" s="575" t="s">
        <v>3442</v>
      </c>
      <c r="M594" s="575" t="s">
        <v>3442</v>
      </c>
    </row>
    <row r="595" spans="1:13" s="575" customFormat="1" x14ac:dyDescent="0.3">
      <c r="A595" s="575">
        <v>521825</v>
      </c>
      <c r="B595" s="613" t="s">
        <v>1885</v>
      </c>
      <c r="C595" s="575" t="s">
        <v>3442</v>
      </c>
      <c r="D595" s="575" t="s">
        <v>3442</v>
      </c>
      <c r="E595" s="575" t="s">
        <v>3442</v>
      </c>
      <c r="F595" s="575" t="s">
        <v>3442</v>
      </c>
      <c r="G595" s="575" t="s">
        <v>3442</v>
      </c>
      <c r="H595" s="575" t="s">
        <v>3442</v>
      </c>
      <c r="I595" s="575" t="s">
        <v>3442</v>
      </c>
      <c r="J595" s="575" t="s">
        <v>3442</v>
      </c>
      <c r="K595" s="575" t="s">
        <v>3442</v>
      </c>
      <c r="L595" s="575" t="s">
        <v>3442</v>
      </c>
      <c r="M595" s="575" t="s">
        <v>3442</v>
      </c>
    </row>
    <row r="596" spans="1:13" s="575" customFormat="1" x14ac:dyDescent="0.3">
      <c r="A596" s="575">
        <v>522102</v>
      </c>
      <c r="B596" s="613" t="s">
        <v>1885</v>
      </c>
      <c r="C596" s="575" t="s">
        <v>3442</v>
      </c>
      <c r="D596" s="575" t="s">
        <v>3442</v>
      </c>
      <c r="E596" s="575" t="s">
        <v>3442</v>
      </c>
      <c r="F596" s="575" t="s">
        <v>3442</v>
      </c>
      <c r="G596" s="575" t="s">
        <v>3442</v>
      </c>
      <c r="H596" s="575" t="s">
        <v>3442</v>
      </c>
      <c r="I596" s="575" t="s">
        <v>3442</v>
      </c>
      <c r="J596" s="575" t="s">
        <v>3442</v>
      </c>
      <c r="K596" s="575" t="s">
        <v>3442</v>
      </c>
      <c r="L596" s="575" t="s">
        <v>3442</v>
      </c>
      <c r="M596" s="575" t="s">
        <v>3442</v>
      </c>
    </row>
    <row r="597" spans="1:13" s="575" customFormat="1" x14ac:dyDescent="0.3">
      <c r="A597" s="575">
        <v>522354</v>
      </c>
      <c r="B597" s="613" t="s">
        <v>1885</v>
      </c>
      <c r="C597" s="575" t="s">
        <v>3442</v>
      </c>
      <c r="D597" s="575" t="s">
        <v>3442</v>
      </c>
      <c r="E597" s="575" t="s">
        <v>3442</v>
      </c>
      <c r="F597" s="575" t="s">
        <v>3442</v>
      </c>
      <c r="G597" s="575" t="s">
        <v>3442</v>
      </c>
      <c r="H597" s="575" t="s">
        <v>3442</v>
      </c>
      <c r="I597" s="575" t="s">
        <v>3442</v>
      </c>
      <c r="J597" s="575" t="s">
        <v>3442</v>
      </c>
      <c r="K597" s="575" t="s">
        <v>3442</v>
      </c>
      <c r="L597" s="575" t="s">
        <v>3442</v>
      </c>
      <c r="M597" s="575" t="s">
        <v>3442</v>
      </c>
    </row>
    <row r="598" spans="1:13" s="575" customFormat="1" x14ac:dyDescent="0.3">
      <c r="A598" s="575">
        <v>522386</v>
      </c>
      <c r="B598" s="613" t="s">
        <v>1885</v>
      </c>
      <c r="C598" s="575" t="s">
        <v>3442</v>
      </c>
      <c r="D598" s="575" t="s">
        <v>3442</v>
      </c>
      <c r="E598" s="575" t="s">
        <v>3442</v>
      </c>
      <c r="F598" s="575" t="s">
        <v>3442</v>
      </c>
      <c r="G598" s="575" t="s">
        <v>3442</v>
      </c>
      <c r="H598" s="575" t="s">
        <v>3442</v>
      </c>
      <c r="I598" s="575" t="s">
        <v>3442</v>
      </c>
      <c r="J598" s="575" t="s">
        <v>3442</v>
      </c>
      <c r="K598" s="575" t="s">
        <v>3442</v>
      </c>
      <c r="L598" s="575" t="s">
        <v>3442</v>
      </c>
      <c r="M598" s="575" t="s">
        <v>3442</v>
      </c>
    </row>
    <row r="599" spans="1:13" s="575" customFormat="1" x14ac:dyDescent="0.3">
      <c r="A599" s="575">
        <v>522437</v>
      </c>
      <c r="B599" s="613" t="s">
        <v>1885</v>
      </c>
      <c r="C599" s="575" t="s">
        <v>3442</v>
      </c>
      <c r="D599" s="575" t="s">
        <v>3442</v>
      </c>
      <c r="E599" s="575" t="s">
        <v>3442</v>
      </c>
      <c r="F599" s="575" t="s">
        <v>3442</v>
      </c>
      <c r="G599" s="575" t="s">
        <v>3442</v>
      </c>
      <c r="H599" s="575" t="s">
        <v>3442</v>
      </c>
      <c r="I599" s="575" t="s">
        <v>3442</v>
      </c>
      <c r="J599" s="575" t="s">
        <v>3442</v>
      </c>
      <c r="K599" s="575" t="s">
        <v>3442</v>
      </c>
      <c r="L599" s="575" t="s">
        <v>3442</v>
      </c>
      <c r="M599" s="575" t="s">
        <v>3442</v>
      </c>
    </row>
    <row r="600" spans="1:13" s="575" customFormat="1" x14ac:dyDescent="0.3">
      <c r="A600" s="575">
        <v>522481</v>
      </c>
      <c r="B600" s="613" t="s">
        <v>1885</v>
      </c>
      <c r="C600" s="575" t="s">
        <v>3442</v>
      </c>
      <c r="D600" s="575" t="s">
        <v>3442</v>
      </c>
      <c r="E600" s="575" t="s">
        <v>3442</v>
      </c>
      <c r="F600" s="575" t="s">
        <v>3442</v>
      </c>
      <c r="G600" s="575" t="s">
        <v>3442</v>
      </c>
      <c r="H600" s="575" t="s">
        <v>3442</v>
      </c>
      <c r="I600" s="575" t="s">
        <v>3442</v>
      </c>
      <c r="J600" s="575" t="s">
        <v>3442</v>
      </c>
      <c r="K600" s="575" t="s">
        <v>3442</v>
      </c>
      <c r="L600" s="575" t="s">
        <v>3442</v>
      </c>
      <c r="M600" s="575" t="s">
        <v>3442</v>
      </c>
    </row>
    <row r="601" spans="1:13" s="575" customFormat="1" x14ac:dyDescent="0.3">
      <c r="A601" s="575">
        <v>522567</v>
      </c>
      <c r="B601" s="613" t="s">
        <v>1885</v>
      </c>
      <c r="C601" s="575" t="s">
        <v>3442</v>
      </c>
      <c r="D601" s="575" t="s">
        <v>3442</v>
      </c>
      <c r="E601" s="575" t="s">
        <v>3442</v>
      </c>
      <c r="F601" s="575" t="s">
        <v>3442</v>
      </c>
      <c r="G601" s="575" t="s">
        <v>3442</v>
      </c>
      <c r="H601" s="575" t="s">
        <v>3442</v>
      </c>
      <c r="I601" s="575" t="s">
        <v>3442</v>
      </c>
      <c r="J601" s="575" t="s">
        <v>3442</v>
      </c>
      <c r="K601" s="575" t="s">
        <v>3442</v>
      </c>
      <c r="L601" s="575" t="s">
        <v>3442</v>
      </c>
      <c r="M601" s="575" t="s">
        <v>3442</v>
      </c>
    </row>
    <row r="602" spans="1:13" s="575" customFormat="1" x14ac:dyDescent="0.3">
      <c r="A602" s="575">
        <v>522604</v>
      </c>
      <c r="B602" s="613" t="s">
        <v>1885</v>
      </c>
      <c r="C602" s="575" t="s">
        <v>3442</v>
      </c>
      <c r="D602" s="575" t="s">
        <v>3442</v>
      </c>
      <c r="E602" s="575" t="s">
        <v>3442</v>
      </c>
      <c r="F602" s="575" t="s">
        <v>3442</v>
      </c>
      <c r="G602" s="575" t="s">
        <v>3442</v>
      </c>
      <c r="H602" s="575" t="s">
        <v>3442</v>
      </c>
      <c r="I602" s="575" t="s">
        <v>3442</v>
      </c>
      <c r="J602" s="575" t="s">
        <v>3442</v>
      </c>
      <c r="K602" s="575" t="s">
        <v>3442</v>
      </c>
      <c r="L602" s="575" t="s">
        <v>3442</v>
      </c>
      <c r="M602" s="575" t="s">
        <v>3442</v>
      </c>
    </row>
    <row r="603" spans="1:13" s="575" customFormat="1" x14ac:dyDescent="0.3">
      <c r="A603" s="575">
        <v>522635</v>
      </c>
      <c r="B603" s="613" t="s">
        <v>1885</v>
      </c>
      <c r="C603" s="575" t="s">
        <v>3442</v>
      </c>
      <c r="D603" s="575" t="s">
        <v>3442</v>
      </c>
      <c r="E603" s="575" t="s">
        <v>3442</v>
      </c>
      <c r="F603" s="575" t="s">
        <v>3442</v>
      </c>
      <c r="G603" s="575" t="s">
        <v>3442</v>
      </c>
      <c r="H603" s="575" t="s">
        <v>3442</v>
      </c>
      <c r="I603" s="575" t="s">
        <v>3442</v>
      </c>
      <c r="J603" s="575" t="s">
        <v>3442</v>
      </c>
      <c r="K603" s="575" t="s">
        <v>3442</v>
      </c>
      <c r="L603" s="575" t="s">
        <v>3442</v>
      </c>
      <c r="M603" s="575" t="s">
        <v>3442</v>
      </c>
    </row>
    <row r="604" spans="1:13" s="575" customFormat="1" x14ac:dyDescent="0.3">
      <c r="A604" s="575">
        <v>522692</v>
      </c>
      <c r="B604" s="613" t="s">
        <v>1885</v>
      </c>
      <c r="C604" s="575" t="s">
        <v>3442</v>
      </c>
      <c r="D604" s="575" t="s">
        <v>3442</v>
      </c>
      <c r="E604" s="575" t="s">
        <v>3442</v>
      </c>
      <c r="F604" s="575" t="s">
        <v>3442</v>
      </c>
      <c r="G604" s="575" t="s">
        <v>3442</v>
      </c>
      <c r="H604" s="575" t="s">
        <v>3442</v>
      </c>
      <c r="I604" s="575" t="s">
        <v>3442</v>
      </c>
      <c r="J604" s="575" t="s">
        <v>3442</v>
      </c>
      <c r="K604" s="575" t="s">
        <v>3442</v>
      </c>
      <c r="L604" s="575" t="s">
        <v>3442</v>
      </c>
      <c r="M604" s="575" t="s">
        <v>3442</v>
      </c>
    </row>
    <row r="605" spans="1:13" s="575" customFormat="1" x14ac:dyDescent="0.3">
      <c r="A605" s="575">
        <v>522693</v>
      </c>
      <c r="B605" s="613" t="s">
        <v>1885</v>
      </c>
      <c r="C605" s="575" t="s">
        <v>3442</v>
      </c>
      <c r="D605" s="575" t="s">
        <v>3442</v>
      </c>
      <c r="E605" s="575" t="s">
        <v>3442</v>
      </c>
      <c r="F605" s="575" t="s">
        <v>3442</v>
      </c>
      <c r="G605" s="575" t="s">
        <v>3442</v>
      </c>
      <c r="H605" s="575" t="s">
        <v>3442</v>
      </c>
      <c r="I605" s="575" t="s">
        <v>3442</v>
      </c>
      <c r="J605" s="575" t="s">
        <v>3442</v>
      </c>
      <c r="K605" s="575" t="s">
        <v>3442</v>
      </c>
      <c r="L605" s="575" t="s">
        <v>3442</v>
      </c>
      <c r="M605" s="575" t="s">
        <v>3442</v>
      </c>
    </row>
    <row r="606" spans="1:13" s="575" customFormat="1" x14ac:dyDescent="0.3">
      <c r="A606" s="575">
        <v>522694</v>
      </c>
      <c r="B606" s="613" t="s">
        <v>1885</v>
      </c>
      <c r="C606" s="575" t="s">
        <v>3442</v>
      </c>
      <c r="D606" s="575" t="s">
        <v>3442</v>
      </c>
      <c r="E606" s="575" t="s">
        <v>3442</v>
      </c>
      <c r="F606" s="575" t="s">
        <v>3442</v>
      </c>
      <c r="G606" s="575" t="s">
        <v>3442</v>
      </c>
      <c r="H606" s="575" t="s">
        <v>3442</v>
      </c>
      <c r="I606" s="575" t="s">
        <v>3442</v>
      </c>
      <c r="J606" s="575" t="s">
        <v>3442</v>
      </c>
      <c r="K606" s="575" t="s">
        <v>3442</v>
      </c>
      <c r="L606" s="575" t="s">
        <v>3442</v>
      </c>
      <c r="M606" s="575" t="s">
        <v>3442</v>
      </c>
    </row>
    <row r="607" spans="1:13" s="575" customFormat="1" x14ac:dyDescent="0.3">
      <c r="A607" s="575">
        <v>522758</v>
      </c>
      <c r="B607" s="613" t="s">
        <v>1885</v>
      </c>
      <c r="C607" s="575" t="s">
        <v>3442</v>
      </c>
      <c r="D607" s="575" t="s">
        <v>3442</v>
      </c>
      <c r="E607" s="575" t="s">
        <v>3442</v>
      </c>
      <c r="F607" s="575" t="s">
        <v>3442</v>
      </c>
      <c r="G607" s="575" t="s">
        <v>3442</v>
      </c>
      <c r="H607" s="575" t="s">
        <v>3442</v>
      </c>
      <c r="I607" s="575" t="s">
        <v>3442</v>
      </c>
      <c r="J607" s="575" t="s">
        <v>3442</v>
      </c>
      <c r="K607" s="575" t="s">
        <v>3442</v>
      </c>
      <c r="L607" s="575" t="s">
        <v>3442</v>
      </c>
      <c r="M607" s="575" t="s">
        <v>3442</v>
      </c>
    </row>
    <row r="608" spans="1:13" s="575" customFormat="1" x14ac:dyDescent="0.3">
      <c r="A608" s="575">
        <v>522767</v>
      </c>
      <c r="B608" s="613" t="s">
        <v>1885</v>
      </c>
      <c r="C608" s="575" t="s">
        <v>3442</v>
      </c>
      <c r="D608" s="575" t="s">
        <v>3442</v>
      </c>
      <c r="E608" s="575" t="s">
        <v>3442</v>
      </c>
      <c r="F608" s="575" t="s">
        <v>3442</v>
      </c>
      <c r="G608" s="575" t="s">
        <v>3442</v>
      </c>
      <c r="H608" s="575" t="s">
        <v>3442</v>
      </c>
      <c r="I608" s="575" t="s">
        <v>3442</v>
      </c>
      <c r="J608" s="575" t="s">
        <v>3442</v>
      </c>
      <c r="K608" s="575" t="s">
        <v>3442</v>
      </c>
      <c r="L608" s="575" t="s">
        <v>3442</v>
      </c>
      <c r="M608" s="575" t="s">
        <v>3442</v>
      </c>
    </row>
    <row r="609" spans="1:13" s="575" customFormat="1" x14ac:dyDescent="0.3">
      <c r="A609" s="575">
        <v>522799</v>
      </c>
      <c r="B609" s="613" t="s">
        <v>1885</v>
      </c>
      <c r="C609" s="575" t="s">
        <v>3442</v>
      </c>
      <c r="D609" s="575" t="s">
        <v>3442</v>
      </c>
      <c r="E609" s="575" t="s">
        <v>3442</v>
      </c>
      <c r="F609" s="575" t="s">
        <v>3442</v>
      </c>
      <c r="G609" s="575" t="s">
        <v>3442</v>
      </c>
      <c r="H609" s="575" t="s">
        <v>3442</v>
      </c>
      <c r="I609" s="575" t="s">
        <v>3442</v>
      </c>
      <c r="J609" s="575" t="s">
        <v>3442</v>
      </c>
      <c r="K609" s="575" t="s">
        <v>3442</v>
      </c>
      <c r="L609" s="575" t="s">
        <v>3442</v>
      </c>
      <c r="M609" s="575" t="s">
        <v>3442</v>
      </c>
    </row>
    <row r="610" spans="1:13" s="575" customFormat="1" x14ac:dyDescent="0.3">
      <c r="A610" s="575">
        <v>522856</v>
      </c>
      <c r="B610" s="613" t="s">
        <v>1885</v>
      </c>
      <c r="C610" s="575" t="s">
        <v>3442</v>
      </c>
      <c r="D610" s="575" t="s">
        <v>3442</v>
      </c>
      <c r="E610" s="575" t="s">
        <v>3442</v>
      </c>
      <c r="F610" s="575" t="s">
        <v>3442</v>
      </c>
      <c r="G610" s="575" t="s">
        <v>3442</v>
      </c>
      <c r="H610" s="575" t="s">
        <v>3442</v>
      </c>
      <c r="I610" s="575" t="s">
        <v>3442</v>
      </c>
      <c r="J610" s="575" t="s">
        <v>3442</v>
      </c>
      <c r="K610" s="575" t="s">
        <v>3442</v>
      </c>
      <c r="L610" s="575" t="s">
        <v>3442</v>
      </c>
      <c r="M610" s="575" t="s">
        <v>3442</v>
      </c>
    </row>
    <row r="611" spans="1:13" s="575" customFormat="1" x14ac:dyDescent="0.3">
      <c r="A611" s="575">
        <v>522859</v>
      </c>
      <c r="B611" s="613" t="s">
        <v>1885</v>
      </c>
      <c r="C611" s="575" t="s">
        <v>3442</v>
      </c>
      <c r="D611" s="575" t="s">
        <v>3442</v>
      </c>
      <c r="E611" s="575" t="s">
        <v>3442</v>
      </c>
      <c r="F611" s="575" t="s">
        <v>3442</v>
      </c>
      <c r="G611" s="575" t="s">
        <v>3442</v>
      </c>
      <c r="H611" s="575" t="s">
        <v>3442</v>
      </c>
      <c r="I611" s="575" t="s">
        <v>3442</v>
      </c>
      <c r="J611" s="575" t="s">
        <v>3442</v>
      </c>
      <c r="K611" s="575" t="s">
        <v>3442</v>
      </c>
      <c r="L611" s="575" t="s">
        <v>3442</v>
      </c>
      <c r="M611" s="575" t="s">
        <v>3442</v>
      </c>
    </row>
    <row r="612" spans="1:13" s="575" customFormat="1" x14ac:dyDescent="0.3">
      <c r="A612" s="575">
        <v>522866</v>
      </c>
      <c r="B612" s="613" t="s">
        <v>1885</v>
      </c>
      <c r="C612" s="575" t="s">
        <v>3442</v>
      </c>
      <c r="D612" s="575" t="s">
        <v>3442</v>
      </c>
      <c r="E612" s="575" t="s">
        <v>3442</v>
      </c>
      <c r="F612" s="575" t="s">
        <v>3442</v>
      </c>
      <c r="G612" s="575" t="s">
        <v>3442</v>
      </c>
      <c r="H612" s="575" t="s">
        <v>3442</v>
      </c>
      <c r="I612" s="575" t="s">
        <v>3442</v>
      </c>
      <c r="J612" s="575" t="s">
        <v>3442</v>
      </c>
      <c r="K612" s="575" t="s">
        <v>3442</v>
      </c>
      <c r="L612" s="575" t="s">
        <v>3442</v>
      </c>
      <c r="M612" s="575" t="s">
        <v>3442</v>
      </c>
    </row>
    <row r="613" spans="1:13" s="575" customFormat="1" x14ac:dyDescent="0.3">
      <c r="A613" s="575">
        <v>522915</v>
      </c>
      <c r="B613" s="613" t="s">
        <v>1885</v>
      </c>
      <c r="C613" s="575" t="s">
        <v>3442</v>
      </c>
      <c r="D613" s="575" t="s">
        <v>3442</v>
      </c>
      <c r="E613" s="575" t="s">
        <v>3442</v>
      </c>
      <c r="F613" s="575" t="s">
        <v>3442</v>
      </c>
      <c r="G613" s="575" t="s">
        <v>3442</v>
      </c>
      <c r="H613" s="575" t="s">
        <v>3442</v>
      </c>
      <c r="I613" s="575" t="s">
        <v>3442</v>
      </c>
      <c r="J613" s="575" t="s">
        <v>3442</v>
      </c>
      <c r="K613" s="575" t="s">
        <v>3442</v>
      </c>
      <c r="L613" s="575" t="s">
        <v>3442</v>
      </c>
      <c r="M613" s="575" t="s">
        <v>3442</v>
      </c>
    </row>
    <row r="614" spans="1:13" s="575" customFormat="1" x14ac:dyDescent="0.3">
      <c r="A614" s="575">
        <v>522943</v>
      </c>
      <c r="B614" s="613" t="s">
        <v>1885</v>
      </c>
      <c r="C614" s="575" t="s">
        <v>3442</v>
      </c>
      <c r="D614" s="575" t="s">
        <v>3442</v>
      </c>
      <c r="E614" s="575" t="s">
        <v>3442</v>
      </c>
      <c r="F614" s="575" t="s">
        <v>3442</v>
      </c>
      <c r="G614" s="575" t="s">
        <v>3442</v>
      </c>
      <c r="H614" s="575" t="s">
        <v>3442</v>
      </c>
      <c r="I614" s="575" t="s">
        <v>3442</v>
      </c>
      <c r="J614" s="575" t="s">
        <v>3442</v>
      </c>
      <c r="K614" s="575" t="s">
        <v>3442</v>
      </c>
      <c r="L614" s="575" t="s">
        <v>3442</v>
      </c>
      <c r="M614" s="575" t="s">
        <v>3442</v>
      </c>
    </row>
    <row r="615" spans="1:13" s="575" customFormat="1" x14ac:dyDescent="0.3">
      <c r="A615" s="575">
        <v>522946</v>
      </c>
      <c r="B615" s="613" t="s">
        <v>1885</v>
      </c>
      <c r="C615" s="575" t="s">
        <v>3442</v>
      </c>
      <c r="D615" s="575" t="s">
        <v>3442</v>
      </c>
      <c r="E615" s="575" t="s">
        <v>3442</v>
      </c>
      <c r="F615" s="575" t="s">
        <v>3442</v>
      </c>
      <c r="G615" s="575" t="s">
        <v>3442</v>
      </c>
      <c r="H615" s="575" t="s">
        <v>3442</v>
      </c>
      <c r="I615" s="575" t="s">
        <v>3442</v>
      </c>
      <c r="J615" s="575" t="s">
        <v>3442</v>
      </c>
      <c r="K615" s="575" t="s">
        <v>3442</v>
      </c>
      <c r="L615" s="575" t="s">
        <v>3442</v>
      </c>
      <c r="M615" s="575" t="s">
        <v>3442</v>
      </c>
    </row>
    <row r="616" spans="1:13" s="575" customFormat="1" x14ac:dyDescent="0.3">
      <c r="A616" s="575">
        <v>522958</v>
      </c>
      <c r="B616" s="613" t="s">
        <v>1885</v>
      </c>
      <c r="C616" s="575" t="s">
        <v>3442</v>
      </c>
      <c r="D616" s="575" t="s">
        <v>3442</v>
      </c>
      <c r="E616" s="575" t="s">
        <v>3442</v>
      </c>
      <c r="F616" s="575" t="s">
        <v>3442</v>
      </c>
      <c r="G616" s="575" t="s">
        <v>3442</v>
      </c>
      <c r="H616" s="575" t="s">
        <v>3442</v>
      </c>
      <c r="I616" s="575" t="s">
        <v>3442</v>
      </c>
      <c r="J616" s="575" t="s">
        <v>3442</v>
      </c>
      <c r="K616" s="575" t="s">
        <v>3442</v>
      </c>
      <c r="L616" s="575" t="s">
        <v>3442</v>
      </c>
      <c r="M616" s="575" t="s">
        <v>3442</v>
      </c>
    </row>
    <row r="617" spans="1:13" s="575" customFormat="1" x14ac:dyDescent="0.3">
      <c r="A617" s="575">
        <v>523024</v>
      </c>
      <c r="B617" s="613" t="s">
        <v>1885</v>
      </c>
      <c r="C617" s="575" t="s">
        <v>3442</v>
      </c>
      <c r="D617" s="575" t="s">
        <v>3442</v>
      </c>
      <c r="E617" s="575" t="s">
        <v>3442</v>
      </c>
      <c r="F617" s="575" t="s">
        <v>3442</v>
      </c>
      <c r="G617" s="575" t="s">
        <v>3442</v>
      </c>
      <c r="H617" s="575" t="s">
        <v>3442</v>
      </c>
      <c r="I617" s="575" t="s">
        <v>3442</v>
      </c>
      <c r="J617" s="575" t="s">
        <v>3442</v>
      </c>
      <c r="K617" s="575" t="s">
        <v>3442</v>
      </c>
      <c r="L617" s="575" t="s">
        <v>3442</v>
      </c>
      <c r="M617" s="575" t="s">
        <v>3442</v>
      </c>
    </row>
    <row r="618" spans="1:13" s="575" customFormat="1" x14ac:dyDescent="0.3">
      <c r="A618" s="575">
        <v>523032</v>
      </c>
      <c r="B618" s="613" t="s">
        <v>1885</v>
      </c>
      <c r="C618" s="575" t="s">
        <v>3442</v>
      </c>
      <c r="D618" s="575" t="s">
        <v>3442</v>
      </c>
      <c r="E618" s="575" t="s">
        <v>3442</v>
      </c>
      <c r="F618" s="575" t="s">
        <v>3442</v>
      </c>
      <c r="G618" s="575" t="s">
        <v>3442</v>
      </c>
      <c r="H618" s="575" t="s">
        <v>3442</v>
      </c>
      <c r="I618" s="575" t="s">
        <v>3442</v>
      </c>
      <c r="J618" s="575" t="s">
        <v>3442</v>
      </c>
      <c r="K618" s="575" t="s">
        <v>3442</v>
      </c>
      <c r="L618" s="575" t="s">
        <v>3442</v>
      </c>
      <c r="M618" s="575" t="s">
        <v>3442</v>
      </c>
    </row>
    <row r="619" spans="1:13" s="575" customFormat="1" x14ac:dyDescent="0.3">
      <c r="A619" s="575">
        <v>523122</v>
      </c>
      <c r="B619" s="613" t="s">
        <v>1885</v>
      </c>
      <c r="C619" s="575" t="s">
        <v>3442</v>
      </c>
      <c r="D619" s="575" t="s">
        <v>3442</v>
      </c>
      <c r="E619" s="575" t="s">
        <v>3442</v>
      </c>
      <c r="F619" s="575" t="s">
        <v>3442</v>
      </c>
      <c r="G619" s="575" t="s">
        <v>3442</v>
      </c>
      <c r="H619" s="575" t="s">
        <v>3442</v>
      </c>
      <c r="I619" s="575" t="s">
        <v>3442</v>
      </c>
      <c r="J619" s="575" t="s">
        <v>3442</v>
      </c>
      <c r="K619" s="575" t="s">
        <v>3442</v>
      </c>
      <c r="L619" s="575" t="s">
        <v>3442</v>
      </c>
      <c r="M619" s="575" t="s">
        <v>3442</v>
      </c>
    </row>
    <row r="620" spans="1:13" s="575" customFormat="1" x14ac:dyDescent="0.3">
      <c r="A620" s="575">
        <v>523144</v>
      </c>
      <c r="B620" s="613" t="s">
        <v>1885</v>
      </c>
      <c r="C620" s="575" t="s">
        <v>3442</v>
      </c>
      <c r="D620" s="575" t="s">
        <v>3442</v>
      </c>
      <c r="E620" s="575" t="s">
        <v>3442</v>
      </c>
      <c r="F620" s="575" t="s">
        <v>3442</v>
      </c>
      <c r="G620" s="575" t="s">
        <v>3442</v>
      </c>
      <c r="H620" s="575" t="s">
        <v>3442</v>
      </c>
      <c r="I620" s="575" t="s">
        <v>3442</v>
      </c>
      <c r="J620" s="575" t="s">
        <v>3442</v>
      </c>
      <c r="K620" s="575" t="s">
        <v>3442</v>
      </c>
      <c r="L620" s="575" t="s">
        <v>3442</v>
      </c>
      <c r="M620" s="575" t="s">
        <v>3442</v>
      </c>
    </row>
    <row r="621" spans="1:13" s="575" customFormat="1" x14ac:dyDescent="0.3">
      <c r="A621" s="575">
        <v>523371</v>
      </c>
      <c r="B621" s="613" t="s">
        <v>1885</v>
      </c>
      <c r="C621" s="575" t="s">
        <v>3442</v>
      </c>
      <c r="D621" s="575" t="s">
        <v>3442</v>
      </c>
      <c r="E621" s="575" t="s">
        <v>3442</v>
      </c>
      <c r="F621" s="575" t="s">
        <v>3442</v>
      </c>
      <c r="G621" s="575" t="s">
        <v>3442</v>
      </c>
      <c r="H621" s="575" t="s">
        <v>3442</v>
      </c>
      <c r="I621" s="575" t="s">
        <v>3442</v>
      </c>
      <c r="J621" s="575" t="s">
        <v>3442</v>
      </c>
      <c r="K621" s="575" t="s">
        <v>3442</v>
      </c>
      <c r="L621" s="575" t="s">
        <v>3442</v>
      </c>
      <c r="M621" s="575" t="s">
        <v>3442</v>
      </c>
    </row>
    <row r="622" spans="1:13" s="575" customFormat="1" x14ac:dyDescent="0.3">
      <c r="A622" s="575">
        <v>523375</v>
      </c>
      <c r="B622" s="613" t="s">
        <v>1885</v>
      </c>
      <c r="C622" s="575" t="s">
        <v>3442</v>
      </c>
      <c r="D622" s="575" t="s">
        <v>3442</v>
      </c>
      <c r="E622" s="575" t="s">
        <v>3442</v>
      </c>
      <c r="F622" s="575" t="s">
        <v>3442</v>
      </c>
      <c r="G622" s="575" t="s">
        <v>3442</v>
      </c>
      <c r="H622" s="575" t="s">
        <v>3442</v>
      </c>
      <c r="I622" s="575" t="s">
        <v>3442</v>
      </c>
      <c r="J622" s="575" t="s">
        <v>3442</v>
      </c>
      <c r="K622" s="575" t="s">
        <v>3442</v>
      </c>
      <c r="L622" s="575" t="s">
        <v>3442</v>
      </c>
      <c r="M622" s="575" t="s">
        <v>3442</v>
      </c>
    </row>
    <row r="623" spans="1:13" s="575" customFormat="1" x14ac:dyDescent="0.3">
      <c r="A623" s="575">
        <v>523408</v>
      </c>
      <c r="B623" s="613" t="s">
        <v>1885</v>
      </c>
      <c r="C623" s="575" t="s">
        <v>3442</v>
      </c>
      <c r="D623" s="575" t="s">
        <v>3442</v>
      </c>
      <c r="E623" s="575" t="s">
        <v>3442</v>
      </c>
      <c r="F623" s="575" t="s">
        <v>3442</v>
      </c>
      <c r="G623" s="575" t="s">
        <v>3442</v>
      </c>
      <c r="H623" s="575" t="s">
        <v>3442</v>
      </c>
      <c r="I623" s="575" t="s">
        <v>3442</v>
      </c>
      <c r="J623" s="575" t="s">
        <v>3442</v>
      </c>
      <c r="K623" s="575" t="s">
        <v>3442</v>
      </c>
      <c r="L623" s="575" t="s">
        <v>3442</v>
      </c>
      <c r="M623" s="575" t="s">
        <v>3442</v>
      </c>
    </row>
    <row r="624" spans="1:13" s="575" customFormat="1" x14ac:dyDescent="0.3">
      <c r="A624" s="575">
        <v>523410</v>
      </c>
      <c r="B624" s="613" t="s">
        <v>1885</v>
      </c>
      <c r="C624" s="575" t="s">
        <v>3442</v>
      </c>
      <c r="D624" s="575" t="s">
        <v>3442</v>
      </c>
      <c r="E624" s="575" t="s">
        <v>3442</v>
      </c>
      <c r="F624" s="575" t="s">
        <v>3442</v>
      </c>
      <c r="G624" s="575" t="s">
        <v>3442</v>
      </c>
      <c r="H624" s="575" t="s">
        <v>3442</v>
      </c>
      <c r="I624" s="575" t="s">
        <v>3442</v>
      </c>
      <c r="J624" s="575" t="s">
        <v>3442</v>
      </c>
      <c r="K624" s="575" t="s">
        <v>3442</v>
      </c>
      <c r="L624" s="575" t="s">
        <v>3442</v>
      </c>
      <c r="M624" s="575" t="s">
        <v>3442</v>
      </c>
    </row>
    <row r="625" spans="1:13" s="575" customFormat="1" x14ac:dyDescent="0.3">
      <c r="A625" s="575">
        <v>523530</v>
      </c>
      <c r="B625" s="613" t="s">
        <v>1885</v>
      </c>
      <c r="C625" s="575" t="s">
        <v>3442</v>
      </c>
      <c r="D625" s="575" t="s">
        <v>3442</v>
      </c>
      <c r="E625" s="575" t="s">
        <v>3442</v>
      </c>
      <c r="F625" s="575" t="s">
        <v>3442</v>
      </c>
      <c r="G625" s="575" t="s">
        <v>3442</v>
      </c>
      <c r="H625" s="575" t="s">
        <v>3442</v>
      </c>
      <c r="I625" s="575" t="s">
        <v>3442</v>
      </c>
      <c r="J625" s="575" t="s">
        <v>3442</v>
      </c>
      <c r="K625" s="575" t="s">
        <v>3442</v>
      </c>
      <c r="L625" s="575" t="s">
        <v>3442</v>
      </c>
      <c r="M625" s="575" t="s">
        <v>3442</v>
      </c>
    </row>
    <row r="626" spans="1:13" s="575" customFormat="1" x14ac:dyDescent="0.3">
      <c r="A626" s="575">
        <v>523558</v>
      </c>
      <c r="B626" s="613" t="s">
        <v>1885</v>
      </c>
      <c r="C626" s="575" t="s">
        <v>3442</v>
      </c>
      <c r="D626" s="575" t="s">
        <v>3442</v>
      </c>
      <c r="E626" s="575" t="s">
        <v>3442</v>
      </c>
      <c r="F626" s="575" t="s">
        <v>3442</v>
      </c>
      <c r="G626" s="575" t="s">
        <v>3442</v>
      </c>
      <c r="H626" s="575" t="s">
        <v>3442</v>
      </c>
      <c r="I626" s="575" t="s">
        <v>3442</v>
      </c>
      <c r="J626" s="575" t="s">
        <v>3442</v>
      </c>
      <c r="K626" s="575" t="s">
        <v>3442</v>
      </c>
      <c r="L626" s="575" t="s">
        <v>3442</v>
      </c>
      <c r="M626" s="575" t="s">
        <v>3442</v>
      </c>
    </row>
    <row r="627" spans="1:13" s="575" customFormat="1" x14ac:dyDescent="0.3">
      <c r="A627" s="575">
        <v>523618</v>
      </c>
      <c r="B627" s="613" t="s">
        <v>1885</v>
      </c>
      <c r="C627" s="575" t="s">
        <v>3442</v>
      </c>
      <c r="D627" s="575" t="s">
        <v>3442</v>
      </c>
      <c r="E627" s="575" t="s">
        <v>3442</v>
      </c>
      <c r="F627" s="575" t="s">
        <v>3442</v>
      </c>
      <c r="G627" s="575" t="s">
        <v>3442</v>
      </c>
      <c r="H627" s="575" t="s">
        <v>3442</v>
      </c>
      <c r="I627" s="575" t="s">
        <v>3442</v>
      </c>
      <c r="J627" s="575" t="s">
        <v>3442</v>
      </c>
      <c r="K627" s="575" t="s">
        <v>3442</v>
      </c>
      <c r="L627" s="575" t="s">
        <v>3442</v>
      </c>
      <c r="M627" s="575" t="s">
        <v>3442</v>
      </c>
    </row>
    <row r="628" spans="1:13" s="575" customFormat="1" x14ac:dyDescent="0.3">
      <c r="A628" s="575">
        <v>523622</v>
      </c>
      <c r="B628" s="613" t="s">
        <v>1885</v>
      </c>
      <c r="C628" s="575" t="s">
        <v>3442</v>
      </c>
      <c r="D628" s="575" t="s">
        <v>3442</v>
      </c>
      <c r="E628" s="575" t="s">
        <v>3442</v>
      </c>
      <c r="F628" s="575" t="s">
        <v>3442</v>
      </c>
      <c r="G628" s="575" t="s">
        <v>3442</v>
      </c>
      <c r="H628" s="575" t="s">
        <v>3442</v>
      </c>
      <c r="I628" s="575" t="s">
        <v>3442</v>
      </c>
      <c r="J628" s="575" t="s">
        <v>3442</v>
      </c>
      <c r="K628" s="575" t="s">
        <v>3442</v>
      </c>
      <c r="L628" s="575" t="s">
        <v>3442</v>
      </c>
      <c r="M628" s="575" t="s">
        <v>3442</v>
      </c>
    </row>
    <row r="629" spans="1:13" s="575" customFormat="1" x14ac:dyDescent="0.3">
      <c r="A629" s="575">
        <v>523640</v>
      </c>
      <c r="B629" s="613" t="s">
        <v>1885</v>
      </c>
      <c r="C629" s="575" t="s">
        <v>3442</v>
      </c>
      <c r="D629" s="575" t="s">
        <v>3442</v>
      </c>
      <c r="E629" s="575" t="s">
        <v>3442</v>
      </c>
      <c r="F629" s="575" t="s">
        <v>3442</v>
      </c>
      <c r="G629" s="575" t="s">
        <v>3442</v>
      </c>
      <c r="H629" s="575" t="s">
        <v>3442</v>
      </c>
      <c r="I629" s="575" t="s">
        <v>3442</v>
      </c>
      <c r="J629" s="575" t="s">
        <v>3442</v>
      </c>
      <c r="K629" s="575" t="s">
        <v>3442</v>
      </c>
      <c r="L629" s="575" t="s">
        <v>3442</v>
      </c>
      <c r="M629" s="575" t="s">
        <v>3442</v>
      </c>
    </row>
    <row r="630" spans="1:13" s="575" customFormat="1" x14ac:dyDescent="0.3">
      <c r="A630" s="575">
        <v>523687</v>
      </c>
      <c r="B630" s="613" t="s">
        <v>1885</v>
      </c>
      <c r="C630" s="575" t="s">
        <v>3442</v>
      </c>
      <c r="D630" s="575" t="s">
        <v>3442</v>
      </c>
      <c r="E630" s="575" t="s">
        <v>3442</v>
      </c>
      <c r="F630" s="575" t="s">
        <v>3442</v>
      </c>
      <c r="G630" s="575" t="s">
        <v>3442</v>
      </c>
      <c r="H630" s="575" t="s">
        <v>3442</v>
      </c>
      <c r="I630" s="575" t="s">
        <v>3442</v>
      </c>
      <c r="J630" s="575" t="s">
        <v>3442</v>
      </c>
      <c r="K630" s="575" t="s">
        <v>3442</v>
      </c>
      <c r="L630" s="575" t="s">
        <v>3442</v>
      </c>
      <c r="M630" s="575" t="s">
        <v>3442</v>
      </c>
    </row>
    <row r="631" spans="1:13" s="575" customFormat="1" x14ac:dyDescent="0.3">
      <c r="A631" s="575">
        <v>523704</v>
      </c>
      <c r="B631" s="613" t="s">
        <v>1885</v>
      </c>
      <c r="C631" s="575" t="s">
        <v>3442</v>
      </c>
      <c r="D631" s="575" t="s">
        <v>3442</v>
      </c>
      <c r="E631" s="575" t="s">
        <v>3442</v>
      </c>
      <c r="F631" s="575" t="s">
        <v>3442</v>
      </c>
      <c r="G631" s="575" t="s">
        <v>3442</v>
      </c>
      <c r="H631" s="575" t="s">
        <v>3442</v>
      </c>
      <c r="I631" s="575" t="s">
        <v>3442</v>
      </c>
      <c r="J631" s="575" t="s">
        <v>3442</v>
      </c>
      <c r="K631" s="575" t="s">
        <v>3442</v>
      </c>
      <c r="L631" s="575" t="s">
        <v>3442</v>
      </c>
      <c r="M631" s="575" t="s">
        <v>3442</v>
      </c>
    </row>
    <row r="632" spans="1:13" s="575" customFormat="1" x14ac:dyDescent="0.3">
      <c r="A632" s="575">
        <v>523843</v>
      </c>
      <c r="B632" s="613" t="s">
        <v>1885</v>
      </c>
      <c r="C632" s="575" t="s">
        <v>3442</v>
      </c>
      <c r="D632" s="575" t="s">
        <v>3442</v>
      </c>
      <c r="E632" s="575" t="s">
        <v>3442</v>
      </c>
      <c r="F632" s="575" t="s">
        <v>3442</v>
      </c>
      <c r="G632" s="575" t="s">
        <v>3442</v>
      </c>
      <c r="H632" s="575" t="s">
        <v>3442</v>
      </c>
      <c r="I632" s="575" t="s">
        <v>3442</v>
      </c>
      <c r="J632" s="575" t="s">
        <v>3442</v>
      </c>
      <c r="K632" s="575" t="s">
        <v>3442</v>
      </c>
      <c r="L632" s="575" t="s">
        <v>3442</v>
      </c>
      <c r="M632" s="575" t="s">
        <v>3442</v>
      </c>
    </row>
    <row r="633" spans="1:13" s="575" customFormat="1" x14ac:dyDescent="0.3">
      <c r="A633" s="575">
        <v>523866</v>
      </c>
      <c r="B633" s="613" t="s">
        <v>1885</v>
      </c>
      <c r="C633" s="575" t="s">
        <v>3442</v>
      </c>
      <c r="D633" s="575" t="s">
        <v>3442</v>
      </c>
      <c r="E633" s="575" t="s">
        <v>3442</v>
      </c>
      <c r="F633" s="575" t="s">
        <v>3442</v>
      </c>
      <c r="G633" s="575" t="s">
        <v>3442</v>
      </c>
      <c r="H633" s="575" t="s">
        <v>3442</v>
      </c>
      <c r="I633" s="575" t="s">
        <v>3442</v>
      </c>
      <c r="J633" s="575" t="s">
        <v>3442</v>
      </c>
      <c r="K633" s="575" t="s">
        <v>3442</v>
      </c>
      <c r="L633" s="575" t="s">
        <v>3442</v>
      </c>
      <c r="M633" s="575" t="s">
        <v>3442</v>
      </c>
    </row>
    <row r="634" spans="1:13" s="575" customFormat="1" x14ac:dyDescent="0.3">
      <c r="A634" s="575">
        <v>523964</v>
      </c>
      <c r="B634" s="613" t="s">
        <v>1885</v>
      </c>
      <c r="C634" s="575" t="s">
        <v>3442</v>
      </c>
      <c r="D634" s="575" t="s">
        <v>3442</v>
      </c>
      <c r="E634" s="575" t="s">
        <v>3442</v>
      </c>
      <c r="F634" s="575" t="s">
        <v>3442</v>
      </c>
      <c r="G634" s="575" t="s">
        <v>3442</v>
      </c>
      <c r="H634" s="575" t="s">
        <v>3442</v>
      </c>
      <c r="I634" s="575" t="s">
        <v>3442</v>
      </c>
      <c r="J634" s="575" t="s">
        <v>3442</v>
      </c>
      <c r="K634" s="575" t="s">
        <v>3442</v>
      </c>
      <c r="L634" s="575" t="s">
        <v>3442</v>
      </c>
      <c r="M634" s="575" t="s">
        <v>3442</v>
      </c>
    </row>
    <row r="635" spans="1:13" s="575" customFormat="1" x14ac:dyDescent="0.3">
      <c r="A635" s="575">
        <v>524003</v>
      </c>
      <c r="B635" s="613" t="s">
        <v>1885</v>
      </c>
      <c r="C635" s="575" t="s">
        <v>3442</v>
      </c>
      <c r="D635" s="575" t="s">
        <v>3442</v>
      </c>
      <c r="E635" s="575" t="s">
        <v>3442</v>
      </c>
      <c r="F635" s="575" t="s">
        <v>3442</v>
      </c>
      <c r="G635" s="575" t="s">
        <v>3442</v>
      </c>
      <c r="H635" s="575" t="s">
        <v>3442</v>
      </c>
      <c r="I635" s="575" t="s">
        <v>3442</v>
      </c>
      <c r="J635" s="575" t="s">
        <v>3442</v>
      </c>
      <c r="K635" s="575" t="s">
        <v>3442</v>
      </c>
      <c r="L635" s="575" t="s">
        <v>3442</v>
      </c>
      <c r="M635" s="575" t="s">
        <v>3442</v>
      </c>
    </row>
    <row r="636" spans="1:13" s="575" customFormat="1" x14ac:dyDescent="0.3">
      <c r="A636" s="575">
        <v>524054</v>
      </c>
      <c r="B636" s="613" t="s">
        <v>1885</v>
      </c>
      <c r="C636" s="575" t="s">
        <v>3442</v>
      </c>
      <c r="D636" s="575" t="s">
        <v>3442</v>
      </c>
      <c r="E636" s="575" t="s">
        <v>3442</v>
      </c>
      <c r="F636" s="575" t="s">
        <v>3442</v>
      </c>
      <c r="G636" s="575" t="s">
        <v>3442</v>
      </c>
      <c r="H636" s="575" t="s">
        <v>3442</v>
      </c>
      <c r="I636" s="575" t="s">
        <v>3442</v>
      </c>
      <c r="J636" s="575" t="s">
        <v>3442</v>
      </c>
      <c r="K636" s="575" t="s">
        <v>3442</v>
      </c>
      <c r="L636" s="575" t="s">
        <v>3442</v>
      </c>
      <c r="M636" s="575" t="s">
        <v>3442</v>
      </c>
    </row>
    <row r="637" spans="1:13" s="575" customFormat="1" x14ac:dyDescent="0.3">
      <c r="A637" s="575">
        <v>514115</v>
      </c>
      <c r="B637" s="613" t="s">
        <v>1885</v>
      </c>
      <c r="C637" s="575" t="s">
        <v>3442</v>
      </c>
      <c r="D637" s="575" t="s">
        <v>3442</v>
      </c>
      <c r="E637" s="575" t="s">
        <v>3442</v>
      </c>
      <c r="F637" s="575" t="s">
        <v>3442</v>
      </c>
      <c r="G637" s="575" t="s">
        <v>3442</v>
      </c>
      <c r="H637" s="575" t="s">
        <v>3442</v>
      </c>
      <c r="I637" s="575" t="s">
        <v>3442</v>
      </c>
      <c r="J637" s="575" t="s">
        <v>3442</v>
      </c>
      <c r="K637" s="575" t="s">
        <v>3442</v>
      </c>
      <c r="L637" s="575" t="s">
        <v>3442</v>
      </c>
      <c r="M637" s="575" t="s">
        <v>3442</v>
      </c>
    </row>
    <row r="638" spans="1:13" s="575" customFormat="1" x14ac:dyDescent="0.3">
      <c r="A638" s="575">
        <v>514205</v>
      </c>
      <c r="B638" s="613" t="s">
        <v>1885</v>
      </c>
      <c r="C638" s="575" t="s">
        <v>3442</v>
      </c>
      <c r="D638" s="575" t="s">
        <v>3442</v>
      </c>
      <c r="E638" s="575" t="s">
        <v>3442</v>
      </c>
      <c r="F638" s="575" t="s">
        <v>3442</v>
      </c>
      <c r="G638" s="575" t="s">
        <v>3442</v>
      </c>
      <c r="H638" s="575" t="s">
        <v>3442</v>
      </c>
      <c r="I638" s="575" t="s">
        <v>3442</v>
      </c>
      <c r="J638" s="575" t="s">
        <v>3442</v>
      </c>
      <c r="K638" s="575" t="s">
        <v>3442</v>
      </c>
      <c r="L638" s="575" t="s">
        <v>3442</v>
      </c>
      <c r="M638" s="575" t="s">
        <v>3442</v>
      </c>
    </row>
    <row r="639" spans="1:13" s="575" customFormat="1" x14ac:dyDescent="0.3">
      <c r="A639" s="575">
        <v>516197</v>
      </c>
      <c r="B639" s="613" t="s">
        <v>1885</v>
      </c>
      <c r="C639" s="575" t="s">
        <v>3442</v>
      </c>
      <c r="D639" s="575" t="s">
        <v>3442</v>
      </c>
      <c r="E639" s="575" t="s">
        <v>3442</v>
      </c>
      <c r="F639" s="575" t="s">
        <v>3442</v>
      </c>
      <c r="G639" s="575" t="s">
        <v>3442</v>
      </c>
      <c r="H639" s="575" t="s">
        <v>3442</v>
      </c>
      <c r="I639" s="575" t="s">
        <v>3442</v>
      </c>
      <c r="J639" s="575" t="s">
        <v>3442</v>
      </c>
      <c r="K639" s="575" t="s">
        <v>3442</v>
      </c>
      <c r="L639" s="575" t="s">
        <v>3442</v>
      </c>
      <c r="M639" s="575" t="s">
        <v>3442</v>
      </c>
    </row>
    <row r="640" spans="1:13" s="575" customFormat="1" x14ac:dyDescent="0.3">
      <c r="A640" s="575">
        <v>517886</v>
      </c>
      <c r="B640" s="613" t="s">
        <v>1885</v>
      </c>
      <c r="C640" s="575" t="s">
        <v>3442</v>
      </c>
      <c r="D640" s="575" t="s">
        <v>3442</v>
      </c>
      <c r="E640" s="575" t="s">
        <v>3442</v>
      </c>
      <c r="F640" s="575" t="s">
        <v>3442</v>
      </c>
      <c r="G640" s="575" t="s">
        <v>3442</v>
      </c>
      <c r="H640" s="575" t="s">
        <v>3442</v>
      </c>
      <c r="I640" s="575" t="s">
        <v>3442</v>
      </c>
      <c r="J640" s="575" t="s">
        <v>3442</v>
      </c>
      <c r="K640" s="575" t="s">
        <v>3442</v>
      </c>
      <c r="L640" s="575" t="s">
        <v>3442</v>
      </c>
      <c r="M640" s="575" t="s">
        <v>3442</v>
      </c>
    </row>
    <row r="641" spans="1:13" s="575" customFormat="1" x14ac:dyDescent="0.3">
      <c r="A641" s="575">
        <v>519049</v>
      </c>
      <c r="B641" s="613" t="s">
        <v>1885</v>
      </c>
      <c r="C641" s="575" t="s">
        <v>3442</v>
      </c>
      <c r="D641" s="575" t="s">
        <v>3442</v>
      </c>
      <c r="E641" s="575" t="s">
        <v>3442</v>
      </c>
      <c r="F641" s="575" t="s">
        <v>3442</v>
      </c>
      <c r="G641" s="575" t="s">
        <v>3442</v>
      </c>
      <c r="H641" s="575" t="s">
        <v>3442</v>
      </c>
      <c r="I641" s="575" t="s">
        <v>3442</v>
      </c>
      <c r="J641" s="575" t="s">
        <v>3442</v>
      </c>
      <c r="K641" s="575" t="s">
        <v>3442</v>
      </c>
      <c r="L641" s="575" t="s">
        <v>3442</v>
      </c>
      <c r="M641" s="575" t="s">
        <v>3442</v>
      </c>
    </row>
    <row r="642" spans="1:13" s="575" customFormat="1" x14ac:dyDescent="0.3">
      <c r="A642" s="575">
        <v>519272</v>
      </c>
      <c r="B642" s="613" t="s">
        <v>1885</v>
      </c>
      <c r="C642" s="575" t="s">
        <v>3442</v>
      </c>
      <c r="D642" s="575" t="s">
        <v>3442</v>
      </c>
      <c r="E642" s="575" t="s">
        <v>3442</v>
      </c>
      <c r="F642" s="575" t="s">
        <v>3442</v>
      </c>
      <c r="G642" s="575" t="s">
        <v>3442</v>
      </c>
      <c r="H642" s="575" t="s">
        <v>3442</v>
      </c>
      <c r="I642" s="575" t="s">
        <v>3442</v>
      </c>
      <c r="J642" s="575" t="s">
        <v>3442</v>
      </c>
      <c r="K642" s="575" t="s">
        <v>3442</v>
      </c>
      <c r="L642" s="575" t="s">
        <v>3442</v>
      </c>
      <c r="M642" s="575" t="s">
        <v>3442</v>
      </c>
    </row>
    <row r="643" spans="1:13" s="575" customFormat="1" x14ac:dyDescent="0.3">
      <c r="A643" s="575">
        <v>520301</v>
      </c>
      <c r="B643" s="613" t="s">
        <v>1885</v>
      </c>
      <c r="C643" s="575" t="s">
        <v>3442</v>
      </c>
      <c r="D643" s="575" t="s">
        <v>3442</v>
      </c>
      <c r="E643" s="575" t="s">
        <v>3442</v>
      </c>
      <c r="F643" s="575" t="s">
        <v>3442</v>
      </c>
      <c r="G643" s="575" t="s">
        <v>3442</v>
      </c>
      <c r="H643" s="575" t="s">
        <v>3442</v>
      </c>
      <c r="I643" s="575" t="s">
        <v>3442</v>
      </c>
      <c r="J643" s="575" t="s">
        <v>3442</v>
      </c>
      <c r="K643" s="575" t="s">
        <v>3442</v>
      </c>
      <c r="L643" s="575" t="s">
        <v>3442</v>
      </c>
      <c r="M643" s="575" t="s">
        <v>3442</v>
      </c>
    </row>
    <row r="644" spans="1:13" s="575" customFormat="1" x14ac:dyDescent="0.3">
      <c r="A644" s="575">
        <v>520685</v>
      </c>
      <c r="B644" s="613" t="s">
        <v>1885</v>
      </c>
      <c r="C644" s="575" t="s">
        <v>3442</v>
      </c>
      <c r="D644" s="575" t="s">
        <v>3442</v>
      </c>
      <c r="E644" s="575" t="s">
        <v>3442</v>
      </c>
      <c r="F644" s="575" t="s">
        <v>3442</v>
      </c>
      <c r="G644" s="575" t="s">
        <v>3442</v>
      </c>
      <c r="H644" s="575" t="s">
        <v>3442</v>
      </c>
      <c r="I644" s="575" t="s">
        <v>3442</v>
      </c>
      <c r="J644" s="575" t="s">
        <v>3442</v>
      </c>
      <c r="K644" s="575" t="s">
        <v>3442</v>
      </c>
      <c r="L644" s="575" t="s">
        <v>3442</v>
      </c>
      <c r="M644" s="575" t="s">
        <v>3442</v>
      </c>
    </row>
    <row r="645" spans="1:13" s="575" customFormat="1" x14ac:dyDescent="0.3">
      <c r="A645" s="575">
        <v>521152</v>
      </c>
      <c r="B645" s="613" t="s">
        <v>1885</v>
      </c>
      <c r="C645" s="575" t="s">
        <v>3442</v>
      </c>
      <c r="D645" s="575" t="s">
        <v>3442</v>
      </c>
      <c r="E645" s="575" t="s">
        <v>3442</v>
      </c>
      <c r="F645" s="575" t="s">
        <v>3442</v>
      </c>
      <c r="G645" s="575" t="s">
        <v>3442</v>
      </c>
      <c r="H645" s="575" t="s">
        <v>3442</v>
      </c>
      <c r="I645" s="575" t="s">
        <v>3442</v>
      </c>
      <c r="J645" s="575" t="s">
        <v>3442</v>
      </c>
      <c r="K645" s="575" t="s">
        <v>3442</v>
      </c>
      <c r="L645" s="575" t="s">
        <v>3442</v>
      </c>
      <c r="M645" s="575" t="s">
        <v>3442</v>
      </c>
    </row>
    <row r="646" spans="1:13" s="575" customFormat="1" x14ac:dyDescent="0.3">
      <c r="A646" s="575">
        <v>521798</v>
      </c>
      <c r="B646" s="613" t="s">
        <v>1885</v>
      </c>
      <c r="C646" s="575" t="s">
        <v>3442</v>
      </c>
      <c r="D646" s="575" t="s">
        <v>3442</v>
      </c>
      <c r="E646" s="575" t="s">
        <v>3442</v>
      </c>
      <c r="F646" s="575" t="s">
        <v>3442</v>
      </c>
      <c r="G646" s="575" t="s">
        <v>3442</v>
      </c>
      <c r="H646" s="575" t="s">
        <v>3442</v>
      </c>
      <c r="I646" s="575" t="s">
        <v>3442</v>
      </c>
      <c r="J646" s="575" t="s">
        <v>3442</v>
      </c>
      <c r="K646" s="575" t="s">
        <v>3442</v>
      </c>
      <c r="L646" s="575" t="s">
        <v>3442</v>
      </c>
      <c r="M646" s="575" t="s">
        <v>3442</v>
      </c>
    </row>
    <row r="647" spans="1:13" s="575" customFormat="1" x14ac:dyDescent="0.3">
      <c r="A647" s="575">
        <v>522036</v>
      </c>
      <c r="B647" s="613" t="s">
        <v>1885</v>
      </c>
      <c r="C647" s="575" t="s">
        <v>3442</v>
      </c>
      <c r="D647" s="575" t="s">
        <v>3442</v>
      </c>
      <c r="E647" s="575" t="s">
        <v>3442</v>
      </c>
      <c r="F647" s="575" t="s">
        <v>3442</v>
      </c>
      <c r="G647" s="575" t="s">
        <v>3442</v>
      </c>
      <c r="H647" s="575" t="s">
        <v>3442</v>
      </c>
      <c r="I647" s="575" t="s">
        <v>3442</v>
      </c>
      <c r="J647" s="575" t="s">
        <v>3442</v>
      </c>
      <c r="K647" s="575" t="s">
        <v>3442</v>
      </c>
      <c r="L647" s="575" t="s">
        <v>3442</v>
      </c>
      <c r="M647" s="575" t="s">
        <v>3442</v>
      </c>
    </row>
    <row r="648" spans="1:13" s="575" customFormat="1" x14ac:dyDescent="0.3">
      <c r="A648" s="575">
        <v>522145</v>
      </c>
      <c r="B648" s="613" t="s">
        <v>1885</v>
      </c>
      <c r="C648" s="575" t="s">
        <v>3442</v>
      </c>
      <c r="D648" s="575" t="s">
        <v>3442</v>
      </c>
      <c r="E648" s="575" t="s">
        <v>3442</v>
      </c>
      <c r="F648" s="575" t="s">
        <v>3442</v>
      </c>
      <c r="G648" s="575" t="s">
        <v>3442</v>
      </c>
      <c r="H648" s="575" t="s">
        <v>3442</v>
      </c>
      <c r="I648" s="575" t="s">
        <v>3442</v>
      </c>
      <c r="J648" s="575" t="s">
        <v>3442</v>
      </c>
      <c r="K648" s="575" t="s">
        <v>3442</v>
      </c>
      <c r="L648" s="575" t="s">
        <v>3442</v>
      </c>
      <c r="M648" s="575" t="s">
        <v>3442</v>
      </c>
    </row>
    <row r="649" spans="1:13" s="575" customFormat="1" x14ac:dyDescent="0.3">
      <c r="A649" s="575">
        <v>522337</v>
      </c>
      <c r="B649" s="613" t="s">
        <v>1885</v>
      </c>
      <c r="C649" s="575" t="s">
        <v>3442</v>
      </c>
      <c r="D649" s="575" t="s">
        <v>3442</v>
      </c>
      <c r="E649" s="575" t="s">
        <v>3442</v>
      </c>
      <c r="F649" s="575" t="s">
        <v>3442</v>
      </c>
      <c r="G649" s="575" t="s">
        <v>3442</v>
      </c>
      <c r="H649" s="575" t="s">
        <v>3442</v>
      </c>
      <c r="I649" s="575" t="s">
        <v>3442</v>
      </c>
      <c r="J649" s="575" t="s">
        <v>3442</v>
      </c>
      <c r="K649" s="575" t="s">
        <v>3442</v>
      </c>
      <c r="L649" s="575" t="s">
        <v>3442</v>
      </c>
      <c r="M649" s="575" t="s">
        <v>3442</v>
      </c>
    </row>
    <row r="650" spans="1:13" s="575" customFormat="1" x14ac:dyDescent="0.3">
      <c r="A650" s="575">
        <v>522574</v>
      </c>
      <c r="B650" s="613" t="s">
        <v>1885</v>
      </c>
      <c r="C650" s="575" t="s">
        <v>3442</v>
      </c>
      <c r="D650" s="575" t="s">
        <v>3442</v>
      </c>
      <c r="E650" s="575" t="s">
        <v>3442</v>
      </c>
      <c r="F650" s="575" t="s">
        <v>3442</v>
      </c>
      <c r="G650" s="575" t="s">
        <v>3442</v>
      </c>
      <c r="H650" s="575" t="s">
        <v>3442</v>
      </c>
      <c r="I650" s="575" t="s">
        <v>3442</v>
      </c>
      <c r="J650" s="575" t="s">
        <v>3442</v>
      </c>
      <c r="K650" s="575" t="s">
        <v>3442</v>
      </c>
      <c r="L650" s="575" t="s">
        <v>3442</v>
      </c>
      <c r="M650" s="575" t="s">
        <v>3442</v>
      </c>
    </row>
    <row r="651" spans="1:13" s="575" customFormat="1" x14ac:dyDescent="0.3">
      <c r="A651" s="575">
        <v>522949</v>
      </c>
      <c r="B651" s="613" t="s">
        <v>1885</v>
      </c>
      <c r="C651" s="575" t="s">
        <v>3442</v>
      </c>
      <c r="D651" s="575" t="s">
        <v>3442</v>
      </c>
      <c r="E651" s="575" t="s">
        <v>3442</v>
      </c>
      <c r="F651" s="575" t="s">
        <v>3442</v>
      </c>
      <c r="G651" s="575" t="s">
        <v>3442</v>
      </c>
      <c r="H651" s="575" t="s">
        <v>3442</v>
      </c>
      <c r="I651" s="575" t="s">
        <v>3442</v>
      </c>
      <c r="J651" s="575" t="s">
        <v>3442</v>
      </c>
      <c r="K651" s="575" t="s">
        <v>3442</v>
      </c>
      <c r="L651" s="575" t="s">
        <v>3442</v>
      </c>
      <c r="M651" s="575" t="s">
        <v>3442</v>
      </c>
    </row>
    <row r="652" spans="1:13" s="575" customFormat="1" x14ac:dyDescent="0.3">
      <c r="A652" s="575">
        <v>523201</v>
      </c>
      <c r="B652" s="613" t="s">
        <v>1885</v>
      </c>
      <c r="C652" s="575" t="s">
        <v>3442</v>
      </c>
      <c r="D652" s="575" t="s">
        <v>3442</v>
      </c>
      <c r="E652" s="575" t="s">
        <v>3442</v>
      </c>
      <c r="F652" s="575" t="s">
        <v>3442</v>
      </c>
      <c r="G652" s="575" t="s">
        <v>3442</v>
      </c>
      <c r="H652" s="575" t="s">
        <v>3442</v>
      </c>
      <c r="I652" s="575" t="s">
        <v>3442</v>
      </c>
      <c r="J652" s="575" t="s">
        <v>3442</v>
      </c>
      <c r="K652" s="575" t="s">
        <v>3442</v>
      </c>
      <c r="L652" s="575" t="s">
        <v>3442</v>
      </c>
      <c r="M652" s="575" t="s">
        <v>3442</v>
      </c>
    </row>
    <row r="653" spans="1:13" s="575" customFormat="1" x14ac:dyDescent="0.3">
      <c r="A653" s="575">
        <v>523397</v>
      </c>
      <c r="B653" s="613" t="s">
        <v>1885</v>
      </c>
      <c r="C653" s="575" t="s">
        <v>3442</v>
      </c>
      <c r="D653" s="575" t="s">
        <v>3442</v>
      </c>
      <c r="E653" s="575" t="s">
        <v>3442</v>
      </c>
      <c r="F653" s="575" t="s">
        <v>3442</v>
      </c>
      <c r="G653" s="575" t="s">
        <v>3442</v>
      </c>
      <c r="H653" s="575" t="s">
        <v>3442</v>
      </c>
      <c r="I653" s="575" t="s">
        <v>3442</v>
      </c>
      <c r="J653" s="575" t="s">
        <v>3442</v>
      </c>
      <c r="K653" s="575" t="s">
        <v>3442</v>
      </c>
      <c r="L653" s="575" t="s">
        <v>3442</v>
      </c>
      <c r="M653" s="575" t="s">
        <v>3442</v>
      </c>
    </row>
    <row r="654" spans="1:13" s="575" customFormat="1" x14ac:dyDescent="0.3">
      <c r="A654" s="575">
        <v>523465</v>
      </c>
      <c r="B654" s="613" t="s">
        <v>1885</v>
      </c>
      <c r="C654" s="575" t="s">
        <v>3442</v>
      </c>
      <c r="D654" s="575" t="s">
        <v>3442</v>
      </c>
      <c r="E654" s="575" t="s">
        <v>3442</v>
      </c>
      <c r="F654" s="575" t="s">
        <v>3442</v>
      </c>
      <c r="G654" s="575" t="s">
        <v>3442</v>
      </c>
      <c r="H654" s="575" t="s">
        <v>3442</v>
      </c>
      <c r="I654" s="575" t="s">
        <v>3442</v>
      </c>
      <c r="J654" s="575" t="s">
        <v>3442</v>
      </c>
      <c r="K654" s="575" t="s">
        <v>3442</v>
      </c>
      <c r="L654" s="575" t="s">
        <v>3442</v>
      </c>
      <c r="M654" s="575" t="s">
        <v>3442</v>
      </c>
    </row>
    <row r="655" spans="1:13" s="575" customFormat="1" x14ac:dyDescent="0.3">
      <c r="A655" s="575">
        <v>523494</v>
      </c>
      <c r="B655" s="613" t="s">
        <v>1885</v>
      </c>
      <c r="C655" s="575" t="s">
        <v>3442</v>
      </c>
      <c r="D655" s="575" t="s">
        <v>3442</v>
      </c>
      <c r="E655" s="575" t="s">
        <v>3442</v>
      </c>
      <c r="F655" s="575" t="s">
        <v>3442</v>
      </c>
      <c r="G655" s="575" t="s">
        <v>3442</v>
      </c>
      <c r="H655" s="575" t="s">
        <v>3442</v>
      </c>
      <c r="I655" s="575" t="s">
        <v>3442</v>
      </c>
      <c r="J655" s="575" t="s">
        <v>3442</v>
      </c>
      <c r="K655" s="575" t="s">
        <v>3442</v>
      </c>
      <c r="L655" s="575" t="s">
        <v>3442</v>
      </c>
      <c r="M655" s="575" t="s">
        <v>3442</v>
      </c>
    </row>
    <row r="656" spans="1:13" s="575" customFormat="1" x14ac:dyDescent="0.3">
      <c r="A656" s="575">
        <v>523626</v>
      </c>
      <c r="B656" s="613" t="s">
        <v>1885</v>
      </c>
      <c r="C656" s="575" t="s">
        <v>3442</v>
      </c>
      <c r="D656" s="575" t="s">
        <v>3442</v>
      </c>
      <c r="E656" s="575" t="s">
        <v>3442</v>
      </c>
      <c r="F656" s="575" t="s">
        <v>3442</v>
      </c>
      <c r="G656" s="575" t="s">
        <v>3442</v>
      </c>
      <c r="H656" s="575" t="s">
        <v>3442</v>
      </c>
      <c r="I656" s="575" t="s">
        <v>3442</v>
      </c>
      <c r="J656" s="575" t="s">
        <v>3442</v>
      </c>
      <c r="K656" s="575" t="s">
        <v>3442</v>
      </c>
      <c r="L656" s="575" t="s">
        <v>3442</v>
      </c>
      <c r="M656" s="575" t="s">
        <v>3442</v>
      </c>
    </row>
    <row r="657" spans="1:13" s="575" customFormat="1" x14ac:dyDescent="0.3">
      <c r="A657" s="575">
        <v>523644</v>
      </c>
      <c r="B657" s="613" t="s">
        <v>1885</v>
      </c>
      <c r="C657" s="575" t="s">
        <v>3442</v>
      </c>
      <c r="D657" s="575" t="s">
        <v>3442</v>
      </c>
      <c r="E657" s="575" t="s">
        <v>3442</v>
      </c>
      <c r="F657" s="575" t="s">
        <v>3442</v>
      </c>
      <c r="G657" s="575" t="s">
        <v>3442</v>
      </c>
      <c r="H657" s="575" t="s">
        <v>3442</v>
      </c>
      <c r="I657" s="575" t="s">
        <v>3442</v>
      </c>
      <c r="J657" s="575" t="s">
        <v>3442</v>
      </c>
      <c r="K657" s="575" t="s">
        <v>3442</v>
      </c>
      <c r="L657" s="575" t="s">
        <v>3442</v>
      </c>
      <c r="M657" s="575" t="s">
        <v>3442</v>
      </c>
    </row>
    <row r="658" spans="1:13" s="575" customFormat="1" x14ac:dyDescent="0.3">
      <c r="A658" s="575">
        <v>519988</v>
      </c>
      <c r="B658" s="613" t="s">
        <v>1885</v>
      </c>
      <c r="C658" s="575" t="s">
        <v>3442</v>
      </c>
      <c r="D658" s="575" t="s">
        <v>3442</v>
      </c>
      <c r="E658" s="575" t="s">
        <v>3442</v>
      </c>
      <c r="F658" s="575" t="s">
        <v>3442</v>
      </c>
      <c r="G658" s="575" t="s">
        <v>3442</v>
      </c>
      <c r="H658" s="575" t="s">
        <v>3442</v>
      </c>
      <c r="I658" s="575" t="s">
        <v>3442</v>
      </c>
      <c r="J658" s="575" t="s">
        <v>3442</v>
      </c>
      <c r="K658" s="575" t="s">
        <v>3442</v>
      </c>
      <c r="L658" s="575" t="s">
        <v>3442</v>
      </c>
      <c r="M658" s="575" t="s">
        <v>3442</v>
      </c>
    </row>
    <row r="659" spans="1:13" s="575" customFormat="1" x14ac:dyDescent="0.3">
      <c r="A659" s="575">
        <v>520586</v>
      </c>
      <c r="B659" s="613" t="s">
        <v>1885</v>
      </c>
      <c r="C659" s="575" t="s">
        <v>3442</v>
      </c>
      <c r="D659" s="575" t="s">
        <v>3442</v>
      </c>
      <c r="E659" s="575" t="s">
        <v>3442</v>
      </c>
      <c r="F659" s="575" t="s">
        <v>3442</v>
      </c>
      <c r="G659" s="575" t="s">
        <v>3442</v>
      </c>
      <c r="H659" s="575" t="s">
        <v>3442</v>
      </c>
      <c r="I659" s="575" t="s">
        <v>3442</v>
      </c>
      <c r="J659" s="575" t="s">
        <v>3442</v>
      </c>
      <c r="K659" s="575" t="s">
        <v>3442</v>
      </c>
      <c r="L659" s="575" t="s">
        <v>3442</v>
      </c>
      <c r="M659" s="575" t="s">
        <v>3442</v>
      </c>
    </row>
    <row r="660" spans="1:13" s="575" customFormat="1" x14ac:dyDescent="0.3">
      <c r="A660" s="575">
        <v>521792</v>
      </c>
      <c r="B660" s="613" t="s">
        <v>1885</v>
      </c>
      <c r="C660" s="575" t="s">
        <v>3442</v>
      </c>
      <c r="D660" s="575" t="s">
        <v>3442</v>
      </c>
      <c r="E660" s="575" t="s">
        <v>3442</v>
      </c>
      <c r="F660" s="575" t="s">
        <v>3442</v>
      </c>
      <c r="G660" s="575" t="s">
        <v>3442</v>
      </c>
      <c r="H660" s="575" t="s">
        <v>3442</v>
      </c>
      <c r="I660" s="575" t="s">
        <v>3442</v>
      </c>
      <c r="J660" s="575" t="s">
        <v>3442</v>
      </c>
      <c r="K660" s="575" t="s">
        <v>3442</v>
      </c>
      <c r="L660" s="575" t="s">
        <v>3442</v>
      </c>
      <c r="M660" s="575" t="s">
        <v>3442</v>
      </c>
    </row>
    <row r="661" spans="1:13" s="575" customFormat="1" x14ac:dyDescent="0.3">
      <c r="A661" s="575">
        <v>521813</v>
      </c>
      <c r="B661" s="613" t="s">
        <v>1885</v>
      </c>
      <c r="C661" s="575" t="s">
        <v>3442</v>
      </c>
      <c r="D661" s="575" t="s">
        <v>3442</v>
      </c>
      <c r="E661" s="575" t="s">
        <v>3442</v>
      </c>
      <c r="F661" s="575" t="s">
        <v>3442</v>
      </c>
      <c r="G661" s="575" t="s">
        <v>3442</v>
      </c>
      <c r="H661" s="575" t="s">
        <v>3442</v>
      </c>
      <c r="I661" s="575" t="s">
        <v>3442</v>
      </c>
      <c r="J661" s="575" t="s">
        <v>3442</v>
      </c>
      <c r="K661" s="575" t="s">
        <v>3442</v>
      </c>
      <c r="L661" s="575" t="s">
        <v>3442</v>
      </c>
      <c r="M661" s="575" t="s">
        <v>3442</v>
      </c>
    </row>
    <row r="662" spans="1:13" s="575" customFormat="1" x14ac:dyDescent="0.3">
      <c r="A662" s="575">
        <v>522764</v>
      </c>
      <c r="B662" s="613" t="s">
        <v>1885</v>
      </c>
      <c r="C662" s="575" t="s">
        <v>3442</v>
      </c>
      <c r="D662" s="575" t="s">
        <v>3442</v>
      </c>
      <c r="E662" s="575" t="s">
        <v>3442</v>
      </c>
      <c r="F662" s="575" t="s">
        <v>3442</v>
      </c>
      <c r="G662" s="575" t="s">
        <v>3442</v>
      </c>
      <c r="H662" s="575" t="s">
        <v>3442</v>
      </c>
      <c r="I662" s="575" t="s">
        <v>3442</v>
      </c>
      <c r="J662" s="575" t="s">
        <v>3442</v>
      </c>
      <c r="K662" s="575" t="s">
        <v>3442</v>
      </c>
      <c r="L662" s="575" t="s">
        <v>3442</v>
      </c>
      <c r="M662" s="575" t="s">
        <v>3442</v>
      </c>
    </row>
    <row r="663" spans="1:13" s="575" customFormat="1" x14ac:dyDescent="0.3">
      <c r="A663" s="575">
        <v>523002</v>
      </c>
      <c r="B663" s="613" t="s">
        <v>1885</v>
      </c>
      <c r="C663" s="575" t="s">
        <v>3442</v>
      </c>
      <c r="D663" s="575" t="s">
        <v>3442</v>
      </c>
      <c r="E663" s="575" t="s">
        <v>3442</v>
      </c>
      <c r="F663" s="575" t="s">
        <v>3442</v>
      </c>
      <c r="G663" s="575" t="s">
        <v>3442</v>
      </c>
      <c r="H663" s="575" t="s">
        <v>3442</v>
      </c>
      <c r="I663" s="575" t="s">
        <v>3442</v>
      </c>
      <c r="J663" s="575" t="s">
        <v>3442</v>
      </c>
      <c r="K663" s="575" t="s">
        <v>3442</v>
      </c>
      <c r="L663" s="575" t="s">
        <v>3442</v>
      </c>
      <c r="M663" s="575" t="s">
        <v>3442</v>
      </c>
    </row>
    <row r="664" spans="1:13" s="575" customFormat="1" x14ac:dyDescent="0.3">
      <c r="A664" s="575">
        <v>523453</v>
      </c>
      <c r="B664" s="613" t="s">
        <v>1885</v>
      </c>
      <c r="C664" s="575" t="s">
        <v>3442</v>
      </c>
      <c r="D664" s="575" t="s">
        <v>3442</v>
      </c>
      <c r="E664" s="575" t="s">
        <v>3442</v>
      </c>
      <c r="F664" s="575" t="s">
        <v>3442</v>
      </c>
      <c r="G664" s="575" t="s">
        <v>3442</v>
      </c>
      <c r="H664" s="575" t="s">
        <v>3442</v>
      </c>
      <c r="I664" s="575" t="s">
        <v>3442</v>
      </c>
      <c r="J664" s="575" t="s">
        <v>3442</v>
      </c>
      <c r="K664" s="575" t="s">
        <v>3442</v>
      </c>
      <c r="L664" s="575" t="s">
        <v>3442</v>
      </c>
      <c r="M664" s="575" t="s">
        <v>3442</v>
      </c>
    </row>
    <row r="665" spans="1:13" s="575" customFormat="1" x14ac:dyDescent="0.3">
      <c r="A665" s="575">
        <v>516469</v>
      </c>
      <c r="B665" s="613" t="s">
        <v>1885</v>
      </c>
      <c r="C665" s="575" t="s">
        <v>3442</v>
      </c>
      <c r="D665" s="575" t="s">
        <v>3442</v>
      </c>
      <c r="E665" s="575" t="s">
        <v>3442</v>
      </c>
      <c r="F665" s="575" t="s">
        <v>3442</v>
      </c>
      <c r="G665" s="575" t="s">
        <v>3442</v>
      </c>
      <c r="H665" s="575" t="s">
        <v>3442</v>
      </c>
      <c r="I665" s="575" t="s">
        <v>3442</v>
      </c>
      <c r="J665" s="575" t="s">
        <v>3442</v>
      </c>
      <c r="K665" s="575" t="s">
        <v>3442</v>
      </c>
      <c r="L665" s="575" t="s">
        <v>3442</v>
      </c>
      <c r="M665" s="575" t="s">
        <v>3442</v>
      </c>
    </row>
    <row r="666" spans="1:13" s="575" customFormat="1" x14ac:dyDescent="0.3">
      <c r="A666" s="575">
        <v>516508</v>
      </c>
      <c r="B666" s="613" t="s">
        <v>1885</v>
      </c>
      <c r="C666" s="575" t="s">
        <v>3442</v>
      </c>
      <c r="D666" s="575" t="s">
        <v>3442</v>
      </c>
      <c r="E666" s="575" t="s">
        <v>3442</v>
      </c>
      <c r="F666" s="575" t="s">
        <v>3442</v>
      </c>
      <c r="G666" s="575" t="s">
        <v>3442</v>
      </c>
      <c r="H666" s="575" t="s">
        <v>3442</v>
      </c>
      <c r="I666" s="575" t="s">
        <v>3442</v>
      </c>
      <c r="J666" s="575" t="s">
        <v>3442</v>
      </c>
      <c r="K666" s="575" t="s">
        <v>3442</v>
      </c>
      <c r="L666" s="575" t="s">
        <v>3442</v>
      </c>
      <c r="M666" s="575" t="s">
        <v>3442</v>
      </c>
    </row>
    <row r="667" spans="1:13" s="575" customFormat="1" x14ac:dyDescent="0.3">
      <c r="A667" s="575">
        <v>518120</v>
      </c>
      <c r="B667" s="613" t="s">
        <v>1885</v>
      </c>
      <c r="C667" s="575" t="s">
        <v>3442</v>
      </c>
      <c r="D667" s="575" t="s">
        <v>3442</v>
      </c>
      <c r="E667" s="575" t="s">
        <v>3442</v>
      </c>
      <c r="F667" s="575" t="s">
        <v>3442</v>
      </c>
      <c r="G667" s="575" t="s">
        <v>3442</v>
      </c>
      <c r="H667" s="575" t="s">
        <v>3442</v>
      </c>
      <c r="I667" s="575" t="s">
        <v>3442</v>
      </c>
      <c r="J667" s="575" t="s">
        <v>3442</v>
      </c>
      <c r="K667" s="575" t="s">
        <v>3442</v>
      </c>
      <c r="L667" s="575" t="s">
        <v>3442</v>
      </c>
      <c r="M667" s="575" t="s">
        <v>3442</v>
      </c>
    </row>
    <row r="668" spans="1:13" s="575" customFormat="1" x14ac:dyDescent="0.3">
      <c r="A668" s="575">
        <v>518702</v>
      </c>
      <c r="B668" s="613" t="s">
        <v>1885</v>
      </c>
      <c r="C668" s="575" t="s">
        <v>3442</v>
      </c>
      <c r="D668" s="575" t="s">
        <v>3442</v>
      </c>
      <c r="E668" s="575" t="s">
        <v>3442</v>
      </c>
      <c r="F668" s="575" t="s">
        <v>3442</v>
      </c>
      <c r="G668" s="575" t="s">
        <v>3442</v>
      </c>
      <c r="H668" s="575" t="s">
        <v>3442</v>
      </c>
      <c r="I668" s="575" t="s">
        <v>3442</v>
      </c>
      <c r="J668" s="575" t="s">
        <v>3442</v>
      </c>
      <c r="K668" s="575" t="s">
        <v>3442</v>
      </c>
      <c r="L668" s="575" t="s">
        <v>3442</v>
      </c>
      <c r="M668" s="575" t="s">
        <v>3442</v>
      </c>
    </row>
    <row r="669" spans="1:13" s="575" customFormat="1" x14ac:dyDescent="0.3">
      <c r="A669" s="575">
        <v>519816</v>
      </c>
      <c r="B669" s="613" t="s">
        <v>1885</v>
      </c>
      <c r="C669" s="575" t="s">
        <v>3442</v>
      </c>
      <c r="D669" s="575" t="s">
        <v>3442</v>
      </c>
      <c r="E669" s="575" t="s">
        <v>3442</v>
      </c>
      <c r="F669" s="575" t="s">
        <v>3442</v>
      </c>
      <c r="G669" s="575" t="s">
        <v>3442</v>
      </c>
      <c r="H669" s="575" t="s">
        <v>3442</v>
      </c>
      <c r="I669" s="575" t="s">
        <v>3442</v>
      </c>
      <c r="J669" s="575" t="s">
        <v>3442</v>
      </c>
      <c r="K669" s="575" t="s">
        <v>3442</v>
      </c>
      <c r="L669" s="575" t="s">
        <v>3442</v>
      </c>
      <c r="M669" s="575" t="s">
        <v>3442</v>
      </c>
    </row>
    <row r="670" spans="1:13" s="575" customFormat="1" x14ac:dyDescent="0.3">
      <c r="A670" s="575">
        <v>520889</v>
      </c>
      <c r="B670" s="613" t="s">
        <v>1885</v>
      </c>
      <c r="C670" s="575" t="s">
        <v>3442</v>
      </c>
      <c r="D670" s="575" t="s">
        <v>3442</v>
      </c>
      <c r="E670" s="575" t="s">
        <v>3442</v>
      </c>
      <c r="F670" s="575" t="s">
        <v>3442</v>
      </c>
      <c r="G670" s="575" t="s">
        <v>3442</v>
      </c>
      <c r="H670" s="575" t="s">
        <v>3442</v>
      </c>
      <c r="I670" s="575" t="s">
        <v>3442</v>
      </c>
      <c r="J670" s="575" t="s">
        <v>3442</v>
      </c>
      <c r="K670" s="575" t="s">
        <v>3442</v>
      </c>
      <c r="L670" s="575" t="s">
        <v>3442</v>
      </c>
      <c r="M670" s="575" t="s">
        <v>3442</v>
      </c>
    </row>
    <row r="671" spans="1:13" s="575" customFormat="1" x14ac:dyDescent="0.3">
      <c r="A671" s="575">
        <v>520967</v>
      </c>
      <c r="B671" s="613" t="s">
        <v>1885</v>
      </c>
      <c r="C671" s="575" t="s">
        <v>3442</v>
      </c>
      <c r="D671" s="575" t="s">
        <v>3442</v>
      </c>
      <c r="E671" s="575" t="s">
        <v>3442</v>
      </c>
      <c r="F671" s="575" t="s">
        <v>3442</v>
      </c>
      <c r="G671" s="575" t="s">
        <v>3442</v>
      </c>
      <c r="H671" s="575" t="s">
        <v>3442</v>
      </c>
      <c r="I671" s="575" t="s">
        <v>3442</v>
      </c>
      <c r="J671" s="575" t="s">
        <v>3442</v>
      </c>
      <c r="K671" s="575" t="s">
        <v>3442</v>
      </c>
      <c r="L671" s="575" t="s">
        <v>3442</v>
      </c>
      <c r="M671" s="575" t="s">
        <v>3442</v>
      </c>
    </row>
    <row r="672" spans="1:13" s="575" customFormat="1" x14ac:dyDescent="0.3">
      <c r="A672" s="575">
        <v>521923</v>
      </c>
      <c r="B672" s="613" t="s">
        <v>1885</v>
      </c>
      <c r="C672" s="575" t="s">
        <v>3442</v>
      </c>
      <c r="D672" s="575" t="s">
        <v>3442</v>
      </c>
      <c r="E672" s="575" t="s">
        <v>3442</v>
      </c>
      <c r="F672" s="575" t="s">
        <v>3442</v>
      </c>
      <c r="G672" s="575" t="s">
        <v>3442</v>
      </c>
      <c r="H672" s="575" t="s">
        <v>3442</v>
      </c>
      <c r="I672" s="575" t="s">
        <v>3442</v>
      </c>
      <c r="J672" s="575" t="s">
        <v>3442</v>
      </c>
      <c r="K672" s="575" t="s">
        <v>3442</v>
      </c>
      <c r="L672" s="575" t="s">
        <v>3442</v>
      </c>
      <c r="M672" s="575" t="s">
        <v>3442</v>
      </c>
    </row>
    <row r="673" spans="1:13" s="575" customFormat="1" x14ac:dyDescent="0.3">
      <c r="A673" s="575">
        <v>522207</v>
      </c>
      <c r="B673" s="613" t="s">
        <v>1885</v>
      </c>
      <c r="C673" s="575" t="s">
        <v>3442</v>
      </c>
      <c r="D673" s="575" t="s">
        <v>3442</v>
      </c>
      <c r="E673" s="575" t="s">
        <v>3442</v>
      </c>
      <c r="F673" s="575" t="s">
        <v>3442</v>
      </c>
      <c r="G673" s="575" t="s">
        <v>3442</v>
      </c>
      <c r="H673" s="575" t="s">
        <v>3442</v>
      </c>
      <c r="I673" s="575" t="s">
        <v>3442</v>
      </c>
      <c r="J673" s="575" t="s">
        <v>3442</v>
      </c>
      <c r="K673" s="575" t="s">
        <v>3442</v>
      </c>
      <c r="L673" s="575" t="s">
        <v>3442</v>
      </c>
      <c r="M673" s="575" t="s">
        <v>3442</v>
      </c>
    </row>
    <row r="674" spans="1:13" s="575" customFormat="1" x14ac:dyDescent="0.3">
      <c r="A674" s="575">
        <v>522649</v>
      </c>
      <c r="B674" s="613" t="s">
        <v>1885</v>
      </c>
      <c r="C674" s="575" t="s">
        <v>3442</v>
      </c>
      <c r="D674" s="575" t="s">
        <v>3442</v>
      </c>
      <c r="E674" s="575" t="s">
        <v>3442</v>
      </c>
      <c r="F674" s="575" t="s">
        <v>3442</v>
      </c>
      <c r="G674" s="575" t="s">
        <v>3442</v>
      </c>
      <c r="H674" s="575" t="s">
        <v>3442</v>
      </c>
      <c r="I674" s="575" t="s">
        <v>3442</v>
      </c>
      <c r="J674" s="575" t="s">
        <v>3442</v>
      </c>
      <c r="K674" s="575" t="s">
        <v>3442</v>
      </c>
      <c r="L674" s="575" t="s">
        <v>3442</v>
      </c>
      <c r="M674" s="575" t="s">
        <v>3442</v>
      </c>
    </row>
    <row r="675" spans="1:13" s="575" customFormat="1" x14ac:dyDescent="0.3">
      <c r="A675" s="575">
        <v>523034</v>
      </c>
      <c r="B675" s="613" t="s">
        <v>1885</v>
      </c>
      <c r="C675" s="575" t="s">
        <v>3442</v>
      </c>
      <c r="D675" s="575" t="s">
        <v>3442</v>
      </c>
      <c r="E675" s="575" t="s">
        <v>3442</v>
      </c>
      <c r="F675" s="575" t="s">
        <v>3442</v>
      </c>
      <c r="G675" s="575" t="s">
        <v>3442</v>
      </c>
      <c r="H675" s="575" t="s">
        <v>3442</v>
      </c>
      <c r="I675" s="575" t="s">
        <v>3442</v>
      </c>
      <c r="J675" s="575" t="s">
        <v>3442</v>
      </c>
      <c r="K675" s="575" t="s">
        <v>3442</v>
      </c>
      <c r="L675" s="575" t="s">
        <v>3442</v>
      </c>
      <c r="M675" s="575" t="s">
        <v>3442</v>
      </c>
    </row>
    <row r="676" spans="1:13" s="575" customFormat="1" x14ac:dyDescent="0.3">
      <c r="A676" s="575">
        <v>523164</v>
      </c>
      <c r="B676" s="613" t="s">
        <v>1885</v>
      </c>
      <c r="C676" s="575" t="s">
        <v>3442</v>
      </c>
      <c r="D676" s="575" t="s">
        <v>3442</v>
      </c>
      <c r="E676" s="575" t="s">
        <v>3442</v>
      </c>
      <c r="F676" s="575" t="s">
        <v>3442</v>
      </c>
      <c r="G676" s="575" t="s">
        <v>3442</v>
      </c>
      <c r="H676" s="575" t="s">
        <v>3442</v>
      </c>
      <c r="I676" s="575" t="s">
        <v>3442</v>
      </c>
      <c r="J676" s="575" t="s">
        <v>3442</v>
      </c>
      <c r="K676" s="575" t="s">
        <v>3442</v>
      </c>
      <c r="L676" s="575" t="s">
        <v>3442</v>
      </c>
      <c r="M676" s="575" t="s">
        <v>3442</v>
      </c>
    </row>
    <row r="677" spans="1:13" s="575" customFormat="1" x14ac:dyDescent="0.3">
      <c r="A677" s="575">
        <v>523346</v>
      </c>
      <c r="B677" s="613" t="s">
        <v>1885</v>
      </c>
      <c r="C677" s="575" t="s">
        <v>3442</v>
      </c>
      <c r="D677" s="575" t="s">
        <v>3442</v>
      </c>
      <c r="E677" s="575" t="s">
        <v>3442</v>
      </c>
      <c r="F677" s="575" t="s">
        <v>3442</v>
      </c>
      <c r="G677" s="575" t="s">
        <v>3442</v>
      </c>
      <c r="H677" s="575" t="s">
        <v>3442</v>
      </c>
      <c r="I677" s="575" t="s">
        <v>3442</v>
      </c>
      <c r="J677" s="575" t="s">
        <v>3442</v>
      </c>
      <c r="K677" s="575" t="s">
        <v>3442</v>
      </c>
      <c r="L677" s="575" t="s">
        <v>3442</v>
      </c>
      <c r="M677" s="575" t="s">
        <v>3442</v>
      </c>
    </row>
    <row r="678" spans="1:13" s="575" customFormat="1" x14ac:dyDescent="0.3">
      <c r="A678" s="575">
        <v>523395</v>
      </c>
      <c r="B678" s="613" t="s">
        <v>1885</v>
      </c>
      <c r="C678" s="575" t="s">
        <v>3442</v>
      </c>
      <c r="D678" s="575" t="s">
        <v>3442</v>
      </c>
      <c r="E678" s="575" t="s">
        <v>3442</v>
      </c>
      <c r="F678" s="575" t="s">
        <v>3442</v>
      </c>
      <c r="G678" s="575" t="s">
        <v>3442</v>
      </c>
      <c r="H678" s="575" t="s">
        <v>3442</v>
      </c>
      <c r="I678" s="575" t="s">
        <v>3442</v>
      </c>
      <c r="J678" s="575" t="s">
        <v>3442</v>
      </c>
      <c r="K678" s="575" t="s">
        <v>3442</v>
      </c>
      <c r="L678" s="575" t="s">
        <v>3442</v>
      </c>
      <c r="M678" s="575" t="s">
        <v>3442</v>
      </c>
    </row>
    <row r="679" spans="1:13" s="575" customFormat="1" x14ac:dyDescent="0.3">
      <c r="A679" s="575">
        <v>523527</v>
      </c>
      <c r="B679" s="613" t="s">
        <v>1885</v>
      </c>
      <c r="C679" s="575" t="s">
        <v>3442</v>
      </c>
      <c r="D679" s="575" t="s">
        <v>3442</v>
      </c>
      <c r="E679" s="575" t="s">
        <v>3442</v>
      </c>
      <c r="F679" s="575" t="s">
        <v>3442</v>
      </c>
      <c r="G679" s="575" t="s">
        <v>3442</v>
      </c>
      <c r="H679" s="575" t="s">
        <v>3442</v>
      </c>
      <c r="I679" s="575" t="s">
        <v>3442</v>
      </c>
      <c r="J679" s="575" t="s">
        <v>3442</v>
      </c>
      <c r="K679" s="575" t="s">
        <v>3442</v>
      </c>
      <c r="L679" s="575" t="s">
        <v>3442</v>
      </c>
      <c r="M679" s="575" t="s">
        <v>3442</v>
      </c>
    </row>
    <row r="680" spans="1:13" s="575" customFormat="1" x14ac:dyDescent="0.3">
      <c r="A680" s="575">
        <v>523586</v>
      </c>
      <c r="B680" s="613" t="s">
        <v>1885</v>
      </c>
      <c r="C680" s="575" t="s">
        <v>3442</v>
      </c>
      <c r="D680" s="575" t="s">
        <v>3442</v>
      </c>
      <c r="E680" s="575" t="s">
        <v>3442</v>
      </c>
      <c r="F680" s="575" t="s">
        <v>3442</v>
      </c>
      <c r="G680" s="575" t="s">
        <v>3442</v>
      </c>
      <c r="H680" s="575" t="s">
        <v>3442</v>
      </c>
      <c r="I680" s="575" t="s">
        <v>3442</v>
      </c>
      <c r="J680" s="575" t="s">
        <v>3442</v>
      </c>
      <c r="K680" s="575" t="s">
        <v>3442</v>
      </c>
      <c r="L680" s="575" t="s">
        <v>3442</v>
      </c>
      <c r="M680" s="575" t="s">
        <v>3442</v>
      </c>
    </row>
    <row r="681" spans="1:13" s="575" customFormat="1" x14ac:dyDescent="0.3">
      <c r="A681" s="575">
        <v>523706</v>
      </c>
      <c r="B681" s="613" t="s">
        <v>1885</v>
      </c>
      <c r="C681" s="575" t="s">
        <v>3442</v>
      </c>
      <c r="D681" s="575" t="s">
        <v>3442</v>
      </c>
      <c r="E681" s="575" t="s">
        <v>3442</v>
      </c>
      <c r="F681" s="575" t="s">
        <v>3442</v>
      </c>
      <c r="G681" s="575" t="s">
        <v>3442</v>
      </c>
      <c r="H681" s="575" t="s">
        <v>3442</v>
      </c>
      <c r="I681" s="575" t="s">
        <v>3442</v>
      </c>
      <c r="J681" s="575" t="s">
        <v>3442</v>
      </c>
      <c r="K681" s="575" t="s">
        <v>3442</v>
      </c>
      <c r="L681" s="575" t="s">
        <v>3442</v>
      </c>
      <c r="M681" s="575" t="s">
        <v>3442</v>
      </c>
    </row>
    <row r="682" spans="1:13" s="575" customFormat="1" x14ac:dyDescent="0.3">
      <c r="A682" s="575">
        <v>523962</v>
      </c>
      <c r="B682" s="613" t="s">
        <v>1885</v>
      </c>
      <c r="C682" s="575" t="s">
        <v>3442</v>
      </c>
      <c r="D682" s="575" t="s">
        <v>3442</v>
      </c>
      <c r="E682" s="575" t="s">
        <v>3442</v>
      </c>
      <c r="F682" s="575" t="s">
        <v>3442</v>
      </c>
      <c r="G682" s="575" t="s">
        <v>3442</v>
      </c>
      <c r="H682" s="575" t="s">
        <v>3442</v>
      </c>
      <c r="I682" s="575" t="s">
        <v>3442</v>
      </c>
      <c r="J682" s="575" t="s">
        <v>3442</v>
      </c>
      <c r="K682" s="575" t="s">
        <v>3442</v>
      </c>
      <c r="L682" s="575" t="s">
        <v>3442</v>
      </c>
      <c r="M682" s="575" t="s">
        <v>3442</v>
      </c>
    </row>
    <row r="683" spans="1:13" s="575" customFormat="1" x14ac:dyDescent="0.3">
      <c r="A683" s="575">
        <v>523908</v>
      </c>
      <c r="B683" s="575" t="s">
        <v>1885</v>
      </c>
      <c r="C683" s="575" t="s">
        <v>3442</v>
      </c>
      <c r="D683" s="575" t="s">
        <v>3442</v>
      </c>
      <c r="E683" s="575" t="s">
        <v>3442</v>
      </c>
      <c r="F683" s="575" t="s">
        <v>3442</v>
      </c>
      <c r="G683" s="575" t="s">
        <v>3442</v>
      </c>
      <c r="H683" s="575" t="s">
        <v>3442</v>
      </c>
      <c r="I683" s="575" t="s">
        <v>3442</v>
      </c>
      <c r="J683" s="575" t="s">
        <v>3442</v>
      </c>
      <c r="K683" s="575" t="s">
        <v>3442</v>
      </c>
      <c r="L683" s="575" t="s">
        <v>3442</v>
      </c>
      <c r="M683" s="575" t="s">
        <v>3442</v>
      </c>
    </row>
    <row r="684" spans="1:13" s="575" customFormat="1" x14ac:dyDescent="0.3">
      <c r="A684" s="575">
        <v>520028</v>
      </c>
      <c r="B684" s="575" t="s">
        <v>1885</v>
      </c>
      <c r="C684" s="575" t="s">
        <v>3442</v>
      </c>
      <c r="D684" s="575" t="s">
        <v>3442</v>
      </c>
      <c r="E684" s="575" t="s">
        <v>3442</v>
      </c>
      <c r="F684" s="575" t="s">
        <v>3442</v>
      </c>
      <c r="G684" s="575" t="s">
        <v>3442</v>
      </c>
      <c r="H684" s="575" t="s">
        <v>3442</v>
      </c>
      <c r="I684" s="575" t="s">
        <v>3442</v>
      </c>
      <c r="J684" s="575" t="s">
        <v>3442</v>
      </c>
      <c r="K684" s="575" t="s">
        <v>3442</v>
      </c>
      <c r="L684" s="575" t="s">
        <v>3442</v>
      </c>
      <c r="M684" s="575" t="s">
        <v>3442</v>
      </c>
    </row>
    <row r="685" spans="1:13" s="575" customFormat="1" x14ac:dyDescent="0.3">
      <c r="A685" s="575">
        <v>521406</v>
      </c>
      <c r="B685" s="575" t="s">
        <v>1885</v>
      </c>
      <c r="C685" s="575" t="s">
        <v>3442</v>
      </c>
      <c r="D685" s="575" t="s">
        <v>3442</v>
      </c>
      <c r="E685" s="575" t="s">
        <v>3442</v>
      </c>
      <c r="F685" s="575" t="s">
        <v>3442</v>
      </c>
      <c r="G685" s="575" t="s">
        <v>3442</v>
      </c>
      <c r="H685" s="575" t="s">
        <v>3442</v>
      </c>
      <c r="I685" s="575" t="s">
        <v>3442</v>
      </c>
      <c r="J685" s="575" t="s">
        <v>3442</v>
      </c>
      <c r="K685" s="575" t="s">
        <v>3442</v>
      </c>
      <c r="L685" s="575" t="s">
        <v>3442</v>
      </c>
      <c r="M685" s="575" t="s">
        <v>3442</v>
      </c>
    </row>
    <row r="686" spans="1:13" s="575" customFormat="1" x14ac:dyDescent="0.3">
      <c r="A686" s="575">
        <v>519989</v>
      </c>
      <c r="B686" s="575" t="s">
        <v>1885</v>
      </c>
      <c r="C686" s="575" t="s">
        <v>3442</v>
      </c>
      <c r="D686" s="575" t="s">
        <v>3442</v>
      </c>
      <c r="E686" s="575" t="s">
        <v>3442</v>
      </c>
      <c r="F686" s="575" t="s">
        <v>3442</v>
      </c>
      <c r="G686" s="575" t="s">
        <v>3442</v>
      </c>
      <c r="H686" s="575" t="s">
        <v>3442</v>
      </c>
      <c r="I686" s="575" t="s">
        <v>3442</v>
      </c>
      <c r="J686" s="575" t="s">
        <v>3442</v>
      </c>
      <c r="K686" s="575" t="s">
        <v>3442</v>
      </c>
      <c r="L686" s="575" t="s">
        <v>3442</v>
      </c>
      <c r="M686" s="575" t="s">
        <v>3442</v>
      </c>
    </row>
    <row r="687" spans="1:13" s="575" customFormat="1" x14ac:dyDescent="0.3">
      <c r="A687" s="575">
        <v>521692</v>
      </c>
      <c r="B687" s="575" t="s">
        <v>1885</v>
      </c>
      <c r="C687" s="575" t="s">
        <v>3442</v>
      </c>
      <c r="D687" s="575" t="s">
        <v>3442</v>
      </c>
      <c r="E687" s="575" t="s">
        <v>3442</v>
      </c>
      <c r="F687" s="575" t="s">
        <v>3442</v>
      </c>
      <c r="G687" s="575" t="s">
        <v>3442</v>
      </c>
      <c r="H687" s="575" t="s">
        <v>3442</v>
      </c>
      <c r="I687" s="575" t="s">
        <v>3442</v>
      </c>
      <c r="J687" s="575" t="s">
        <v>3442</v>
      </c>
      <c r="K687" s="575" t="s">
        <v>3442</v>
      </c>
      <c r="L687" s="575" t="s">
        <v>3442</v>
      </c>
      <c r="M687" s="575" t="s">
        <v>3442</v>
      </c>
    </row>
    <row r="688" spans="1:13" s="575" customFormat="1" x14ac:dyDescent="0.3">
      <c r="A688" s="575">
        <v>522713</v>
      </c>
      <c r="B688" s="575" t="s">
        <v>1885</v>
      </c>
      <c r="C688" s="575" t="s">
        <v>3442</v>
      </c>
      <c r="D688" s="575" t="s">
        <v>3442</v>
      </c>
      <c r="E688" s="575" t="s">
        <v>3442</v>
      </c>
      <c r="F688" s="575" t="s">
        <v>3442</v>
      </c>
      <c r="G688" s="575" t="s">
        <v>3442</v>
      </c>
      <c r="H688" s="575" t="s">
        <v>3442</v>
      </c>
      <c r="I688" s="575" t="s">
        <v>3442</v>
      </c>
      <c r="J688" s="575" t="s">
        <v>3442</v>
      </c>
      <c r="K688" s="575" t="s">
        <v>3442</v>
      </c>
      <c r="L688" s="575" t="s">
        <v>3442</v>
      </c>
      <c r="M688" s="575" t="s">
        <v>3442</v>
      </c>
    </row>
    <row r="689" spans="1:13" s="575" customFormat="1" x14ac:dyDescent="0.3">
      <c r="A689" s="575">
        <v>526348</v>
      </c>
      <c r="B689" s="613" t="s">
        <v>1885</v>
      </c>
      <c r="C689" s="575" t="s">
        <v>3441</v>
      </c>
      <c r="D689" s="575" t="s">
        <v>3441</v>
      </c>
      <c r="E689" s="575" t="s">
        <v>3441</v>
      </c>
      <c r="F689" s="575" t="s">
        <v>3441</v>
      </c>
      <c r="G689" s="575" t="s">
        <v>3441</v>
      </c>
      <c r="H689" s="575" t="s">
        <v>3441</v>
      </c>
      <c r="I689" s="575" t="s">
        <v>3441</v>
      </c>
      <c r="J689" s="575" t="s">
        <v>3441</v>
      </c>
      <c r="K689" s="575" t="s">
        <v>3441</v>
      </c>
      <c r="L689" s="575" t="s">
        <v>3441</v>
      </c>
      <c r="M689" s="575" t="s">
        <v>3441</v>
      </c>
    </row>
    <row r="690" spans="1:13" s="575" customFormat="1" x14ac:dyDescent="0.3">
      <c r="A690" s="575">
        <v>523421</v>
      </c>
      <c r="B690" s="613" t="s">
        <v>1885</v>
      </c>
      <c r="C690" s="575" t="s">
        <v>3441</v>
      </c>
      <c r="D690" s="575" t="s">
        <v>3441</v>
      </c>
      <c r="E690" s="575" t="s">
        <v>3441</v>
      </c>
      <c r="F690" s="575" t="s">
        <v>3441</v>
      </c>
      <c r="G690" s="575" t="s">
        <v>3441</v>
      </c>
      <c r="H690" s="575" t="s">
        <v>3441</v>
      </c>
      <c r="I690" s="575" t="s">
        <v>3441</v>
      </c>
      <c r="J690" s="575" t="s">
        <v>3441</v>
      </c>
      <c r="K690" s="575" t="s">
        <v>3441</v>
      </c>
      <c r="L690" s="575" t="s">
        <v>3441</v>
      </c>
      <c r="M690" s="575" t="s">
        <v>3441</v>
      </c>
    </row>
    <row r="691" spans="1:13" s="575" customFormat="1" x14ac:dyDescent="0.3">
      <c r="A691" s="575">
        <v>523584</v>
      </c>
      <c r="B691" s="613" t="s">
        <v>1885</v>
      </c>
      <c r="C691" s="575" t="s">
        <v>3441</v>
      </c>
      <c r="D691" s="575" t="s">
        <v>3441</v>
      </c>
      <c r="E691" s="575" t="s">
        <v>3441</v>
      </c>
      <c r="F691" s="575" t="s">
        <v>3441</v>
      </c>
      <c r="G691" s="575" t="s">
        <v>3441</v>
      </c>
      <c r="H691" s="575" t="s">
        <v>3441</v>
      </c>
      <c r="I691" s="575" t="s">
        <v>3441</v>
      </c>
      <c r="J691" s="575" t="s">
        <v>3441</v>
      </c>
      <c r="K691" s="575" t="s">
        <v>3441</v>
      </c>
      <c r="L691" s="575" t="s">
        <v>3441</v>
      </c>
      <c r="M691" s="575" t="s">
        <v>3441</v>
      </c>
    </row>
    <row r="692" spans="1:13" s="575" customFormat="1" x14ac:dyDescent="0.3">
      <c r="A692" s="575">
        <v>523771</v>
      </c>
      <c r="B692" s="613" t="s">
        <v>1885</v>
      </c>
      <c r="C692" s="575" t="s">
        <v>3441</v>
      </c>
      <c r="D692" s="575" t="s">
        <v>3441</v>
      </c>
      <c r="E692" s="575" t="s">
        <v>3441</v>
      </c>
      <c r="F692" s="575" t="s">
        <v>3441</v>
      </c>
      <c r="G692" s="575" t="s">
        <v>3441</v>
      </c>
      <c r="H692" s="575" t="s">
        <v>3441</v>
      </c>
      <c r="I692" s="575" t="s">
        <v>3441</v>
      </c>
      <c r="J692" s="575" t="s">
        <v>3441</v>
      </c>
      <c r="K692" s="575" t="s">
        <v>3441</v>
      </c>
      <c r="L692" s="575" t="s">
        <v>3441</v>
      </c>
      <c r="M692" s="575" t="s">
        <v>3441</v>
      </c>
    </row>
    <row r="693" spans="1:13" s="575" customFormat="1" x14ac:dyDescent="0.3">
      <c r="A693" s="575">
        <v>523967</v>
      </c>
      <c r="B693" s="613" t="s">
        <v>1885</v>
      </c>
      <c r="C693" s="575" t="s">
        <v>3441</v>
      </c>
      <c r="D693" s="575" t="s">
        <v>3441</v>
      </c>
      <c r="E693" s="575" t="s">
        <v>3441</v>
      </c>
      <c r="F693" s="575" t="s">
        <v>3441</v>
      </c>
      <c r="G693" s="575" t="s">
        <v>3441</v>
      </c>
      <c r="H693" s="575" t="s">
        <v>3441</v>
      </c>
      <c r="I693" s="575" t="s">
        <v>3441</v>
      </c>
      <c r="J693" s="575" t="s">
        <v>3441</v>
      </c>
      <c r="K693" s="575" t="s">
        <v>3441</v>
      </c>
      <c r="L693" s="575" t="s">
        <v>3441</v>
      </c>
      <c r="M693" s="575" t="s">
        <v>3441</v>
      </c>
    </row>
    <row r="694" spans="1:13" s="575" customFormat="1" x14ac:dyDescent="0.3">
      <c r="A694" s="575">
        <v>515863</v>
      </c>
      <c r="B694" s="613" t="s">
        <v>1885</v>
      </c>
      <c r="C694" s="575" t="s">
        <v>3441</v>
      </c>
      <c r="D694" s="575" t="s">
        <v>3441</v>
      </c>
      <c r="E694" s="575" t="s">
        <v>3441</v>
      </c>
      <c r="F694" s="575" t="s">
        <v>3441</v>
      </c>
      <c r="G694" s="575" t="s">
        <v>3441</v>
      </c>
      <c r="H694" s="575" t="s">
        <v>3441</v>
      </c>
      <c r="I694" s="575" t="s">
        <v>3441</v>
      </c>
      <c r="J694" s="575" t="s">
        <v>3441</v>
      </c>
      <c r="K694" s="575" t="s">
        <v>3441</v>
      </c>
      <c r="L694" s="575" t="s">
        <v>3441</v>
      </c>
      <c r="M694" s="575" t="s">
        <v>3441</v>
      </c>
    </row>
    <row r="695" spans="1:13" s="575" customFormat="1" x14ac:dyDescent="0.3">
      <c r="A695" s="575">
        <v>522225</v>
      </c>
      <c r="B695" s="613" t="s">
        <v>1885</v>
      </c>
      <c r="C695" s="575" t="s">
        <v>3441</v>
      </c>
      <c r="D695" s="575" t="s">
        <v>3441</v>
      </c>
      <c r="E695" s="575" t="s">
        <v>3441</v>
      </c>
      <c r="F695" s="575" t="s">
        <v>3441</v>
      </c>
      <c r="G695" s="575" t="s">
        <v>3441</v>
      </c>
      <c r="H695" s="575" t="s">
        <v>3441</v>
      </c>
      <c r="I695" s="575" t="s">
        <v>3441</v>
      </c>
      <c r="J695" s="575" t="s">
        <v>3441</v>
      </c>
      <c r="K695" s="575" t="s">
        <v>3441</v>
      </c>
      <c r="L695" s="575" t="s">
        <v>3441</v>
      </c>
      <c r="M695" s="575" t="s">
        <v>3441</v>
      </c>
    </row>
    <row r="696" spans="1:13" s="575" customFormat="1" x14ac:dyDescent="0.3">
      <c r="A696" s="575">
        <v>522727</v>
      </c>
      <c r="B696" s="613" t="s">
        <v>1885</v>
      </c>
      <c r="C696" s="575" t="s">
        <v>3441</v>
      </c>
      <c r="D696" s="575" t="s">
        <v>3441</v>
      </c>
      <c r="E696" s="575" t="s">
        <v>3441</v>
      </c>
      <c r="F696" s="575" t="s">
        <v>3441</v>
      </c>
      <c r="G696" s="575" t="s">
        <v>3441</v>
      </c>
      <c r="H696" s="575" t="s">
        <v>3441</v>
      </c>
      <c r="I696" s="575" t="s">
        <v>3441</v>
      </c>
      <c r="J696" s="575" t="s">
        <v>3441</v>
      </c>
      <c r="K696" s="575" t="s">
        <v>3441</v>
      </c>
      <c r="L696" s="575" t="s">
        <v>3441</v>
      </c>
      <c r="M696" s="575" t="s">
        <v>3441</v>
      </c>
    </row>
    <row r="697" spans="1:13" s="575" customFormat="1" x14ac:dyDescent="0.3">
      <c r="A697" s="575">
        <v>522832</v>
      </c>
      <c r="B697" s="613" t="s">
        <v>1885</v>
      </c>
      <c r="C697" s="575" t="s">
        <v>3441</v>
      </c>
      <c r="D697" s="575" t="s">
        <v>3441</v>
      </c>
      <c r="E697" s="575" t="s">
        <v>3441</v>
      </c>
      <c r="F697" s="575" t="s">
        <v>3441</v>
      </c>
      <c r="G697" s="575" t="s">
        <v>3441</v>
      </c>
      <c r="H697" s="575" t="s">
        <v>3441</v>
      </c>
      <c r="I697" s="575" t="s">
        <v>3441</v>
      </c>
      <c r="J697" s="575" t="s">
        <v>3441</v>
      </c>
      <c r="K697" s="575" t="s">
        <v>3441</v>
      </c>
      <c r="L697" s="575" t="s">
        <v>3441</v>
      </c>
      <c r="M697" s="575" t="s">
        <v>3441</v>
      </c>
    </row>
    <row r="698" spans="1:13" s="575" customFormat="1" x14ac:dyDescent="0.3">
      <c r="A698" s="575">
        <v>522953</v>
      </c>
      <c r="B698" s="613" t="s">
        <v>1885</v>
      </c>
      <c r="C698" s="575" t="s">
        <v>3441</v>
      </c>
      <c r="D698" s="575" t="s">
        <v>3441</v>
      </c>
      <c r="E698" s="575" t="s">
        <v>3441</v>
      </c>
      <c r="F698" s="575" t="s">
        <v>3441</v>
      </c>
      <c r="G698" s="575" t="s">
        <v>3441</v>
      </c>
      <c r="H698" s="575" t="s">
        <v>3441</v>
      </c>
      <c r="I698" s="575" t="s">
        <v>3441</v>
      </c>
      <c r="J698" s="575" t="s">
        <v>3441</v>
      </c>
      <c r="K698" s="575" t="s">
        <v>3441</v>
      </c>
      <c r="L698" s="575" t="s">
        <v>3441</v>
      </c>
      <c r="M698" s="575" t="s">
        <v>3441</v>
      </c>
    </row>
    <row r="699" spans="1:13" s="575" customFormat="1" x14ac:dyDescent="0.3">
      <c r="A699" s="575">
        <v>523007</v>
      </c>
      <c r="B699" s="613" t="s">
        <v>1885</v>
      </c>
      <c r="C699" s="575" t="s">
        <v>3441</v>
      </c>
      <c r="D699" s="575" t="s">
        <v>3441</v>
      </c>
      <c r="E699" s="575" t="s">
        <v>3441</v>
      </c>
      <c r="F699" s="575" t="s">
        <v>3441</v>
      </c>
      <c r="G699" s="575" t="s">
        <v>3441</v>
      </c>
      <c r="H699" s="575" t="s">
        <v>3441</v>
      </c>
      <c r="I699" s="575" t="s">
        <v>3441</v>
      </c>
      <c r="J699" s="575" t="s">
        <v>3441</v>
      </c>
      <c r="K699" s="575" t="s">
        <v>3441</v>
      </c>
      <c r="L699" s="575" t="s">
        <v>3441</v>
      </c>
      <c r="M699" s="575" t="s">
        <v>3441</v>
      </c>
    </row>
    <row r="700" spans="1:13" s="575" customFormat="1" x14ac:dyDescent="0.3">
      <c r="A700" s="575">
        <v>523057</v>
      </c>
      <c r="B700" s="613" t="s">
        <v>1885</v>
      </c>
      <c r="C700" s="575" t="s">
        <v>3441</v>
      </c>
      <c r="D700" s="575" t="s">
        <v>3441</v>
      </c>
      <c r="E700" s="575" t="s">
        <v>3441</v>
      </c>
      <c r="F700" s="575" t="s">
        <v>3441</v>
      </c>
      <c r="G700" s="575" t="s">
        <v>3441</v>
      </c>
      <c r="H700" s="575" t="s">
        <v>3441</v>
      </c>
      <c r="I700" s="575" t="s">
        <v>3441</v>
      </c>
      <c r="J700" s="575" t="s">
        <v>3441</v>
      </c>
      <c r="K700" s="575" t="s">
        <v>3441</v>
      </c>
      <c r="L700" s="575" t="s">
        <v>3441</v>
      </c>
      <c r="M700" s="575" t="s">
        <v>3441</v>
      </c>
    </row>
    <row r="701" spans="1:13" s="575" customFormat="1" x14ac:dyDescent="0.3">
      <c r="A701" s="575">
        <v>523088</v>
      </c>
      <c r="B701" s="613" t="s">
        <v>1885</v>
      </c>
      <c r="C701" s="575" t="s">
        <v>3441</v>
      </c>
      <c r="D701" s="575" t="s">
        <v>3441</v>
      </c>
      <c r="E701" s="575" t="s">
        <v>3441</v>
      </c>
      <c r="F701" s="575" t="s">
        <v>3441</v>
      </c>
      <c r="G701" s="575" t="s">
        <v>3441</v>
      </c>
      <c r="H701" s="575" t="s">
        <v>3441</v>
      </c>
      <c r="I701" s="575" t="s">
        <v>3441</v>
      </c>
      <c r="J701" s="575" t="s">
        <v>3441</v>
      </c>
      <c r="K701" s="575" t="s">
        <v>3441</v>
      </c>
      <c r="L701" s="575" t="s">
        <v>3441</v>
      </c>
      <c r="M701" s="575" t="s">
        <v>3441</v>
      </c>
    </row>
    <row r="702" spans="1:13" s="575" customFormat="1" x14ac:dyDescent="0.3">
      <c r="A702" s="575">
        <v>523147</v>
      </c>
      <c r="B702" s="613" t="s">
        <v>1885</v>
      </c>
      <c r="C702" s="575" t="s">
        <v>3441</v>
      </c>
      <c r="D702" s="575" t="s">
        <v>3441</v>
      </c>
      <c r="E702" s="575" t="s">
        <v>3441</v>
      </c>
      <c r="F702" s="575" t="s">
        <v>3441</v>
      </c>
      <c r="G702" s="575" t="s">
        <v>3441</v>
      </c>
      <c r="H702" s="575" t="s">
        <v>3441</v>
      </c>
      <c r="I702" s="575" t="s">
        <v>3441</v>
      </c>
      <c r="J702" s="575" t="s">
        <v>3441</v>
      </c>
      <c r="K702" s="575" t="s">
        <v>3441</v>
      </c>
      <c r="L702" s="575" t="s">
        <v>3441</v>
      </c>
      <c r="M702" s="575" t="s">
        <v>3441</v>
      </c>
    </row>
    <row r="703" spans="1:13" s="575" customFormat="1" x14ac:dyDescent="0.3">
      <c r="A703" s="575">
        <v>523405</v>
      </c>
      <c r="B703" s="613" t="s">
        <v>1885</v>
      </c>
      <c r="C703" s="575" t="s">
        <v>3441</v>
      </c>
      <c r="D703" s="575" t="s">
        <v>3441</v>
      </c>
      <c r="E703" s="575" t="s">
        <v>3441</v>
      </c>
      <c r="F703" s="575" t="s">
        <v>3441</v>
      </c>
      <c r="G703" s="575" t="s">
        <v>3441</v>
      </c>
      <c r="H703" s="575" t="s">
        <v>3441</v>
      </c>
      <c r="I703" s="575" t="s">
        <v>3441</v>
      </c>
      <c r="J703" s="575" t="s">
        <v>3441</v>
      </c>
      <c r="K703" s="575" t="s">
        <v>3441</v>
      </c>
      <c r="L703" s="575" t="s">
        <v>3441</v>
      </c>
      <c r="M703" s="575" t="s">
        <v>3441</v>
      </c>
    </row>
    <row r="704" spans="1:13" s="575" customFormat="1" x14ac:dyDescent="0.3">
      <c r="A704" s="575">
        <v>523583</v>
      </c>
      <c r="B704" s="613" t="s">
        <v>1885</v>
      </c>
      <c r="C704" s="575" t="s">
        <v>3441</v>
      </c>
      <c r="D704" s="575" t="s">
        <v>3441</v>
      </c>
      <c r="E704" s="575" t="s">
        <v>3441</v>
      </c>
      <c r="F704" s="575" t="s">
        <v>3441</v>
      </c>
      <c r="G704" s="575" t="s">
        <v>3441</v>
      </c>
      <c r="H704" s="575" t="s">
        <v>3441</v>
      </c>
      <c r="I704" s="575" t="s">
        <v>3441</v>
      </c>
      <c r="J704" s="575" t="s">
        <v>3441</v>
      </c>
      <c r="K704" s="575" t="s">
        <v>3441</v>
      </c>
      <c r="L704" s="575" t="s">
        <v>3441</v>
      </c>
      <c r="M704" s="575" t="s">
        <v>3441</v>
      </c>
    </row>
    <row r="705" spans="1:13" s="575" customFormat="1" x14ac:dyDescent="0.3">
      <c r="A705" s="575">
        <v>523820</v>
      </c>
      <c r="B705" s="613" t="s">
        <v>1885</v>
      </c>
      <c r="C705" s="575" t="s">
        <v>3441</v>
      </c>
      <c r="D705" s="575" t="s">
        <v>3441</v>
      </c>
      <c r="E705" s="575" t="s">
        <v>3441</v>
      </c>
      <c r="F705" s="575" t="s">
        <v>3441</v>
      </c>
      <c r="G705" s="575" t="s">
        <v>3441</v>
      </c>
      <c r="H705" s="575" t="s">
        <v>3441</v>
      </c>
      <c r="I705" s="575" t="s">
        <v>3441</v>
      </c>
      <c r="J705" s="575" t="s">
        <v>3441</v>
      </c>
      <c r="K705" s="575" t="s">
        <v>3441</v>
      </c>
      <c r="L705" s="575" t="s">
        <v>3441</v>
      </c>
      <c r="M705" s="575" t="s">
        <v>3441</v>
      </c>
    </row>
    <row r="706" spans="1:13" s="575" customFormat="1" x14ac:dyDescent="0.3">
      <c r="A706" s="575">
        <v>522954</v>
      </c>
      <c r="B706" s="613" t="s">
        <v>1885</v>
      </c>
      <c r="C706" s="575" t="s">
        <v>3441</v>
      </c>
      <c r="D706" s="575" t="s">
        <v>3441</v>
      </c>
      <c r="E706" s="575" t="s">
        <v>3441</v>
      </c>
      <c r="F706" s="575" t="s">
        <v>3441</v>
      </c>
      <c r="G706" s="575" t="s">
        <v>3441</v>
      </c>
      <c r="H706" s="575" t="s">
        <v>3441</v>
      </c>
      <c r="I706" s="575" t="s">
        <v>3441</v>
      </c>
      <c r="J706" s="575" t="s">
        <v>3441</v>
      </c>
      <c r="K706" s="575" t="s">
        <v>3441</v>
      </c>
      <c r="L706" s="575" t="s">
        <v>3441</v>
      </c>
      <c r="M706" s="575" t="s">
        <v>3441</v>
      </c>
    </row>
    <row r="707" spans="1:13" s="575" customFormat="1" x14ac:dyDescent="0.3">
      <c r="A707" s="575">
        <v>523580</v>
      </c>
      <c r="B707" s="613" t="s">
        <v>1885</v>
      </c>
      <c r="C707" s="575" t="s">
        <v>3441</v>
      </c>
      <c r="D707" s="575" t="s">
        <v>3441</v>
      </c>
      <c r="E707" s="575" t="s">
        <v>3441</v>
      </c>
      <c r="F707" s="575" t="s">
        <v>3441</v>
      </c>
      <c r="G707" s="575" t="s">
        <v>3441</v>
      </c>
      <c r="H707" s="575" t="s">
        <v>3441</v>
      </c>
      <c r="I707" s="575" t="s">
        <v>3441</v>
      </c>
      <c r="J707" s="575" t="s">
        <v>3441</v>
      </c>
      <c r="K707" s="575" t="s">
        <v>3441</v>
      </c>
      <c r="L707" s="575" t="s">
        <v>3441</v>
      </c>
      <c r="M707" s="575" t="s">
        <v>3441</v>
      </c>
    </row>
    <row r="708" spans="1:13" s="575" customFormat="1" x14ac:dyDescent="0.3">
      <c r="A708" s="575">
        <v>521623</v>
      </c>
      <c r="B708" s="613" t="s">
        <v>1885</v>
      </c>
      <c r="C708" s="575" t="s">
        <v>3441</v>
      </c>
      <c r="D708" s="575" t="s">
        <v>3441</v>
      </c>
      <c r="E708" s="575" t="s">
        <v>3441</v>
      </c>
      <c r="F708" s="575" t="s">
        <v>3441</v>
      </c>
      <c r="G708" s="575" t="s">
        <v>3441</v>
      </c>
      <c r="H708" s="575" t="s">
        <v>3441</v>
      </c>
      <c r="I708" s="575" t="s">
        <v>3441</v>
      </c>
      <c r="J708" s="575" t="s">
        <v>3441</v>
      </c>
      <c r="K708" s="575" t="s">
        <v>3441</v>
      </c>
      <c r="L708" s="575" t="s">
        <v>3441</v>
      </c>
      <c r="M708" s="575" t="s">
        <v>3441</v>
      </c>
    </row>
    <row r="709" spans="1:13" s="575" customFormat="1" x14ac:dyDescent="0.3">
      <c r="A709" s="575">
        <v>522061</v>
      </c>
      <c r="B709" s="613" t="s">
        <v>1885</v>
      </c>
      <c r="C709" s="575" t="s">
        <v>3441</v>
      </c>
      <c r="D709" s="575" t="s">
        <v>3441</v>
      </c>
      <c r="E709" s="575" t="s">
        <v>3441</v>
      </c>
      <c r="F709" s="575" t="s">
        <v>3441</v>
      </c>
      <c r="G709" s="575" t="s">
        <v>3441</v>
      </c>
      <c r="H709" s="575" t="s">
        <v>3441</v>
      </c>
      <c r="I709" s="575" t="s">
        <v>3441</v>
      </c>
      <c r="J709" s="575" t="s">
        <v>3441</v>
      </c>
      <c r="K709" s="575" t="s">
        <v>3441</v>
      </c>
      <c r="L709" s="575" t="s">
        <v>3441</v>
      </c>
      <c r="M709" s="575" t="s">
        <v>3441</v>
      </c>
    </row>
    <row r="710" spans="1:13" s="575" customFormat="1" x14ac:dyDescent="0.3">
      <c r="A710" s="575">
        <v>512808</v>
      </c>
      <c r="B710" s="613" t="s">
        <v>1885</v>
      </c>
      <c r="C710" s="575" t="s">
        <v>3441</v>
      </c>
      <c r="D710" s="575" t="s">
        <v>3441</v>
      </c>
      <c r="E710" s="575" t="s">
        <v>3441</v>
      </c>
      <c r="F710" s="575" t="s">
        <v>3441</v>
      </c>
      <c r="G710" s="575" t="s">
        <v>3441</v>
      </c>
      <c r="H710" s="575" t="s">
        <v>3441</v>
      </c>
      <c r="I710" s="575" t="s">
        <v>3441</v>
      </c>
      <c r="J710" s="575" t="s">
        <v>3441</v>
      </c>
      <c r="K710" s="575" t="s">
        <v>3441</v>
      </c>
      <c r="L710" s="575" t="s">
        <v>3441</v>
      </c>
      <c r="M710" s="575" t="s">
        <v>3441</v>
      </c>
    </row>
    <row r="711" spans="1:13" s="575" customFormat="1" x14ac:dyDescent="0.3">
      <c r="A711" s="575">
        <v>515785</v>
      </c>
      <c r="B711" s="613" t="s">
        <v>1885</v>
      </c>
      <c r="C711" s="575" t="s">
        <v>3441</v>
      </c>
      <c r="D711" s="575" t="s">
        <v>3441</v>
      </c>
      <c r="E711" s="575" t="s">
        <v>3441</v>
      </c>
      <c r="F711" s="575" t="s">
        <v>3441</v>
      </c>
      <c r="G711" s="575" t="s">
        <v>3441</v>
      </c>
      <c r="H711" s="575" t="s">
        <v>3441</v>
      </c>
      <c r="I711" s="575" t="s">
        <v>3441</v>
      </c>
      <c r="J711" s="575" t="s">
        <v>3441</v>
      </c>
      <c r="K711" s="575" t="s">
        <v>3441</v>
      </c>
      <c r="L711" s="575" t="s">
        <v>3441</v>
      </c>
      <c r="M711" s="575" t="s">
        <v>3441</v>
      </c>
    </row>
    <row r="712" spans="1:13" s="575" customFormat="1" x14ac:dyDescent="0.3">
      <c r="A712" s="575">
        <v>516359</v>
      </c>
      <c r="B712" s="613" t="s">
        <v>1885</v>
      </c>
      <c r="C712" s="575" t="s">
        <v>3441</v>
      </c>
      <c r="D712" s="575" t="s">
        <v>3441</v>
      </c>
      <c r="E712" s="575" t="s">
        <v>3441</v>
      </c>
      <c r="F712" s="575" t="s">
        <v>3441</v>
      </c>
      <c r="G712" s="575" t="s">
        <v>3441</v>
      </c>
      <c r="H712" s="575" t="s">
        <v>3441</v>
      </c>
      <c r="I712" s="575" t="s">
        <v>3441</v>
      </c>
      <c r="J712" s="575" t="s">
        <v>3441</v>
      </c>
      <c r="K712" s="575" t="s">
        <v>3441</v>
      </c>
      <c r="L712" s="575" t="s">
        <v>3441</v>
      </c>
      <c r="M712" s="575" t="s">
        <v>3441</v>
      </c>
    </row>
    <row r="713" spans="1:13" s="575" customFormat="1" x14ac:dyDescent="0.3">
      <c r="A713" s="575">
        <v>516452</v>
      </c>
      <c r="B713" s="613" t="s">
        <v>1885</v>
      </c>
      <c r="C713" s="575" t="s">
        <v>3441</v>
      </c>
      <c r="D713" s="575" t="s">
        <v>3441</v>
      </c>
      <c r="E713" s="575" t="s">
        <v>3441</v>
      </c>
      <c r="F713" s="575" t="s">
        <v>3441</v>
      </c>
      <c r="G713" s="575" t="s">
        <v>3441</v>
      </c>
      <c r="H713" s="575" t="s">
        <v>3441</v>
      </c>
      <c r="I713" s="575" t="s">
        <v>3441</v>
      </c>
      <c r="J713" s="575" t="s">
        <v>3441</v>
      </c>
      <c r="K713" s="575" t="s">
        <v>3441</v>
      </c>
      <c r="L713" s="575" t="s">
        <v>3441</v>
      </c>
      <c r="M713" s="575" t="s">
        <v>3441</v>
      </c>
    </row>
    <row r="714" spans="1:13" s="575" customFormat="1" x14ac:dyDescent="0.3">
      <c r="A714" s="575">
        <v>517655</v>
      </c>
      <c r="B714" s="613" t="s">
        <v>1885</v>
      </c>
      <c r="C714" s="575" t="s">
        <v>3441</v>
      </c>
      <c r="D714" s="575" t="s">
        <v>3441</v>
      </c>
      <c r="E714" s="575" t="s">
        <v>3441</v>
      </c>
      <c r="F714" s="575" t="s">
        <v>3441</v>
      </c>
      <c r="G714" s="575" t="s">
        <v>3441</v>
      </c>
      <c r="H714" s="575" t="s">
        <v>3441</v>
      </c>
      <c r="I714" s="575" t="s">
        <v>3441</v>
      </c>
      <c r="J714" s="575" t="s">
        <v>3441</v>
      </c>
      <c r="K714" s="575" t="s">
        <v>3441</v>
      </c>
      <c r="L714" s="575" t="s">
        <v>3441</v>
      </c>
      <c r="M714" s="575" t="s">
        <v>3441</v>
      </c>
    </row>
    <row r="715" spans="1:13" s="575" customFormat="1" x14ac:dyDescent="0.3">
      <c r="A715" s="575">
        <v>517713</v>
      </c>
      <c r="B715" s="613" t="s">
        <v>1885</v>
      </c>
      <c r="C715" s="575" t="s">
        <v>3441</v>
      </c>
      <c r="D715" s="575" t="s">
        <v>3441</v>
      </c>
      <c r="E715" s="575" t="s">
        <v>3441</v>
      </c>
      <c r="F715" s="575" t="s">
        <v>3441</v>
      </c>
      <c r="G715" s="575" t="s">
        <v>3441</v>
      </c>
      <c r="H715" s="575" t="s">
        <v>3441</v>
      </c>
      <c r="I715" s="575" t="s">
        <v>3441</v>
      </c>
      <c r="J715" s="575" t="s">
        <v>3441</v>
      </c>
      <c r="K715" s="575" t="s">
        <v>3441</v>
      </c>
      <c r="L715" s="575" t="s">
        <v>3441</v>
      </c>
      <c r="M715" s="575" t="s">
        <v>3441</v>
      </c>
    </row>
    <row r="716" spans="1:13" s="575" customFormat="1" x14ac:dyDescent="0.3">
      <c r="A716" s="575">
        <v>518176</v>
      </c>
      <c r="B716" s="613" t="s">
        <v>1885</v>
      </c>
      <c r="C716" s="575" t="s">
        <v>3441</v>
      </c>
      <c r="D716" s="575" t="s">
        <v>3441</v>
      </c>
      <c r="E716" s="575" t="s">
        <v>3441</v>
      </c>
      <c r="F716" s="575" t="s">
        <v>3441</v>
      </c>
      <c r="G716" s="575" t="s">
        <v>3441</v>
      </c>
      <c r="H716" s="575" t="s">
        <v>3441</v>
      </c>
      <c r="I716" s="575" t="s">
        <v>3441</v>
      </c>
      <c r="J716" s="575" t="s">
        <v>3441</v>
      </c>
      <c r="K716" s="575" t="s">
        <v>3441</v>
      </c>
      <c r="L716" s="575" t="s">
        <v>3441</v>
      </c>
      <c r="M716" s="575" t="s">
        <v>3441</v>
      </c>
    </row>
    <row r="717" spans="1:13" s="575" customFormat="1" x14ac:dyDescent="0.3">
      <c r="A717" s="575">
        <v>519236</v>
      </c>
      <c r="B717" s="613" t="s">
        <v>1885</v>
      </c>
      <c r="C717" s="575" t="s">
        <v>3441</v>
      </c>
      <c r="D717" s="575" t="s">
        <v>3441</v>
      </c>
      <c r="E717" s="575" t="s">
        <v>3441</v>
      </c>
      <c r="F717" s="575" t="s">
        <v>3441</v>
      </c>
      <c r="G717" s="575" t="s">
        <v>3441</v>
      </c>
      <c r="H717" s="575" t="s">
        <v>3441</v>
      </c>
      <c r="I717" s="575" t="s">
        <v>3441</v>
      </c>
      <c r="J717" s="575" t="s">
        <v>3441</v>
      </c>
      <c r="K717" s="575" t="s">
        <v>3441</v>
      </c>
      <c r="L717" s="575" t="s">
        <v>3441</v>
      </c>
      <c r="M717" s="575" t="s">
        <v>3441</v>
      </c>
    </row>
    <row r="718" spans="1:13" s="575" customFormat="1" x14ac:dyDescent="0.3">
      <c r="A718" s="575">
        <v>519823</v>
      </c>
      <c r="B718" s="613" t="s">
        <v>1885</v>
      </c>
      <c r="C718" s="575" t="s">
        <v>3441</v>
      </c>
      <c r="D718" s="575" t="s">
        <v>3441</v>
      </c>
      <c r="E718" s="575" t="s">
        <v>3441</v>
      </c>
      <c r="F718" s="575" t="s">
        <v>3441</v>
      </c>
      <c r="G718" s="575" t="s">
        <v>3441</v>
      </c>
      <c r="H718" s="575" t="s">
        <v>3441</v>
      </c>
      <c r="I718" s="575" t="s">
        <v>3441</v>
      </c>
      <c r="J718" s="575" t="s">
        <v>3441</v>
      </c>
      <c r="K718" s="575" t="s">
        <v>3441</v>
      </c>
      <c r="L718" s="575" t="s">
        <v>3441</v>
      </c>
      <c r="M718" s="575" t="s">
        <v>3441</v>
      </c>
    </row>
    <row r="719" spans="1:13" s="575" customFormat="1" x14ac:dyDescent="0.3">
      <c r="A719" s="575">
        <v>520454</v>
      </c>
      <c r="B719" s="613" t="s">
        <v>1885</v>
      </c>
      <c r="C719" s="575" t="s">
        <v>3441</v>
      </c>
      <c r="D719" s="575" t="s">
        <v>3441</v>
      </c>
      <c r="E719" s="575" t="s">
        <v>3441</v>
      </c>
      <c r="F719" s="575" t="s">
        <v>3441</v>
      </c>
      <c r="G719" s="575" t="s">
        <v>3441</v>
      </c>
      <c r="H719" s="575" t="s">
        <v>3441</v>
      </c>
      <c r="I719" s="575" t="s">
        <v>3441</v>
      </c>
      <c r="J719" s="575" t="s">
        <v>3441</v>
      </c>
      <c r="K719" s="575" t="s">
        <v>3441</v>
      </c>
      <c r="L719" s="575" t="s">
        <v>3441</v>
      </c>
      <c r="M719" s="575" t="s">
        <v>3441</v>
      </c>
    </row>
    <row r="720" spans="1:13" s="575" customFormat="1" x14ac:dyDescent="0.3">
      <c r="A720" s="575">
        <v>521169</v>
      </c>
      <c r="B720" s="613" t="s">
        <v>1885</v>
      </c>
      <c r="C720" s="575" t="s">
        <v>3441</v>
      </c>
      <c r="D720" s="575" t="s">
        <v>3441</v>
      </c>
      <c r="E720" s="575" t="s">
        <v>3441</v>
      </c>
      <c r="F720" s="575" t="s">
        <v>3441</v>
      </c>
      <c r="G720" s="575" t="s">
        <v>3441</v>
      </c>
      <c r="H720" s="575" t="s">
        <v>3441</v>
      </c>
      <c r="I720" s="575" t="s">
        <v>3441</v>
      </c>
      <c r="J720" s="575" t="s">
        <v>3441</v>
      </c>
      <c r="K720" s="575" t="s">
        <v>3441</v>
      </c>
      <c r="L720" s="575" t="s">
        <v>3441</v>
      </c>
      <c r="M720" s="575" t="s">
        <v>3441</v>
      </c>
    </row>
    <row r="721" spans="1:13" s="575" customFormat="1" x14ac:dyDescent="0.3">
      <c r="A721" s="575">
        <v>521718</v>
      </c>
      <c r="B721" s="613" t="s">
        <v>1885</v>
      </c>
      <c r="C721" s="575" t="s">
        <v>3441</v>
      </c>
      <c r="D721" s="575" t="s">
        <v>3441</v>
      </c>
      <c r="E721" s="575" t="s">
        <v>3441</v>
      </c>
      <c r="F721" s="575" t="s">
        <v>3441</v>
      </c>
      <c r="G721" s="575" t="s">
        <v>3441</v>
      </c>
      <c r="H721" s="575" t="s">
        <v>3441</v>
      </c>
      <c r="I721" s="575" t="s">
        <v>3441</v>
      </c>
      <c r="J721" s="575" t="s">
        <v>3441</v>
      </c>
      <c r="K721" s="575" t="s">
        <v>3441</v>
      </c>
      <c r="L721" s="575" t="s">
        <v>3441</v>
      </c>
      <c r="M721" s="575" t="s">
        <v>3441</v>
      </c>
    </row>
    <row r="722" spans="1:13" s="575" customFormat="1" x14ac:dyDescent="0.3">
      <c r="A722" s="575">
        <v>521973</v>
      </c>
      <c r="B722" s="613" t="s">
        <v>1885</v>
      </c>
      <c r="C722" s="575" t="s">
        <v>3441</v>
      </c>
      <c r="D722" s="575" t="s">
        <v>3441</v>
      </c>
      <c r="E722" s="575" t="s">
        <v>3441</v>
      </c>
      <c r="F722" s="575" t="s">
        <v>3441</v>
      </c>
      <c r="G722" s="575" t="s">
        <v>3441</v>
      </c>
      <c r="H722" s="575" t="s">
        <v>3441</v>
      </c>
      <c r="I722" s="575" t="s">
        <v>3441</v>
      </c>
      <c r="J722" s="575" t="s">
        <v>3441</v>
      </c>
      <c r="K722" s="575" t="s">
        <v>3441</v>
      </c>
      <c r="L722" s="575" t="s">
        <v>3441</v>
      </c>
      <c r="M722" s="575" t="s">
        <v>3441</v>
      </c>
    </row>
    <row r="723" spans="1:13" s="575" customFormat="1" x14ac:dyDescent="0.3">
      <c r="A723" s="575">
        <v>522355</v>
      </c>
      <c r="B723" s="613" t="s">
        <v>1885</v>
      </c>
      <c r="C723" s="575" t="s">
        <v>3441</v>
      </c>
      <c r="D723" s="575" t="s">
        <v>3441</v>
      </c>
      <c r="E723" s="575" t="s">
        <v>3441</v>
      </c>
      <c r="F723" s="575" t="s">
        <v>3441</v>
      </c>
      <c r="G723" s="575" t="s">
        <v>3441</v>
      </c>
      <c r="H723" s="575" t="s">
        <v>3441</v>
      </c>
      <c r="I723" s="575" t="s">
        <v>3441</v>
      </c>
      <c r="J723" s="575" t="s">
        <v>3441</v>
      </c>
      <c r="K723" s="575" t="s">
        <v>3441</v>
      </c>
      <c r="L723" s="575" t="s">
        <v>3441</v>
      </c>
      <c r="M723" s="575" t="s">
        <v>3441</v>
      </c>
    </row>
    <row r="724" spans="1:13" s="575" customFormat="1" x14ac:dyDescent="0.3">
      <c r="A724" s="575">
        <v>522384</v>
      </c>
      <c r="B724" s="613" t="s">
        <v>1885</v>
      </c>
      <c r="C724" s="575" t="s">
        <v>3441</v>
      </c>
      <c r="D724" s="575" t="s">
        <v>3441</v>
      </c>
      <c r="E724" s="575" t="s">
        <v>3441</v>
      </c>
      <c r="F724" s="575" t="s">
        <v>3441</v>
      </c>
      <c r="G724" s="575" t="s">
        <v>3441</v>
      </c>
      <c r="H724" s="575" t="s">
        <v>3441</v>
      </c>
      <c r="I724" s="575" t="s">
        <v>3441</v>
      </c>
      <c r="J724" s="575" t="s">
        <v>3441</v>
      </c>
      <c r="K724" s="575" t="s">
        <v>3441</v>
      </c>
      <c r="L724" s="575" t="s">
        <v>3441</v>
      </c>
      <c r="M724" s="575" t="s">
        <v>3441</v>
      </c>
    </row>
    <row r="725" spans="1:13" s="575" customFormat="1" x14ac:dyDescent="0.3">
      <c r="A725" s="575">
        <v>522658</v>
      </c>
      <c r="B725" s="613" t="s">
        <v>1885</v>
      </c>
      <c r="C725" s="575" t="s">
        <v>3441</v>
      </c>
      <c r="D725" s="575" t="s">
        <v>3441</v>
      </c>
      <c r="E725" s="575" t="s">
        <v>3441</v>
      </c>
      <c r="F725" s="575" t="s">
        <v>3441</v>
      </c>
      <c r="G725" s="575" t="s">
        <v>3441</v>
      </c>
      <c r="H725" s="575" t="s">
        <v>3441</v>
      </c>
      <c r="I725" s="575" t="s">
        <v>3441</v>
      </c>
      <c r="J725" s="575" t="s">
        <v>3441</v>
      </c>
      <c r="K725" s="575" t="s">
        <v>3441</v>
      </c>
      <c r="L725" s="575" t="s">
        <v>3441</v>
      </c>
      <c r="M725" s="575" t="s">
        <v>3441</v>
      </c>
    </row>
    <row r="726" spans="1:13" s="575" customFormat="1" x14ac:dyDescent="0.3">
      <c r="A726" s="575">
        <v>522790</v>
      </c>
      <c r="B726" s="613" t="s">
        <v>1885</v>
      </c>
      <c r="C726" s="575" t="s">
        <v>3441</v>
      </c>
      <c r="D726" s="575" t="s">
        <v>3441</v>
      </c>
      <c r="E726" s="575" t="s">
        <v>3441</v>
      </c>
      <c r="F726" s="575" t="s">
        <v>3441</v>
      </c>
      <c r="G726" s="575" t="s">
        <v>3441</v>
      </c>
      <c r="H726" s="575" t="s">
        <v>3441</v>
      </c>
      <c r="I726" s="575" t="s">
        <v>3441</v>
      </c>
      <c r="J726" s="575" t="s">
        <v>3441</v>
      </c>
      <c r="K726" s="575" t="s">
        <v>3441</v>
      </c>
      <c r="L726" s="575" t="s">
        <v>3441</v>
      </c>
      <c r="M726" s="575" t="s">
        <v>3441</v>
      </c>
    </row>
    <row r="727" spans="1:13" s="575" customFormat="1" x14ac:dyDescent="0.3">
      <c r="A727" s="575">
        <v>522917</v>
      </c>
      <c r="B727" s="613" t="s">
        <v>1885</v>
      </c>
      <c r="C727" s="575" t="s">
        <v>3441</v>
      </c>
      <c r="D727" s="575" t="s">
        <v>3441</v>
      </c>
      <c r="E727" s="575" t="s">
        <v>3441</v>
      </c>
      <c r="F727" s="575" t="s">
        <v>3441</v>
      </c>
      <c r="G727" s="575" t="s">
        <v>3441</v>
      </c>
      <c r="H727" s="575" t="s">
        <v>3441</v>
      </c>
      <c r="I727" s="575" t="s">
        <v>3441</v>
      </c>
      <c r="J727" s="575" t="s">
        <v>3441</v>
      </c>
      <c r="K727" s="575" t="s">
        <v>3441</v>
      </c>
      <c r="L727" s="575" t="s">
        <v>3441</v>
      </c>
      <c r="M727" s="575" t="s">
        <v>3441</v>
      </c>
    </row>
    <row r="728" spans="1:13" s="575" customFormat="1" x14ac:dyDescent="0.3">
      <c r="A728" s="575">
        <v>522989</v>
      </c>
      <c r="B728" s="613" t="s">
        <v>1885</v>
      </c>
      <c r="C728" s="575" t="s">
        <v>3441</v>
      </c>
      <c r="D728" s="575" t="s">
        <v>3441</v>
      </c>
      <c r="E728" s="575" t="s">
        <v>3441</v>
      </c>
      <c r="F728" s="575" t="s">
        <v>3441</v>
      </c>
      <c r="G728" s="575" t="s">
        <v>3441</v>
      </c>
      <c r="H728" s="575" t="s">
        <v>3441</v>
      </c>
      <c r="I728" s="575" t="s">
        <v>3441</v>
      </c>
      <c r="J728" s="575" t="s">
        <v>3441</v>
      </c>
      <c r="K728" s="575" t="s">
        <v>3441</v>
      </c>
      <c r="L728" s="575" t="s">
        <v>3441</v>
      </c>
      <c r="M728" s="575" t="s">
        <v>3441</v>
      </c>
    </row>
    <row r="729" spans="1:13" s="575" customFormat="1" x14ac:dyDescent="0.3">
      <c r="A729" s="575">
        <v>522993</v>
      </c>
      <c r="B729" s="613" t="s">
        <v>1885</v>
      </c>
      <c r="C729" s="575" t="s">
        <v>3441</v>
      </c>
      <c r="D729" s="575" t="s">
        <v>3441</v>
      </c>
      <c r="E729" s="575" t="s">
        <v>3441</v>
      </c>
      <c r="F729" s="575" t="s">
        <v>3441</v>
      </c>
      <c r="G729" s="575" t="s">
        <v>3441</v>
      </c>
      <c r="H729" s="575" t="s">
        <v>3441</v>
      </c>
      <c r="I729" s="575" t="s">
        <v>3441</v>
      </c>
      <c r="J729" s="575" t="s">
        <v>3441</v>
      </c>
      <c r="K729" s="575" t="s">
        <v>3441</v>
      </c>
      <c r="L729" s="575" t="s">
        <v>3441</v>
      </c>
      <c r="M729" s="575" t="s">
        <v>3441</v>
      </c>
    </row>
    <row r="730" spans="1:13" s="575" customFormat="1" x14ac:dyDescent="0.3">
      <c r="A730" s="575">
        <v>523045</v>
      </c>
      <c r="B730" s="613" t="s">
        <v>1885</v>
      </c>
      <c r="C730" s="575" t="s">
        <v>3441</v>
      </c>
      <c r="D730" s="575" t="s">
        <v>3441</v>
      </c>
      <c r="E730" s="575" t="s">
        <v>3441</v>
      </c>
      <c r="F730" s="575" t="s">
        <v>3441</v>
      </c>
      <c r="G730" s="575" t="s">
        <v>3441</v>
      </c>
      <c r="H730" s="575" t="s">
        <v>3441</v>
      </c>
      <c r="I730" s="575" t="s">
        <v>3441</v>
      </c>
      <c r="J730" s="575" t="s">
        <v>3441</v>
      </c>
      <c r="K730" s="575" t="s">
        <v>3441</v>
      </c>
      <c r="L730" s="575" t="s">
        <v>3441</v>
      </c>
      <c r="M730" s="575" t="s">
        <v>3441</v>
      </c>
    </row>
    <row r="731" spans="1:13" s="575" customFormat="1" x14ac:dyDescent="0.3">
      <c r="A731" s="575">
        <v>523114</v>
      </c>
      <c r="B731" s="613" t="s">
        <v>1885</v>
      </c>
      <c r="C731" s="575" t="s">
        <v>3441</v>
      </c>
      <c r="D731" s="575" t="s">
        <v>3441</v>
      </c>
      <c r="E731" s="575" t="s">
        <v>3441</v>
      </c>
      <c r="F731" s="575" t="s">
        <v>3441</v>
      </c>
      <c r="G731" s="575" t="s">
        <v>3441</v>
      </c>
      <c r="H731" s="575" t="s">
        <v>3441</v>
      </c>
      <c r="I731" s="575" t="s">
        <v>3441</v>
      </c>
      <c r="J731" s="575" t="s">
        <v>3441</v>
      </c>
      <c r="K731" s="575" t="s">
        <v>3441</v>
      </c>
      <c r="L731" s="575" t="s">
        <v>3441</v>
      </c>
      <c r="M731" s="575" t="s">
        <v>3441</v>
      </c>
    </row>
    <row r="732" spans="1:13" s="575" customFormat="1" x14ac:dyDescent="0.3">
      <c r="A732" s="575">
        <v>523119</v>
      </c>
      <c r="B732" s="613" t="s">
        <v>1885</v>
      </c>
      <c r="C732" s="575" t="s">
        <v>3441</v>
      </c>
      <c r="D732" s="575" t="s">
        <v>3441</v>
      </c>
      <c r="E732" s="575" t="s">
        <v>3441</v>
      </c>
      <c r="F732" s="575" t="s">
        <v>3441</v>
      </c>
      <c r="G732" s="575" t="s">
        <v>3441</v>
      </c>
      <c r="H732" s="575" t="s">
        <v>3441</v>
      </c>
      <c r="I732" s="575" t="s">
        <v>3441</v>
      </c>
      <c r="J732" s="575" t="s">
        <v>3441</v>
      </c>
      <c r="K732" s="575" t="s">
        <v>3441</v>
      </c>
      <c r="L732" s="575" t="s">
        <v>3441</v>
      </c>
      <c r="M732" s="575" t="s">
        <v>3441</v>
      </c>
    </row>
    <row r="733" spans="1:13" s="575" customFormat="1" x14ac:dyDescent="0.3">
      <c r="A733" s="575">
        <v>523398</v>
      </c>
      <c r="B733" s="613" t="s">
        <v>1885</v>
      </c>
      <c r="C733" s="575" t="s">
        <v>3441</v>
      </c>
      <c r="D733" s="575" t="s">
        <v>3441</v>
      </c>
      <c r="E733" s="575" t="s">
        <v>3441</v>
      </c>
      <c r="F733" s="575" t="s">
        <v>3441</v>
      </c>
      <c r="G733" s="575" t="s">
        <v>3441</v>
      </c>
      <c r="H733" s="575" t="s">
        <v>3441</v>
      </c>
      <c r="I733" s="575" t="s">
        <v>3441</v>
      </c>
      <c r="J733" s="575" t="s">
        <v>3441</v>
      </c>
      <c r="K733" s="575" t="s">
        <v>3441</v>
      </c>
      <c r="L733" s="575" t="s">
        <v>3441</v>
      </c>
      <c r="M733" s="575" t="s">
        <v>3441</v>
      </c>
    </row>
    <row r="734" spans="1:13" s="575" customFormat="1" x14ac:dyDescent="0.3">
      <c r="A734" s="575">
        <v>523696</v>
      </c>
      <c r="B734" s="613" t="s">
        <v>1885</v>
      </c>
      <c r="C734" s="575" t="s">
        <v>3441</v>
      </c>
      <c r="D734" s="575" t="s">
        <v>3441</v>
      </c>
      <c r="E734" s="575" t="s">
        <v>3441</v>
      </c>
      <c r="F734" s="575" t="s">
        <v>3441</v>
      </c>
      <c r="G734" s="575" t="s">
        <v>3441</v>
      </c>
      <c r="H734" s="575" t="s">
        <v>3441</v>
      </c>
      <c r="I734" s="575" t="s">
        <v>3441</v>
      </c>
      <c r="J734" s="575" t="s">
        <v>3441</v>
      </c>
      <c r="K734" s="575" t="s">
        <v>3441</v>
      </c>
      <c r="L734" s="575" t="s">
        <v>3441</v>
      </c>
      <c r="M734" s="575" t="s">
        <v>3441</v>
      </c>
    </row>
    <row r="735" spans="1:13" s="575" customFormat="1" x14ac:dyDescent="0.3">
      <c r="A735" s="575">
        <v>523742</v>
      </c>
      <c r="B735" s="613" t="s">
        <v>1885</v>
      </c>
      <c r="C735" s="575" t="s">
        <v>3441</v>
      </c>
      <c r="D735" s="575" t="s">
        <v>3441</v>
      </c>
      <c r="E735" s="575" t="s">
        <v>3441</v>
      </c>
      <c r="F735" s="575" t="s">
        <v>3441</v>
      </c>
      <c r="G735" s="575" t="s">
        <v>3441</v>
      </c>
      <c r="H735" s="575" t="s">
        <v>3441</v>
      </c>
      <c r="I735" s="575" t="s">
        <v>3441</v>
      </c>
      <c r="J735" s="575" t="s">
        <v>3441</v>
      </c>
      <c r="K735" s="575" t="s">
        <v>3441</v>
      </c>
      <c r="L735" s="575" t="s">
        <v>3441</v>
      </c>
      <c r="M735" s="575" t="s">
        <v>3441</v>
      </c>
    </row>
    <row r="736" spans="1:13" s="575" customFormat="1" x14ac:dyDescent="0.3">
      <c r="A736" s="575">
        <v>523914</v>
      </c>
      <c r="B736" s="613" t="s">
        <v>1885</v>
      </c>
      <c r="C736" s="575" t="s">
        <v>3441</v>
      </c>
      <c r="D736" s="575" t="s">
        <v>3441</v>
      </c>
      <c r="E736" s="575" t="s">
        <v>3441</v>
      </c>
      <c r="F736" s="575" t="s">
        <v>3441</v>
      </c>
      <c r="G736" s="575" t="s">
        <v>3441</v>
      </c>
      <c r="H736" s="575" t="s">
        <v>3441</v>
      </c>
      <c r="I736" s="575" t="s">
        <v>3441</v>
      </c>
      <c r="J736" s="575" t="s">
        <v>3441</v>
      </c>
      <c r="K736" s="575" t="s">
        <v>3441</v>
      </c>
      <c r="L736" s="575" t="s">
        <v>3441</v>
      </c>
      <c r="M736" s="575" t="s">
        <v>3441</v>
      </c>
    </row>
    <row r="737" spans="1:13" s="575" customFormat="1" x14ac:dyDescent="0.3">
      <c r="A737" s="575">
        <v>523924</v>
      </c>
      <c r="B737" s="613" t="s">
        <v>1885</v>
      </c>
      <c r="C737" s="575" t="s">
        <v>3441</v>
      </c>
      <c r="D737" s="575" t="s">
        <v>3441</v>
      </c>
      <c r="E737" s="575" t="s">
        <v>3441</v>
      </c>
      <c r="F737" s="575" t="s">
        <v>3441</v>
      </c>
      <c r="G737" s="575" t="s">
        <v>3441</v>
      </c>
      <c r="H737" s="575" t="s">
        <v>3441</v>
      </c>
      <c r="I737" s="575" t="s">
        <v>3441</v>
      </c>
      <c r="J737" s="575" t="s">
        <v>3441</v>
      </c>
      <c r="K737" s="575" t="s">
        <v>3441</v>
      </c>
      <c r="L737" s="575" t="s">
        <v>3441</v>
      </c>
      <c r="M737" s="575" t="s">
        <v>3441</v>
      </c>
    </row>
    <row r="738" spans="1:13" s="575" customFormat="1" x14ac:dyDescent="0.3">
      <c r="A738" s="575">
        <v>524051</v>
      </c>
      <c r="B738" s="613" t="s">
        <v>1885</v>
      </c>
      <c r="C738" s="575" t="s">
        <v>3441</v>
      </c>
      <c r="D738" s="575" t="s">
        <v>3441</v>
      </c>
      <c r="E738" s="575" t="s">
        <v>3441</v>
      </c>
      <c r="F738" s="575" t="s">
        <v>3441</v>
      </c>
      <c r="G738" s="575" t="s">
        <v>3441</v>
      </c>
      <c r="H738" s="575" t="s">
        <v>3441</v>
      </c>
      <c r="I738" s="575" t="s">
        <v>3441</v>
      </c>
      <c r="J738" s="575" t="s">
        <v>3441</v>
      </c>
      <c r="K738" s="575" t="s">
        <v>3441</v>
      </c>
      <c r="L738" s="575" t="s">
        <v>3441</v>
      </c>
      <c r="M738" s="575" t="s">
        <v>3441</v>
      </c>
    </row>
    <row r="739" spans="1:13" s="575" customFormat="1" x14ac:dyDescent="0.3">
      <c r="A739" s="575">
        <v>524056</v>
      </c>
      <c r="B739" s="613" t="s">
        <v>1885</v>
      </c>
      <c r="C739" s="575" t="s">
        <v>3441</v>
      </c>
      <c r="D739" s="575" t="s">
        <v>3441</v>
      </c>
      <c r="E739" s="575" t="s">
        <v>3441</v>
      </c>
      <c r="F739" s="575" t="s">
        <v>3441</v>
      </c>
      <c r="G739" s="575" t="s">
        <v>3441</v>
      </c>
      <c r="H739" s="575" t="s">
        <v>3441</v>
      </c>
      <c r="I739" s="575" t="s">
        <v>3441</v>
      </c>
      <c r="J739" s="575" t="s">
        <v>3441</v>
      </c>
      <c r="K739" s="575" t="s">
        <v>3441</v>
      </c>
      <c r="L739" s="575" t="s">
        <v>3441</v>
      </c>
      <c r="M739" s="575" t="s">
        <v>3441</v>
      </c>
    </row>
    <row r="740" spans="1:13" s="575" customFormat="1" x14ac:dyDescent="0.3">
      <c r="A740" s="575">
        <v>524068</v>
      </c>
      <c r="B740" s="613" t="s">
        <v>1885</v>
      </c>
      <c r="C740" s="575" t="s">
        <v>3441</v>
      </c>
      <c r="D740" s="575" t="s">
        <v>3441</v>
      </c>
      <c r="E740" s="575" t="s">
        <v>3441</v>
      </c>
      <c r="F740" s="575" t="s">
        <v>3441</v>
      </c>
      <c r="G740" s="575" t="s">
        <v>3441</v>
      </c>
      <c r="H740" s="575" t="s">
        <v>3441</v>
      </c>
      <c r="I740" s="575" t="s">
        <v>3441</v>
      </c>
      <c r="J740" s="575" t="s">
        <v>3441</v>
      </c>
      <c r="K740" s="575" t="s">
        <v>3441</v>
      </c>
      <c r="L740" s="575" t="s">
        <v>3441</v>
      </c>
      <c r="M740" s="575" t="s">
        <v>3441</v>
      </c>
    </row>
    <row r="741" spans="1:13" s="575" customFormat="1" x14ac:dyDescent="0.3">
      <c r="A741" s="575">
        <v>524103</v>
      </c>
      <c r="B741" s="613" t="s">
        <v>1885</v>
      </c>
      <c r="C741" s="575" t="s">
        <v>3441</v>
      </c>
      <c r="D741" s="575" t="s">
        <v>3441</v>
      </c>
      <c r="E741" s="575" t="s">
        <v>3441</v>
      </c>
      <c r="F741" s="575" t="s">
        <v>3441</v>
      </c>
      <c r="G741" s="575" t="s">
        <v>3441</v>
      </c>
      <c r="H741" s="575" t="s">
        <v>3441</v>
      </c>
      <c r="I741" s="575" t="s">
        <v>3441</v>
      </c>
      <c r="J741" s="575" t="s">
        <v>3441</v>
      </c>
      <c r="K741" s="575" t="s">
        <v>3441</v>
      </c>
      <c r="L741" s="575" t="s">
        <v>3441</v>
      </c>
      <c r="M741" s="575" t="s">
        <v>3441</v>
      </c>
    </row>
    <row r="742" spans="1:13" s="575" customFormat="1" x14ac:dyDescent="0.3">
      <c r="A742" s="575">
        <v>524123</v>
      </c>
      <c r="B742" s="613" t="s">
        <v>1885</v>
      </c>
      <c r="C742" s="575" t="s">
        <v>3441</v>
      </c>
      <c r="D742" s="575" t="s">
        <v>3441</v>
      </c>
      <c r="E742" s="575" t="s">
        <v>3441</v>
      </c>
      <c r="F742" s="575" t="s">
        <v>3441</v>
      </c>
      <c r="G742" s="575" t="s">
        <v>3441</v>
      </c>
      <c r="H742" s="575" t="s">
        <v>3441</v>
      </c>
      <c r="I742" s="575" t="s">
        <v>3441</v>
      </c>
      <c r="J742" s="575" t="s">
        <v>3441</v>
      </c>
      <c r="K742" s="575" t="s">
        <v>3441</v>
      </c>
      <c r="L742" s="575" t="s">
        <v>3441</v>
      </c>
      <c r="M742" s="575" t="s">
        <v>3441</v>
      </c>
    </row>
    <row r="743" spans="1:13" s="575" customFormat="1" x14ac:dyDescent="0.3">
      <c r="A743" s="575">
        <v>524157</v>
      </c>
      <c r="B743" s="613" t="s">
        <v>1885</v>
      </c>
      <c r="C743" s="575" t="s">
        <v>3441</v>
      </c>
      <c r="D743" s="575" t="s">
        <v>3441</v>
      </c>
      <c r="E743" s="575" t="s">
        <v>3441</v>
      </c>
      <c r="F743" s="575" t="s">
        <v>3441</v>
      </c>
      <c r="G743" s="575" t="s">
        <v>3441</v>
      </c>
      <c r="H743" s="575" t="s">
        <v>3441</v>
      </c>
      <c r="I743" s="575" t="s">
        <v>3441</v>
      </c>
      <c r="J743" s="575" t="s">
        <v>3441</v>
      </c>
      <c r="K743" s="575" t="s">
        <v>3441</v>
      </c>
      <c r="L743" s="575" t="s">
        <v>3441</v>
      </c>
      <c r="M743" s="575" t="s">
        <v>3441</v>
      </c>
    </row>
    <row r="744" spans="1:13" s="575" customFormat="1" x14ac:dyDescent="0.3">
      <c r="A744" s="575">
        <v>524164</v>
      </c>
      <c r="B744" s="613" t="s">
        <v>1885</v>
      </c>
      <c r="C744" s="575" t="s">
        <v>3441</v>
      </c>
      <c r="D744" s="575" t="s">
        <v>3441</v>
      </c>
      <c r="E744" s="575" t="s">
        <v>3441</v>
      </c>
      <c r="F744" s="575" t="s">
        <v>3441</v>
      </c>
      <c r="G744" s="575" t="s">
        <v>3441</v>
      </c>
      <c r="H744" s="575" t="s">
        <v>3441</v>
      </c>
      <c r="I744" s="575" t="s">
        <v>3441</v>
      </c>
      <c r="J744" s="575" t="s">
        <v>3441</v>
      </c>
      <c r="K744" s="575" t="s">
        <v>3441</v>
      </c>
      <c r="L744" s="575" t="s">
        <v>3441</v>
      </c>
      <c r="M744" s="575" t="s">
        <v>3441</v>
      </c>
    </row>
    <row r="745" spans="1:13" s="575" customFormat="1" x14ac:dyDescent="0.3">
      <c r="A745" s="575">
        <v>524165</v>
      </c>
      <c r="B745" s="613" t="s">
        <v>1885</v>
      </c>
      <c r="C745" s="575" t="s">
        <v>3441</v>
      </c>
      <c r="D745" s="575" t="s">
        <v>3441</v>
      </c>
      <c r="E745" s="575" t="s">
        <v>3441</v>
      </c>
      <c r="F745" s="575" t="s">
        <v>3441</v>
      </c>
      <c r="G745" s="575" t="s">
        <v>3441</v>
      </c>
      <c r="H745" s="575" t="s">
        <v>3441</v>
      </c>
      <c r="I745" s="575" t="s">
        <v>3441</v>
      </c>
      <c r="J745" s="575" t="s">
        <v>3441</v>
      </c>
      <c r="K745" s="575" t="s">
        <v>3441</v>
      </c>
      <c r="L745" s="575" t="s">
        <v>3441</v>
      </c>
      <c r="M745" s="575" t="s">
        <v>3441</v>
      </c>
    </row>
    <row r="746" spans="1:13" s="575" customFormat="1" x14ac:dyDescent="0.3">
      <c r="A746" s="575">
        <v>524166</v>
      </c>
      <c r="B746" s="613" t="s">
        <v>1885</v>
      </c>
      <c r="C746" s="575" t="s">
        <v>3441</v>
      </c>
      <c r="D746" s="575" t="s">
        <v>3441</v>
      </c>
      <c r="E746" s="575" t="s">
        <v>3441</v>
      </c>
      <c r="F746" s="575" t="s">
        <v>3441</v>
      </c>
      <c r="G746" s="575" t="s">
        <v>3441</v>
      </c>
      <c r="H746" s="575" t="s">
        <v>3441</v>
      </c>
      <c r="I746" s="575" t="s">
        <v>3441</v>
      </c>
      <c r="J746" s="575" t="s">
        <v>3441</v>
      </c>
      <c r="K746" s="575" t="s">
        <v>3441</v>
      </c>
      <c r="L746" s="575" t="s">
        <v>3441</v>
      </c>
      <c r="M746" s="575" t="s">
        <v>3441</v>
      </c>
    </row>
    <row r="747" spans="1:13" s="575" customFormat="1" x14ac:dyDescent="0.3">
      <c r="A747" s="575">
        <v>524169</v>
      </c>
      <c r="B747" s="613" t="s">
        <v>1885</v>
      </c>
      <c r="C747" s="575" t="s">
        <v>3441</v>
      </c>
      <c r="D747" s="575" t="s">
        <v>3441</v>
      </c>
      <c r="E747" s="575" t="s">
        <v>3441</v>
      </c>
      <c r="F747" s="575" t="s">
        <v>3441</v>
      </c>
      <c r="G747" s="575" t="s">
        <v>3441</v>
      </c>
      <c r="H747" s="575" t="s">
        <v>3441</v>
      </c>
      <c r="I747" s="575" t="s">
        <v>3441</v>
      </c>
      <c r="J747" s="575" t="s">
        <v>3441</v>
      </c>
      <c r="K747" s="575" t="s">
        <v>3441</v>
      </c>
      <c r="L747" s="575" t="s">
        <v>3441</v>
      </c>
      <c r="M747" s="575" t="s">
        <v>3441</v>
      </c>
    </row>
    <row r="748" spans="1:13" s="575" customFormat="1" x14ac:dyDescent="0.3">
      <c r="A748" s="575">
        <v>524170</v>
      </c>
      <c r="B748" s="613" t="s">
        <v>1885</v>
      </c>
      <c r="C748" s="575" t="s">
        <v>3441</v>
      </c>
      <c r="D748" s="575" t="s">
        <v>3441</v>
      </c>
      <c r="E748" s="575" t="s">
        <v>3441</v>
      </c>
      <c r="F748" s="575" t="s">
        <v>3441</v>
      </c>
      <c r="G748" s="575" t="s">
        <v>3441</v>
      </c>
      <c r="H748" s="575" t="s">
        <v>3441</v>
      </c>
      <c r="I748" s="575" t="s">
        <v>3441</v>
      </c>
      <c r="J748" s="575" t="s">
        <v>3441</v>
      </c>
      <c r="K748" s="575" t="s">
        <v>3441</v>
      </c>
      <c r="L748" s="575" t="s">
        <v>3441</v>
      </c>
      <c r="M748" s="575" t="s">
        <v>3441</v>
      </c>
    </row>
    <row r="749" spans="1:13" s="575" customFormat="1" x14ac:dyDescent="0.3">
      <c r="A749" s="575">
        <v>524171</v>
      </c>
      <c r="B749" s="613" t="s">
        <v>1885</v>
      </c>
      <c r="C749" s="575" t="s">
        <v>3441</v>
      </c>
      <c r="D749" s="575" t="s">
        <v>3441</v>
      </c>
      <c r="E749" s="575" t="s">
        <v>3441</v>
      </c>
      <c r="F749" s="575" t="s">
        <v>3441</v>
      </c>
      <c r="G749" s="575" t="s">
        <v>3441</v>
      </c>
      <c r="H749" s="575" t="s">
        <v>3441</v>
      </c>
      <c r="I749" s="575" t="s">
        <v>3441</v>
      </c>
      <c r="J749" s="575" t="s">
        <v>3441</v>
      </c>
      <c r="K749" s="575" t="s">
        <v>3441</v>
      </c>
      <c r="L749" s="575" t="s">
        <v>3441</v>
      </c>
      <c r="M749" s="575" t="s">
        <v>3441</v>
      </c>
    </row>
    <row r="750" spans="1:13" s="575" customFormat="1" x14ac:dyDescent="0.3">
      <c r="A750" s="575">
        <v>524172</v>
      </c>
      <c r="B750" s="613" t="s">
        <v>1885</v>
      </c>
      <c r="C750" s="575" t="s">
        <v>3441</v>
      </c>
      <c r="D750" s="575" t="s">
        <v>3441</v>
      </c>
      <c r="E750" s="575" t="s">
        <v>3441</v>
      </c>
      <c r="F750" s="575" t="s">
        <v>3441</v>
      </c>
      <c r="G750" s="575" t="s">
        <v>3441</v>
      </c>
      <c r="H750" s="575" t="s">
        <v>3441</v>
      </c>
      <c r="I750" s="575" t="s">
        <v>3441</v>
      </c>
      <c r="J750" s="575" t="s">
        <v>3441</v>
      </c>
      <c r="K750" s="575" t="s">
        <v>3441</v>
      </c>
      <c r="L750" s="575" t="s">
        <v>3441</v>
      </c>
      <c r="M750" s="575" t="s">
        <v>3441</v>
      </c>
    </row>
    <row r="751" spans="1:13" s="575" customFormat="1" x14ac:dyDescent="0.3">
      <c r="A751" s="575">
        <v>524175</v>
      </c>
      <c r="B751" s="613" t="s">
        <v>1885</v>
      </c>
      <c r="C751" s="575" t="s">
        <v>3441</v>
      </c>
      <c r="D751" s="575" t="s">
        <v>3441</v>
      </c>
      <c r="E751" s="575" t="s">
        <v>3441</v>
      </c>
      <c r="F751" s="575" t="s">
        <v>3441</v>
      </c>
      <c r="G751" s="575" t="s">
        <v>3441</v>
      </c>
      <c r="H751" s="575" t="s">
        <v>3441</v>
      </c>
      <c r="I751" s="575" t="s">
        <v>3441</v>
      </c>
      <c r="J751" s="575" t="s">
        <v>3441</v>
      </c>
      <c r="K751" s="575" t="s">
        <v>3441</v>
      </c>
      <c r="L751" s="575" t="s">
        <v>3441</v>
      </c>
      <c r="M751" s="575" t="s">
        <v>3441</v>
      </c>
    </row>
    <row r="752" spans="1:13" s="575" customFormat="1" x14ac:dyDescent="0.3">
      <c r="A752" s="575">
        <v>524178</v>
      </c>
      <c r="B752" s="613" t="s">
        <v>1885</v>
      </c>
      <c r="C752" s="575" t="s">
        <v>3441</v>
      </c>
      <c r="D752" s="575" t="s">
        <v>3441</v>
      </c>
      <c r="E752" s="575" t="s">
        <v>3441</v>
      </c>
      <c r="F752" s="575" t="s">
        <v>3441</v>
      </c>
      <c r="G752" s="575" t="s">
        <v>3441</v>
      </c>
      <c r="H752" s="575" t="s">
        <v>3441</v>
      </c>
      <c r="I752" s="575" t="s">
        <v>3441</v>
      </c>
      <c r="J752" s="575" t="s">
        <v>3441</v>
      </c>
      <c r="K752" s="575" t="s">
        <v>3441</v>
      </c>
      <c r="L752" s="575" t="s">
        <v>3441</v>
      </c>
      <c r="M752" s="575" t="s">
        <v>3441</v>
      </c>
    </row>
    <row r="753" spans="1:13" s="575" customFormat="1" x14ac:dyDescent="0.3">
      <c r="A753" s="575">
        <v>524180</v>
      </c>
      <c r="B753" s="613" t="s">
        <v>1885</v>
      </c>
      <c r="C753" s="575" t="s">
        <v>3441</v>
      </c>
      <c r="D753" s="575" t="s">
        <v>3441</v>
      </c>
      <c r="E753" s="575" t="s">
        <v>3441</v>
      </c>
      <c r="F753" s="575" t="s">
        <v>3441</v>
      </c>
      <c r="G753" s="575" t="s">
        <v>3441</v>
      </c>
      <c r="H753" s="575" t="s">
        <v>3441</v>
      </c>
      <c r="I753" s="575" t="s">
        <v>3441</v>
      </c>
      <c r="J753" s="575" t="s">
        <v>3441</v>
      </c>
      <c r="K753" s="575" t="s">
        <v>3441</v>
      </c>
      <c r="L753" s="575" t="s">
        <v>3441</v>
      </c>
      <c r="M753" s="575" t="s">
        <v>3441</v>
      </c>
    </row>
    <row r="754" spans="1:13" s="575" customFormat="1" x14ac:dyDescent="0.3">
      <c r="A754" s="575">
        <v>524187</v>
      </c>
      <c r="B754" s="613" t="s">
        <v>1885</v>
      </c>
      <c r="C754" s="575" t="s">
        <v>3441</v>
      </c>
      <c r="D754" s="575" t="s">
        <v>3441</v>
      </c>
      <c r="E754" s="575" t="s">
        <v>3441</v>
      </c>
      <c r="F754" s="575" t="s">
        <v>3441</v>
      </c>
      <c r="G754" s="575" t="s">
        <v>3441</v>
      </c>
      <c r="H754" s="575" t="s">
        <v>3441</v>
      </c>
      <c r="I754" s="575" t="s">
        <v>3441</v>
      </c>
      <c r="J754" s="575" t="s">
        <v>3441</v>
      </c>
      <c r="K754" s="575" t="s">
        <v>3441</v>
      </c>
      <c r="L754" s="575" t="s">
        <v>3441</v>
      </c>
      <c r="M754" s="575" t="s">
        <v>3441</v>
      </c>
    </row>
    <row r="755" spans="1:13" s="575" customFormat="1" x14ac:dyDescent="0.3">
      <c r="A755" s="575">
        <v>524193</v>
      </c>
      <c r="B755" s="613" t="s">
        <v>1885</v>
      </c>
      <c r="C755" s="575" t="s">
        <v>3441</v>
      </c>
      <c r="D755" s="575" t="s">
        <v>3441</v>
      </c>
      <c r="E755" s="575" t="s">
        <v>3441</v>
      </c>
      <c r="F755" s="575" t="s">
        <v>3441</v>
      </c>
      <c r="G755" s="575" t="s">
        <v>3441</v>
      </c>
      <c r="H755" s="575" t="s">
        <v>3441</v>
      </c>
      <c r="I755" s="575" t="s">
        <v>3441</v>
      </c>
      <c r="J755" s="575" t="s">
        <v>3441</v>
      </c>
      <c r="K755" s="575" t="s">
        <v>3441</v>
      </c>
      <c r="L755" s="575" t="s">
        <v>3441</v>
      </c>
      <c r="M755" s="575" t="s">
        <v>3441</v>
      </c>
    </row>
    <row r="756" spans="1:13" s="575" customFormat="1" x14ac:dyDescent="0.3">
      <c r="A756" s="575">
        <v>524195</v>
      </c>
      <c r="B756" s="613" t="s">
        <v>1885</v>
      </c>
      <c r="C756" s="575" t="s">
        <v>3441</v>
      </c>
      <c r="D756" s="575" t="s">
        <v>3441</v>
      </c>
      <c r="E756" s="575" t="s">
        <v>3441</v>
      </c>
      <c r="F756" s="575" t="s">
        <v>3441</v>
      </c>
      <c r="G756" s="575" t="s">
        <v>3441</v>
      </c>
      <c r="H756" s="575" t="s">
        <v>3441</v>
      </c>
      <c r="I756" s="575" t="s">
        <v>3441</v>
      </c>
      <c r="J756" s="575" t="s">
        <v>3441</v>
      </c>
      <c r="K756" s="575" t="s">
        <v>3441</v>
      </c>
      <c r="L756" s="575" t="s">
        <v>3441</v>
      </c>
      <c r="M756" s="575" t="s">
        <v>3441</v>
      </c>
    </row>
    <row r="757" spans="1:13" s="575" customFormat="1" x14ac:dyDescent="0.3">
      <c r="A757" s="575">
        <v>524196</v>
      </c>
      <c r="B757" s="613" t="s">
        <v>1885</v>
      </c>
      <c r="C757" s="575" t="s">
        <v>3441</v>
      </c>
      <c r="D757" s="575" t="s">
        <v>3441</v>
      </c>
      <c r="E757" s="575" t="s">
        <v>3441</v>
      </c>
      <c r="F757" s="575" t="s">
        <v>3441</v>
      </c>
      <c r="G757" s="575" t="s">
        <v>3441</v>
      </c>
      <c r="H757" s="575" t="s">
        <v>3441</v>
      </c>
      <c r="I757" s="575" t="s">
        <v>3441</v>
      </c>
      <c r="J757" s="575" t="s">
        <v>3441</v>
      </c>
      <c r="K757" s="575" t="s">
        <v>3441</v>
      </c>
      <c r="L757" s="575" t="s">
        <v>3441</v>
      </c>
      <c r="M757" s="575" t="s">
        <v>3441</v>
      </c>
    </row>
    <row r="758" spans="1:13" s="575" customFormat="1" x14ac:dyDescent="0.3">
      <c r="A758" s="575">
        <v>524211</v>
      </c>
      <c r="B758" s="613" t="s">
        <v>1885</v>
      </c>
      <c r="C758" s="575" t="s">
        <v>3441</v>
      </c>
      <c r="D758" s="575" t="s">
        <v>3441</v>
      </c>
      <c r="E758" s="575" t="s">
        <v>3441</v>
      </c>
      <c r="F758" s="575" t="s">
        <v>3441</v>
      </c>
      <c r="G758" s="575" t="s">
        <v>3441</v>
      </c>
      <c r="H758" s="575" t="s">
        <v>3441</v>
      </c>
      <c r="I758" s="575" t="s">
        <v>3441</v>
      </c>
      <c r="J758" s="575" t="s">
        <v>3441</v>
      </c>
      <c r="K758" s="575" t="s">
        <v>3441</v>
      </c>
      <c r="L758" s="575" t="s">
        <v>3441</v>
      </c>
      <c r="M758" s="575" t="s">
        <v>3441</v>
      </c>
    </row>
    <row r="759" spans="1:13" s="575" customFormat="1" x14ac:dyDescent="0.3">
      <c r="A759" s="575">
        <v>524214</v>
      </c>
      <c r="B759" s="613" t="s">
        <v>1885</v>
      </c>
      <c r="C759" s="575" t="s">
        <v>3441</v>
      </c>
      <c r="D759" s="575" t="s">
        <v>3441</v>
      </c>
      <c r="E759" s="575" t="s">
        <v>3441</v>
      </c>
      <c r="F759" s="575" t="s">
        <v>3441</v>
      </c>
      <c r="G759" s="575" t="s">
        <v>3441</v>
      </c>
      <c r="H759" s="575" t="s">
        <v>3441</v>
      </c>
      <c r="I759" s="575" t="s">
        <v>3441</v>
      </c>
      <c r="J759" s="575" t="s">
        <v>3441</v>
      </c>
      <c r="K759" s="575" t="s">
        <v>3441</v>
      </c>
      <c r="L759" s="575" t="s">
        <v>3441</v>
      </c>
      <c r="M759" s="575" t="s">
        <v>3441</v>
      </c>
    </row>
    <row r="760" spans="1:13" s="575" customFormat="1" x14ac:dyDescent="0.3">
      <c r="A760" s="575">
        <v>524227</v>
      </c>
      <c r="B760" s="613" t="s">
        <v>1885</v>
      </c>
      <c r="C760" s="575" t="s">
        <v>3441</v>
      </c>
      <c r="D760" s="575" t="s">
        <v>3441</v>
      </c>
      <c r="E760" s="575" t="s">
        <v>3441</v>
      </c>
      <c r="F760" s="575" t="s">
        <v>3441</v>
      </c>
      <c r="G760" s="575" t="s">
        <v>3441</v>
      </c>
      <c r="H760" s="575" t="s">
        <v>3441</v>
      </c>
      <c r="I760" s="575" t="s">
        <v>3441</v>
      </c>
      <c r="J760" s="575" t="s">
        <v>3441</v>
      </c>
      <c r="K760" s="575" t="s">
        <v>3441</v>
      </c>
      <c r="L760" s="575" t="s">
        <v>3441</v>
      </c>
      <c r="M760" s="575" t="s">
        <v>3441</v>
      </c>
    </row>
    <row r="761" spans="1:13" s="575" customFormat="1" x14ac:dyDescent="0.3">
      <c r="A761" s="575">
        <v>524229</v>
      </c>
      <c r="B761" s="613" t="s">
        <v>1885</v>
      </c>
      <c r="C761" s="575" t="s">
        <v>3441</v>
      </c>
      <c r="D761" s="575" t="s">
        <v>3441</v>
      </c>
      <c r="E761" s="575" t="s">
        <v>3441</v>
      </c>
      <c r="F761" s="575" t="s">
        <v>3441</v>
      </c>
      <c r="G761" s="575" t="s">
        <v>3441</v>
      </c>
      <c r="H761" s="575" t="s">
        <v>3441</v>
      </c>
      <c r="I761" s="575" t="s">
        <v>3441</v>
      </c>
      <c r="J761" s="575" t="s">
        <v>3441</v>
      </c>
      <c r="K761" s="575" t="s">
        <v>3441</v>
      </c>
      <c r="L761" s="575" t="s">
        <v>3441</v>
      </c>
      <c r="M761" s="575" t="s">
        <v>3441</v>
      </c>
    </row>
    <row r="762" spans="1:13" s="575" customFormat="1" x14ac:dyDescent="0.3">
      <c r="A762" s="575">
        <v>524248</v>
      </c>
      <c r="B762" s="613" t="s">
        <v>1885</v>
      </c>
      <c r="C762" s="575" t="s">
        <v>3441</v>
      </c>
      <c r="D762" s="575" t="s">
        <v>3441</v>
      </c>
      <c r="E762" s="575" t="s">
        <v>3441</v>
      </c>
      <c r="F762" s="575" t="s">
        <v>3441</v>
      </c>
      <c r="G762" s="575" t="s">
        <v>3441</v>
      </c>
      <c r="H762" s="575" t="s">
        <v>3441</v>
      </c>
      <c r="I762" s="575" t="s">
        <v>3441</v>
      </c>
      <c r="J762" s="575" t="s">
        <v>3441</v>
      </c>
      <c r="K762" s="575" t="s">
        <v>3441</v>
      </c>
      <c r="L762" s="575" t="s">
        <v>3441</v>
      </c>
      <c r="M762" s="575" t="s">
        <v>3441</v>
      </c>
    </row>
    <row r="763" spans="1:13" s="575" customFormat="1" x14ac:dyDescent="0.3">
      <c r="A763" s="575">
        <v>524255</v>
      </c>
      <c r="B763" s="613" t="s">
        <v>1885</v>
      </c>
      <c r="C763" s="575" t="s">
        <v>3441</v>
      </c>
      <c r="D763" s="575" t="s">
        <v>3441</v>
      </c>
      <c r="E763" s="575" t="s">
        <v>3441</v>
      </c>
      <c r="F763" s="575" t="s">
        <v>3441</v>
      </c>
      <c r="G763" s="575" t="s">
        <v>3441</v>
      </c>
      <c r="H763" s="575" t="s">
        <v>3441</v>
      </c>
      <c r="I763" s="575" t="s">
        <v>3441</v>
      </c>
      <c r="J763" s="575" t="s">
        <v>3441</v>
      </c>
      <c r="K763" s="575" t="s">
        <v>3441</v>
      </c>
      <c r="L763" s="575" t="s">
        <v>3441</v>
      </c>
      <c r="M763" s="575" t="s">
        <v>3441</v>
      </c>
    </row>
    <row r="764" spans="1:13" s="575" customFormat="1" x14ac:dyDescent="0.3">
      <c r="A764" s="575">
        <v>524260</v>
      </c>
      <c r="B764" s="613" t="s">
        <v>1885</v>
      </c>
      <c r="C764" s="575" t="s">
        <v>3441</v>
      </c>
      <c r="D764" s="575" t="s">
        <v>3441</v>
      </c>
      <c r="E764" s="575" t="s">
        <v>3441</v>
      </c>
      <c r="F764" s="575" t="s">
        <v>3441</v>
      </c>
      <c r="G764" s="575" t="s">
        <v>3441</v>
      </c>
      <c r="H764" s="575" t="s">
        <v>3441</v>
      </c>
      <c r="I764" s="575" t="s">
        <v>3441</v>
      </c>
      <c r="J764" s="575" t="s">
        <v>3441</v>
      </c>
      <c r="K764" s="575" t="s">
        <v>3441</v>
      </c>
      <c r="L764" s="575" t="s">
        <v>3441</v>
      </c>
      <c r="M764" s="575" t="s">
        <v>3441</v>
      </c>
    </row>
    <row r="765" spans="1:13" s="575" customFormat="1" x14ac:dyDescent="0.3">
      <c r="A765" s="575">
        <v>524274</v>
      </c>
      <c r="B765" s="613" t="s">
        <v>1885</v>
      </c>
      <c r="C765" s="575" t="s">
        <v>3441</v>
      </c>
      <c r="D765" s="575" t="s">
        <v>3441</v>
      </c>
      <c r="E765" s="575" t="s">
        <v>3441</v>
      </c>
      <c r="F765" s="575" t="s">
        <v>3441</v>
      </c>
      <c r="G765" s="575" t="s">
        <v>3441</v>
      </c>
      <c r="H765" s="575" t="s">
        <v>3441</v>
      </c>
      <c r="I765" s="575" t="s">
        <v>3441</v>
      </c>
      <c r="J765" s="575" t="s">
        <v>3441</v>
      </c>
      <c r="K765" s="575" t="s">
        <v>3441</v>
      </c>
      <c r="L765" s="575" t="s">
        <v>3441</v>
      </c>
      <c r="M765" s="575" t="s">
        <v>3441</v>
      </c>
    </row>
    <row r="766" spans="1:13" s="575" customFormat="1" x14ac:dyDescent="0.3">
      <c r="A766" s="575">
        <v>524275</v>
      </c>
      <c r="B766" s="613" t="s">
        <v>1885</v>
      </c>
      <c r="C766" s="575" t="s">
        <v>3441</v>
      </c>
      <c r="D766" s="575" t="s">
        <v>3441</v>
      </c>
      <c r="E766" s="575" t="s">
        <v>3441</v>
      </c>
      <c r="F766" s="575" t="s">
        <v>3441</v>
      </c>
      <c r="G766" s="575" t="s">
        <v>3441</v>
      </c>
      <c r="H766" s="575" t="s">
        <v>3441</v>
      </c>
      <c r="I766" s="575" t="s">
        <v>3441</v>
      </c>
      <c r="J766" s="575" t="s">
        <v>3441</v>
      </c>
      <c r="K766" s="575" t="s">
        <v>3441</v>
      </c>
      <c r="L766" s="575" t="s">
        <v>3441</v>
      </c>
      <c r="M766" s="575" t="s">
        <v>3441</v>
      </c>
    </row>
    <row r="767" spans="1:13" s="575" customFormat="1" x14ac:dyDescent="0.3">
      <c r="A767" s="575">
        <v>524281</v>
      </c>
      <c r="B767" s="613" t="s">
        <v>1885</v>
      </c>
      <c r="C767" s="575" t="s">
        <v>3441</v>
      </c>
      <c r="D767" s="575" t="s">
        <v>3441</v>
      </c>
      <c r="E767" s="575" t="s">
        <v>3441</v>
      </c>
      <c r="F767" s="575" t="s">
        <v>3441</v>
      </c>
      <c r="G767" s="575" t="s">
        <v>3441</v>
      </c>
      <c r="H767" s="575" t="s">
        <v>3441</v>
      </c>
      <c r="I767" s="575" t="s">
        <v>3441</v>
      </c>
      <c r="J767" s="575" t="s">
        <v>3441</v>
      </c>
      <c r="K767" s="575" t="s">
        <v>3441</v>
      </c>
      <c r="L767" s="575" t="s">
        <v>3441</v>
      </c>
      <c r="M767" s="575" t="s">
        <v>3441</v>
      </c>
    </row>
    <row r="768" spans="1:13" s="575" customFormat="1" x14ac:dyDescent="0.3">
      <c r="A768" s="575">
        <v>524282</v>
      </c>
      <c r="B768" s="613" t="s">
        <v>1885</v>
      </c>
      <c r="C768" s="575" t="s">
        <v>3441</v>
      </c>
      <c r="D768" s="575" t="s">
        <v>3441</v>
      </c>
      <c r="E768" s="575" t="s">
        <v>3441</v>
      </c>
      <c r="F768" s="575" t="s">
        <v>3441</v>
      </c>
      <c r="G768" s="575" t="s">
        <v>3441</v>
      </c>
      <c r="H768" s="575" t="s">
        <v>3441</v>
      </c>
      <c r="I768" s="575" t="s">
        <v>3441</v>
      </c>
      <c r="J768" s="575" t="s">
        <v>3441</v>
      </c>
      <c r="K768" s="575" t="s">
        <v>3441</v>
      </c>
      <c r="L768" s="575" t="s">
        <v>3441</v>
      </c>
      <c r="M768" s="575" t="s">
        <v>3441</v>
      </c>
    </row>
    <row r="769" spans="1:13" s="575" customFormat="1" x14ac:dyDescent="0.3">
      <c r="A769" s="575">
        <v>524291</v>
      </c>
      <c r="B769" s="613" t="s">
        <v>1885</v>
      </c>
      <c r="C769" s="575" t="s">
        <v>3441</v>
      </c>
      <c r="D769" s="575" t="s">
        <v>3441</v>
      </c>
      <c r="E769" s="575" t="s">
        <v>3441</v>
      </c>
      <c r="F769" s="575" t="s">
        <v>3441</v>
      </c>
      <c r="G769" s="575" t="s">
        <v>3441</v>
      </c>
      <c r="H769" s="575" t="s">
        <v>3441</v>
      </c>
      <c r="I769" s="575" t="s">
        <v>3441</v>
      </c>
      <c r="J769" s="575" t="s">
        <v>3441</v>
      </c>
      <c r="K769" s="575" t="s">
        <v>3441</v>
      </c>
      <c r="L769" s="575" t="s">
        <v>3441</v>
      </c>
      <c r="M769" s="575" t="s">
        <v>3441</v>
      </c>
    </row>
    <row r="770" spans="1:13" s="575" customFormat="1" x14ac:dyDescent="0.3">
      <c r="A770" s="575">
        <v>524294</v>
      </c>
      <c r="B770" s="613" t="s">
        <v>1885</v>
      </c>
      <c r="C770" s="575" t="s">
        <v>3441</v>
      </c>
      <c r="D770" s="575" t="s">
        <v>3441</v>
      </c>
      <c r="E770" s="575" t="s">
        <v>3441</v>
      </c>
      <c r="F770" s="575" t="s">
        <v>3441</v>
      </c>
      <c r="G770" s="575" t="s">
        <v>3441</v>
      </c>
      <c r="H770" s="575" t="s">
        <v>3441</v>
      </c>
      <c r="I770" s="575" t="s">
        <v>3441</v>
      </c>
      <c r="J770" s="575" t="s">
        <v>3441</v>
      </c>
      <c r="K770" s="575" t="s">
        <v>3441</v>
      </c>
      <c r="L770" s="575" t="s">
        <v>3441</v>
      </c>
      <c r="M770" s="575" t="s">
        <v>3441</v>
      </c>
    </row>
    <row r="771" spans="1:13" s="575" customFormat="1" x14ac:dyDescent="0.3">
      <c r="A771" s="575">
        <v>524297</v>
      </c>
      <c r="B771" s="613" t="s">
        <v>1885</v>
      </c>
      <c r="C771" s="575" t="s">
        <v>3441</v>
      </c>
      <c r="D771" s="575" t="s">
        <v>3441</v>
      </c>
      <c r="E771" s="575" t="s">
        <v>3441</v>
      </c>
      <c r="F771" s="575" t="s">
        <v>3441</v>
      </c>
      <c r="G771" s="575" t="s">
        <v>3441</v>
      </c>
      <c r="H771" s="575" t="s">
        <v>3441</v>
      </c>
      <c r="I771" s="575" t="s">
        <v>3441</v>
      </c>
      <c r="J771" s="575" t="s">
        <v>3441</v>
      </c>
      <c r="K771" s="575" t="s">
        <v>3441</v>
      </c>
      <c r="L771" s="575" t="s">
        <v>3441</v>
      </c>
      <c r="M771" s="575" t="s">
        <v>3441</v>
      </c>
    </row>
    <row r="772" spans="1:13" s="575" customFormat="1" x14ac:dyDescent="0.3">
      <c r="A772" s="575">
        <v>524302</v>
      </c>
      <c r="B772" s="613" t="s">
        <v>1885</v>
      </c>
      <c r="C772" s="575" t="s">
        <v>3441</v>
      </c>
      <c r="D772" s="575" t="s">
        <v>3441</v>
      </c>
      <c r="E772" s="575" t="s">
        <v>3441</v>
      </c>
      <c r="F772" s="575" t="s">
        <v>3441</v>
      </c>
      <c r="G772" s="575" t="s">
        <v>3441</v>
      </c>
      <c r="H772" s="575" t="s">
        <v>3441</v>
      </c>
      <c r="I772" s="575" t="s">
        <v>3441</v>
      </c>
      <c r="J772" s="575" t="s">
        <v>3441</v>
      </c>
      <c r="K772" s="575" t="s">
        <v>3441</v>
      </c>
      <c r="L772" s="575" t="s">
        <v>3441</v>
      </c>
      <c r="M772" s="575" t="s">
        <v>3441</v>
      </c>
    </row>
    <row r="773" spans="1:13" s="575" customFormat="1" x14ac:dyDescent="0.3">
      <c r="A773" s="575">
        <v>524305</v>
      </c>
      <c r="B773" s="613" t="s">
        <v>1885</v>
      </c>
      <c r="C773" s="575" t="s">
        <v>3441</v>
      </c>
      <c r="D773" s="575" t="s">
        <v>3441</v>
      </c>
      <c r="E773" s="575" t="s">
        <v>3441</v>
      </c>
      <c r="F773" s="575" t="s">
        <v>3441</v>
      </c>
      <c r="G773" s="575" t="s">
        <v>3441</v>
      </c>
      <c r="H773" s="575" t="s">
        <v>3441</v>
      </c>
      <c r="I773" s="575" t="s">
        <v>3441</v>
      </c>
      <c r="J773" s="575" t="s">
        <v>3441</v>
      </c>
      <c r="K773" s="575" t="s">
        <v>3441</v>
      </c>
      <c r="L773" s="575" t="s">
        <v>3441</v>
      </c>
      <c r="M773" s="575" t="s">
        <v>3441</v>
      </c>
    </row>
    <row r="774" spans="1:13" s="575" customFormat="1" x14ac:dyDescent="0.3">
      <c r="A774" s="575">
        <v>524309</v>
      </c>
      <c r="B774" s="613" t="s">
        <v>1885</v>
      </c>
      <c r="C774" s="575" t="s">
        <v>3441</v>
      </c>
      <c r="D774" s="575" t="s">
        <v>3441</v>
      </c>
      <c r="E774" s="575" t="s">
        <v>3441</v>
      </c>
      <c r="F774" s="575" t="s">
        <v>3441</v>
      </c>
      <c r="G774" s="575" t="s">
        <v>3441</v>
      </c>
      <c r="H774" s="575" t="s">
        <v>3441</v>
      </c>
      <c r="I774" s="575" t="s">
        <v>3441</v>
      </c>
      <c r="J774" s="575" t="s">
        <v>3441</v>
      </c>
      <c r="K774" s="575" t="s">
        <v>3441</v>
      </c>
      <c r="L774" s="575" t="s">
        <v>3441</v>
      </c>
      <c r="M774" s="575" t="s">
        <v>3441</v>
      </c>
    </row>
    <row r="775" spans="1:13" s="575" customFormat="1" x14ac:dyDescent="0.3">
      <c r="A775" s="575">
        <v>524316</v>
      </c>
      <c r="B775" s="613" t="s">
        <v>1885</v>
      </c>
      <c r="C775" s="575" t="s">
        <v>3441</v>
      </c>
      <c r="D775" s="575" t="s">
        <v>3441</v>
      </c>
      <c r="E775" s="575" t="s">
        <v>3441</v>
      </c>
      <c r="F775" s="575" t="s">
        <v>3441</v>
      </c>
      <c r="G775" s="575" t="s">
        <v>3441</v>
      </c>
      <c r="H775" s="575" t="s">
        <v>3441</v>
      </c>
      <c r="I775" s="575" t="s">
        <v>3441</v>
      </c>
      <c r="J775" s="575" t="s">
        <v>3441</v>
      </c>
      <c r="K775" s="575" t="s">
        <v>3441</v>
      </c>
      <c r="L775" s="575" t="s">
        <v>3441</v>
      </c>
      <c r="M775" s="575" t="s">
        <v>3441</v>
      </c>
    </row>
    <row r="776" spans="1:13" s="575" customFormat="1" x14ac:dyDescent="0.3">
      <c r="A776" s="575">
        <v>524320</v>
      </c>
      <c r="B776" s="613" t="s">
        <v>1885</v>
      </c>
      <c r="C776" s="575" t="s">
        <v>3441</v>
      </c>
      <c r="D776" s="575" t="s">
        <v>3441</v>
      </c>
      <c r="E776" s="575" t="s">
        <v>3441</v>
      </c>
      <c r="F776" s="575" t="s">
        <v>3441</v>
      </c>
      <c r="G776" s="575" t="s">
        <v>3441</v>
      </c>
      <c r="H776" s="575" t="s">
        <v>3441</v>
      </c>
      <c r="I776" s="575" t="s">
        <v>3441</v>
      </c>
      <c r="J776" s="575" t="s">
        <v>3441</v>
      </c>
      <c r="K776" s="575" t="s">
        <v>3441</v>
      </c>
      <c r="L776" s="575" t="s">
        <v>3441</v>
      </c>
      <c r="M776" s="575" t="s">
        <v>3441</v>
      </c>
    </row>
    <row r="777" spans="1:13" s="575" customFormat="1" x14ac:dyDescent="0.3">
      <c r="A777" s="575">
        <v>524325</v>
      </c>
      <c r="B777" s="613" t="s">
        <v>1885</v>
      </c>
      <c r="C777" s="575" t="s">
        <v>3441</v>
      </c>
      <c r="D777" s="575" t="s">
        <v>3441</v>
      </c>
      <c r="E777" s="575" t="s">
        <v>3441</v>
      </c>
      <c r="F777" s="575" t="s">
        <v>3441</v>
      </c>
      <c r="G777" s="575" t="s">
        <v>3441</v>
      </c>
      <c r="H777" s="575" t="s">
        <v>3441</v>
      </c>
      <c r="I777" s="575" t="s">
        <v>3441</v>
      </c>
      <c r="J777" s="575" t="s">
        <v>3441</v>
      </c>
      <c r="K777" s="575" t="s">
        <v>3441</v>
      </c>
      <c r="L777" s="575" t="s">
        <v>3441</v>
      </c>
      <c r="M777" s="575" t="s">
        <v>3441</v>
      </c>
    </row>
    <row r="778" spans="1:13" s="575" customFormat="1" x14ac:dyDescent="0.3">
      <c r="A778" s="575">
        <v>524332</v>
      </c>
      <c r="B778" s="613" t="s">
        <v>1885</v>
      </c>
      <c r="C778" s="575" t="s">
        <v>3441</v>
      </c>
      <c r="D778" s="575" t="s">
        <v>3441</v>
      </c>
      <c r="E778" s="575" t="s">
        <v>3441</v>
      </c>
      <c r="F778" s="575" t="s">
        <v>3441</v>
      </c>
      <c r="G778" s="575" t="s">
        <v>3441</v>
      </c>
      <c r="H778" s="575" t="s">
        <v>3441</v>
      </c>
      <c r="I778" s="575" t="s">
        <v>3441</v>
      </c>
      <c r="J778" s="575" t="s">
        <v>3441</v>
      </c>
      <c r="K778" s="575" t="s">
        <v>3441</v>
      </c>
      <c r="L778" s="575" t="s">
        <v>3441</v>
      </c>
      <c r="M778" s="575" t="s">
        <v>3441</v>
      </c>
    </row>
    <row r="779" spans="1:13" s="575" customFormat="1" x14ac:dyDescent="0.3">
      <c r="A779" s="575">
        <v>524334</v>
      </c>
      <c r="B779" s="613" t="s">
        <v>1885</v>
      </c>
      <c r="C779" s="575" t="s">
        <v>3441</v>
      </c>
      <c r="D779" s="575" t="s">
        <v>3441</v>
      </c>
      <c r="E779" s="575" t="s">
        <v>3441</v>
      </c>
      <c r="F779" s="575" t="s">
        <v>3441</v>
      </c>
      <c r="G779" s="575" t="s">
        <v>3441</v>
      </c>
      <c r="H779" s="575" t="s">
        <v>3441</v>
      </c>
      <c r="I779" s="575" t="s">
        <v>3441</v>
      </c>
      <c r="J779" s="575" t="s">
        <v>3441</v>
      </c>
      <c r="K779" s="575" t="s">
        <v>3441</v>
      </c>
      <c r="L779" s="575" t="s">
        <v>3441</v>
      </c>
      <c r="M779" s="575" t="s">
        <v>3441</v>
      </c>
    </row>
    <row r="780" spans="1:13" s="575" customFormat="1" x14ac:dyDescent="0.3">
      <c r="A780" s="575">
        <v>524338</v>
      </c>
      <c r="B780" s="613" t="s">
        <v>1885</v>
      </c>
      <c r="C780" s="575" t="s">
        <v>3441</v>
      </c>
      <c r="D780" s="575" t="s">
        <v>3441</v>
      </c>
      <c r="E780" s="575" t="s">
        <v>3441</v>
      </c>
      <c r="F780" s="575" t="s">
        <v>3441</v>
      </c>
      <c r="G780" s="575" t="s">
        <v>3441</v>
      </c>
      <c r="H780" s="575" t="s">
        <v>3441</v>
      </c>
      <c r="I780" s="575" t="s">
        <v>3441</v>
      </c>
      <c r="J780" s="575" t="s">
        <v>3441</v>
      </c>
      <c r="K780" s="575" t="s">
        <v>3441</v>
      </c>
      <c r="L780" s="575" t="s">
        <v>3441</v>
      </c>
      <c r="M780" s="575" t="s">
        <v>3441</v>
      </c>
    </row>
    <row r="781" spans="1:13" s="575" customFormat="1" x14ac:dyDescent="0.3">
      <c r="A781" s="575">
        <v>524348</v>
      </c>
      <c r="B781" s="613" t="s">
        <v>1885</v>
      </c>
      <c r="C781" s="575" t="s">
        <v>3441</v>
      </c>
      <c r="D781" s="575" t="s">
        <v>3441</v>
      </c>
      <c r="E781" s="575" t="s">
        <v>3441</v>
      </c>
      <c r="F781" s="575" t="s">
        <v>3441</v>
      </c>
      <c r="G781" s="575" t="s">
        <v>3441</v>
      </c>
      <c r="H781" s="575" t="s">
        <v>3441</v>
      </c>
      <c r="I781" s="575" t="s">
        <v>3441</v>
      </c>
      <c r="J781" s="575" t="s">
        <v>3441</v>
      </c>
      <c r="K781" s="575" t="s">
        <v>3441</v>
      </c>
      <c r="L781" s="575" t="s">
        <v>3441</v>
      </c>
      <c r="M781" s="575" t="s">
        <v>3441</v>
      </c>
    </row>
    <row r="782" spans="1:13" s="575" customFormat="1" x14ac:dyDescent="0.3">
      <c r="A782" s="575">
        <v>524357</v>
      </c>
      <c r="B782" s="613" t="s">
        <v>1885</v>
      </c>
      <c r="C782" s="575" t="s">
        <v>3441</v>
      </c>
      <c r="D782" s="575" t="s">
        <v>3441</v>
      </c>
      <c r="E782" s="575" t="s">
        <v>3441</v>
      </c>
      <c r="F782" s="575" t="s">
        <v>3441</v>
      </c>
      <c r="G782" s="575" t="s">
        <v>3441</v>
      </c>
      <c r="H782" s="575" t="s">
        <v>3441</v>
      </c>
      <c r="I782" s="575" t="s">
        <v>3441</v>
      </c>
      <c r="J782" s="575" t="s">
        <v>3441</v>
      </c>
      <c r="K782" s="575" t="s">
        <v>3441</v>
      </c>
      <c r="L782" s="575" t="s">
        <v>3441</v>
      </c>
      <c r="M782" s="575" t="s">
        <v>3441</v>
      </c>
    </row>
    <row r="783" spans="1:13" s="575" customFormat="1" x14ac:dyDescent="0.3">
      <c r="A783" s="575">
        <v>524371</v>
      </c>
      <c r="B783" s="613" t="s">
        <v>1885</v>
      </c>
      <c r="C783" s="575" t="s">
        <v>3441</v>
      </c>
      <c r="D783" s="575" t="s">
        <v>3441</v>
      </c>
      <c r="E783" s="575" t="s">
        <v>3441</v>
      </c>
      <c r="F783" s="575" t="s">
        <v>3441</v>
      </c>
      <c r="G783" s="575" t="s">
        <v>3441</v>
      </c>
      <c r="H783" s="575" t="s">
        <v>3441</v>
      </c>
      <c r="I783" s="575" t="s">
        <v>3441</v>
      </c>
      <c r="J783" s="575" t="s">
        <v>3441</v>
      </c>
      <c r="K783" s="575" t="s">
        <v>3441</v>
      </c>
      <c r="L783" s="575" t="s">
        <v>3441</v>
      </c>
      <c r="M783" s="575" t="s">
        <v>3441</v>
      </c>
    </row>
    <row r="784" spans="1:13" s="575" customFormat="1" x14ac:dyDescent="0.3">
      <c r="A784" s="575">
        <v>524388</v>
      </c>
      <c r="B784" s="613" t="s">
        <v>1885</v>
      </c>
      <c r="C784" s="575" t="s">
        <v>3441</v>
      </c>
      <c r="D784" s="575" t="s">
        <v>3441</v>
      </c>
      <c r="E784" s="575" t="s">
        <v>3441</v>
      </c>
      <c r="F784" s="575" t="s">
        <v>3441</v>
      </c>
      <c r="G784" s="575" t="s">
        <v>3441</v>
      </c>
      <c r="H784" s="575" t="s">
        <v>3441</v>
      </c>
      <c r="I784" s="575" t="s">
        <v>3441</v>
      </c>
      <c r="J784" s="575" t="s">
        <v>3441</v>
      </c>
      <c r="K784" s="575" t="s">
        <v>3441</v>
      </c>
      <c r="L784" s="575" t="s">
        <v>3441</v>
      </c>
      <c r="M784" s="575" t="s">
        <v>3441</v>
      </c>
    </row>
    <row r="785" spans="1:13" s="575" customFormat="1" x14ac:dyDescent="0.3">
      <c r="A785" s="575">
        <v>524389</v>
      </c>
      <c r="B785" s="613" t="s">
        <v>1885</v>
      </c>
      <c r="C785" s="575" t="s">
        <v>3441</v>
      </c>
      <c r="D785" s="575" t="s">
        <v>3441</v>
      </c>
      <c r="E785" s="575" t="s">
        <v>3441</v>
      </c>
      <c r="F785" s="575" t="s">
        <v>3441</v>
      </c>
      <c r="G785" s="575" t="s">
        <v>3441</v>
      </c>
      <c r="H785" s="575" t="s">
        <v>3441</v>
      </c>
      <c r="I785" s="575" t="s">
        <v>3441</v>
      </c>
      <c r="J785" s="575" t="s">
        <v>3441</v>
      </c>
      <c r="K785" s="575" t="s">
        <v>3441</v>
      </c>
      <c r="L785" s="575" t="s">
        <v>3441</v>
      </c>
      <c r="M785" s="575" t="s">
        <v>3441</v>
      </c>
    </row>
    <row r="786" spans="1:13" s="575" customFormat="1" x14ac:dyDescent="0.3">
      <c r="A786" s="575">
        <v>524391</v>
      </c>
      <c r="B786" s="613" t="s">
        <v>1885</v>
      </c>
      <c r="C786" s="575" t="s">
        <v>3441</v>
      </c>
      <c r="D786" s="575" t="s">
        <v>3441</v>
      </c>
      <c r="E786" s="575" t="s">
        <v>3441</v>
      </c>
      <c r="F786" s="575" t="s">
        <v>3441</v>
      </c>
      <c r="G786" s="575" t="s">
        <v>3441</v>
      </c>
      <c r="H786" s="575" t="s">
        <v>3441</v>
      </c>
      <c r="I786" s="575" t="s">
        <v>3441</v>
      </c>
      <c r="J786" s="575" t="s">
        <v>3441</v>
      </c>
      <c r="K786" s="575" t="s">
        <v>3441</v>
      </c>
      <c r="L786" s="575" t="s">
        <v>3441</v>
      </c>
      <c r="M786" s="575" t="s">
        <v>3441</v>
      </c>
    </row>
    <row r="787" spans="1:13" s="575" customFormat="1" x14ac:dyDescent="0.3">
      <c r="A787" s="575">
        <v>524395</v>
      </c>
      <c r="B787" s="613" t="s">
        <v>1885</v>
      </c>
      <c r="C787" s="575" t="s">
        <v>3441</v>
      </c>
      <c r="D787" s="575" t="s">
        <v>3441</v>
      </c>
      <c r="E787" s="575" t="s">
        <v>3441</v>
      </c>
      <c r="F787" s="575" t="s">
        <v>3441</v>
      </c>
      <c r="G787" s="575" t="s">
        <v>3441</v>
      </c>
      <c r="H787" s="575" t="s">
        <v>3441</v>
      </c>
      <c r="I787" s="575" t="s">
        <v>3441</v>
      </c>
      <c r="J787" s="575" t="s">
        <v>3441</v>
      </c>
      <c r="K787" s="575" t="s">
        <v>3441</v>
      </c>
      <c r="L787" s="575" t="s">
        <v>3441</v>
      </c>
      <c r="M787" s="575" t="s">
        <v>3441</v>
      </c>
    </row>
    <row r="788" spans="1:13" s="575" customFormat="1" x14ac:dyDescent="0.3">
      <c r="A788" s="575">
        <v>524401</v>
      </c>
      <c r="B788" s="613" t="s">
        <v>1885</v>
      </c>
      <c r="C788" s="575" t="s">
        <v>3441</v>
      </c>
      <c r="D788" s="575" t="s">
        <v>3441</v>
      </c>
      <c r="E788" s="575" t="s">
        <v>3441</v>
      </c>
      <c r="F788" s="575" t="s">
        <v>3441</v>
      </c>
      <c r="G788" s="575" t="s">
        <v>3441</v>
      </c>
      <c r="H788" s="575" t="s">
        <v>3441</v>
      </c>
      <c r="I788" s="575" t="s">
        <v>3441</v>
      </c>
      <c r="J788" s="575" t="s">
        <v>3441</v>
      </c>
      <c r="K788" s="575" t="s">
        <v>3441</v>
      </c>
      <c r="L788" s="575" t="s">
        <v>3441</v>
      </c>
      <c r="M788" s="575" t="s">
        <v>3441</v>
      </c>
    </row>
    <row r="789" spans="1:13" s="575" customFormat="1" x14ac:dyDescent="0.3">
      <c r="A789" s="575">
        <v>524411</v>
      </c>
      <c r="B789" s="613" t="s">
        <v>1885</v>
      </c>
      <c r="C789" s="575" t="s">
        <v>3441</v>
      </c>
      <c r="D789" s="575" t="s">
        <v>3441</v>
      </c>
      <c r="E789" s="575" t="s">
        <v>3441</v>
      </c>
      <c r="F789" s="575" t="s">
        <v>3441</v>
      </c>
      <c r="G789" s="575" t="s">
        <v>3441</v>
      </c>
      <c r="H789" s="575" t="s">
        <v>3441</v>
      </c>
      <c r="I789" s="575" t="s">
        <v>3441</v>
      </c>
      <c r="J789" s="575" t="s">
        <v>3441</v>
      </c>
      <c r="K789" s="575" t="s">
        <v>3441</v>
      </c>
      <c r="L789" s="575" t="s">
        <v>3441</v>
      </c>
      <c r="M789" s="575" t="s">
        <v>3441</v>
      </c>
    </row>
    <row r="790" spans="1:13" s="575" customFormat="1" x14ac:dyDescent="0.3">
      <c r="A790" s="575">
        <v>524418</v>
      </c>
      <c r="B790" s="613" t="s">
        <v>1885</v>
      </c>
      <c r="C790" s="575" t="s">
        <v>3441</v>
      </c>
      <c r="D790" s="575" t="s">
        <v>3441</v>
      </c>
      <c r="E790" s="575" t="s">
        <v>3441</v>
      </c>
      <c r="F790" s="575" t="s">
        <v>3441</v>
      </c>
      <c r="G790" s="575" t="s">
        <v>3441</v>
      </c>
      <c r="H790" s="575" t="s">
        <v>3441</v>
      </c>
      <c r="I790" s="575" t="s">
        <v>3441</v>
      </c>
      <c r="J790" s="575" t="s">
        <v>3441</v>
      </c>
      <c r="K790" s="575" t="s">
        <v>3441</v>
      </c>
      <c r="L790" s="575" t="s">
        <v>3441</v>
      </c>
      <c r="M790" s="575" t="s">
        <v>3441</v>
      </c>
    </row>
    <row r="791" spans="1:13" s="575" customFormat="1" x14ac:dyDescent="0.3">
      <c r="A791" s="575">
        <v>524423</v>
      </c>
      <c r="B791" s="613" t="s">
        <v>1885</v>
      </c>
      <c r="C791" s="575" t="s">
        <v>3441</v>
      </c>
      <c r="D791" s="575" t="s">
        <v>3441</v>
      </c>
      <c r="E791" s="575" t="s">
        <v>3441</v>
      </c>
      <c r="F791" s="575" t="s">
        <v>3441</v>
      </c>
      <c r="G791" s="575" t="s">
        <v>3441</v>
      </c>
      <c r="H791" s="575" t="s">
        <v>3441</v>
      </c>
      <c r="I791" s="575" t="s">
        <v>3441</v>
      </c>
      <c r="J791" s="575" t="s">
        <v>3441</v>
      </c>
      <c r="K791" s="575" t="s">
        <v>3441</v>
      </c>
      <c r="L791" s="575" t="s">
        <v>3441</v>
      </c>
      <c r="M791" s="575" t="s">
        <v>3441</v>
      </c>
    </row>
    <row r="792" spans="1:13" s="575" customFormat="1" x14ac:dyDescent="0.3">
      <c r="A792" s="575">
        <v>524430</v>
      </c>
      <c r="B792" s="613" t="s">
        <v>1885</v>
      </c>
      <c r="C792" s="575" t="s">
        <v>3441</v>
      </c>
      <c r="D792" s="575" t="s">
        <v>3441</v>
      </c>
      <c r="E792" s="575" t="s">
        <v>3441</v>
      </c>
      <c r="F792" s="575" t="s">
        <v>3441</v>
      </c>
      <c r="G792" s="575" t="s">
        <v>3441</v>
      </c>
      <c r="H792" s="575" t="s">
        <v>3441</v>
      </c>
      <c r="I792" s="575" t="s">
        <v>3441</v>
      </c>
      <c r="J792" s="575" t="s">
        <v>3441</v>
      </c>
      <c r="K792" s="575" t="s">
        <v>3441</v>
      </c>
      <c r="L792" s="575" t="s">
        <v>3441</v>
      </c>
      <c r="M792" s="575" t="s">
        <v>3441</v>
      </c>
    </row>
    <row r="793" spans="1:13" s="575" customFormat="1" x14ac:dyDescent="0.3">
      <c r="A793" s="575">
        <v>524432</v>
      </c>
      <c r="B793" s="613" t="s">
        <v>1885</v>
      </c>
      <c r="C793" s="575" t="s">
        <v>3441</v>
      </c>
      <c r="D793" s="575" t="s">
        <v>3441</v>
      </c>
      <c r="E793" s="575" t="s">
        <v>3441</v>
      </c>
      <c r="F793" s="575" t="s">
        <v>3441</v>
      </c>
      <c r="G793" s="575" t="s">
        <v>3441</v>
      </c>
      <c r="H793" s="575" t="s">
        <v>3441</v>
      </c>
      <c r="I793" s="575" t="s">
        <v>3441</v>
      </c>
      <c r="J793" s="575" t="s">
        <v>3441</v>
      </c>
      <c r="K793" s="575" t="s">
        <v>3441</v>
      </c>
      <c r="L793" s="575" t="s">
        <v>3441</v>
      </c>
      <c r="M793" s="575" t="s">
        <v>3441</v>
      </c>
    </row>
    <row r="794" spans="1:13" s="575" customFormat="1" x14ac:dyDescent="0.3">
      <c r="A794" s="575">
        <v>524439</v>
      </c>
      <c r="B794" s="613" t="s">
        <v>1885</v>
      </c>
      <c r="C794" s="575" t="s">
        <v>3441</v>
      </c>
      <c r="D794" s="575" t="s">
        <v>3441</v>
      </c>
      <c r="E794" s="575" t="s">
        <v>3441</v>
      </c>
      <c r="F794" s="575" t="s">
        <v>3441</v>
      </c>
      <c r="G794" s="575" t="s">
        <v>3441</v>
      </c>
      <c r="H794" s="575" t="s">
        <v>3441</v>
      </c>
      <c r="I794" s="575" t="s">
        <v>3441</v>
      </c>
      <c r="J794" s="575" t="s">
        <v>3441</v>
      </c>
      <c r="K794" s="575" t="s">
        <v>3441</v>
      </c>
      <c r="L794" s="575" t="s">
        <v>3441</v>
      </c>
      <c r="M794" s="575" t="s">
        <v>3441</v>
      </c>
    </row>
    <row r="795" spans="1:13" s="575" customFormat="1" x14ac:dyDescent="0.3">
      <c r="A795" s="575">
        <v>524450</v>
      </c>
      <c r="B795" s="613" t="s">
        <v>1885</v>
      </c>
      <c r="C795" s="575" t="s">
        <v>3441</v>
      </c>
      <c r="D795" s="575" t="s">
        <v>3441</v>
      </c>
      <c r="E795" s="575" t="s">
        <v>3441</v>
      </c>
      <c r="F795" s="575" t="s">
        <v>3441</v>
      </c>
      <c r="G795" s="575" t="s">
        <v>3441</v>
      </c>
      <c r="H795" s="575" t="s">
        <v>3441</v>
      </c>
      <c r="I795" s="575" t="s">
        <v>3441</v>
      </c>
      <c r="J795" s="575" t="s">
        <v>3441</v>
      </c>
      <c r="K795" s="575" t="s">
        <v>3441</v>
      </c>
      <c r="L795" s="575" t="s">
        <v>3441</v>
      </c>
      <c r="M795" s="575" t="s">
        <v>3441</v>
      </c>
    </row>
    <row r="796" spans="1:13" s="575" customFormat="1" x14ac:dyDescent="0.3">
      <c r="A796" s="575">
        <v>524473</v>
      </c>
      <c r="B796" s="613" t="s">
        <v>1885</v>
      </c>
      <c r="C796" s="575" t="s">
        <v>3441</v>
      </c>
      <c r="D796" s="575" t="s">
        <v>3441</v>
      </c>
      <c r="E796" s="575" t="s">
        <v>3441</v>
      </c>
      <c r="F796" s="575" t="s">
        <v>3441</v>
      </c>
      <c r="G796" s="575" t="s">
        <v>3441</v>
      </c>
      <c r="H796" s="575" t="s">
        <v>3441</v>
      </c>
      <c r="I796" s="575" t="s">
        <v>3441</v>
      </c>
      <c r="J796" s="575" t="s">
        <v>3441</v>
      </c>
      <c r="K796" s="575" t="s">
        <v>3441</v>
      </c>
      <c r="L796" s="575" t="s">
        <v>3441</v>
      </c>
      <c r="M796" s="575" t="s">
        <v>3441</v>
      </c>
    </row>
    <row r="797" spans="1:13" s="575" customFormat="1" x14ac:dyDescent="0.3">
      <c r="A797" s="575">
        <v>524476</v>
      </c>
      <c r="B797" s="613" t="s">
        <v>1885</v>
      </c>
      <c r="C797" s="575" t="s">
        <v>3441</v>
      </c>
      <c r="D797" s="575" t="s">
        <v>3441</v>
      </c>
      <c r="E797" s="575" t="s">
        <v>3441</v>
      </c>
      <c r="F797" s="575" t="s">
        <v>3441</v>
      </c>
      <c r="G797" s="575" t="s">
        <v>3441</v>
      </c>
      <c r="H797" s="575" t="s">
        <v>3441</v>
      </c>
      <c r="I797" s="575" t="s">
        <v>3441</v>
      </c>
      <c r="J797" s="575" t="s">
        <v>3441</v>
      </c>
      <c r="K797" s="575" t="s">
        <v>3441</v>
      </c>
      <c r="L797" s="575" t="s">
        <v>3441</v>
      </c>
      <c r="M797" s="575" t="s">
        <v>3441</v>
      </c>
    </row>
    <row r="798" spans="1:13" s="575" customFormat="1" x14ac:dyDescent="0.3">
      <c r="A798" s="575">
        <v>524477</v>
      </c>
      <c r="B798" s="613" t="s">
        <v>1885</v>
      </c>
      <c r="C798" s="575" t="s">
        <v>3441</v>
      </c>
      <c r="D798" s="575" t="s">
        <v>3441</v>
      </c>
      <c r="E798" s="575" t="s">
        <v>3441</v>
      </c>
      <c r="F798" s="575" t="s">
        <v>3441</v>
      </c>
      <c r="G798" s="575" t="s">
        <v>3441</v>
      </c>
      <c r="H798" s="575" t="s">
        <v>3441</v>
      </c>
      <c r="I798" s="575" t="s">
        <v>3441</v>
      </c>
      <c r="J798" s="575" t="s">
        <v>3441</v>
      </c>
      <c r="K798" s="575" t="s">
        <v>3441</v>
      </c>
      <c r="L798" s="575" t="s">
        <v>3441</v>
      </c>
      <c r="M798" s="575" t="s">
        <v>3441</v>
      </c>
    </row>
    <row r="799" spans="1:13" s="575" customFormat="1" x14ac:dyDescent="0.3">
      <c r="A799" s="575">
        <v>524479</v>
      </c>
      <c r="B799" s="613" t="s">
        <v>1885</v>
      </c>
      <c r="C799" s="575" t="s">
        <v>3441</v>
      </c>
      <c r="D799" s="575" t="s">
        <v>3441</v>
      </c>
      <c r="E799" s="575" t="s">
        <v>3441</v>
      </c>
      <c r="F799" s="575" t="s">
        <v>3441</v>
      </c>
      <c r="G799" s="575" t="s">
        <v>3441</v>
      </c>
      <c r="H799" s="575" t="s">
        <v>3441</v>
      </c>
      <c r="I799" s="575" t="s">
        <v>3441</v>
      </c>
      <c r="J799" s="575" t="s">
        <v>3441</v>
      </c>
      <c r="K799" s="575" t="s">
        <v>3441</v>
      </c>
      <c r="L799" s="575" t="s">
        <v>3441</v>
      </c>
      <c r="M799" s="575" t="s">
        <v>3441</v>
      </c>
    </row>
    <row r="800" spans="1:13" s="575" customFormat="1" x14ac:dyDescent="0.3">
      <c r="A800" s="575">
        <v>524481</v>
      </c>
      <c r="B800" s="613" t="s">
        <v>1885</v>
      </c>
      <c r="C800" s="575" t="s">
        <v>3441</v>
      </c>
      <c r="D800" s="575" t="s">
        <v>3441</v>
      </c>
      <c r="E800" s="575" t="s">
        <v>3441</v>
      </c>
      <c r="F800" s="575" t="s">
        <v>3441</v>
      </c>
      <c r="G800" s="575" t="s">
        <v>3441</v>
      </c>
      <c r="H800" s="575" t="s">
        <v>3441</v>
      </c>
      <c r="I800" s="575" t="s">
        <v>3441</v>
      </c>
      <c r="J800" s="575" t="s">
        <v>3441</v>
      </c>
      <c r="K800" s="575" t="s">
        <v>3441</v>
      </c>
      <c r="L800" s="575" t="s">
        <v>3441</v>
      </c>
      <c r="M800" s="575" t="s">
        <v>3441</v>
      </c>
    </row>
    <row r="801" spans="1:13" s="575" customFormat="1" x14ac:dyDescent="0.3">
      <c r="A801" s="575">
        <v>524482</v>
      </c>
      <c r="B801" s="613" t="s">
        <v>1885</v>
      </c>
      <c r="C801" s="575" t="s">
        <v>3441</v>
      </c>
      <c r="D801" s="575" t="s">
        <v>3441</v>
      </c>
      <c r="E801" s="575" t="s">
        <v>3441</v>
      </c>
      <c r="F801" s="575" t="s">
        <v>3441</v>
      </c>
      <c r="G801" s="575" t="s">
        <v>3441</v>
      </c>
      <c r="H801" s="575" t="s">
        <v>3441</v>
      </c>
      <c r="I801" s="575" t="s">
        <v>3441</v>
      </c>
      <c r="J801" s="575" t="s">
        <v>3441</v>
      </c>
      <c r="K801" s="575" t="s">
        <v>3441</v>
      </c>
      <c r="L801" s="575" t="s">
        <v>3441</v>
      </c>
      <c r="M801" s="575" t="s">
        <v>3441</v>
      </c>
    </row>
    <row r="802" spans="1:13" s="575" customFormat="1" x14ac:dyDescent="0.3">
      <c r="A802" s="575">
        <v>524484</v>
      </c>
      <c r="B802" s="613" t="s">
        <v>1885</v>
      </c>
      <c r="C802" s="575" t="s">
        <v>3441</v>
      </c>
      <c r="D802" s="575" t="s">
        <v>3441</v>
      </c>
      <c r="E802" s="575" t="s">
        <v>3441</v>
      </c>
      <c r="F802" s="575" t="s">
        <v>3441</v>
      </c>
      <c r="G802" s="575" t="s">
        <v>3441</v>
      </c>
      <c r="H802" s="575" t="s">
        <v>3441</v>
      </c>
      <c r="I802" s="575" t="s">
        <v>3441</v>
      </c>
      <c r="J802" s="575" t="s">
        <v>3441</v>
      </c>
      <c r="K802" s="575" t="s">
        <v>3441</v>
      </c>
      <c r="L802" s="575" t="s">
        <v>3441</v>
      </c>
      <c r="M802" s="575" t="s">
        <v>3441</v>
      </c>
    </row>
    <row r="803" spans="1:13" s="575" customFormat="1" x14ac:dyDescent="0.3">
      <c r="A803" s="575">
        <v>524486</v>
      </c>
      <c r="B803" s="613" t="s">
        <v>1885</v>
      </c>
      <c r="C803" s="575" t="s">
        <v>3441</v>
      </c>
      <c r="D803" s="575" t="s">
        <v>3441</v>
      </c>
      <c r="E803" s="575" t="s">
        <v>3441</v>
      </c>
      <c r="F803" s="575" t="s">
        <v>3441</v>
      </c>
      <c r="G803" s="575" t="s">
        <v>3441</v>
      </c>
      <c r="H803" s="575" t="s">
        <v>3441</v>
      </c>
      <c r="I803" s="575" t="s">
        <v>3441</v>
      </c>
      <c r="J803" s="575" t="s">
        <v>3441</v>
      </c>
      <c r="K803" s="575" t="s">
        <v>3441</v>
      </c>
      <c r="L803" s="575" t="s">
        <v>3441</v>
      </c>
      <c r="M803" s="575" t="s">
        <v>3441</v>
      </c>
    </row>
    <row r="804" spans="1:13" s="575" customFormat="1" x14ac:dyDescent="0.3">
      <c r="A804" s="575">
        <v>524490</v>
      </c>
      <c r="B804" s="613" t="s">
        <v>1885</v>
      </c>
      <c r="C804" s="575" t="s">
        <v>3441</v>
      </c>
      <c r="D804" s="575" t="s">
        <v>3441</v>
      </c>
      <c r="E804" s="575" t="s">
        <v>3441</v>
      </c>
      <c r="F804" s="575" t="s">
        <v>3441</v>
      </c>
      <c r="G804" s="575" t="s">
        <v>3441</v>
      </c>
      <c r="H804" s="575" t="s">
        <v>3441</v>
      </c>
      <c r="I804" s="575" t="s">
        <v>3441</v>
      </c>
      <c r="J804" s="575" t="s">
        <v>3441</v>
      </c>
      <c r="K804" s="575" t="s">
        <v>3441</v>
      </c>
      <c r="L804" s="575" t="s">
        <v>3441</v>
      </c>
      <c r="M804" s="575" t="s">
        <v>3441</v>
      </c>
    </row>
    <row r="805" spans="1:13" s="575" customFormat="1" x14ac:dyDescent="0.3">
      <c r="A805" s="575">
        <v>524492</v>
      </c>
      <c r="B805" s="613" t="s">
        <v>1885</v>
      </c>
      <c r="C805" s="575" t="s">
        <v>3441</v>
      </c>
      <c r="D805" s="575" t="s">
        <v>3441</v>
      </c>
      <c r="E805" s="575" t="s">
        <v>3441</v>
      </c>
      <c r="F805" s="575" t="s">
        <v>3441</v>
      </c>
      <c r="G805" s="575" t="s">
        <v>3441</v>
      </c>
      <c r="H805" s="575" t="s">
        <v>3441</v>
      </c>
      <c r="I805" s="575" t="s">
        <v>3441</v>
      </c>
      <c r="J805" s="575" t="s">
        <v>3441</v>
      </c>
      <c r="K805" s="575" t="s">
        <v>3441</v>
      </c>
      <c r="L805" s="575" t="s">
        <v>3441</v>
      </c>
      <c r="M805" s="575" t="s">
        <v>3441</v>
      </c>
    </row>
    <row r="806" spans="1:13" s="575" customFormat="1" x14ac:dyDescent="0.3">
      <c r="A806" s="575">
        <v>524495</v>
      </c>
      <c r="B806" s="613" t="s">
        <v>1885</v>
      </c>
      <c r="C806" s="575" t="s">
        <v>3441</v>
      </c>
      <c r="D806" s="575" t="s">
        <v>3441</v>
      </c>
      <c r="E806" s="575" t="s">
        <v>3441</v>
      </c>
      <c r="F806" s="575" t="s">
        <v>3441</v>
      </c>
      <c r="G806" s="575" t="s">
        <v>3441</v>
      </c>
      <c r="H806" s="575" t="s">
        <v>3441</v>
      </c>
      <c r="I806" s="575" t="s">
        <v>3441</v>
      </c>
      <c r="J806" s="575" t="s">
        <v>3441</v>
      </c>
      <c r="K806" s="575" t="s">
        <v>3441</v>
      </c>
      <c r="L806" s="575" t="s">
        <v>3441</v>
      </c>
      <c r="M806" s="575" t="s">
        <v>3441</v>
      </c>
    </row>
    <row r="807" spans="1:13" s="575" customFormat="1" x14ac:dyDescent="0.3">
      <c r="A807" s="575">
        <v>524515</v>
      </c>
      <c r="B807" s="613" t="s">
        <v>1885</v>
      </c>
      <c r="C807" s="575" t="s">
        <v>3441</v>
      </c>
      <c r="D807" s="575" t="s">
        <v>3441</v>
      </c>
      <c r="E807" s="575" t="s">
        <v>3441</v>
      </c>
      <c r="F807" s="575" t="s">
        <v>3441</v>
      </c>
      <c r="G807" s="575" t="s">
        <v>3441</v>
      </c>
      <c r="H807" s="575" t="s">
        <v>3441</v>
      </c>
      <c r="I807" s="575" t="s">
        <v>3441</v>
      </c>
      <c r="J807" s="575" t="s">
        <v>3441</v>
      </c>
      <c r="K807" s="575" t="s">
        <v>3441</v>
      </c>
      <c r="L807" s="575" t="s">
        <v>3441</v>
      </c>
      <c r="M807" s="575" t="s">
        <v>3441</v>
      </c>
    </row>
    <row r="808" spans="1:13" s="575" customFormat="1" x14ac:dyDescent="0.3">
      <c r="A808" s="575">
        <v>524521</v>
      </c>
      <c r="B808" s="613" t="s">
        <v>1885</v>
      </c>
      <c r="C808" s="575" t="s">
        <v>3441</v>
      </c>
      <c r="D808" s="575" t="s">
        <v>3441</v>
      </c>
      <c r="E808" s="575" t="s">
        <v>3441</v>
      </c>
      <c r="F808" s="575" t="s">
        <v>3441</v>
      </c>
      <c r="G808" s="575" t="s">
        <v>3441</v>
      </c>
      <c r="H808" s="575" t="s">
        <v>3441</v>
      </c>
      <c r="I808" s="575" t="s">
        <v>3441</v>
      </c>
      <c r="J808" s="575" t="s">
        <v>3441</v>
      </c>
      <c r="K808" s="575" t="s">
        <v>3441</v>
      </c>
      <c r="L808" s="575" t="s">
        <v>3441</v>
      </c>
      <c r="M808" s="575" t="s">
        <v>3441</v>
      </c>
    </row>
    <row r="809" spans="1:13" s="575" customFormat="1" x14ac:dyDescent="0.3">
      <c r="A809" s="575">
        <v>524525</v>
      </c>
      <c r="B809" s="613" t="s">
        <v>1885</v>
      </c>
      <c r="C809" s="575" t="s">
        <v>3441</v>
      </c>
      <c r="D809" s="575" t="s">
        <v>3441</v>
      </c>
      <c r="E809" s="575" t="s">
        <v>3441</v>
      </c>
      <c r="F809" s="575" t="s">
        <v>3441</v>
      </c>
      <c r="G809" s="575" t="s">
        <v>3441</v>
      </c>
      <c r="H809" s="575" t="s">
        <v>3441</v>
      </c>
      <c r="I809" s="575" t="s">
        <v>3441</v>
      </c>
      <c r="J809" s="575" t="s">
        <v>3441</v>
      </c>
      <c r="K809" s="575" t="s">
        <v>3441</v>
      </c>
      <c r="L809" s="575" t="s">
        <v>3441</v>
      </c>
      <c r="M809" s="575" t="s">
        <v>3441</v>
      </c>
    </row>
    <row r="810" spans="1:13" s="575" customFormat="1" x14ac:dyDescent="0.3">
      <c r="A810" s="575">
        <v>524532</v>
      </c>
      <c r="B810" s="613" t="s">
        <v>1885</v>
      </c>
      <c r="C810" s="575" t="s">
        <v>3441</v>
      </c>
      <c r="D810" s="575" t="s">
        <v>3441</v>
      </c>
      <c r="E810" s="575" t="s">
        <v>3441</v>
      </c>
      <c r="F810" s="575" t="s">
        <v>3441</v>
      </c>
      <c r="G810" s="575" t="s">
        <v>3441</v>
      </c>
      <c r="H810" s="575" t="s">
        <v>3441</v>
      </c>
      <c r="I810" s="575" t="s">
        <v>3441</v>
      </c>
      <c r="J810" s="575" t="s">
        <v>3441</v>
      </c>
      <c r="K810" s="575" t="s">
        <v>3441</v>
      </c>
      <c r="L810" s="575" t="s">
        <v>3441</v>
      </c>
      <c r="M810" s="575" t="s">
        <v>3441</v>
      </c>
    </row>
    <row r="811" spans="1:13" s="575" customFormat="1" x14ac:dyDescent="0.3">
      <c r="A811" s="575">
        <v>524534</v>
      </c>
      <c r="B811" s="613" t="s">
        <v>1885</v>
      </c>
      <c r="C811" s="575" t="s">
        <v>3441</v>
      </c>
      <c r="D811" s="575" t="s">
        <v>3441</v>
      </c>
      <c r="E811" s="575" t="s">
        <v>3441</v>
      </c>
      <c r="F811" s="575" t="s">
        <v>3441</v>
      </c>
      <c r="G811" s="575" t="s">
        <v>3441</v>
      </c>
      <c r="H811" s="575" t="s">
        <v>3441</v>
      </c>
      <c r="I811" s="575" t="s">
        <v>3441</v>
      </c>
      <c r="J811" s="575" t="s">
        <v>3441</v>
      </c>
      <c r="K811" s="575" t="s">
        <v>3441</v>
      </c>
      <c r="L811" s="575" t="s">
        <v>3441</v>
      </c>
      <c r="M811" s="575" t="s">
        <v>3441</v>
      </c>
    </row>
    <row r="812" spans="1:13" s="575" customFormat="1" x14ac:dyDescent="0.3">
      <c r="A812" s="575">
        <v>524535</v>
      </c>
      <c r="B812" s="613" t="s">
        <v>1885</v>
      </c>
      <c r="C812" s="575" t="s">
        <v>3441</v>
      </c>
      <c r="D812" s="575" t="s">
        <v>3441</v>
      </c>
      <c r="E812" s="575" t="s">
        <v>3441</v>
      </c>
      <c r="F812" s="575" t="s">
        <v>3441</v>
      </c>
      <c r="G812" s="575" t="s">
        <v>3441</v>
      </c>
      <c r="H812" s="575" t="s">
        <v>3441</v>
      </c>
      <c r="I812" s="575" t="s">
        <v>3441</v>
      </c>
      <c r="J812" s="575" t="s">
        <v>3441</v>
      </c>
      <c r="K812" s="575" t="s">
        <v>3441</v>
      </c>
      <c r="L812" s="575" t="s">
        <v>3441</v>
      </c>
      <c r="M812" s="575" t="s">
        <v>3441</v>
      </c>
    </row>
    <row r="813" spans="1:13" s="575" customFormat="1" x14ac:dyDescent="0.3">
      <c r="A813" s="575">
        <v>524538</v>
      </c>
      <c r="B813" s="613" t="s">
        <v>1885</v>
      </c>
      <c r="C813" s="575" t="s">
        <v>3441</v>
      </c>
      <c r="D813" s="575" t="s">
        <v>3441</v>
      </c>
      <c r="E813" s="575" t="s">
        <v>3441</v>
      </c>
      <c r="F813" s="575" t="s">
        <v>3441</v>
      </c>
      <c r="G813" s="575" t="s">
        <v>3441</v>
      </c>
      <c r="H813" s="575" t="s">
        <v>3441</v>
      </c>
      <c r="I813" s="575" t="s">
        <v>3441</v>
      </c>
      <c r="J813" s="575" t="s">
        <v>3441</v>
      </c>
      <c r="K813" s="575" t="s">
        <v>3441</v>
      </c>
      <c r="L813" s="575" t="s">
        <v>3441</v>
      </c>
      <c r="M813" s="575" t="s">
        <v>3441</v>
      </c>
    </row>
    <row r="814" spans="1:13" s="575" customFormat="1" x14ac:dyDescent="0.3">
      <c r="A814" s="575">
        <v>524541</v>
      </c>
      <c r="B814" s="613" t="s">
        <v>1885</v>
      </c>
      <c r="C814" s="575" t="s">
        <v>3441</v>
      </c>
      <c r="D814" s="575" t="s">
        <v>3441</v>
      </c>
      <c r="E814" s="575" t="s">
        <v>3441</v>
      </c>
      <c r="F814" s="575" t="s">
        <v>3441</v>
      </c>
      <c r="G814" s="575" t="s">
        <v>3441</v>
      </c>
      <c r="H814" s="575" t="s">
        <v>3441</v>
      </c>
      <c r="I814" s="575" t="s">
        <v>3441</v>
      </c>
      <c r="J814" s="575" t="s">
        <v>3441</v>
      </c>
      <c r="K814" s="575" t="s">
        <v>3441</v>
      </c>
      <c r="L814" s="575" t="s">
        <v>3441</v>
      </c>
      <c r="M814" s="575" t="s">
        <v>3441</v>
      </c>
    </row>
    <row r="815" spans="1:13" s="575" customFormat="1" x14ac:dyDescent="0.3">
      <c r="A815" s="575">
        <v>524545</v>
      </c>
      <c r="B815" s="613" t="s">
        <v>1885</v>
      </c>
      <c r="C815" s="575" t="s">
        <v>3441</v>
      </c>
      <c r="D815" s="575" t="s">
        <v>3441</v>
      </c>
      <c r="E815" s="575" t="s">
        <v>3441</v>
      </c>
      <c r="F815" s="575" t="s">
        <v>3441</v>
      </c>
      <c r="G815" s="575" t="s">
        <v>3441</v>
      </c>
      <c r="H815" s="575" t="s">
        <v>3441</v>
      </c>
      <c r="I815" s="575" t="s">
        <v>3441</v>
      </c>
      <c r="J815" s="575" t="s">
        <v>3441</v>
      </c>
      <c r="K815" s="575" t="s">
        <v>3441</v>
      </c>
      <c r="L815" s="575" t="s">
        <v>3441</v>
      </c>
      <c r="M815" s="575" t="s">
        <v>3441</v>
      </c>
    </row>
    <row r="816" spans="1:13" s="575" customFormat="1" x14ac:dyDescent="0.3">
      <c r="A816" s="575">
        <v>524552</v>
      </c>
      <c r="B816" s="613" t="s">
        <v>1885</v>
      </c>
      <c r="C816" s="575" t="s">
        <v>3441</v>
      </c>
      <c r="D816" s="575" t="s">
        <v>3441</v>
      </c>
      <c r="E816" s="575" t="s">
        <v>3441</v>
      </c>
      <c r="F816" s="575" t="s">
        <v>3441</v>
      </c>
      <c r="G816" s="575" t="s">
        <v>3441</v>
      </c>
      <c r="H816" s="575" t="s">
        <v>3441</v>
      </c>
      <c r="I816" s="575" t="s">
        <v>3441</v>
      </c>
      <c r="J816" s="575" t="s">
        <v>3441</v>
      </c>
      <c r="K816" s="575" t="s">
        <v>3441</v>
      </c>
      <c r="L816" s="575" t="s">
        <v>3441</v>
      </c>
      <c r="M816" s="575" t="s">
        <v>3441</v>
      </c>
    </row>
    <row r="817" spans="1:13" s="575" customFormat="1" x14ac:dyDescent="0.3">
      <c r="A817" s="575">
        <v>524559</v>
      </c>
      <c r="B817" s="613" t="s">
        <v>1885</v>
      </c>
      <c r="C817" s="575" t="s">
        <v>3441</v>
      </c>
      <c r="D817" s="575" t="s">
        <v>3441</v>
      </c>
      <c r="E817" s="575" t="s">
        <v>3441</v>
      </c>
      <c r="F817" s="575" t="s">
        <v>3441</v>
      </c>
      <c r="G817" s="575" t="s">
        <v>3441</v>
      </c>
      <c r="H817" s="575" t="s">
        <v>3441</v>
      </c>
      <c r="I817" s="575" t="s">
        <v>3441</v>
      </c>
      <c r="J817" s="575" t="s">
        <v>3441</v>
      </c>
      <c r="K817" s="575" t="s">
        <v>3441</v>
      </c>
      <c r="L817" s="575" t="s">
        <v>3441</v>
      </c>
      <c r="M817" s="575" t="s">
        <v>3441</v>
      </c>
    </row>
    <row r="818" spans="1:13" s="575" customFormat="1" x14ac:dyDescent="0.3">
      <c r="A818" s="575">
        <v>524563</v>
      </c>
      <c r="B818" s="613" t="s">
        <v>1885</v>
      </c>
      <c r="C818" s="575" t="s">
        <v>3441</v>
      </c>
      <c r="D818" s="575" t="s">
        <v>3441</v>
      </c>
      <c r="E818" s="575" t="s">
        <v>3441</v>
      </c>
      <c r="F818" s="575" t="s">
        <v>3441</v>
      </c>
      <c r="G818" s="575" t="s">
        <v>3441</v>
      </c>
      <c r="H818" s="575" t="s">
        <v>3441</v>
      </c>
      <c r="I818" s="575" t="s">
        <v>3441</v>
      </c>
      <c r="J818" s="575" t="s">
        <v>3441</v>
      </c>
      <c r="K818" s="575" t="s">
        <v>3441</v>
      </c>
      <c r="L818" s="575" t="s">
        <v>3441</v>
      </c>
      <c r="M818" s="575" t="s">
        <v>3441</v>
      </c>
    </row>
    <row r="819" spans="1:13" s="575" customFormat="1" x14ac:dyDescent="0.3">
      <c r="A819" s="575">
        <v>524569</v>
      </c>
      <c r="B819" s="613" t="s">
        <v>1885</v>
      </c>
      <c r="C819" s="575" t="s">
        <v>3441</v>
      </c>
      <c r="D819" s="575" t="s">
        <v>3441</v>
      </c>
      <c r="E819" s="575" t="s">
        <v>3441</v>
      </c>
      <c r="F819" s="575" t="s">
        <v>3441</v>
      </c>
      <c r="G819" s="575" t="s">
        <v>3441</v>
      </c>
      <c r="H819" s="575" t="s">
        <v>3441</v>
      </c>
      <c r="I819" s="575" t="s">
        <v>3441</v>
      </c>
      <c r="J819" s="575" t="s">
        <v>3441</v>
      </c>
      <c r="K819" s="575" t="s">
        <v>3441</v>
      </c>
      <c r="L819" s="575" t="s">
        <v>3441</v>
      </c>
      <c r="M819" s="575" t="s">
        <v>3441</v>
      </c>
    </row>
    <row r="820" spans="1:13" s="575" customFormat="1" x14ac:dyDescent="0.3">
      <c r="A820" s="575">
        <v>524570</v>
      </c>
      <c r="B820" s="613" t="s">
        <v>1885</v>
      </c>
      <c r="C820" s="575" t="s">
        <v>3441</v>
      </c>
      <c r="D820" s="575" t="s">
        <v>3441</v>
      </c>
      <c r="E820" s="575" t="s">
        <v>3441</v>
      </c>
      <c r="F820" s="575" t="s">
        <v>3441</v>
      </c>
      <c r="G820" s="575" t="s">
        <v>3441</v>
      </c>
      <c r="H820" s="575" t="s">
        <v>3441</v>
      </c>
      <c r="I820" s="575" t="s">
        <v>3441</v>
      </c>
      <c r="J820" s="575" t="s">
        <v>3441</v>
      </c>
      <c r="K820" s="575" t="s">
        <v>3441</v>
      </c>
      <c r="L820" s="575" t="s">
        <v>3441</v>
      </c>
      <c r="M820" s="575" t="s">
        <v>3441</v>
      </c>
    </row>
    <row r="821" spans="1:13" s="575" customFormat="1" x14ac:dyDescent="0.3">
      <c r="A821" s="575">
        <v>524573</v>
      </c>
      <c r="B821" s="613" t="s">
        <v>1885</v>
      </c>
      <c r="C821" s="575" t="s">
        <v>3441</v>
      </c>
      <c r="D821" s="575" t="s">
        <v>3441</v>
      </c>
      <c r="E821" s="575" t="s">
        <v>3441</v>
      </c>
      <c r="F821" s="575" t="s">
        <v>3441</v>
      </c>
      <c r="G821" s="575" t="s">
        <v>3441</v>
      </c>
      <c r="H821" s="575" t="s">
        <v>3441</v>
      </c>
      <c r="I821" s="575" t="s">
        <v>3441</v>
      </c>
      <c r="J821" s="575" t="s">
        <v>3441</v>
      </c>
      <c r="K821" s="575" t="s">
        <v>3441</v>
      </c>
      <c r="L821" s="575" t="s">
        <v>3441</v>
      </c>
      <c r="M821" s="575" t="s">
        <v>3441</v>
      </c>
    </row>
    <row r="822" spans="1:13" s="575" customFormat="1" x14ac:dyDescent="0.3">
      <c r="A822" s="575">
        <v>524577</v>
      </c>
      <c r="B822" s="613" t="s">
        <v>1885</v>
      </c>
      <c r="C822" s="575" t="s">
        <v>3441</v>
      </c>
      <c r="D822" s="575" t="s">
        <v>3441</v>
      </c>
      <c r="E822" s="575" t="s">
        <v>3441</v>
      </c>
      <c r="F822" s="575" t="s">
        <v>3441</v>
      </c>
      <c r="G822" s="575" t="s">
        <v>3441</v>
      </c>
      <c r="H822" s="575" t="s">
        <v>3441</v>
      </c>
      <c r="I822" s="575" t="s">
        <v>3441</v>
      </c>
      <c r="J822" s="575" t="s">
        <v>3441</v>
      </c>
      <c r="K822" s="575" t="s">
        <v>3441</v>
      </c>
      <c r="L822" s="575" t="s">
        <v>3441</v>
      </c>
      <c r="M822" s="575" t="s">
        <v>3441</v>
      </c>
    </row>
    <row r="823" spans="1:13" s="575" customFormat="1" x14ac:dyDescent="0.3">
      <c r="A823" s="575">
        <v>524581</v>
      </c>
      <c r="B823" s="613" t="s">
        <v>1885</v>
      </c>
      <c r="C823" s="575" t="s">
        <v>3441</v>
      </c>
      <c r="D823" s="575" t="s">
        <v>3441</v>
      </c>
      <c r="E823" s="575" t="s">
        <v>3441</v>
      </c>
      <c r="F823" s="575" t="s">
        <v>3441</v>
      </c>
      <c r="G823" s="575" t="s">
        <v>3441</v>
      </c>
      <c r="H823" s="575" t="s">
        <v>3441</v>
      </c>
      <c r="I823" s="575" t="s">
        <v>3441</v>
      </c>
      <c r="J823" s="575" t="s">
        <v>3441</v>
      </c>
      <c r="K823" s="575" t="s">
        <v>3441</v>
      </c>
      <c r="L823" s="575" t="s">
        <v>3441</v>
      </c>
      <c r="M823" s="575" t="s">
        <v>3441</v>
      </c>
    </row>
    <row r="824" spans="1:13" s="575" customFormat="1" x14ac:dyDescent="0.3">
      <c r="A824" s="575">
        <v>524585</v>
      </c>
      <c r="B824" s="613" t="s">
        <v>1885</v>
      </c>
      <c r="C824" s="575" t="s">
        <v>3441</v>
      </c>
      <c r="D824" s="575" t="s">
        <v>3441</v>
      </c>
      <c r="E824" s="575" t="s">
        <v>3441</v>
      </c>
      <c r="F824" s="575" t="s">
        <v>3441</v>
      </c>
      <c r="G824" s="575" t="s">
        <v>3441</v>
      </c>
      <c r="H824" s="575" t="s">
        <v>3441</v>
      </c>
      <c r="I824" s="575" t="s">
        <v>3441</v>
      </c>
      <c r="J824" s="575" t="s">
        <v>3441</v>
      </c>
      <c r="K824" s="575" t="s">
        <v>3441</v>
      </c>
      <c r="L824" s="575" t="s">
        <v>3441</v>
      </c>
      <c r="M824" s="575" t="s">
        <v>3441</v>
      </c>
    </row>
    <row r="825" spans="1:13" s="575" customFormat="1" x14ac:dyDescent="0.3">
      <c r="A825" s="575">
        <v>524594</v>
      </c>
      <c r="B825" s="613" t="s">
        <v>1885</v>
      </c>
      <c r="C825" s="575" t="s">
        <v>3441</v>
      </c>
      <c r="D825" s="575" t="s">
        <v>3441</v>
      </c>
      <c r="E825" s="575" t="s">
        <v>3441</v>
      </c>
      <c r="F825" s="575" t="s">
        <v>3441</v>
      </c>
      <c r="G825" s="575" t="s">
        <v>3441</v>
      </c>
      <c r="H825" s="575" t="s">
        <v>3441</v>
      </c>
      <c r="I825" s="575" t="s">
        <v>3441</v>
      </c>
      <c r="J825" s="575" t="s">
        <v>3441</v>
      </c>
      <c r="K825" s="575" t="s">
        <v>3441</v>
      </c>
      <c r="L825" s="575" t="s">
        <v>3441</v>
      </c>
      <c r="M825" s="575" t="s">
        <v>3441</v>
      </c>
    </row>
    <row r="826" spans="1:13" s="575" customFormat="1" x14ac:dyDescent="0.3">
      <c r="A826" s="575">
        <v>524595</v>
      </c>
      <c r="B826" s="613" t="s">
        <v>1885</v>
      </c>
      <c r="C826" s="575" t="s">
        <v>3441</v>
      </c>
      <c r="D826" s="575" t="s">
        <v>3441</v>
      </c>
      <c r="E826" s="575" t="s">
        <v>3441</v>
      </c>
      <c r="F826" s="575" t="s">
        <v>3441</v>
      </c>
      <c r="G826" s="575" t="s">
        <v>3441</v>
      </c>
      <c r="H826" s="575" t="s">
        <v>3441</v>
      </c>
      <c r="I826" s="575" t="s">
        <v>3441</v>
      </c>
      <c r="J826" s="575" t="s">
        <v>3441</v>
      </c>
      <c r="K826" s="575" t="s">
        <v>3441</v>
      </c>
      <c r="L826" s="575" t="s">
        <v>3441</v>
      </c>
      <c r="M826" s="575" t="s">
        <v>3441</v>
      </c>
    </row>
    <row r="827" spans="1:13" s="575" customFormat="1" x14ac:dyDescent="0.3">
      <c r="A827" s="575">
        <v>524596</v>
      </c>
      <c r="B827" s="613" t="s">
        <v>1885</v>
      </c>
      <c r="C827" s="575" t="s">
        <v>3441</v>
      </c>
      <c r="D827" s="575" t="s">
        <v>3441</v>
      </c>
      <c r="E827" s="575" t="s">
        <v>3441</v>
      </c>
      <c r="F827" s="575" t="s">
        <v>3441</v>
      </c>
      <c r="G827" s="575" t="s">
        <v>3441</v>
      </c>
      <c r="H827" s="575" t="s">
        <v>3441</v>
      </c>
      <c r="I827" s="575" t="s">
        <v>3441</v>
      </c>
      <c r="J827" s="575" t="s">
        <v>3441</v>
      </c>
      <c r="K827" s="575" t="s">
        <v>3441</v>
      </c>
      <c r="L827" s="575" t="s">
        <v>3441</v>
      </c>
      <c r="M827" s="575" t="s">
        <v>3441</v>
      </c>
    </row>
    <row r="828" spans="1:13" s="575" customFormat="1" x14ac:dyDescent="0.3">
      <c r="A828" s="575">
        <v>524597</v>
      </c>
      <c r="B828" s="613" t="s">
        <v>1885</v>
      </c>
      <c r="C828" s="575" t="s">
        <v>3441</v>
      </c>
      <c r="D828" s="575" t="s">
        <v>3441</v>
      </c>
      <c r="E828" s="575" t="s">
        <v>3441</v>
      </c>
      <c r="F828" s="575" t="s">
        <v>3441</v>
      </c>
      <c r="G828" s="575" t="s">
        <v>3441</v>
      </c>
      <c r="H828" s="575" t="s">
        <v>3441</v>
      </c>
      <c r="I828" s="575" t="s">
        <v>3441</v>
      </c>
      <c r="J828" s="575" t="s">
        <v>3441</v>
      </c>
      <c r="K828" s="575" t="s">
        <v>3441</v>
      </c>
      <c r="L828" s="575" t="s">
        <v>3441</v>
      </c>
      <c r="M828" s="575" t="s">
        <v>3441</v>
      </c>
    </row>
    <row r="829" spans="1:13" s="575" customFormat="1" x14ac:dyDescent="0.3">
      <c r="A829" s="575">
        <v>524603</v>
      </c>
      <c r="B829" s="613" t="s">
        <v>1885</v>
      </c>
      <c r="C829" s="575" t="s">
        <v>3441</v>
      </c>
      <c r="D829" s="575" t="s">
        <v>3441</v>
      </c>
      <c r="E829" s="575" t="s">
        <v>3441</v>
      </c>
      <c r="F829" s="575" t="s">
        <v>3441</v>
      </c>
      <c r="G829" s="575" t="s">
        <v>3441</v>
      </c>
      <c r="H829" s="575" t="s">
        <v>3441</v>
      </c>
      <c r="I829" s="575" t="s">
        <v>3441</v>
      </c>
      <c r="J829" s="575" t="s">
        <v>3441</v>
      </c>
      <c r="K829" s="575" t="s">
        <v>3441</v>
      </c>
      <c r="L829" s="575" t="s">
        <v>3441</v>
      </c>
      <c r="M829" s="575" t="s">
        <v>3441</v>
      </c>
    </row>
    <row r="830" spans="1:13" s="575" customFormat="1" x14ac:dyDescent="0.3">
      <c r="A830" s="575">
        <v>524608</v>
      </c>
      <c r="B830" s="613" t="s">
        <v>1885</v>
      </c>
      <c r="C830" s="575" t="s">
        <v>3441</v>
      </c>
      <c r="D830" s="575" t="s">
        <v>3441</v>
      </c>
      <c r="E830" s="575" t="s">
        <v>3441</v>
      </c>
      <c r="F830" s="575" t="s">
        <v>3441</v>
      </c>
      <c r="G830" s="575" t="s">
        <v>3441</v>
      </c>
      <c r="H830" s="575" t="s">
        <v>3441</v>
      </c>
      <c r="I830" s="575" t="s">
        <v>3441</v>
      </c>
      <c r="J830" s="575" t="s">
        <v>3441</v>
      </c>
      <c r="K830" s="575" t="s">
        <v>3441</v>
      </c>
      <c r="L830" s="575" t="s">
        <v>3441</v>
      </c>
      <c r="M830" s="575" t="s">
        <v>3441</v>
      </c>
    </row>
    <row r="831" spans="1:13" s="575" customFormat="1" x14ac:dyDescent="0.3">
      <c r="A831" s="575">
        <v>524615</v>
      </c>
      <c r="B831" s="613" t="s">
        <v>1885</v>
      </c>
      <c r="C831" s="575" t="s">
        <v>3441</v>
      </c>
      <c r="D831" s="575" t="s">
        <v>3441</v>
      </c>
      <c r="E831" s="575" t="s">
        <v>3441</v>
      </c>
      <c r="F831" s="575" t="s">
        <v>3441</v>
      </c>
      <c r="G831" s="575" t="s">
        <v>3441</v>
      </c>
      <c r="H831" s="575" t="s">
        <v>3441</v>
      </c>
      <c r="I831" s="575" t="s">
        <v>3441</v>
      </c>
      <c r="J831" s="575" t="s">
        <v>3441</v>
      </c>
      <c r="K831" s="575" t="s">
        <v>3441</v>
      </c>
      <c r="L831" s="575" t="s">
        <v>3441</v>
      </c>
      <c r="M831" s="575" t="s">
        <v>3441</v>
      </c>
    </row>
    <row r="832" spans="1:13" s="575" customFormat="1" x14ac:dyDescent="0.3">
      <c r="A832" s="575">
        <v>524623</v>
      </c>
      <c r="B832" s="613" t="s">
        <v>1885</v>
      </c>
      <c r="C832" s="575" t="s">
        <v>3441</v>
      </c>
      <c r="D832" s="575" t="s">
        <v>3441</v>
      </c>
      <c r="E832" s="575" t="s">
        <v>3441</v>
      </c>
      <c r="F832" s="575" t="s">
        <v>3441</v>
      </c>
      <c r="G832" s="575" t="s">
        <v>3441</v>
      </c>
      <c r="H832" s="575" t="s">
        <v>3441</v>
      </c>
      <c r="I832" s="575" t="s">
        <v>3441</v>
      </c>
      <c r="J832" s="575" t="s">
        <v>3441</v>
      </c>
      <c r="K832" s="575" t="s">
        <v>3441</v>
      </c>
      <c r="L832" s="575" t="s">
        <v>3441</v>
      </c>
      <c r="M832" s="575" t="s">
        <v>3441</v>
      </c>
    </row>
    <row r="833" spans="1:13" s="575" customFormat="1" x14ac:dyDescent="0.3">
      <c r="A833" s="575">
        <v>524640</v>
      </c>
      <c r="B833" s="613" t="s">
        <v>1885</v>
      </c>
      <c r="C833" s="575" t="s">
        <v>3441</v>
      </c>
      <c r="D833" s="575" t="s">
        <v>3441</v>
      </c>
      <c r="E833" s="575" t="s">
        <v>3441</v>
      </c>
      <c r="F833" s="575" t="s">
        <v>3441</v>
      </c>
      <c r="G833" s="575" t="s">
        <v>3441</v>
      </c>
      <c r="H833" s="575" t="s">
        <v>3441</v>
      </c>
      <c r="I833" s="575" t="s">
        <v>3441</v>
      </c>
      <c r="J833" s="575" t="s">
        <v>3441</v>
      </c>
      <c r="K833" s="575" t="s">
        <v>3441</v>
      </c>
      <c r="L833" s="575" t="s">
        <v>3441</v>
      </c>
      <c r="M833" s="575" t="s">
        <v>3441</v>
      </c>
    </row>
    <row r="834" spans="1:13" s="575" customFormat="1" x14ac:dyDescent="0.3">
      <c r="A834" s="575">
        <v>524642</v>
      </c>
      <c r="B834" s="613" t="s">
        <v>1885</v>
      </c>
      <c r="C834" s="575" t="s">
        <v>3441</v>
      </c>
      <c r="D834" s="575" t="s">
        <v>3441</v>
      </c>
      <c r="E834" s="575" t="s">
        <v>3441</v>
      </c>
      <c r="F834" s="575" t="s">
        <v>3441</v>
      </c>
      <c r="G834" s="575" t="s">
        <v>3441</v>
      </c>
      <c r="H834" s="575" t="s">
        <v>3441</v>
      </c>
      <c r="I834" s="575" t="s">
        <v>3441</v>
      </c>
      <c r="J834" s="575" t="s">
        <v>3441</v>
      </c>
      <c r="K834" s="575" t="s">
        <v>3441</v>
      </c>
      <c r="L834" s="575" t="s">
        <v>3441</v>
      </c>
      <c r="M834" s="575" t="s">
        <v>3441</v>
      </c>
    </row>
    <row r="835" spans="1:13" s="575" customFormat="1" x14ac:dyDescent="0.3">
      <c r="A835" s="575">
        <v>524643</v>
      </c>
      <c r="B835" s="613" t="s">
        <v>1885</v>
      </c>
      <c r="C835" s="575" t="s">
        <v>3441</v>
      </c>
      <c r="D835" s="575" t="s">
        <v>3441</v>
      </c>
      <c r="E835" s="575" t="s">
        <v>3441</v>
      </c>
      <c r="F835" s="575" t="s">
        <v>3441</v>
      </c>
      <c r="G835" s="575" t="s">
        <v>3441</v>
      </c>
      <c r="H835" s="575" t="s">
        <v>3441</v>
      </c>
      <c r="I835" s="575" t="s">
        <v>3441</v>
      </c>
      <c r="J835" s="575" t="s">
        <v>3441</v>
      </c>
      <c r="K835" s="575" t="s">
        <v>3441</v>
      </c>
      <c r="L835" s="575" t="s">
        <v>3441</v>
      </c>
      <c r="M835" s="575" t="s">
        <v>3441</v>
      </c>
    </row>
    <row r="836" spans="1:13" s="575" customFormat="1" x14ac:dyDescent="0.3">
      <c r="A836" s="575">
        <v>524648</v>
      </c>
      <c r="B836" s="613" t="s">
        <v>1885</v>
      </c>
      <c r="C836" s="575" t="s">
        <v>3441</v>
      </c>
      <c r="D836" s="575" t="s">
        <v>3441</v>
      </c>
      <c r="E836" s="575" t="s">
        <v>3441</v>
      </c>
      <c r="F836" s="575" t="s">
        <v>3441</v>
      </c>
      <c r="G836" s="575" t="s">
        <v>3441</v>
      </c>
      <c r="H836" s="575" t="s">
        <v>3441</v>
      </c>
      <c r="I836" s="575" t="s">
        <v>3441</v>
      </c>
      <c r="J836" s="575" t="s">
        <v>3441</v>
      </c>
      <c r="K836" s="575" t="s">
        <v>3441</v>
      </c>
      <c r="L836" s="575" t="s">
        <v>3441</v>
      </c>
      <c r="M836" s="575" t="s">
        <v>3441</v>
      </c>
    </row>
    <row r="837" spans="1:13" s="575" customFormat="1" x14ac:dyDescent="0.3">
      <c r="A837" s="575">
        <v>524652</v>
      </c>
      <c r="B837" s="613" t="s">
        <v>1885</v>
      </c>
      <c r="C837" s="575" t="s">
        <v>3441</v>
      </c>
      <c r="D837" s="575" t="s">
        <v>3441</v>
      </c>
      <c r="E837" s="575" t="s">
        <v>3441</v>
      </c>
      <c r="F837" s="575" t="s">
        <v>3441</v>
      </c>
      <c r="G837" s="575" t="s">
        <v>3441</v>
      </c>
      <c r="H837" s="575" t="s">
        <v>3441</v>
      </c>
      <c r="I837" s="575" t="s">
        <v>3441</v>
      </c>
      <c r="J837" s="575" t="s">
        <v>3441</v>
      </c>
      <c r="K837" s="575" t="s">
        <v>3441</v>
      </c>
      <c r="L837" s="575" t="s">
        <v>3441</v>
      </c>
      <c r="M837" s="575" t="s">
        <v>3441</v>
      </c>
    </row>
    <row r="838" spans="1:13" s="575" customFormat="1" x14ac:dyDescent="0.3">
      <c r="A838" s="575">
        <v>524654</v>
      </c>
      <c r="B838" s="613" t="s">
        <v>1885</v>
      </c>
      <c r="C838" s="575" t="s">
        <v>3441</v>
      </c>
      <c r="D838" s="575" t="s">
        <v>3441</v>
      </c>
      <c r="E838" s="575" t="s">
        <v>3441</v>
      </c>
      <c r="F838" s="575" t="s">
        <v>3441</v>
      </c>
      <c r="G838" s="575" t="s">
        <v>3441</v>
      </c>
      <c r="H838" s="575" t="s">
        <v>3441</v>
      </c>
      <c r="I838" s="575" t="s">
        <v>3441</v>
      </c>
      <c r="J838" s="575" t="s">
        <v>3441</v>
      </c>
      <c r="K838" s="575" t="s">
        <v>3441</v>
      </c>
      <c r="L838" s="575" t="s">
        <v>3441</v>
      </c>
      <c r="M838" s="575" t="s">
        <v>3441</v>
      </c>
    </row>
    <row r="839" spans="1:13" s="575" customFormat="1" x14ac:dyDescent="0.3">
      <c r="A839" s="575">
        <v>524662</v>
      </c>
      <c r="B839" s="613" t="s">
        <v>1885</v>
      </c>
      <c r="C839" s="575" t="s">
        <v>3441</v>
      </c>
      <c r="D839" s="575" t="s">
        <v>3441</v>
      </c>
      <c r="E839" s="575" t="s">
        <v>3441</v>
      </c>
      <c r="F839" s="575" t="s">
        <v>3441</v>
      </c>
      <c r="G839" s="575" t="s">
        <v>3441</v>
      </c>
      <c r="H839" s="575" t="s">
        <v>3441</v>
      </c>
      <c r="I839" s="575" t="s">
        <v>3441</v>
      </c>
      <c r="J839" s="575" t="s">
        <v>3441</v>
      </c>
      <c r="K839" s="575" t="s">
        <v>3441</v>
      </c>
      <c r="L839" s="575" t="s">
        <v>3441</v>
      </c>
      <c r="M839" s="575" t="s">
        <v>3441</v>
      </c>
    </row>
    <row r="840" spans="1:13" s="575" customFormat="1" x14ac:dyDescent="0.3">
      <c r="A840" s="575">
        <v>524668</v>
      </c>
      <c r="B840" s="613" t="s">
        <v>1885</v>
      </c>
      <c r="C840" s="575" t="s">
        <v>3441</v>
      </c>
      <c r="D840" s="575" t="s">
        <v>3441</v>
      </c>
      <c r="E840" s="575" t="s">
        <v>3441</v>
      </c>
      <c r="F840" s="575" t="s">
        <v>3441</v>
      </c>
      <c r="G840" s="575" t="s">
        <v>3441</v>
      </c>
      <c r="H840" s="575" t="s">
        <v>3441</v>
      </c>
      <c r="I840" s="575" t="s">
        <v>3441</v>
      </c>
      <c r="J840" s="575" t="s">
        <v>3441</v>
      </c>
      <c r="K840" s="575" t="s">
        <v>3441</v>
      </c>
      <c r="L840" s="575" t="s">
        <v>3441</v>
      </c>
      <c r="M840" s="575" t="s">
        <v>3441</v>
      </c>
    </row>
    <row r="841" spans="1:13" s="575" customFormat="1" x14ac:dyDescent="0.3">
      <c r="A841" s="575">
        <v>524672</v>
      </c>
      <c r="B841" s="613" t="s">
        <v>1885</v>
      </c>
      <c r="C841" s="575" t="s">
        <v>3441</v>
      </c>
      <c r="D841" s="575" t="s">
        <v>3441</v>
      </c>
      <c r="E841" s="575" t="s">
        <v>3441</v>
      </c>
      <c r="F841" s="575" t="s">
        <v>3441</v>
      </c>
      <c r="G841" s="575" t="s">
        <v>3441</v>
      </c>
      <c r="H841" s="575" t="s">
        <v>3441</v>
      </c>
      <c r="I841" s="575" t="s">
        <v>3441</v>
      </c>
      <c r="J841" s="575" t="s">
        <v>3441</v>
      </c>
      <c r="K841" s="575" t="s">
        <v>3441</v>
      </c>
      <c r="L841" s="575" t="s">
        <v>3441</v>
      </c>
      <c r="M841" s="575" t="s">
        <v>3441</v>
      </c>
    </row>
    <row r="842" spans="1:13" s="575" customFormat="1" x14ac:dyDescent="0.3">
      <c r="A842" s="575">
        <v>524673</v>
      </c>
      <c r="B842" s="613" t="s">
        <v>1885</v>
      </c>
      <c r="C842" s="575" t="s">
        <v>3441</v>
      </c>
      <c r="D842" s="575" t="s">
        <v>3441</v>
      </c>
      <c r="E842" s="575" t="s">
        <v>3441</v>
      </c>
      <c r="F842" s="575" t="s">
        <v>3441</v>
      </c>
      <c r="G842" s="575" t="s">
        <v>3441</v>
      </c>
      <c r="H842" s="575" t="s">
        <v>3441</v>
      </c>
      <c r="I842" s="575" t="s">
        <v>3441</v>
      </c>
      <c r="J842" s="575" t="s">
        <v>3441</v>
      </c>
      <c r="K842" s="575" t="s">
        <v>3441</v>
      </c>
      <c r="L842" s="575" t="s">
        <v>3441</v>
      </c>
      <c r="M842" s="575" t="s">
        <v>3441</v>
      </c>
    </row>
    <row r="843" spans="1:13" s="575" customFormat="1" x14ac:dyDescent="0.3">
      <c r="A843" s="575">
        <v>524679</v>
      </c>
      <c r="B843" s="613" t="s">
        <v>1885</v>
      </c>
      <c r="C843" s="575" t="s">
        <v>3441</v>
      </c>
      <c r="D843" s="575" t="s">
        <v>3441</v>
      </c>
      <c r="E843" s="575" t="s">
        <v>3441</v>
      </c>
      <c r="F843" s="575" t="s">
        <v>3441</v>
      </c>
      <c r="G843" s="575" t="s">
        <v>3441</v>
      </c>
      <c r="H843" s="575" t="s">
        <v>3441</v>
      </c>
      <c r="I843" s="575" t="s">
        <v>3441</v>
      </c>
      <c r="J843" s="575" t="s">
        <v>3441</v>
      </c>
      <c r="K843" s="575" t="s">
        <v>3441</v>
      </c>
      <c r="L843" s="575" t="s">
        <v>3441</v>
      </c>
      <c r="M843" s="575" t="s">
        <v>3441</v>
      </c>
    </row>
    <row r="844" spans="1:13" s="575" customFormat="1" x14ac:dyDescent="0.3">
      <c r="A844" s="575">
        <v>524689</v>
      </c>
      <c r="B844" s="613" t="s">
        <v>1885</v>
      </c>
      <c r="C844" s="575" t="s">
        <v>3441</v>
      </c>
      <c r="D844" s="575" t="s">
        <v>3441</v>
      </c>
      <c r="E844" s="575" t="s">
        <v>3441</v>
      </c>
      <c r="F844" s="575" t="s">
        <v>3441</v>
      </c>
      <c r="G844" s="575" t="s">
        <v>3441</v>
      </c>
      <c r="H844" s="575" t="s">
        <v>3441</v>
      </c>
      <c r="I844" s="575" t="s">
        <v>3441</v>
      </c>
      <c r="J844" s="575" t="s">
        <v>3441</v>
      </c>
      <c r="K844" s="575" t="s">
        <v>3441</v>
      </c>
      <c r="L844" s="575" t="s">
        <v>3441</v>
      </c>
      <c r="M844" s="575" t="s">
        <v>3441</v>
      </c>
    </row>
    <row r="845" spans="1:13" s="575" customFormat="1" x14ac:dyDescent="0.3">
      <c r="A845" s="575">
        <v>524703</v>
      </c>
      <c r="B845" s="613" t="s">
        <v>1885</v>
      </c>
      <c r="C845" s="575" t="s">
        <v>3441</v>
      </c>
      <c r="D845" s="575" t="s">
        <v>3441</v>
      </c>
      <c r="E845" s="575" t="s">
        <v>3441</v>
      </c>
      <c r="F845" s="575" t="s">
        <v>3441</v>
      </c>
      <c r="G845" s="575" t="s">
        <v>3441</v>
      </c>
      <c r="H845" s="575" t="s">
        <v>3441</v>
      </c>
      <c r="I845" s="575" t="s">
        <v>3441</v>
      </c>
      <c r="J845" s="575" t="s">
        <v>3441</v>
      </c>
      <c r="K845" s="575" t="s">
        <v>3441</v>
      </c>
      <c r="L845" s="575" t="s">
        <v>3441</v>
      </c>
      <c r="M845" s="575" t="s">
        <v>3441</v>
      </c>
    </row>
    <row r="846" spans="1:13" s="575" customFormat="1" x14ac:dyDescent="0.3">
      <c r="A846" s="575">
        <v>524717</v>
      </c>
      <c r="B846" s="613" t="s">
        <v>1885</v>
      </c>
      <c r="C846" s="575" t="s">
        <v>3441</v>
      </c>
      <c r="D846" s="575" t="s">
        <v>3441</v>
      </c>
      <c r="E846" s="575" t="s">
        <v>3441</v>
      </c>
      <c r="F846" s="575" t="s">
        <v>3441</v>
      </c>
      <c r="G846" s="575" t="s">
        <v>3441</v>
      </c>
      <c r="H846" s="575" t="s">
        <v>3441</v>
      </c>
      <c r="I846" s="575" t="s">
        <v>3441</v>
      </c>
      <c r="J846" s="575" t="s">
        <v>3441</v>
      </c>
      <c r="K846" s="575" t="s">
        <v>3441</v>
      </c>
      <c r="L846" s="575" t="s">
        <v>3441</v>
      </c>
      <c r="M846" s="575" t="s">
        <v>3441</v>
      </c>
    </row>
    <row r="847" spans="1:13" s="575" customFormat="1" x14ac:dyDescent="0.3">
      <c r="A847" s="575">
        <v>524720</v>
      </c>
      <c r="B847" s="613" t="s">
        <v>1885</v>
      </c>
      <c r="C847" s="575" t="s">
        <v>3441</v>
      </c>
      <c r="D847" s="575" t="s">
        <v>3441</v>
      </c>
      <c r="E847" s="575" t="s">
        <v>3441</v>
      </c>
      <c r="F847" s="575" t="s">
        <v>3441</v>
      </c>
      <c r="G847" s="575" t="s">
        <v>3441</v>
      </c>
      <c r="H847" s="575" t="s">
        <v>3441</v>
      </c>
      <c r="I847" s="575" t="s">
        <v>3441</v>
      </c>
      <c r="J847" s="575" t="s">
        <v>3441</v>
      </c>
      <c r="K847" s="575" t="s">
        <v>3441</v>
      </c>
      <c r="L847" s="575" t="s">
        <v>3441</v>
      </c>
      <c r="M847" s="575" t="s">
        <v>3441</v>
      </c>
    </row>
    <row r="848" spans="1:13" s="575" customFormat="1" x14ac:dyDescent="0.3">
      <c r="A848" s="575">
        <v>524727</v>
      </c>
      <c r="B848" s="613" t="s">
        <v>1885</v>
      </c>
      <c r="C848" s="575" t="s">
        <v>3441</v>
      </c>
      <c r="D848" s="575" t="s">
        <v>3441</v>
      </c>
      <c r="E848" s="575" t="s">
        <v>3441</v>
      </c>
      <c r="F848" s="575" t="s">
        <v>3441</v>
      </c>
      <c r="G848" s="575" t="s">
        <v>3441</v>
      </c>
      <c r="H848" s="575" t="s">
        <v>3441</v>
      </c>
      <c r="I848" s="575" t="s">
        <v>3441</v>
      </c>
      <c r="J848" s="575" t="s">
        <v>3441</v>
      </c>
      <c r="K848" s="575" t="s">
        <v>3441</v>
      </c>
      <c r="L848" s="575" t="s">
        <v>3441</v>
      </c>
      <c r="M848" s="575" t="s">
        <v>3441</v>
      </c>
    </row>
    <row r="849" spans="1:13" s="575" customFormat="1" x14ac:dyDescent="0.3">
      <c r="A849" s="575">
        <v>524734</v>
      </c>
      <c r="B849" s="613" t="s">
        <v>1885</v>
      </c>
      <c r="C849" s="575" t="s">
        <v>3441</v>
      </c>
      <c r="D849" s="575" t="s">
        <v>3441</v>
      </c>
      <c r="E849" s="575" t="s">
        <v>3441</v>
      </c>
      <c r="F849" s="575" t="s">
        <v>3441</v>
      </c>
      <c r="G849" s="575" t="s">
        <v>3441</v>
      </c>
      <c r="H849" s="575" t="s">
        <v>3441</v>
      </c>
      <c r="I849" s="575" t="s">
        <v>3441</v>
      </c>
      <c r="J849" s="575" t="s">
        <v>3441</v>
      </c>
      <c r="K849" s="575" t="s">
        <v>3441</v>
      </c>
      <c r="L849" s="575" t="s">
        <v>3441</v>
      </c>
      <c r="M849" s="575" t="s">
        <v>3441</v>
      </c>
    </row>
    <row r="850" spans="1:13" s="575" customFormat="1" x14ac:dyDescent="0.3">
      <c r="A850" s="575">
        <v>524741</v>
      </c>
      <c r="B850" s="613" t="s">
        <v>1885</v>
      </c>
      <c r="C850" s="575" t="s">
        <v>3441</v>
      </c>
      <c r="D850" s="575" t="s">
        <v>3441</v>
      </c>
      <c r="E850" s="575" t="s">
        <v>3441</v>
      </c>
      <c r="F850" s="575" t="s">
        <v>3441</v>
      </c>
      <c r="G850" s="575" t="s">
        <v>3441</v>
      </c>
      <c r="H850" s="575" t="s">
        <v>3441</v>
      </c>
      <c r="I850" s="575" t="s">
        <v>3441</v>
      </c>
      <c r="J850" s="575" t="s">
        <v>3441</v>
      </c>
      <c r="K850" s="575" t="s">
        <v>3441</v>
      </c>
      <c r="L850" s="575" t="s">
        <v>3441</v>
      </c>
      <c r="M850" s="575" t="s">
        <v>3441</v>
      </c>
    </row>
    <row r="851" spans="1:13" s="575" customFormat="1" x14ac:dyDescent="0.3">
      <c r="A851" s="575">
        <v>524745</v>
      </c>
      <c r="B851" s="613" t="s">
        <v>1885</v>
      </c>
      <c r="C851" s="575" t="s">
        <v>3441</v>
      </c>
      <c r="D851" s="575" t="s">
        <v>3441</v>
      </c>
      <c r="E851" s="575" t="s">
        <v>3441</v>
      </c>
      <c r="F851" s="575" t="s">
        <v>3441</v>
      </c>
      <c r="G851" s="575" t="s">
        <v>3441</v>
      </c>
      <c r="H851" s="575" t="s">
        <v>3441</v>
      </c>
      <c r="I851" s="575" t="s">
        <v>3441</v>
      </c>
      <c r="J851" s="575" t="s">
        <v>3441</v>
      </c>
      <c r="K851" s="575" t="s">
        <v>3441</v>
      </c>
      <c r="L851" s="575" t="s">
        <v>3441</v>
      </c>
      <c r="M851" s="575" t="s">
        <v>3441</v>
      </c>
    </row>
    <row r="852" spans="1:13" s="575" customFormat="1" x14ac:dyDescent="0.3">
      <c r="A852" s="575">
        <v>524747</v>
      </c>
      <c r="B852" s="613" t="s">
        <v>1885</v>
      </c>
      <c r="C852" s="575" t="s">
        <v>3441</v>
      </c>
      <c r="D852" s="575" t="s">
        <v>3441</v>
      </c>
      <c r="E852" s="575" t="s">
        <v>3441</v>
      </c>
      <c r="F852" s="575" t="s">
        <v>3441</v>
      </c>
      <c r="G852" s="575" t="s">
        <v>3441</v>
      </c>
      <c r="H852" s="575" t="s">
        <v>3441</v>
      </c>
      <c r="I852" s="575" t="s">
        <v>3441</v>
      </c>
      <c r="J852" s="575" t="s">
        <v>3441</v>
      </c>
      <c r="K852" s="575" t="s">
        <v>3441</v>
      </c>
      <c r="L852" s="575" t="s">
        <v>3441</v>
      </c>
      <c r="M852" s="575" t="s">
        <v>3441</v>
      </c>
    </row>
    <row r="853" spans="1:13" s="575" customFormat="1" x14ac:dyDescent="0.3">
      <c r="A853" s="575">
        <v>524758</v>
      </c>
      <c r="B853" s="613" t="s">
        <v>1885</v>
      </c>
      <c r="C853" s="575" t="s">
        <v>3441</v>
      </c>
      <c r="D853" s="575" t="s">
        <v>3441</v>
      </c>
      <c r="E853" s="575" t="s">
        <v>3441</v>
      </c>
      <c r="F853" s="575" t="s">
        <v>3441</v>
      </c>
      <c r="G853" s="575" t="s">
        <v>3441</v>
      </c>
      <c r="H853" s="575" t="s">
        <v>3441</v>
      </c>
      <c r="I853" s="575" t="s">
        <v>3441</v>
      </c>
      <c r="J853" s="575" t="s">
        <v>3441</v>
      </c>
      <c r="K853" s="575" t="s">
        <v>3441</v>
      </c>
      <c r="L853" s="575" t="s">
        <v>3441</v>
      </c>
      <c r="M853" s="575" t="s">
        <v>3441</v>
      </c>
    </row>
    <row r="854" spans="1:13" s="575" customFormat="1" x14ac:dyDescent="0.3">
      <c r="A854" s="575">
        <v>524759</v>
      </c>
      <c r="B854" s="613" t="s">
        <v>1885</v>
      </c>
      <c r="C854" s="575" t="s">
        <v>3441</v>
      </c>
      <c r="D854" s="575" t="s">
        <v>3441</v>
      </c>
      <c r="E854" s="575" t="s">
        <v>3441</v>
      </c>
      <c r="F854" s="575" t="s">
        <v>3441</v>
      </c>
      <c r="G854" s="575" t="s">
        <v>3441</v>
      </c>
      <c r="H854" s="575" t="s">
        <v>3441</v>
      </c>
      <c r="I854" s="575" t="s">
        <v>3441</v>
      </c>
      <c r="J854" s="575" t="s">
        <v>3441</v>
      </c>
      <c r="K854" s="575" t="s">
        <v>3441</v>
      </c>
      <c r="L854" s="575" t="s">
        <v>3441</v>
      </c>
      <c r="M854" s="575" t="s">
        <v>3441</v>
      </c>
    </row>
    <row r="855" spans="1:13" s="575" customFormat="1" x14ac:dyDescent="0.3">
      <c r="A855" s="575">
        <v>524764</v>
      </c>
      <c r="B855" s="613" t="s">
        <v>1885</v>
      </c>
      <c r="C855" s="575" t="s">
        <v>3441</v>
      </c>
      <c r="D855" s="575" t="s">
        <v>3441</v>
      </c>
      <c r="E855" s="575" t="s">
        <v>3441</v>
      </c>
      <c r="F855" s="575" t="s">
        <v>3441</v>
      </c>
      <c r="G855" s="575" t="s">
        <v>3441</v>
      </c>
      <c r="H855" s="575" t="s">
        <v>3441</v>
      </c>
      <c r="I855" s="575" t="s">
        <v>3441</v>
      </c>
      <c r="J855" s="575" t="s">
        <v>3441</v>
      </c>
      <c r="K855" s="575" t="s">
        <v>3441</v>
      </c>
      <c r="L855" s="575" t="s">
        <v>3441</v>
      </c>
      <c r="M855" s="575" t="s">
        <v>3441</v>
      </c>
    </row>
    <row r="856" spans="1:13" s="575" customFormat="1" x14ac:dyDescent="0.3">
      <c r="A856" s="575">
        <v>524770</v>
      </c>
      <c r="B856" s="613" t="s">
        <v>1885</v>
      </c>
      <c r="C856" s="575" t="s">
        <v>3441</v>
      </c>
      <c r="D856" s="575" t="s">
        <v>3441</v>
      </c>
      <c r="E856" s="575" t="s">
        <v>3441</v>
      </c>
      <c r="F856" s="575" t="s">
        <v>3441</v>
      </c>
      <c r="G856" s="575" t="s">
        <v>3441</v>
      </c>
      <c r="H856" s="575" t="s">
        <v>3441</v>
      </c>
      <c r="I856" s="575" t="s">
        <v>3441</v>
      </c>
      <c r="J856" s="575" t="s">
        <v>3441</v>
      </c>
      <c r="K856" s="575" t="s">
        <v>3441</v>
      </c>
      <c r="L856" s="575" t="s">
        <v>3441</v>
      </c>
      <c r="M856" s="575" t="s">
        <v>3441</v>
      </c>
    </row>
    <row r="857" spans="1:13" s="575" customFormat="1" x14ac:dyDescent="0.3">
      <c r="A857" s="575">
        <v>524775</v>
      </c>
      <c r="B857" s="613" t="s">
        <v>1885</v>
      </c>
      <c r="C857" s="575" t="s">
        <v>3441</v>
      </c>
      <c r="D857" s="575" t="s">
        <v>3441</v>
      </c>
      <c r="E857" s="575" t="s">
        <v>3441</v>
      </c>
      <c r="F857" s="575" t="s">
        <v>3441</v>
      </c>
      <c r="G857" s="575" t="s">
        <v>3441</v>
      </c>
      <c r="H857" s="575" t="s">
        <v>3441</v>
      </c>
      <c r="I857" s="575" t="s">
        <v>3441</v>
      </c>
      <c r="J857" s="575" t="s">
        <v>3441</v>
      </c>
      <c r="K857" s="575" t="s">
        <v>3441</v>
      </c>
      <c r="L857" s="575" t="s">
        <v>3441</v>
      </c>
      <c r="M857" s="575" t="s">
        <v>3441</v>
      </c>
    </row>
    <row r="858" spans="1:13" s="575" customFormat="1" x14ac:dyDescent="0.3">
      <c r="A858" s="575">
        <v>524778</v>
      </c>
      <c r="B858" s="613" t="s">
        <v>1885</v>
      </c>
      <c r="C858" s="575" t="s">
        <v>3441</v>
      </c>
      <c r="D858" s="575" t="s">
        <v>3441</v>
      </c>
      <c r="E858" s="575" t="s">
        <v>3441</v>
      </c>
      <c r="F858" s="575" t="s">
        <v>3441</v>
      </c>
      <c r="G858" s="575" t="s">
        <v>3441</v>
      </c>
      <c r="H858" s="575" t="s">
        <v>3441</v>
      </c>
      <c r="I858" s="575" t="s">
        <v>3441</v>
      </c>
      <c r="J858" s="575" t="s">
        <v>3441</v>
      </c>
      <c r="K858" s="575" t="s">
        <v>3441</v>
      </c>
      <c r="L858" s="575" t="s">
        <v>3441</v>
      </c>
      <c r="M858" s="575" t="s">
        <v>3441</v>
      </c>
    </row>
    <row r="859" spans="1:13" s="575" customFormat="1" x14ac:dyDescent="0.3">
      <c r="A859" s="575">
        <v>524779</v>
      </c>
      <c r="B859" s="613" t="s">
        <v>1885</v>
      </c>
      <c r="C859" s="575" t="s">
        <v>3441</v>
      </c>
      <c r="D859" s="575" t="s">
        <v>3441</v>
      </c>
      <c r="E859" s="575" t="s">
        <v>3441</v>
      </c>
      <c r="F859" s="575" t="s">
        <v>3441</v>
      </c>
      <c r="G859" s="575" t="s">
        <v>3441</v>
      </c>
      <c r="H859" s="575" t="s">
        <v>3441</v>
      </c>
      <c r="I859" s="575" t="s">
        <v>3441</v>
      </c>
      <c r="J859" s="575" t="s">
        <v>3441</v>
      </c>
      <c r="K859" s="575" t="s">
        <v>3441</v>
      </c>
      <c r="L859" s="575" t="s">
        <v>3441</v>
      </c>
      <c r="M859" s="575" t="s">
        <v>3441</v>
      </c>
    </row>
    <row r="860" spans="1:13" s="575" customFormat="1" x14ac:dyDescent="0.3">
      <c r="A860" s="575">
        <v>524785</v>
      </c>
      <c r="B860" s="613" t="s">
        <v>1885</v>
      </c>
      <c r="C860" s="575" t="s">
        <v>3441</v>
      </c>
      <c r="D860" s="575" t="s">
        <v>3441</v>
      </c>
      <c r="E860" s="575" t="s">
        <v>3441</v>
      </c>
      <c r="F860" s="575" t="s">
        <v>3441</v>
      </c>
      <c r="G860" s="575" t="s">
        <v>3441</v>
      </c>
      <c r="H860" s="575" t="s">
        <v>3441</v>
      </c>
      <c r="I860" s="575" t="s">
        <v>3441</v>
      </c>
      <c r="J860" s="575" t="s">
        <v>3441</v>
      </c>
      <c r="K860" s="575" t="s">
        <v>3441</v>
      </c>
      <c r="L860" s="575" t="s">
        <v>3441</v>
      </c>
      <c r="M860" s="575" t="s">
        <v>3441</v>
      </c>
    </row>
    <row r="861" spans="1:13" s="575" customFormat="1" x14ac:dyDescent="0.3">
      <c r="A861" s="575">
        <v>524786</v>
      </c>
      <c r="B861" s="613" t="s">
        <v>1885</v>
      </c>
      <c r="C861" s="575" t="s">
        <v>3441</v>
      </c>
      <c r="D861" s="575" t="s">
        <v>3441</v>
      </c>
      <c r="E861" s="575" t="s">
        <v>3441</v>
      </c>
      <c r="F861" s="575" t="s">
        <v>3441</v>
      </c>
      <c r="G861" s="575" t="s">
        <v>3441</v>
      </c>
      <c r="H861" s="575" t="s">
        <v>3441</v>
      </c>
      <c r="I861" s="575" t="s">
        <v>3441</v>
      </c>
      <c r="J861" s="575" t="s">
        <v>3441</v>
      </c>
      <c r="K861" s="575" t="s">
        <v>3441</v>
      </c>
      <c r="L861" s="575" t="s">
        <v>3441</v>
      </c>
      <c r="M861" s="575" t="s">
        <v>3441</v>
      </c>
    </row>
    <row r="862" spans="1:13" s="575" customFormat="1" x14ac:dyDescent="0.3">
      <c r="A862" s="575">
        <v>524791</v>
      </c>
      <c r="B862" s="613" t="s">
        <v>1885</v>
      </c>
      <c r="C862" s="575" t="s">
        <v>3441</v>
      </c>
      <c r="D862" s="575" t="s">
        <v>3441</v>
      </c>
      <c r="E862" s="575" t="s">
        <v>3441</v>
      </c>
      <c r="F862" s="575" t="s">
        <v>3441</v>
      </c>
      <c r="G862" s="575" t="s">
        <v>3441</v>
      </c>
      <c r="H862" s="575" t="s">
        <v>3441</v>
      </c>
      <c r="I862" s="575" t="s">
        <v>3441</v>
      </c>
      <c r="J862" s="575" t="s">
        <v>3441</v>
      </c>
      <c r="K862" s="575" t="s">
        <v>3441</v>
      </c>
      <c r="L862" s="575" t="s">
        <v>3441</v>
      </c>
      <c r="M862" s="575" t="s">
        <v>3441</v>
      </c>
    </row>
    <row r="863" spans="1:13" s="575" customFormat="1" x14ac:dyDescent="0.3">
      <c r="A863" s="575">
        <v>524796</v>
      </c>
      <c r="B863" s="613" t="s">
        <v>1885</v>
      </c>
      <c r="C863" s="575" t="s">
        <v>3441</v>
      </c>
      <c r="D863" s="575" t="s">
        <v>3441</v>
      </c>
      <c r="E863" s="575" t="s">
        <v>3441</v>
      </c>
      <c r="F863" s="575" t="s">
        <v>3441</v>
      </c>
      <c r="G863" s="575" t="s">
        <v>3441</v>
      </c>
      <c r="H863" s="575" t="s">
        <v>3441</v>
      </c>
      <c r="I863" s="575" t="s">
        <v>3441</v>
      </c>
      <c r="J863" s="575" t="s">
        <v>3441</v>
      </c>
      <c r="K863" s="575" t="s">
        <v>3441</v>
      </c>
      <c r="L863" s="575" t="s">
        <v>3441</v>
      </c>
      <c r="M863" s="575" t="s">
        <v>3441</v>
      </c>
    </row>
    <row r="864" spans="1:13" s="575" customFormat="1" x14ac:dyDescent="0.3">
      <c r="A864" s="575">
        <v>524801</v>
      </c>
      <c r="B864" s="613" t="s">
        <v>1885</v>
      </c>
      <c r="C864" s="575" t="s">
        <v>3441</v>
      </c>
      <c r="D864" s="575" t="s">
        <v>3441</v>
      </c>
      <c r="E864" s="575" t="s">
        <v>3441</v>
      </c>
      <c r="F864" s="575" t="s">
        <v>3441</v>
      </c>
      <c r="G864" s="575" t="s">
        <v>3441</v>
      </c>
      <c r="H864" s="575" t="s">
        <v>3441</v>
      </c>
      <c r="I864" s="575" t="s">
        <v>3441</v>
      </c>
      <c r="J864" s="575" t="s">
        <v>3441</v>
      </c>
      <c r="K864" s="575" t="s">
        <v>3441</v>
      </c>
      <c r="L864" s="575" t="s">
        <v>3441</v>
      </c>
      <c r="M864" s="575" t="s">
        <v>3441</v>
      </c>
    </row>
    <row r="865" spans="1:13" s="575" customFormat="1" x14ac:dyDescent="0.3">
      <c r="A865" s="575">
        <v>524818</v>
      </c>
      <c r="B865" s="613" t="s">
        <v>1885</v>
      </c>
      <c r="C865" s="575" t="s">
        <v>3441</v>
      </c>
      <c r="D865" s="575" t="s">
        <v>3441</v>
      </c>
      <c r="E865" s="575" t="s">
        <v>3441</v>
      </c>
      <c r="F865" s="575" t="s">
        <v>3441</v>
      </c>
      <c r="G865" s="575" t="s">
        <v>3441</v>
      </c>
      <c r="H865" s="575" t="s">
        <v>3441</v>
      </c>
      <c r="I865" s="575" t="s">
        <v>3441</v>
      </c>
      <c r="J865" s="575" t="s">
        <v>3441</v>
      </c>
      <c r="K865" s="575" t="s">
        <v>3441</v>
      </c>
      <c r="L865" s="575" t="s">
        <v>3441</v>
      </c>
      <c r="M865" s="575" t="s">
        <v>3441</v>
      </c>
    </row>
    <row r="866" spans="1:13" s="575" customFormat="1" x14ac:dyDescent="0.3">
      <c r="A866" s="575">
        <v>524825</v>
      </c>
      <c r="B866" s="613" t="s">
        <v>1885</v>
      </c>
      <c r="C866" s="575" t="s">
        <v>3441</v>
      </c>
      <c r="D866" s="575" t="s">
        <v>3441</v>
      </c>
      <c r="E866" s="575" t="s">
        <v>3441</v>
      </c>
      <c r="F866" s="575" t="s">
        <v>3441</v>
      </c>
      <c r="G866" s="575" t="s">
        <v>3441</v>
      </c>
      <c r="H866" s="575" t="s">
        <v>3441</v>
      </c>
      <c r="I866" s="575" t="s">
        <v>3441</v>
      </c>
      <c r="J866" s="575" t="s">
        <v>3441</v>
      </c>
      <c r="K866" s="575" t="s">
        <v>3441</v>
      </c>
      <c r="L866" s="575" t="s">
        <v>3441</v>
      </c>
      <c r="M866" s="575" t="s">
        <v>3441</v>
      </c>
    </row>
    <row r="867" spans="1:13" s="575" customFormat="1" x14ac:dyDescent="0.3">
      <c r="A867" s="575">
        <v>524835</v>
      </c>
      <c r="B867" s="613" t="s">
        <v>1885</v>
      </c>
      <c r="C867" s="575" t="s">
        <v>3441</v>
      </c>
      <c r="D867" s="575" t="s">
        <v>3441</v>
      </c>
      <c r="E867" s="575" t="s">
        <v>3441</v>
      </c>
      <c r="F867" s="575" t="s">
        <v>3441</v>
      </c>
      <c r="G867" s="575" t="s">
        <v>3441</v>
      </c>
      <c r="H867" s="575" t="s">
        <v>3441</v>
      </c>
      <c r="I867" s="575" t="s">
        <v>3441</v>
      </c>
      <c r="J867" s="575" t="s">
        <v>3441</v>
      </c>
      <c r="K867" s="575" t="s">
        <v>3441</v>
      </c>
      <c r="L867" s="575" t="s">
        <v>3441</v>
      </c>
      <c r="M867" s="575" t="s">
        <v>3441</v>
      </c>
    </row>
    <row r="868" spans="1:13" s="575" customFormat="1" x14ac:dyDescent="0.3">
      <c r="A868" s="575">
        <v>524854</v>
      </c>
      <c r="B868" s="613" t="s">
        <v>1885</v>
      </c>
      <c r="C868" s="575" t="s">
        <v>3441</v>
      </c>
      <c r="D868" s="575" t="s">
        <v>3441</v>
      </c>
      <c r="E868" s="575" t="s">
        <v>3441</v>
      </c>
      <c r="F868" s="575" t="s">
        <v>3441</v>
      </c>
      <c r="G868" s="575" t="s">
        <v>3441</v>
      </c>
      <c r="H868" s="575" t="s">
        <v>3441</v>
      </c>
      <c r="I868" s="575" t="s">
        <v>3441</v>
      </c>
      <c r="J868" s="575" t="s">
        <v>3441</v>
      </c>
      <c r="K868" s="575" t="s">
        <v>3441</v>
      </c>
      <c r="L868" s="575" t="s">
        <v>3441</v>
      </c>
      <c r="M868" s="575" t="s">
        <v>3441</v>
      </c>
    </row>
    <row r="869" spans="1:13" s="575" customFormat="1" x14ac:dyDescent="0.3">
      <c r="A869" s="575">
        <v>524856</v>
      </c>
      <c r="B869" s="613" t="s">
        <v>1885</v>
      </c>
      <c r="C869" s="575" t="s">
        <v>3441</v>
      </c>
      <c r="D869" s="575" t="s">
        <v>3441</v>
      </c>
      <c r="E869" s="575" t="s">
        <v>3441</v>
      </c>
      <c r="F869" s="575" t="s">
        <v>3441</v>
      </c>
      <c r="G869" s="575" t="s">
        <v>3441</v>
      </c>
      <c r="H869" s="575" t="s">
        <v>3441</v>
      </c>
      <c r="I869" s="575" t="s">
        <v>3441</v>
      </c>
      <c r="J869" s="575" t="s">
        <v>3441</v>
      </c>
      <c r="K869" s="575" t="s">
        <v>3441</v>
      </c>
      <c r="L869" s="575" t="s">
        <v>3441</v>
      </c>
      <c r="M869" s="575" t="s">
        <v>3441</v>
      </c>
    </row>
    <row r="870" spans="1:13" s="575" customFormat="1" x14ac:dyDescent="0.3">
      <c r="A870" s="575">
        <v>524858</v>
      </c>
      <c r="B870" s="613" t="s">
        <v>1885</v>
      </c>
      <c r="C870" s="575" t="s">
        <v>3441</v>
      </c>
      <c r="D870" s="575" t="s">
        <v>3441</v>
      </c>
      <c r="E870" s="575" t="s">
        <v>3441</v>
      </c>
      <c r="F870" s="575" t="s">
        <v>3441</v>
      </c>
      <c r="G870" s="575" t="s">
        <v>3441</v>
      </c>
      <c r="H870" s="575" t="s">
        <v>3441</v>
      </c>
      <c r="I870" s="575" t="s">
        <v>3441</v>
      </c>
      <c r="J870" s="575" t="s">
        <v>3441</v>
      </c>
      <c r="K870" s="575" t="s">
        <v>3441</v>
      </c>
      <c r="L870" s="575" t="s">
        <v>3441</v>
      </c>
      <c r="M870" s="575" t="s">
        <v>3441</v>
      </c>
    </row>
    <row r="871" spans="1:13" s="575" customFormat="1" x14ac:dyDescent="0.3">
      <c r="A871" s="575">
        <v>524864</v>
      </c>
      <c r="B871" s="613" t="s">
        <v>1885</v>
      </c>
      <c r="C871" s="575" t="s">
        <v>3441</v>
      </c>
      <c r="D871" s="575" t="s">
        <v>3441</v>
      </c>
      <c r="E871" s="575" t="s">
        <v>3441</v>
      </c>
      <c r="F871" s="575" t="s">
        <v>3441</v>
      </c>
      <c r="G871" s="575" t="s">
        <v>3441</v>
      </c>
      <c r="H871" s="575" t="s">
        <v>3441</v>
      </c>
      <c r="I871" s="575" t="s">
        <v>3441</v>
      </c>
      <c r="J871" s="575" t="s">
        <v>3441</v>
      </c>
      <c r="K871" s="575" t="s">
        <v>3441</v>
      </c>
      <c r="L871" s="575" t="s">
        <v>3441</v>
      </c>
      <c r="M871" s="575" t="s">
        <v>3441</v>
      </c>
    </row>
    <row r="872" spans="1:13" s="575" customFormat="1" x14ac:dyDescent="0.3">
      <c r="A872" s="575">
        <v>524866</v>
      </c>
      <c r="B872" s="613" t="s">
        <v>1885</v>
      </c>
      <c r="C872" s="575" t="s">
        <v>3441</v>
      </c>
      <c r="D872" s="575" t="s">
        <v>3441</v>
      </c>
      <c r="E872" s="575" t="s">
        <v>3441</v>
      </c>
      <c r="F872" s="575" t="s">
        <v>3441</v>
      </c>
      <c r="G872" s="575" t="s">
        <v>3441</v>
      </c>
      <c r="H872" s="575" t="s">
        <v>3441</v>
      </c>
      <c r="I872" s="575" t="s">
        <v>3441</v>
      </c>
      <c r="J872" s="575" t="s">
        <v>3441</v>
      </c>
      <c r="K872" s="575" t="s">
        <v>3441</v>
      </c>
      <c r="L872" s="575" t="s">
        <v>3441</v>
      </c>
      <c r="M872" s="575" t="s">
        <v>3441</v>
      </c>
    </row>
    <row r="873" spans="1:13" s="575" customFormat="1" x14ac:dyDescent="0.3">
      <c r="A873" s="575">
        <v>524870</v>
      </c>
      <c r="B873" s="613" t="s">
        <v>1885</v>
      </c>
      <c r="C873" s="575" t="s">
        <v>3441</v>
      </c>
      <c r="D873" s="575" t="s">
        <v>3441</v>
      </c>
      <c r="E873" s="575" t="s">
        <v>3441</v>
      </c>
      <c r="F873" s="575" t="s">
        <v>3441</v>
      </c>
      <c r="G873" s="575" t="s">
        <v>3441</v>
      </c>
      <c r="H873" s="575" t="s">
        <v>3441</v>
      </c>
      <c r="I873" s="575" t="s">
        <v>3441</v>
      </c>
      <c r="J873" s="575" t="s">
        <v>3441</v>
      </c>
      <c r="K873" s="575" t="s">
        <v>3441</v>
      </c>
      <c r="L873" s="575" t="s">
        <v>3441</v>
      </c>
      <c r="M873" s="575" t="s">
        <v>3441</v>
      </c>
    </row>
    <row r="874" spans="1:13" s="575" customFormat="1" x14ac:dyDescent="0.3">
      <c r="A874" s="575">
        <v>524871</v>
      </c>
      <c r="B874" s="613" t="s">
        <v>1885</v>
      </c>
      <c r="C874" s="575" t="s">
        <v>3441</v>
      </c>
      <c r="D874" s="575" t="s">
        <v>3441</v>
      </c>
      <c r="E874" s="575" t="s">
        <v>3441</v>
      </c>
      <c r="F874" s="575" t="s">
        <v>3441</v>
      </c>
      <c r="G874" s="575" t="s">
        <v>3441</v>
      </c>
      <c r="H874" s="575" t="s">
        <v>3441</v>
      </c>
      <c r="I874" s="575" t="s">
        <v>3441</v>
      </c>
      <c r="J874" s="575" t="s">
        <v>3441</v>
      </c>
      <c r="K874" s="575" t="s">
        <v>3441</v>
      </c>
      <c r="L874" s="575" t="s">
        <v>3441</v>
      </c>
      <c r="M874" s="575" t="s">
        <v>3441</v>
      </c>
    </row>
    <row r="875" spans="1:13" s="575" customFormat="1" x14ac:dyDescent="0.3">
      <c r="A875" s="575">
        <v>524875</v>
      </c>
      <c r="B875" s="613" t="s">
        <v>1885</v>
      </c>
      <c r="C875" s="575" t="s">
        <v>3441</v>
      </c>
      <c r="D875" s="575" t="s">
        <v>3441</v>
      </c>
      <c r="E875" s="575" t="s">
        <v>3441</v>
      </c>
      <c r="F875" s="575" t="s">
        <v>3441</v>
      </c>
      <c r="G875" s="575" t="s">
        <v>3441</v>
      </c>
      <c r="H875" s="575" t="s">
        <v>3441</v>
      </c>
      <c r="I875" s="575" t="s">
        <v>3441</v>
      </c>
      <c r="J875" s="575" t="s">
        <v>3441</v>
      </c>
      <c r="K875" s="575" t="s">
        <v>3441</v>
      </c>
      <c r="L875" s="575" t="s">
        <v>3441</v>
      </c>
      <c r="M875" s="575" t="s">
        <v>3441</v>
      </c>
    </row>
    <row r="876" spans="1:13" s="575" customFormat="1" x14ac:dyDescent="0.3">
      <c r="A876" s="575">
        <v>524879</v>
      </c>
      <c r="B876" s="613" t="s">
        <v>1885</v>
      </c>
      <c r="C876" s="575" t="s">
        <v>3441</v>
      </c>
      <c r="D876" s="575" t="s">
        <v>3441</v>
      </c>
      <c r="E876" s="575" t="s">
        <v>3441</v>
      </c>
      <c r="F876" s="575" t="s">
        <v>3441</v>
      </c>
      <c r="G876" s="575" t="s">
        <v>3441</v>
      </c>
      <c r="H876" s="575" t="s">
        <v>3441</v>
      </c>
      <c r="I876" s="575" t="s">
        <v>3441</v>
      </c>
      <c r="J876" s="575" t="s">
        <v>3441</v>
      </c>
      <c r="K876" s="575" t="s">
        <v>3441</v>
      </c>
      <c r="L876" s="575" t="s">
        <v>3441</v>
      </c>
      <c r="M876" s="575" t="s">
        <v>3441</v>
      </c>
    </row>
    <row r="877" spans="1:13" s="575" customFormat="1" x14ac:dyDescent="0.3">
      <c r="A877" s="575">
        <v>524889</v>
      </c>
      <c r="B877" s="613" t="s">
        <v>1885</v>
      </c>
      <c r="C877" s="575" t="s">
        <v>3441</v>
      </c>
      <c r="D877" s="575" t="s">
        <v>3441</v>
      </c>
      <c r="E877" s="575" t="s">
        <v>3441</v>
      </c>
      <c r="F877" s="575" t="s">
        <v>3441</v>
      </c>
      <c r="G877" s="575" t="s">
        <v>3441</v>
      </c>
      <c r="H877" s="575" t="s">
        <v>3441</v>
      </c>
      <c r="I877" s="575" t="s">
        <v>3441</v>
      </c>
      <c r="J877" s="575" t="s">
        <v>3441</v>
      </c>
      <c r="K877" s="575" t="s">
        <v>3441</v>
      </c>
      <c r="L877" s="575" t="s">
        <v>3441</v>
      </c>
      <c r="M877" s="575" t="s">
        <v>3441</v>
      </c>
    </row>
    <row r="878" spans="1:13" s="575" customFormat="1" x14ac:dyDescent="0.3">
      <c r="A878" s="575">
        <v>524908</v>
      </c>
      <c r="B878" s="613" t="s">
        <v>1885</v>
      </c>
      <c r="C878" s="575" t="s">
        <v>3441</v>
      </c>
      <c r="D878" s="575" t="s">
        <v>3441</v>
      </c>
      <c r="E878" s="575" t="s">
        <v>3441</v>
      </c>
      <c r="F878" s="575" t="s">
        <v>3441</v>
      </c>
      <c r="G878" s="575" t="s">
        <v>3441</v>
      </c>
      <c r="H878" s="575" t="s">
        <v>3441</v>
      </c>
      <c r="I878" s="575" t="s">
        <v>3441</v>
      </c>
      <c r="J878" s="575" t="s">
        <v>3441</v>
      </c>
      <c r="K878" s="575" t="s">
        <v>3441</v>
      </c>
      <c r="L878" s="575" t="s">
        <v>3441</v>
      </c>
      <c r="M878" s="575" t="s">
        <v>3441</v>
      </c>
    </row>
    <row r="879" spans="1:13" s="575" customFormat="1" x14ac:dyDescent="0.3">
      <c r="A879" s="575">
        <v>524918</v>
      </c>
      <c r="B879" s="613" t="s">
        <v>1885</v>
      </c>
      <c r="C879" s="575" t="s">
        <v>3441</v>
      </c>
      <c r="D879" s="575" t="s">
        <v>3441</v>
      </c>
      <c r="E879" s="575" t="s">
        <v>3441</v>
      </c>
      <c r="F879" s="575" t="s">
        <v>3441</v>
      </c>
      <c r="G879" s="575" t="s">
        <v>3441</v>
      </c>
      <c r="H879" s="575" t="s">
        <v>3441</v>
      </c>
      <c r="I879" s="575" t="s">
        <v>3441</v>
      </c>
      <c r="J879" s="575" t="s">
        <v>3441</v>
      </c>
      <c r="K879" s="575" t="s">
        <v>3441</v>
      </c>
      <c r="L879" s="575" t="s">
        <v>3441</v>
      </c>
      <c r="M879" s="575" t="s">
        <v>3441</v>
      </c>
    </row>
    <row r="880" spans="1:13" s="575" customFormat="1" x14ac:dyDescent="0.3">
      <c r="A880" s="575">
        <v>524921</v>
      </c>
      <c r="B880" s="613" t="s">
        <v>1885</v>
      </c>
      <c r="C880" s="575" t="s">
        <v>3441</v>
      </c>
      <c r="D880" s="575" t="s">
        <v>3441</v>
      </c>
      <c r="E880" s="575" t="s">
        <v>3441</v>
      </c>
      <c r="F880" s="575" t="s">
        <v>3441</v>
      </c>
      <c r="G880" s="575" t="s">
        <v>3441</v>
      </c>
      <c r="H880" s="575" t="s">
        <v>3441</v>
      </c>
      <c r="I880" s="575" t="s">
        <v>3441</v>
      </c>
      <c r="J880" s="575" t="s">
        <v>3441</v>
      </c>
      <c r="K880" s="575" t="s">
        <v>3441</v>
      </c>
      <c r="L880" s="575" t="s">
        <v>3441</v>
      </c>
      <c r="M880" s="575" t="s">
        <v>3441</v>
      </c>
    </row>
    <row r="881" spans="1:13" s="575" customFormat="1" x14ac:dyDescent="0.3">
      <c r="A881" s="575">
        <v>524927</v>
      </c>
      <c r="B881" s="613" t="s">
        <v>1885</v>
      </c>
      <c r="C881" s="575" t="s">
        <v>3441</v>
      </c>
      <c r="D881" s="575" t="s">
        <v>3441</v>
      </c>
      <c r="E881" s="575" t="s">
        <v>3441</v>
      </c>
      <c r="F881" s="575" t="s">
        <v>3441</v>
      </c>
      <c r="G881" s="575" t="s">
        <v>3441</v>
      </c>
      <c r="H881" s="575" t="s">
        <v>3441</v>
      </c>
      <c r="I881" s="575" t="s">
        <v>3441</v>
      </c>
      <c r="J881" s="575" t="s">
        <v>3441</v>
      </c>
      <c r="K881" s="575" t="s">
        <v>3441</v>
      </c>
      <c r="L881" s="575" t="s">
        <v>3441</v>
      </c>
      <c r="M881" s="575" t="s">
        <v>3441</v>
      </c>
    </row>
    <row r="882" spans="1:13" s="575" customFormat="1" x14ac:dyDescent="0.3">
      <c r="A882" s="575">
        <v>524934</v>
      </c>
      <c r="B882" s="613" t="s">
        <v>1885</v>
      </c>
      <c r="C882" s="575" t="s">
        <v>3441</v>
      </c>
      <c r="D882" s="575" t="s">
        <v>3441</v>
      </c>
      <c r="E882" s="575" t="s">
        <v>3441</v>
      </c>
      <c r="F882" s="575" t="s">
        <v>3441</v>
      </c>
      <c r="G882" s="575" t="s">
        <v>3441</v>
      </c>
      <c r="H882" s="575" t="s">
        <v>3441</v>
      </c>
      <c r="I882" s="575" t="s">
        <v>3441</v>
      </c>
      <c r="J882" s="575" t="s">
        <v>3441</v>
      </c>
      <c r="K882" s="575" t="s">
        <v>3441</v>
      </c>
      <c r="L882" s="575" t="s">
        <v>3441</v>
      </c>
      <c r="M882" s="575" t="s">
        <v>3441</v>
      </c>
    </row>
    <row r="883" spans="1:13" s="575" customFormat="1" x14ac:dyDescent="0.3">
      <c r="A883" s="575">
        <v>524941</v>
      </c>
      <c r="B883" s="613" t="s">
        <v>1885</v>
      </c>
      <c r="C883" s="575" t="s">
        <v>3441</v>
      </c>
      <c r="D883" s="575" t="s">
        <v>3441</v>
      </c>
      <c r="E883" s="575" t="s">
        <v>3441</v>
      </c>
      <c r="F883" s="575" t="s">
        <v>3441</v>
      </c>
      <c r="G883" s="575" t="s">
        <v>3441</v>
      </c>
      <c r="H883" s="575" t="s">
        <v>3441</v>
      </c>
      <c r="I883" s="575" t="s">
        <v>3441</v>
      </c>
      <c r="J883" s="575" t="s">
        <v>3441</v>
      </c>
      <c r="K883" s="575" t="s">
        <v>3441</v>
      </c>
      <c r="L883" s="575" t="s">
        <v>3441</v>
      </c>
      <c r="M883" s="575" t="s">
        <v>3441</v>
      </c>
    </row>
    <row r="884" spans="1:13" s="575" customFormat="1" x14ac:dyDescent="0.3">
      <c r="A884" s="575">
        <v>524943</v>
      </c>
      <c r="B884" s="613" t="s">
        <v>1885</v>
      </c>
      <c r="C884" s="575" t="s">
        <v>3441</v>
      </c>
      <c r="D884" s="575" t="s">
        <v>3441</v>
      </c>
      <c r="E884" s="575" t="s">
        <v>3441</v>
      </c>
      <c r="F884" s="575" t="s">
        <v>3441</v>
      </c>
      <c r="G884" s="575" t="s">
        <v>3441</v>
      </c>
      <c r="H884" s="575" t="s">
        <v>3441</v>
      </c>
      <c r="I884" s="575" t="s">
        <v>3441</v>
      </c>
      <c r="J884" s="575" t="s">
        <v>3441</v>
      </c>
      <c r="K884" s="575" t="s">
        <v>3441</v>
      </c>
      <c r="L884" s="575" t="s">
        <v>3441</v>
      </c>
      <c r="M884" s="575" t="s">
        <v>3441</v>
      </c>
    </row>
    <row r="885" spans="1:13" s="575" customFormat="1" x14ac:dyDescent="0.3">
      <c r="A885" s="575">
        <v>524956</v>
      </c>
      <c r="B885" s="613" t="s">
        <v>1885</v>
      </c>
      <c r="C885" s="575" t="s">
        <v>3441</v>
      </c>
      <c r="D885" s="575" t="s">
        <v>3441</v>
      </c>
      <c r="E885" s="575" t="s">
        <v>3441</v>
      </c>
      <c r="F885" s="575" t="s">
        <v>3441</v>
      </c>
      <c r="G885" s="575" t="s">
        <v>3441</v>
      </c>
      <c r="H885" s="575" t="s">
        <v>3441</v>
      </c>
      <c r="I885" s="575" t="s">
        <v>3441</v>
      </c>
      <c r="J885" s="575" t="s">
        <v>3441</v>
      </c>
      <c r="K885" s="575" t="s">
        <v>3441</v>
      </c>
      <c r="L885" s="575" t="s">
        <v>3441</v>
      </c>
      <c r="M885" s="575" t="s">
        <v>3441</v>
      </c>
    </row>
    <row r="886" spans="1:13" s="575" customFormat="1" x14ac:dyDescent="0.3">
      <c r="A886" s="575">
        <v>524966</v>
      </c>
      <c r="B886" s="613" t="s">
        <v>1885</v>
      </c>
      <c r="C886" s="575" t="s">
        <v>3441</v>
      </c>
      <c r="D886" s="575" t="s">
        <v>3441</v>
      </c>
      <c r="E886" s="575" t="s">
        <v>3441</v>
      </c>
      <c r="F886" s="575" t="s">
        <v>3441</v>
      </c>
      <c r="G886" s="575" t="s">
        <v>3441</v>
      </c>
      <c r="H886" s="575" t="s">
        <v>3441</v>
      </c>
      <c r="I886" s="575" t="s">
        <v>3441</v>
      </c>
      <c r="J886" s="575" t="s">
        <v>3441</v>
      </c>
      <c r="K886" s="575" t="s">
        <v>3441</v>
      </c>
      <c r="L886" s="575" t="s">
        <v>3441</v>
      </c>
      <c r="M886" s="575" t="s">
        <v>3441</v>
      </c>
    </row>
    <row r="887" spans="1:13" s="575" customFormat="1" x14ac:dyDescent="0.3">
      <c r="A887" s="575">
        <v>524981</v>
      </c>
      <c r="B887" s="613" t="s">
        <v>1885</v>
      </c>
      <c r="C887" s="575" t="s">
        <v>3441</v>
      </c>
      <c r="D887" s="575" t="s">
        <v>3441</v>
      </c>
      <c r="E887" s="575" t="s">
        <v>3441</v>
      </c>
      <c r="F887" s="575" t="s">
        <v>3441</v>
      </c>
      <c r="G887" s="575" t="s">
        <v>3441</v>
      </c>
      <c r="H887" s="575" t="s">
        <v>3441</v>
      </c>
      <c r="I887" s="575" t="s">
        <v>3441</v>
      </c>
      <c r="J887" s="575" t="s">
        <v>3441</v>
      </c>
      <c r="K887" s="575" t="s">
        <v>3441</v>
      </c>
      <c r="L887" s="575" t="s">
        <v>3441</v>
      </c>
      <c r="M887" s="575" t="s">
        <v>3441</v>
      </c>
    </row>
    <row r="888" spans="1:13" s="575" customFormat="1" x14ac:dyDescent="0.3">
      <c r="A888" s="575">
        <v>524986</v>
      </c>
      <c r="B888" s="613" t="s">
        <v>1885</v>
      </c>
      <c r="C888" s="575" t="s">
        <v>3441</v>
      </c>
      <c r="D888" s="575" t="s">
        <v>3441</v>
      </c>
      <c r="E888" s="575" t="s">
        <v>3441</v>
      </c>
      <c r="F888" s="575" t="s">
        <v>3441</v>
      </c>
      <c r="G888" s="575" t="s">
        <v>3441</v>
      </c>
      <c r="H888" s="575" t="s">
        <v>3441</v>
      </c>
      <c r="I888" s="575" t="s">
        <v>3441</v>
      </c>
      <c r="J888" s="575" t="s">
        <v>3441</v>
      </c>
      <c r="K888" s="575" t="s">
        <v>3441</v>
      </c>
      <c r="L888" s="575" t="s">
        <v>3441</v>
      </c>
      <c r="M888" s="575" t="s">
        <v>3441</v>
      </c>
    </row>
    <row r="889" spans="1:13" s="575" customFormat="1" x14ac:dyDescent="0.3">
      <c r="A889" s="575">
        <v>524989</v>
      </c>
      <c r="B889" s="613" t="s">
        <v>1885</v>
      </c>
      <c r="C889" s="575" t="s">
        <v>3441</v>
      </c>
      <c r="D889" s="575" t="s">
        <v>3441</v>
      </c>
      <c r="E889" s="575" t="s">
        <v>3441</v>
      </c>
      <c r="F889" s="575" t="s">
        <v>3441</v>
      </c>
      <c r="G889" s="575" t="s">
        <v>3441</v>
      </c>
      <c r="H889" s="575" t="s">
        <v>3441</v>
      </c>
      <c r="I889" s="575" t="s">
        <v>3441</v>
      </c>
      <c r="J889" s="575" t="s">
        <v>3441</v>
      </c>
      <c r="K889" s="575" t="s">
        <v>3441</v>
      </c>
      <c r="L889" s="575" t="s">
        <v>3441</v>
      </c>
      <c r="M889" s="575" t="s">
        <v>3441</v>
      </c>
    </row>
    <row r="890" spans="1:13" s="575" customFormat="1" x14ac:dyDescent="0.3">
      <c r="A890" s="575">
        <v>525000</v>
      </c>
      <c r="B890" s="613" t="s">
        <v>1885</v>
      </c>
      <c r="C890" s="575" t="s">
        <v>3441</v>
      </c>
      <c r="D890" s="575" t="s">
        <v>3441</v>
      </c>
      <c r="E890" s="575" t="s">
        <v>3441</v>
      </c>
      <c r="F890" s="575" t="s">
        <v>3441</v>
      </c>
      <c r="G890" s="575" t="s">
        <v>3441</v>
      </c>
      <c r="H890" s="575" t="s">
        <v>3441</v>
      </c>
      <c r="I890" s="575" t="s">
        <v>3441</v>
      </c>
      <c r="J890" s="575" t="s">
        <v>3441</v>
      </c>
      <c r="K890" s="575" t="s">
        <v>3441</v>
      </c>
      <c r="L890" s="575" t="s">
        <v>3441</v>
      </c>
      <c r="M890" s="575" t="s">
        <v>3441</v>
      </c>
    </row>
    <row r="891" spans="1:13" s="575" customFormat="1" x14ac:dyDescent="0.3">
      <c r="A891" s="575">
        <v>525014</v>
      </c>
      <c r="B891" s="613" t="s">
        <v>1885</v>
      </c>
      <c r="C891" s="575" t="s">
        <v>3441</v>
      </c>
      <c r="D891" s="575" t="s">
        <v>3441</v>
      </c>
      <c r="E891" s="575" t="s">
        <v>3441</v>
      </c>
      <c r="F891" s="575" t="s">
        <v>3441</v>
      </c>
      <c r="G891" s="575" t="s">
        <v>3441</v>
      </c>
      <c r="H891" s="575" t="s">
        <v>3441</v>
      </c>
      <c r="I891" s="575" t="s">
        <v>3441</v>
      </c>
      <c r="J891" s="575" t="s">
        <v>3441</v>
      </c>
      <c r="K891" s="575" t="s">
        <v>3441</v>
      </c>
      <c r="L891" s="575" t="s">
        <v>3441</v>
      </c>
      <c r="M891" s="575" t="s">
        <v>3441</v>
      </c>
    </row>
    <row r="892" spans="1:13" s="575" customFormat="1" x14ac:dyDescent="0.3">
      <c r="A892" s="575">
        <v>525019</v>
      </c>
      <c r="B892" s="613" t="s">
        <v>1885</v>
      </c>
      <c r="C892" s="575" t="s">
        <v>3441</v>
      </c>
      <c r="D892" s="575" t="s">
        <v>3441</v>
      </c>
      <c r="E892" s="575" t="s">
        <v>3441</v>
      </c>
      <c r="F892" s="575" t="s">
        <v>3441</v>
      </c>
      <c r="G892" s="575" t="s">
        <v>3441</v>
      </c>
      <c r="H892" s="575" t="s">
        <v>3441</v>
      </c>
      <c r="I892" s="575" t="s">
        <v>3441</v>
      </c>
      <c r="J892" s="575" t="s">
        <v>3441</v>
      </c>
      <c r="K892" s="575" t="s">
        <v>3441</v>
      </c>
      <c r="L892" s="575" t="s">
        <v>3441</v>
      </c>
      <c r="M892" s="575" t="s">
        <v>3441</v>
      </c>
    </row>
    <row r="893" spans="1:13" s="575" customFormat="1" x14ac:dyDescent="0.3">
      <c r="A893" s="575">
        <v>525022</v>
      </c>
      <c r="B893" s="613" t="s">
        <v>1885</v>
      </c>
      <c r="C893" s="575" t="s">
        <v>3441</v>
      </c>
      <c r="D893" s="575" t="s">
        <v>3441</v>
      </c>
      <c r="E893" s="575" t="s">
        <v>3441</v>
      </c>
      <c r="F893" s="575" t="s">
        <v>3441</v>
      </c>
      <c r="G893" s="575" t="s">
        <v>3441</v>
      </c>
      <c r="H893" s="575" t="s">
        <v>3441</v>
      </c>
      <c r="I893" s="575" t="s">
        <v>3441</v>
      </c>
      <c r="J893" s="575" t="s">
        <v>3441</v>
      </c>
      <c r="K893" s="575" t="s">
        <v>3441</v>
      </c>
      <c r="L893" s="575" t="s">
        <v>3441</v>
      </c>
      <c r="M893" s="575" t="s">
        <v>3441</v>
      </c>
    </row>
    <row r="894" spans="1:13" s="575" customFormat="1" x14ac:dyDescent="0.3">
      <c r="A894" s="575">
        <v>525033</v>
      </c>
      <c r="B894" s="613" t="s">
        <v>1885</v>
      </c>
      <c r="C894" s="575" t="s">
        <v>3441</v>
      </c>
      <c r="D894" s="575" t="s">
        <v>3441</v>
      </c>
      <c r="E894" s="575" t="s">
        <v>3441</v>
      </c>
      <c r="F894" s="575" t="s">
        <v>3441</v>
      </c>
      <c r="G894" s="575" t="s">
        <v>3441</v>
      </c>
      <c r="H894" s="575" t="s">
        <v>3441</v>
      </c>
      <c r="I894" s="575" t="s">
        <v>3441</v>
      </c>
      <c r="J894" s="575" t="s">
        <v>3441</v>
      </c>
      <c r="K894" s="575" t="s">
        <v>3441</v>
      </c>
      <c r="L894" s="575" t="s">
        <v>3441</v>
      </c>
      <c r="M894" s="575" t="s">
        <v>3441</v>
      </c>
    </row>
    <row r="895" spans="1:13" s="575" customFormat="1" x14ac:dyDescent="0.3">
      <c r="A895" s="575">
        <v>525038</v>
      </c>
      <c r="B895" s="613" t="s">
        <v>1885</v>
      </c>
      <c r="C895" s="575" t="s">
        <v>3441</v>
      </c>
      <c r="D895" s="575" t="s">
        <v>3441</v>
      </c>
      <c r="E895" s="575" t="s">
        <v>3441</v>
      </c>
      <c r="F895" s="575" t="s">
        <v>3441</v>
      </c>
      <c r="G895" s="575" t="s">
        <v>3441</v>
      </c>
      <c r="H895" s="575" t="s">
        <v>3441</v>
      </c>
      <c r="I895" s="575" t="s">
        <v>3441</v>
      </c>
      <c r="J895" s="575" t="s">
        <v>3441</v>
      </c>
      <c r="K895" s="575" t="s">
        <v>3441</v>
      </c>
      <c r="L895" s="575" t="s">
        <v>3441</v>
      </c>
      <c r="M895" s="575" t="s">
        <v>3441</v>
      </c>
    </row>
    <row r="896" spans="1:13" s="575" customFormat="1" x14ac:dyDescent="0.3">
      <c r="A896" s="575">
        <v>525043</v>
      </c>
      <c r="B896" s="613" t="s">
        <v>1885</v>
      </c>
      <c r="C896" s="575" t="s">
        <v>3441</v>
      </c>
      <c r="D896" s="575" t="s">
        <v>3441</v>
      </c>
      <c r="E896" s="575" t="s">
        <v>3441</v>
      </c>
      <c r="F896" s="575" t="s">
        <v>3441</v>
      </c>
      <c r="G896" s="575" t="s">
        <v>3441</v>
      </c>
      <c r="H896" s="575" t="s">
        <v>3441</v>
      </c>
      <c r="I896" s="575" t="s">
        <v>3441</v>
      </c>
      <c r="J896" s="575" t="s">
        <v>3441</v>
      </c>
      <c r="K896" s="575" t="s">
        <v>3441</v>
      </c>
      <c r="L896" s="575" t="s">
        <v>3441</v>
      </c>
      <c r="M896" s="575" t="s">
        <v>3441</v>
      </c>
    </row>
    <row r="897" spans="1:13" s="575" customFormat="1" x14ac:dyDescent="0.3">
      <c r="A897" s="575">
        <v>525044</v>
      </c>
      <c r="B897" s="613" t="s">
        <v>1885</v>
      </c>
      <c r="C897" s="575" t="s">
        <v>3441</v>
      </c>
      <c r="D897" s="575" t="s">
        <v>3441</v>
      </c>
      <c r="E897" s="575" t="s">
        <v>3441</v>
      </c>
      <c r="F897" s="575" t="s">
        <v>3441</v>
      </c>
      <c r="G897" s="575" t="s">
        <v>3441</v>
      </c>
      <c r="H897" s="575" t="s">
        <v>3441</v>
      </c>
      <c r="I897" s="575" t="s">
        <v>3441</v>
      </c>
      <c r="J897" s="575" t="s">
        <v>3441</v>
      </c>
      <c r="K897" s="575" t="s">
        <v>3441</v>
      </c>
      <c r="L897" s="575" t="s">
        <v>3441</v>
      </c>
      <c r="M897" s="575" t="s">
        <v>3441</v>
      </c>
    </row>
    <row r="898" spans="1:13" s="575" customFormat="1" x14ac:dyDescent="0.3">
      <c r="A898" s="575">
        <v>525051</v>
      </c>
      <c r="B898" s="613" t="s">
        <v>1885</v>
      </c>
      <c r="C898" s="575" t="s">
        <v>3441</v>
      </c>
      <c r="D898" s="575" t="s">
        <v>3441</v>
      </c>
      <c r="E898" s="575" t="s">
        <v>3441</v>
      </c>
      <c r="F898" s="575" t="s">
        <v>3441</v>
      </c>
      <c r="G898" s="575" t="s">
        <v>3441</v>
      </c>
      <c r="H898" s="575" t="s">
        <v>3441</v>
      </c>
      <c r="I898" s="575" t="s">
        <v>3441</v>
      </c>
      <c r="J898" s="575" t="s">
        <v>3441</v>
      </c>
      <c r="K898" s="575" t="s">
        <v>3441</v>
      </c>
      <c r="L898" s="575" t="s">
        <v>3441</v>
      </c>
      <c r="M898" s="575" t="s">
        <v>3441</v>
      </c>
    </row>
    <row r="899" spans="1:13" s="575" customFormat="1" x14ac:dyDescent="0.3">
      <c r="A899" s="575">
        <v>525052</v>
      </c>
      <c r="B899" s="613" t="s">
        <v>1885</v>
      </c>
      <c r="C899" s="575" t="s">
        <v>3441</v>
      </c>
      <c r="D899" s="575" t="s">
        <v>3441</v>
      </c>
      <c r="E899" s="575" t="s">
        <v>3441</v>
      </c>
      <c r="F899" s="575" t="s">
        <v>3441</v>
      </c>
      <c r="G899" s="575" t="s">
        <v>3441</v>
      </c>
      <c r="H899" s="575" t="s">
        <v>3441</v>
      </c>
      <c r="I899" s="575" t="s">
        <v>3441</v>
      </c>
      <c r="J899" s="575" t="s">
        <v>3441</v>
      </c>
      <c r="K899" s="575" t="s">
        <v>3441</v>
      </c>
      <c r="L899" s="575" t="s">
        <v>3441</v>
      </c>
      <c r="M899" s="575" t="s">
        <v>3441</v>
      </c>
    </row>
    <row r="900" spans="1:13" s="575" customFormat="1" x14ac:dyDescent="0.3">
      <c r="A900" s="575">
        <v>525056</v>
      </c>
      <c r="B900" s="613" t="s">
        <v>1885</v>
      </c>
      <c r="C900" s="575" t="s">
        <v>3441</v>
      </c>
      <c r="D900" s="575" t="s">
        <v>3441</v>
      </c>
      <c r="E900" s="575" t="s">
        <v>3441</v>
      </c>
      <c r="F900" s="575" t="s">
        <v>3441</v>
      </c>
      <c r="G900" s="575" t="s">
        <v>3441</v>
      </c>
      <c r="H900" s="575" t="s">
        <v>3441</v>
      </c>
      <c r="I900" s="575" t="s">
        <v>3441</v>
      </c>
      <c r="J900" s="575" t="s">
        <v>3441</v>
      </c>
      <c r="K900" s="575" t="s">
        <v>3441</v>
      </c>
      <c r="L900" s="575" t="s">
        <v>3441</v>
      </c>
      <c r="M900" s="575" t="s">
        <v>3441</v>
      </c>
    </row>
    <row r="901" spans="1:13" s="575" customFormat="1" x14ac:dyDescent="0.3">
      <c r="A901" s="575">
        <v>525065</v>
      </c>
      <c r="B901" s="613" t="s">
        <v>1885</v>
      </c>
      <c r="C901" s="575" t="s">
        <v>3441</v>
      </c>
      <c r="D901" s="575" t="s">
        <v>3441</v>
      </c>
      <c r="E901" s="575" t="s">
        <v>3441</v>
      </c>
      <c r="F901" s="575" t="s">
        <v>3441</v>
      </c>
      <c r="G901" s="575" t="s">
        <v>3441</v>
      </c>
      <c r="H901" s="575" t="s">
        <v>3441</v>
      </c>
      <c r="I901" s="575" t="s">
        <v>3441</v>
      </c>
      <c r="J901" s="575" t="s">
        <v>3441</v>
      </c>
      <c r="K901" s="575" t="s">
        <v>3441</v>
      </c>
      <c r="L901" s="575" t="s">
        <v>3441</v>
      </c>
      <c r="M901" s="575" t="s">
        <v>3441</v>
      </c>
    </row>
    <row r="902" spans="1:13" s="575" customFormat="1" x14ac:dyDescent="0.3">
      <c r="A902" s="575">
        <v>525066</v>
      </c>
      <c r="B902" s="613" t="s">
        <v>1885</v>
      </c>
      <c r="C902" s="575" t="s">
        <v>3441</v>
      </c>
      <c r="D902" s="575" t="s">
        <v>3441</v>
      </c>
      <c r="E902" s="575" t="s">
        <v>3441</v>
      </c>
      <c r="F902" s="575" t="s">
        <v>3441</v>
      </c>
      <c r="G902" s="575" t="s">
        <v>3441</v>
      </c>
      <c r="H902" s="575" t="s">
        <v>3441</v>
      </c>
      <c r="I902" s="575" t="s">
        <v>3441</v>
      </c>
      <c r="J902" s="575" t="s">
        <v>3441</v>
      </c>
      <c r="K902" s="575" t="s">
        <v>3441</v>
      </c>
      <c r="L902" s="575" t="s">
        <v>3441</v>
      </c>
      <c r="M902" s="575" t="s">
        <v>3441</v>
      </c>
    </row>
    <row r="903" spans="1:13" s="575" customFormat="1" x14ac:dyDescent="0.3">
      <c r="A903" s="575">
        <v>525068</v>
      </c>
      <c r="B903" s="613" t="s">
        <v>1885</v>
      </c>
      <c r="C903" s="575" t="s">
        <v>3441</v>
      </c>
      <c r="D903" s="575" t="s">
        <v>3441</v>
      </c>
      <c r="E903" s="575" t="s">
        <v>3441</v>
      </c>
      <c r="F903" s="575" t="s">
        <v>3441</v>
      </c>
      <c r="G903" s="575" t="s">
        <v>3441</v>
      </c>
      <c r="H903" s="575" t="s">
        <v>3441</v>
      </c>
      <c r="I903" s="575" t="s">
        <v>3441</v>
      </c>
      <c r="J903" s="575" t="s">
        <v>3441</v>
      </c>
      <c r="K903" s="575" t="s">
        <v>3441</v>
      </c>
      <c r="L903" s="575" t="s">
        <v>3441</v>
      </c>
      <c r="M903" s="575" t="s">
        <v>3441</v>
      </c>
    </row>
    <row r="904" spans="1:13" s="575" customFormat="1" x14ac:dyDescent="0.3">
      <c r="A904" s="575">
        <v>525080</v>
      </c>
      <c r="B904" s="613" t="s">
        <v>1885</v>
      </c>
      <c r="C904" s="575" t="s">
        <v>3441</v>
      </c>
      <c r="D904" s="575" t="s">
        <v>3441</v>
      </c>
      <c r="E904" s="575" t="s">
        <v>3441</v>
      </c>
      <c r="F904" s="575" t="s">
        <v>3441</v>
      </c>
      <c r="G904" s="575" t="s">
        <v>3441</v>
      </c>
      <c r="H904" s="575" t="s">
        <v>3441</v>
      </c>
      <c r="I904" s="575" t="s">
        <v>3441</v>
      </c>
      <c r="J904" s="575" t="s">
        <v>3441</v>
      </c>
      <c r="K904" s="575" t="s">
        <v>3441</v>
      </c>
      <c r="L904" s="575" t="s">
        <v>3441</v>
      </c>
      <c r="M904" s="575" t="s">
        <v>3441</v>
      </c>
    </row>
    <row r="905" spans="1:13" s="575" customFormat="1" x14ac:dyDescent="0.3">
      <c r="A905" s="575">
        <v>525087</v>
      </c>
      <c r="B905" s="613" t="s">
        <v>1885</v>
      </c>
      <c r="C905" s="575" t="s">
        <v>3441</v>
      </c>
      <c r="D905" s="575" t="s">
        <v>3441</v>
      </c>
      <c r="E905" s="575" t="s">
        <v>3441</v>
      </c>
      <c r="F905" s="575" t="s">
        <v>3441</v>
      </c>
      <c r="G905" s="575" t="s">
        <v>3441</v>
      </c>
      <c r="H905" s="575" t="s">
        <v>3441</v>
      </c>
      <c r="I905" s="575" t="s">
        <v>3441</v>
      </c>
      <c r="J905" s="575" t="s">
        <v>3441</v>
      </c>
      <c r="K905" s="575" t="s">
        <v>3441</v>
      </c>
      <c r="L905" s="575" t="s">
        <v>3441</v>
      </c>
      <c r="M905" s="575" t="s">
        <v>3441</v>
      </c>
    </row>
    <row r="906" spans="1:13" s="575" customFormat="1" x14ac:dyDescent="0.3">
      <c r="A906" s="575">
        <v>525089</v>
      </c>
      <c r="B906" s="613" t="s">
        <v>1885</v>
      </c>
      <c r="C906" s="575" t="s">
        <v>3441</v>
      </c>
      <c r="D906" s="575" t="s">
        <v>3441</v>
      </c>
      <c r="E906" s="575" t="s">
        <v>3441</v>
      </c>
      <c r="F906" s="575" t="s">
        <v>3441</v>
      </c>
      <c r="G906" s="575" t="s">
        <v>3441</v>
      </c>
      <c r="H906" s="575" t="s">
        <v>3441</v>
      </c>
      <c r="I906" s="575" t="s">
        <v>3441</v>
      </c>
      <c r="J906" s="575" t="s">
        <v>3441</v>
      </c>
      <c r="K906" s="575" t="s">
        <v>3441</v>
      </c>
      <c r="L906" s="575" t="s">
        <v>3441</v>
      </c>
      <c r="M906" s="575" t="s">
        <v>3441</v>
      </c>
    </row>
    <row r="907" spans="1:13" s="575" customFormat="1" x14ac:dyDescent="0.3">
      <c r="A907" s="575">
        <v>525092</v>
      </c>
      <c r="B907" s="613" t="s">
        <v>1885</v>
      </c>
      <c r="C907" s="575" t="s">
        <v>3441</v>
      </c>
      <c r="D907" s="575" t="s">
        <v>3441</v>
      </c>
      <c r="E907" s="575" t="s">
        <v>3441</v>
      </c>
      <c r="F907" s="575" t="s">
        <v>3441</v>
      </c>
      <c r="G907" s="575" t="s">
        <v>3441</v>
      </c>
      <c r="H907" s="575" t="s">
        <v>3441</v>
      </c>
      <c r="I907" s="575" t="s">
        <v>3441</v>
      </c>
      <c r="J907" s="575" t="s">
        <v>3441</v>
      </c>
      <c r="K907" s="575" t="s">
        <v>3441</v>
      </c>
      <c r="L907" s="575" t="s">
        <v>3441</v>
      </c>
      <c r="M907" s="575" t="s">
        <v>3441</v>
      </c>
    </row>
    <row r="908" spans="1:13" s="575" customFormat="1" x14ac:dyDescent="0.3">
      <c r="A908" s="575">
        <v>525094</v>
      </c>
      <c r="B908" s="613" t="s">
        <v>1885</v>
      </c>
      <c r="C908" s="575" t="s">
        <v>3441</v>
      </c>
      <c r="D908" s="575" t="s">
        <v>3441</v>
      </c>
      <c r="E908" s="575" t="s">
        <v>3441</v>
      </c>
      <c r="F908" s="575" t="s">
        <v>3441</v>
      </c>
      <c r="G908" s="575" t="s">
        <v>3441</v>
      </c>
      <c r="H908" s="575" t="s">
        <v>3441</v>
      </c>
      <c r="I908" s="575" t="s">
        <v>3441</v>
      </c>
      <c r="J908" s="575" t="s">
        <v>3441</v>
      </c>
      <c r="K908" s="575" t="s">
        <v>3441</v>
      </c>
      <c r="L908" s="575" t="s">
        <v>3441</v>
      </c>
      <c r="M908" s="575" t="s">
        <v>3441</v>
      </c>
    </row>
    <row r="909" spans="1:13" s="575" customFormat="1" x14ac:dyDescent="0.3">
      <c r="A909" s="575">
        <v>525095</v>
      </c>
      <c r="B909" s="613" t="s">
        <v>1885</v>
      </c>
      <c r="C909" s="575" t="s">
        <v>3441</v>
      </c>
      <c r="D909" s="575" t="s">
        <v>3441</v>
      </c>
      <c r="E909" s="575" t="s">
        <v>3441</v>
      </c>
      <c r="F909" s="575" t="s">
        <v>3441</v>
      </c>
      <c r="G909" s="575" t="s">
        <v>3441</v>
      </c>
      <c r="H909" s="575" t="s">
        <v>3441</v>
      </c>
      <c r="I909" s="575" t="s">
        <v>3441</v>
      </c>
      <c r="J909" s="575" t="s">
        <v>3441</v>
      </c>
      <c r="K909" s="575" t="s">
        <v>3441</v>
      </c>
      <c r="L909" s="575" t="s">
        <v>3441</v>
      </c>
      <c r="M909" s="575" t="s">
        <v>3441</v>
      </c>
    </row>
    <row r="910" spans="1:13" s="575" customFormat="1" x14ac:dyDescent="0.3">
      <c r="A910" s="575">
        <v>525100</v>
      </c>
      <c r="B910" s="613" t="s">
        <v>1885</v>
      </c>
      <c r="C910" s="575" t="s">
        <v>3441</v>
      </c>
      <c r="D910" s="575" t="s">
        <v>3441</v>
      </c>
      <c r="E910" s="575" t="s">
        <v>3441</v>
      </c>
      <c r="F910" s="575" t="s">
        <v>3441</v>
      </c>
      <c r="G910" s="575" t="s">
        <v>3441</v>
      </c>
      <c r="H910" s="575" t="s">
        <v>3441</v>
      </c>
      <c r="I910" s="575" t="s">
        <v>3441</v>
      </c>
      <c r="J910" s="575" t="s">
        <v>3441</v>
      </c>
      <c r="K910" s="575" t="s">
        <v>3441</v>
      </c>
      <c r="L910" s="575" t="s">
        <v>3441</v>
      </c>
      <c r="M910" s="575" t="s">
        <v>3441</v>
      </c>
    </row>
    <row r="911" spans="1:13" s="575" customFormat="1" x14ac:dyDescent="0.3">
      <c r="A911" s="575">
        <v>525102</v>
      </c>
      <c r="B911" s="613" t="s">
        <v>1885</v>
      </c>
      <c r="C911" s="575" t="s">
        <v>3441</v>
      </c>
      <c r="D911" s="575" t="s">
        <v>3441</v>
      </c>
      <c r="E911" s="575" t="s">
        <v>3441</v>
      </c>
      <c r="F911" s="575" t="s">
        <v>3441</v>
      </c>
      <c r="G911" s="575" t="s">
        <v>3441</v>
      </c>
      <c r="H911" s="575" t="s">
        <v>3441</v>
      </c>
      <c r="I911" s="575" t="s">
        <v>3441</v>
      </c>
      <c r="J911" s="575" t="s">
        <v>3441</v>
      </c>
      <c r="K911" s="575" t="s">
        <v>3441</v>
      </c>
      <c r="L911" s="575" t="s">
        <v>3441</v>
      </c>
      <c r="M911" s="575" t="s">
        <v>3441</v>
      </c>
    </row>
    <row r="912" spans="1:13" s="575" customFormat="1" x14ac:dyDescent="0.3">
      <c r="A912" s="575">
        <v>525106</v>
      </c>
      <c r="B912" s="613" t="s">
        <v>1885</v>
      </c>
      <c r="C912" s="575" t="s">
        <v>3441</v>
      </c>
      <c r="D912" s="575" t="s">
        <v>3441</v>
      </c>
      <c r="E912" s="575" t="s">
        <v>3441</v>
      </c>
      <c r="F912" s="575" t="s">
        <v>3441</v>
      </c>
      <c r="G912" s="575" t="s">
        <v>3441</v>
      </c>
      <c r="H912" s="575" t="s">
        <v>3441</v>
      </c>
      <c r="I912" s="575" t="s">
        <v>3441</v>
      </c>
      <c r="J912" s="575" t="s">
        <v>3441</v>
      </c>
      <c r="K912" s="575" t="s">
        <v>3441</v>
      </c>
      <c r="L912" s="575" t="s">
        <v>3441</v>
      </c>
      <c r="M912" s="575" t="s">
        <v>3441</v>
      </c>
    </row>
    <row r="913" spans="1:13" s="575" customFormat="1" x14ac:dyDescent="0.3">
      <c r="A913" s="575">
        <v>525112</v>
      </c>
      <c r="B913" s="613" t="s">
        <v>1885</v>
      </c>
      <c r="C913" s="575" t="s">
        <v>3441</v>
      </c>
      <c r="D913" s="575" t="s">
        <v>3441</v>
      </c>
      <c r="E913" s="575" t="s">
        <v>3441</v>
      </c>
      <c r="F913" s="575" t="s">
        <v>3441</v>
      </c>
      <c r="G913" s="575" t="s">
        <v>3441</v>
      </c>
      <c r="H913" s="575" t="s">
        <v>3441</v>
      </c>
      <c r="I913" s="575" t="s">
        <v>3441</v>
      </c>
      <c r="J913" s="575" t="s">
        <v>3441</v>
      </c>
      <c r="K913" s="575" t="s">
        <v>3441</v>
      </c>
      <c r="L913" s="575" t="s">
        <v>3441</v>
      </c>
      <c r="M913" s="575" t="s">
        <v>3441</v>
      </c>
    </row>
    <row r="914" spans="1:13" s="575" customFormat="1" x14ac:dyDescent="0.3">
      <c r="A914" s="575">
        <v>525145</v>
      </c>
      <c r="B914" s="613" t="s">
        <v>1885</v>
      </c>
      <c r="C914" s="575" t="s">
        <v>3441</v>
      </c>
      <c r="D914" s="575" t="s">
        <v>3441</v>
      </c>
      <c r="E914" s="575" t="s">
        <v>3441</v>
      </c>
      <c r="F914" s="575" t="s">
        <v>3441</v>
      </c>
      <c r="G914" s="575" t="s">
        <v>3441</v>
      </c>
      <c r="H914" s="575" t="s">
        <v>3441</v>
      </c>
      <c r="I914" s="575" t="s">
        <v>3441</v>
      </c>
      <c r="J914" s="575" t="s">
        <v>3441</v>
      </c>
      <c r="K914" s="575" t="s">
        <v>3441</v>
      </c>
      <c r="L914" s="575" t="s">
        <v>3441</v>
      </c>
      <c r="M914" s="575" t="s">
        <v>3441</v>
      </c>
    </row>
    <row r="915" spans="1:13" s="575" customFormat="1" x14ac:dyDescent="0.3">
      <c r="A915" s="575">
        <v>525159</v>
      </c>
      <c r="B915" s="613" t="s">
        <v>1885</v>
      </c>
      <c r="C915" s="575" t="s">
        <v>3441</v>
      </c>
      <c r="D915" s="575" t="s">
        <v>3441</v>
      </c>
      <c r="E915" s="575" t="s">
        <v>3441</v>
      </c>
      <c r="F915" s="575" t="s">
        <v>3441</v>
      </c>
      <c r="G915" s="575" t="s">
        <v>3441</v>
      </c>
      <c r="H915" s="575" t="s">
        <v>3441</v>
      </c>
      <c r="I915" s="575" t="s">
        <v>3441</v>
      </c>
      <c r="J915" s="575" t="s">
        <v>3441</v>
      </c>
      <c r="K915" s="575" t="s">
        <v>3441</v>
      </c>
      <c r="L915" s="575" t="s">
        <v>3441</v>
      </c>
      <c r="M915" s="575" t="s">
        <v>3441</v>
      </c>
    </row>
    <row r="916" spans="1:13" s="575" customFormat="1" x14ac:dyDescent="0.3">
      <c r="A916" s="575">
        <v>525161</v>
      </c>
      <c r="B916" s="613" t="s">
        <v>1885</v>
      </c>
      <c r="C916" s="575" t="s">
        <v>3441</v>
      </c>
      <c r="D916" s="575" t="s">
        <v>3441</v>
      </c>
      <c r="E916" s="575" t="s">
        <v>3441</v>
      </c>
      <c r="F916" s="575" t="s">
        <v>3441</v>
      </c>
      <c r="G916" s="575" t="s">
        <v>3441</v>
      </c>
      <c r="H916" s="575" t="s">
        <v>3441</v>
      </c>
      <c r="I916" s="575" t="s">
        <v>3441</v>
      </c>
      <c r="J916" s="575" t="s">
        <v>3441</v>
      </c>
      <c r="K916" s="575" t="s">
        <v>3441</v>
      </c>
      <c r="L916" s="575" t="s">
        <v>3441</v>
      </c>
      <c r="M916" s="575" t="s">
        <v>3441</v>
      </c>
    </row>
    <row r="917" spans="1:13" s="575" customFormat="1" x14ac:dyDescent="0.3">
      <c r="A917" s="575">
        <v>525165</v>
      </c>
      <c r="B917" s="613" t="s">
        <v>1885</v>
      </c>
      <c r="C917" s="575" t="s">
        <v>3441</v>
      </c>
      <c r="D917" s="575" t="s">
        <v>3441</v>
      </c>
      <c r="E917" s="575" t="s">
        <v>3441</v>
      </c>
      <c r="F917" s="575" t="s">
        <v>3441</v>
      </c>
      <c r="G917" s="575" t="s">
        <v>3441</v>
      </c>
      <c r="H917" s="575" t="s">
        <v>3441</v>
      </c>
      <c r="I917" s="575" t="s">
        <v>3441</v>
      </c>
      <c r="J917" s="575" t="s">
        <v>3441</v>
      </c>
      <c r="K917" s="575" t="s">
        <v>3441</v>
      </c>
      <c r="L917" s="575" t="s">
        <v>3441</v>
      </c>
      <c r="M917" s="575" t="s">
        <v>3441</v>
      </c>
    </row>
    <row r="918" spans="1:13" s="575" customFormat="1" x14ac:dyDescent="0.3">
      <c r="A918" s="575">
        <v>525180</v>
      </c>
      <c r="B918" s="613" t="s">
        <v>1885</v>
      </c>
      <c r="C918" s="575" t="s">
        <v>3441</v>
      </c>
      <c r="D918" s="575" t="s">
        <v>3441</v>
      </c>
      <c r="E918" s="575" t="s">
        <v>3441</v>
      </c>
      <c r="F918" s="575" t="s">
        <v>3441</v>
      </c>
      <c r="G918" s="575" t="s">
        <v>3441</v>
      </c>
      <c r="H918" s="575" t="s">
        <v>3441</v>
      </c>
      <c r="I918" s="575" t="s">
        <v>3441</v>
      </c>
      <c r="J918" s="575" t="s">
        <v>3441</v>
      </c>
      <c r="K918" s="575" t="s">
        <v>3441</v>
      </c>
      <c r="L918" s="575" t="s">
        <v>3441</v>
      </c>
      <c r="M918" s="575" t="s">
        <v>3441</v>
      </c>
    </row>
    <row r="919" spans="1:13" s="575" customFormat="1" x14ac:dyDescent="0.3">
      <c r="A919" s="575">
        <v>525192</v>
      </c>
      <c r="B919" s="613" t="s">
        <v>1885</v>
      </c>
      <c r="C919" s="575" t="s">
        <v>3441</v>
      </c>
      <c r="D919" s="575" t="s">
        <v>3441</v>
      </c>
      <c r="E919" s="575" t="s">
        <v>3441</v>
      </c>
      <c r="F919" s="575" t="s">
        <v>3441</v>
      </c>
      <c r="G919" s="575" t="s">
        <v>3441</v>
      </c>
      <c r="H919" s="575" t="s">
        <v>3441</v>
      </c>
      <c r="I919" s="575" t="s">
        <v>3441</v>
      </c>
      <c r="J919" s="575" t="s">
        <v>3441</v>
      </c>
      <c r="K919" s="575" t="s">
        <v>3441</v>
      </c>
      <c r="L919" s="575" t="s">
        <v>3441</v>
      </c>
      <c r="M919" s="575" t="s">
        <v>3441</v>
      </c>
    </row>
    <row r="920" spans="1:13" s="575" customFormat="1" x14ac:dyDescent="0.3">
      <c r="A920" s="575">
        <v>525201</v>
      </c>
      <c r="B920" s="613" t="s">
        <v>1885</v>
      </c>
      <c r="C920" s="575" t="s">
        <v>3441</v>
      </c>
      <c r="D920" s="575" t="s">
        <v>3441</v>
      </c>
      <c r="E920" s="575" t="s">
        <v>3441</v>
      </c>
      <c r="F920" s="575" t="s">
        <v>3441</v>
      </c>
      <c r="G920" s="575" t="s">
        <v>3441</v>
      </c>
      <c r="H920" s="575" t="s">
        <v>3441</v>
      </c>
      <c r="I920" s="575" t="s">
        <v>3441</v>
      </c>
      <c r="J920" s="575" t="s">
        <v>3441</v>
      </c>
      <c r="K920" s="575" t="s">
        <v>3441</v>
      </c>
      <c r="L920" s="575" t="s">
        <v>3441</v>
      </c>
      <c r="M920" s="575" t="s">
        <v>3441</v>
      </c>
    </row>
    <row r="921" spans="1:13" s="575" customFormat="1" x14ac:dyDescent="0.3">
      <c r="A921" s="575">
        <v>525205</v>
      </c>
      <c r="B921" s="613" t="s">
        <v>1885</v>
      </c>
      <c r="C921" s="575" t="s">
        <v>3441</v>
      </c>
      <c r="D921" s="575" t="s">
        <v>3441</v>
      </c>
      <c r="E921" s="575" t="s">
        <v>3441</v>
      </c>
      <c r="F921" s="575" t="s">
        <v>3441</v>
      </c>
      <c r="G921" s="575" t="s">
        <v>3441</v>
      </c>
      <c r="H921" s="575" t="s">
        <v>3441</v>
      </c>
      <c r="I921" s="575" t="s">
        <v>3441</v>
      </c>
      <c r="J921" s="575" t="s">
        <v>3441</v>
      </c>
      <c r="K921" s="575" t="s">
        <v>3441</v>
      </c>
      <c r="L921" s="575" t="s">
        <v>3441</v>
      </c>
      <c r="M921" s="575" t="s">
        <v>3441</v>
      </c>
    </row>
    <row r="922" spans="1:13" s="575" customFormat="1" x14ac:dyDescent="0.3">
      <c r="A922" s="575">
        <v>525206</v>
      </c>
      <c r="B922" s="613" t="s">
        <v>1885</v>
      </c>
      <c r="C922" s="575" t="s">
        <v>3441</v>
      </c>
      <c r="D922" s="575" t="s">
        <v>3441</v>
      </c>
      <c r="E922" s="575" t="s">
        <v>3441</v>
      </c>
      <c r="F922" s="575" t="s">
        <v>3441</v>
      </c>
      <c r="G922" s="575" t="s">
        <v>3441</v>
      </c>
      <c r="H922" s="575" t="s">
        <v>3441</v>
      </c>
      <c r="I922" s="575" t="s">
        <v>3441</v>
      </c>
      <c r="J922" s="575" t="s">
        <v>3441</v>
      </c>
      <c r="K922" s="575" t="s">
        <v>3441</v>
      </c>
      <c r="L922" s="575" t="s">
        <v>3441</v>
      </c>
      <c r="M922" s="575" t="s">
        <v>3441</v>
      </c>
    </row>
    <row r="923" spans="1:13" s="575" customFormat="1" x14ac:dyDescent="0.3">
      <c r="A923" s="575">
        <v>525207</v>
      </c>
      <c r="B923" s="613" t="s">
        <v>1885</v>
      </c>
      <c r="C923" s="575" t="s">
        <v>3441</v>
      </c>
      <c r="D923" s="575" t="s">
        <v>3441</v>
      </c>
      <c r="E923" s="575" t="s">
        <v>3441</v>
      </c>
      <c r="F923" s="575" t="s">
        <v>3441</v>
      </c>
      <c r="G923" s="575" t="s">
        <v>3441</v>
      </c>
      <c r="H923" s="575" t="s">
        <v>3441</v>
      </c>
      <c r="I923" s="575" t="s">
        <v>3441</v>
      </c>
      <c r="J923" s="575" t="s">
        <v>3441</v>
      </c>
      <c r="K923" s="575" t="s">
        <v>3441</v>
      </c>
      <c r="L923" s="575" t="s">
        <v>3441</v>
      </c>
      <c r="M923" s="575" t="s">
        <v>3441</v>
      </c>
    </row>
    <row r="924" spans="1:13" s="575" customFormat="1" x14ac:dyDescent="0.3">
      <c r="A924" s="575">
        <v>525210</v>
      </c>
      <c r="B924" s="613" t="s">
        <v>1885</v>
      </c>
      <c r="C924" s="575" t="s">
        <v>3441</v>
      </c>
      <c r="D924" s="575" t="s">
        <v>3441</v>
      </c>
      <c r="E924" s="575" t="s">
        <v>3441</v>
      </c>
      <c r="F924" s="575" t="s">
        <v>3441</v>
      </c>
      <c r="G924" s="575" t="s">
        <v>3441</v>
      </c>
      <c r="H924" s="575" t="s">
        <v>3441</v>
      </c>
      <c r="I924" s="575" t="s">
        <v>3441</v>
      </c>
      <c r="J924" s="575" t="s">
        <v>3441</v>
      </c>
      <c r="K924" s="575" t="s">
        <v>3441</v>
      </c>
      <c r="L924" s="575" t="s">
        <v>3441</v>
      </c>
      <c r="M924" s="575" t="s">
        <v>3441</v>
      </c>
    </row>
    <row r="925" spans="1:13" s="575" customFormat="1" x14ac:dyDescent="0.3">
      <c r="A925" s="575">
        <v>525211</v>
      </c>
      <c r="B925" s="613" t="s">
        <v>1885</v>
      </c>
      <c r="C925" s="575" t="s">
        <v>3441</v>
      </c>
      <c r="D925" s="575" t="s">
        <v>3441</v>
      </c>
      <c r="E925" s="575" t="s">
        <v>3441</v>
      </c>
      <c r="F925" s="575" t="s">
        <v>3441</v>
      </c>
      <c r="G925" s="575" t="s">
        <v>3441</v>
      </c>
      <c r="H925" s="575" t="s">
        <v>3441</v>
      </c>
      <c r="I925" s="575" t="s">
        <v>3441</v>
      </c>
      <c r="J925" s="575" t="s">
        <v>3441</v>
      </c>
      <c r="K925" s="575" t="s">
        <v>3441</v>
      </c>
      <c r="L925" s="575" t="s">
        <v>3441</v>
      </c>
      <c r="M925" s="575" t="s">
        <v>3441</v>
      </c>
    </row>
    <row r="926" spans="1:13" s="575" customFormat="1" x14ac:dyDescent="0.3">
      <c r="A926" s="575">
        <v>525219</v>
      </c>
      <c r="B926" s="613" t="s">
        <v>1885</v>
      </c>
      <c r="C926" s="575" t="s">
        <v>3441</v>
      </c>
      <c r="D926" s="575" t="s">
        <v>3441</v>
      </c>
      <c r="E926" s="575" t="s">
        <v>3441</v>
      </c>
      <c r="F926" s="575" t="s">
        <v>3441</v>
      </c>
      <c r="G926" s="575" t="s">
        <v>3441</v>
      </c>
      <c r="H926" s="575" t="s">
        <v>3441</v>
      </c>
      <c r="I926" s="575" t="s">
        <v>3441</v>
      </c>
      <c r="J926" s="575" t="s">
        <v>3441</v>
      </c>
      <c r="K926" s="575" t="s">
        <v>3441</v>
      </c>
      <c r="L926" s="575" t="s">
        <v>3441</v>
      </c>
      <c r="M926" s="575" t="s">
        <v>3441</v>
      </c>
    </row>
    <row r="927" spans="1:13" s="575" customFormat="1" x14ac:dyDescent="0.3">
      <c r="A927" s="575">
        <v>525220</v>
      </c>
      <c r="B927" s="613" t="s">
        <v>1885</v>
      </c>
      <c r="C927" s="575" t="s">
        <v>3441</v>
      </c>
      <c r="D927" s="575" t="s">
        <v>3441</v>
      </c>
      <c r="E927" s="575" t="s">
        <v>3441</v>
      </c>
      <c r="F927" s="575" t="s">
        <v>3441</v>
      </c>
      <c r="G927" s="575" t="s">
        <v>3441</v>
      </c>
      <c r="H927" s="575" t="s">
        <v>3441</v>
      </c>
      <c r="I927" s="575" t="s">
        <v>3441</v>
      </c>
      <c r="J927" s="575" t="s">
        <v>3441</v>
      </c>
      <c r="K927" s="575" t="s">
        <v>3441</v>
      </c>
      <c r="L927" s="575" t="s">
        <v>3441</v>
      </c>
      <c r="M927" s="575" t="s">
        <v>3441</v>
      </c>
    </row>
    <row r="928" spans="1:13" s="575" customFormat="1" x14ac:dyDescent="0.3">
      <c r="A928" s="575">
        <v>525229</v>
      </c>
      <c r="B928" s="613" t="s">
        <v>1885</v>
      </c>
      <c r="C928" s="575" t="s">
        <v>3441</v>
      </c>
      <c r="D928" s="575" t="s">
        <v>3441</v>
      </c>
      <c r="E928" s="575" t="s">
        <v>3441</v>
      </c>
      <c r="F928" s="575" t="s">
        <v>3441</v>
      </c>
      <c r="G928" s="575" t="s">
        <v>3441</v>
      </c>
      <c r="H928" s="575" t="s">
        <v>3441</v>
      </c>
      <c r="I928" s="575" t="s">
        <v>3441</v>
      </c>
      <c r="J928" s="575" t="s">
        <v>3441</v>
      </c>
      <c r="K928" s="575" t="s">
        <v>3441</v>
      </c>
      <c r="L928" s="575" t="s">
        <v>3441</v>
      </c>
      <c r="M928" s="575" t="s">
        <v>3441</v>
      </c>
    </row>
    <row r="929" spans="1:13" s="575" customFormat="1" x14ac:dyDescent="0.3">
      <c r="A929" s="575">
        <v>525230</v>
      </c>
      <c r="B929" s="613" t="s">
        <v>1885</v>
      </c>
      <c r="C929" s="575" t="s">
        <v>3441</v>
      </c>
      <c r="D929" s="575" t="s">
        <v>3441</v>
      </c>
      <c r="E929" s="575" t="s">
        <v>3441</v>
      </c>
      <c r="F929" s="575" t="s">
        <v>3441</v>
      </c>
      <c r="G929" s="575" t="s">
        <v>3441</v>
      </c>
      <c r="H929" s="575" t="s">
        <v>3441</v>
      </c>
      <c r="I929" s="575" t="s">
        <v>3441</v>
      </c>
      <c r="J929" s="575" t="s">
        <v>3441</v>
      </c>
      <c r="K929" s="575" t="s">
        <v>3441</v>
      </c>
      <c r="L929" s="575" t="s">
        <v>3441</v>
      </c>
      <c r="M929" s="575" t="s">
        <v>3441</v>
      </c>
    </row>
    <row r="930" spans="1:13" s="575" customFormat="1" x14ac:dyDescent="0.3">
      <c r="A930" s="575">
        <v>525235</v>
      </c>
      <c r="B930" s="613" t="s">
        <v>1885</v>
      </c>
      <c r="C930" s="575" t="s">
        <v>3441</v>
      </c>
      <c r="D930" s="575" t="s">
        <v>3441</v>
      </c>
      <c r="E930" s="575" t="s">
        <v>3441</v>
      </c>
      <c r="F930" s="575" t="s">
        <v>3441</v>
      </c>
      <c r="G930" s="575" t="s">
        <v>3441</v>
      </c>
      <c r="H930" s="575" t="s">
        <v>3441</v>
      </c>
      <c r="I930" s="575" t="s">
        <v>3441</v>
      </c>
      <c r="J930" s="575" t="s">
        <v>3441</v>
      </c>
      <c r="K930" s="575" t="s">
        <v>3441</v>
      </c>
      <c r="L930" s="575" t="s">
        <v>3441</v>
      </c>
      <c r="M930" s="575" t="s">
        <v>3441</v>
      </c>
    </row>
    <row r="931" spans="1:13" s="575" customFormat="1" x14ac:dyDescent="0.3">
      <c r="A931" s="575">
        <v>525236</v>
      </c>
      <c r="B931" s="613" t="s">
        <v>1885</v>
      </c>
      <c r="C931" s="575" t="s">
        <v>3441</v>
      </c>
      <c r="D931" s="575" t="s">
        <v>3441</v>
      </c>
      <c r="E931" s="575" t="s">
        <v>3441</v>
      </c>
      <c r="F931" s="575" t="s">
        <v>3441</v>
      </c>
      <c r="G931" s="575" t="s">
        <v>3441</v>
      </c>
      <c r="H931" s="575" t="s">
        <v>3441</v>
      </c>
      <c r="I931" s="575" t="s">
        <v>3441</v>
      </c>
      <c r="J931" s="575" t="s">
        <v>3441</v>
      </c>
      <c r="K931" s="575" t="s">
        <v>3441</v>
      </c>
      <c r="L931" s="575" t="s">
        <v>3441</v>
      </c>
      <c r="M931" s="575" t="s">
        <v>3441</v>
      </c>
    </row>
    <row r="932" spans="1:13" s="575" customFormat="1" x14ac:dyDescent="0.3">
      <c r="A932" s="575">
        <v>525237</v>
      </c>
      <c r="B932" s="613" t="s">
        <v>1885</v>
      </c>
      <c r="C932" s="575" t="s">
        <v>3441</v>
      </c>
      <c r="D932" s="575" t="s">
        <v>3441</v>
      </c>
      <c r="E932" s="575" t="s">
        <v>3441</v>
      </c>
      <c r="F932" s="575" t="s">
        <v>3441</v>
      </c>
      <c r="G932" s="575" t="s">
        <v>3441</v>
      </c>
      <c r="H932" s="575" t="s">
        <v>3441</v>
      </c>
      <c r="I932" s="575" t="s">
        <v>3441</v>
      </c>
      <c r="J932" s="575" t="s">
        <v>3441</v>
      </c>
      <c r="K932" s="575" t="s">
        <v>3441</v>
      </c>
      <c r="L932" s="575" t="s">
        <v>3441</v>
      </c>
      <c r="M932" s="575" t="s">
        <v>3441</v>
      </c>
    </row>
    <row r="933" spans="1:13" s="575" customFormat="1" x14ac:dyDescent="0.3">
      <c r="A933" s="575">
        <v>525242</v>
      </c>
      <c r="B933" s="613" t="s">
        <v>1885</v>
      </c>
      <c r="C933" s="575" t="s">
        <v>3441</v>
      </c>
      <c r="D933" s="575" t="s">
        <v>3441</v>
      </c>
      <c r="E933" s="575" t="s">
        <v>3441</v>
      </c>
      <c r="F933" s="575" t="s">
        <v>3441</v>
      </c>
      <c r="G933" s="575" t="s">
        <v>3441</v>
      </c>
      <c r="H933" s="575" t="s">
        <v>3441</v>
      </c>
      <c r="I933" s="575" t="s">
        <v>3441</v>
      </c>
      <c r="J933" s="575" t="s">
        <v>3441</v>
      </c>
      <c r="K933" s="575" t="s">
        <v>3441</v>
      </c>
      <c r="L933" s="575" t="s">
        <v>3441</v>
      </c>
      <c r="M933" s="575" t="s">
        <v>3441</v>
      </c>
    </row>
    <row r="934" spans="1:13" s="575" customFormat="1" x14ac:dyDescent="0.3">
      <c r="A934" s="575">
        <v>525246</v>
      </c>
      <c r="B934" s="613" t="s">
        <v>1885</v>
      </c>
      <c r="C934" s="575" t="s">
        <v>3441</v>
      </c>
      <c r="D934" s="575" t="s">
        <v>3441</v>
      </c>
      <c r="E934" s="575" t="s">
        <v>3441</v>
      </c>
      <c r="F934" s="575" t="s">
        <v>3441</v>
      </c>
      <c r="G934" s="575" t="s">
        <v>3441</v>
      </c>
      <c r="H934" s="575" t="s">
        <v>3441</v>
      </c>
      <c r="I934" s="575" t="s">
        <v>3441</v>
      </c>
      <c r="J934" s="575" t="s">
        <v>3441</v>
      </c>
      <c r="K934" s="575" t="s">
        <v>3441</v>
      </c>
      <c r="L934" s="575" t="s">
        <v>3441</v>
      </c>
      <c r="M934" s="575" t="s">
        <v>3441</v>
      </c>
    </row>
    <row r="935" spans="1:13" s="575" customFormat="1" x14ac:dyDescent="0.3">
      <c r="A935" s="575">
        <v>525250</v>
      </c>
      <c r="B935" s="613" t="s">
        <v>1885</v>
      </c>
      <c r="C935" s="575" t="s">
        <v>3441</v>
      </c>
      <c r="D935" s="575" t="s">
        <v>3441</v>
      </c>
      <c r="E935" s="575" t="s">
        <v>3441</v>
      </c>
      <c r="F935" s="575" t="s">
        <v>3441</v>
      </c>
      <c r="G935" s="575" t="s">
        <v>3441</v>
      </c>
      <c r="H935" s="575" t="s">
        <v>3441</v>
      </c>
      <c r="I935" s="575" t="s">
        <v>3441</v>
      </c>
      <c r="J935" s="575" t="s">
        <v>3441</v>
      </c>
      <c r="K935" s="575" t="s">
        <v>3441</v>
      </c>
      <c r="L935" s="575" t="s">
        <v>3441</v>
      </c>
      <c r="M935" s="575" t="s">
        <v>3441</v>
      </c>
    </row>
    <row r="936" spans="1:13" s="575" customFormat="1" x14ac:dyDescent="0.3">
      <c r="A936" s="575">
        <v>525251</v>
      </c>
      <c r="B936" s="613" t="s">
        <v>1885</v>
      </c>
      <c r="C936" s="575" t="s">
        <v>3441</v>
      </c>
      <c r="D936" s="575" t="s">
        <v>3441</v>
      </c>
      <c r="E936" s="575" t="s">
        <v>3441</v>
      </c>
      <c r="F936" s="575" t="s">
        <v>3441</v>
      </c>
      <c r="G936" s="575" t="s">
        <v>3441</v>
      </c>
      <c r="H936" s="575" t="s">
        <v>3441</v>
      </c>
      <c r="I936" s="575" t="s">
        <v>3441</v>
      </c>
      <c r="J936" s="575" t="s">
        <v>3441</v>
      </c>
      <c r="K936" s="575" t="s">
        <v>3441</v>
      </c>
      <c r="L936" s="575" t="s">
        <v>3441</v>
      </c>
      <c r="M936" s="575" t="s">
        <v>3441</v>
      </c>
    </row>
    <row r="937" spans="1:13" s="575" customFormat="1" x14ac:dyDescent="0.3">
      <c r="A937" s="575">
        <v>525262</v>
      </c>
      <c r="B937" s="613" t="s">
        <v>1885</v>
      </c>
      <c r="C937" s="575" t="s">
        <v>3441</v>
      </c>
      <c r="D937" s="575" t="s">
        <v>3441</v>
      </c>
      <c r="E937" s="575" t="s">
        <v>3441</v>
      </c>
      <c r="F937" s="575" t="s">
        <v>3441</v>
      </c>
      <c r="G937" s="575" t="s">
        <v>3441</v>
      </c>
      <c r="H937" s="575" t="s">
        <v>3441</v>
      </c>
      <c r="I937" s="575" t="s">
        <v>3441</v>
      </c>
      <c r="J937" s="575" t="s">
        <v>3441</v>
      </c>
      <c r="K937" s="575" t="s">
        <v>3441</v>
      </c>
      <c r="L937" s="575" t="s">
        <v>3441</v>
      </c>
      <c r="M937" s="575" t="s">
        <v>3441</v>
      </c>
    </row>
    <row r="938" spans="1:13" s="575" customFormat="1" x14ac:dyDescent="0.3">
      <c r="A938" s="575">
        <v>525267</v>
      </c>
      <c r="B938" s="613" t="s">
        <v>1885</v>
      </c>
      <c r="C938" s="575" t="s">
        <v>3441</v>
      </c>
      <c r="D938" s="575" t="s">
        <v>3441</v>
      </c>
      <c r="E938" s="575" t="s">
        <v>3441</v>
      </c>
      <c r="F938" s="575" t="s">
        <v>3441</v>
      </c>
      <c r="G938" s="575" t="s">
        <v>3441</v>
      </c>
      <c r="H938" s="575" t="s">
        <v>3441</v>
      </c>
      <c r="I938" s="575" t="s">
        <v>3441</v>
      </c>
      <c r="J938" s="575" t="s">
        <v>3441</v>
      </c>
      <c r="K938" s="575" t="s">
        <v>3441</v>
      </c>
      <c r="L938" s="575" t="s">
        <v>3441</v>
      </c>
      <c r="M938" s="575" t="s">
        <v>3441</v>
      </c>
    </row>
    <row r="939" spans="1:13" s="575" customFormat="1" x14ac:dyDescent="0.3">
      <c r="A939" s="575">
        <v>525269</v>
      </c>
      <c r="B939" s="613" t="s">
        <v>1885</v>
      </c>
      <c r="C939" s="575" t="s">
        <v>3441</v>
      </c>
      <c r="D939" s="575" t="s">
        <v>3441</v>
      </c>
      <c r="E939" s="575" t="s">
        <v>3441</v>
      </c>
      <c r="F939" s="575" t="s">
        <v>3441</v>
      </c>
      <c r="G939" s="575" t="s">
        <v>3441</v>
      </c>
      <c r="H939" s="575" t="s">
        <v>3441</v>
      </c>
      <c r="I939" s="575" t="s">
        <v>3441</v>
      </c>
      <c r="J939" s="575" t="s">
        <v>3441</v>
      </c>
      <c r="K939" s="575" t="s">
        <v>3441</v>
      </c>
      <c r="L939" s="575" t="s">
        <v>3441</v>
      </c>
      <c r="M939" s="575" t="s">
        <v>3441</v>
      </c>
    </row>
    <row r="940" spans="1:13" s="575" customFormat="1" x14ac:dyDescent="0.3">
      <c r="A940" s="575">
        <v>525277</v>
      </c>
      <c r="B940" s="613" t="s">
        <v>1885</v>
      </c>
      <c r="C940" s="575" t="s">
        <v>3441</v>
      </c>
      <c r="D940" s="575" t="s">
        <v>3441</v>
      </c>
      <c r="E940" s="575" t="s">
        <v>3441</v>
      </c>
      <c r="F940" s="575" t="s">
        <v>3441</v>
      </c>
      <c r="G940" s="575" t="s">
        <v>3441</v>
      </c>
      <c r="H940" s="575" t="s">
        <v>3441</v>
      </c>
      <c r="I940" s="575" t="s">
        <v>3441</v>
      </c>
      <c r="J940" s="575" t="s">
        <v>3441</v>
      </c>
      <c r="K940" s="575" t="s">
        <v>3441</v>
      </c>
      <c r="L940" s="575" t="s">
        <v>3441</v>
      </c>
      <c r="M940" s="575" t="s">
        <v>3441</v>
      </c>
    </row>
    <row r="941" spans="1:13" s="575" customFormat="1" x14ac:dyDescent="0.3">
      <c r="A941" s="575">
        <v>525278</v>
      </c>
      <c r="B941" s="613" t="s">
        <v>1885</v>
      </c>
      <c r="C941" s="575" t="s">
        <v>3441</v>
      </c>
      <c r="D941" s="575" t="s">
        <v>3441</v>
      </c>
      <c r="E941" s="575" t="s">
        <v>3441</v>
      </c>
      <c r="F941" s="575" t="s">
        <v>3441</v>
      </c>
      <c r="G941" s="575" t="s">
        <v>3441</v>
      </c>
      <c r="H941" s="575" t="s">
        <v>3441</v>
      </c>
      <c r="I941" s="575" t="s">
        <v>3441</v>
      </c>
      <c r="J941" s="575" t="s">
        <v>3441</v>
      </c>
      <c r="K941" s="575" t="s">
        <v>3441</v>
      </c>
      <c r="L941" s="575" t="s">
        <v>3441</v>
      </c>
      <c r="M941" s="575" t="s">
        <v>3441</v>
      </c>
    </row>
    <row r="942" spans="1:13" s="575" customFormat="1" x14ac:dyDescent="0.3">
      <c r="A942" s="575">
        <v>525280</v>
      </c>
      <c r="B942" s="613" t="s">
        <v>1885</v>
      </c>
      <c r="C942" s="575" t="s">
        <v>3441</v>
      </c>
      <c r="D942" s="575" t="s">
        <v>3441</v>
      </c>
      <c r="E942" s="575" t="s">
        <v>3441</v>
      </c>
      <c r="F942" s="575" t="s">
        <v>3441</v>
      </c>
      <c r="G942" s="575" t="s">
        <v>3441</v>
      </c>
      <c r="H942" s="575" t="s">
        <v>3441</v>
      </c>
      <c r="I942" s="575" t="s">
        <v>3441</v>
      </c>
      <c r="J942" s="575" t="s">
        <v>3441</v>
      </c>
      <c r="K942" s="575" t="s">
        <v>3441</v>
      </c>
      <c r="L942" s="575" t="s">
        <v>3441</v>
      </c>
      <c r="M942" s="575" t="s">
        <v>3441</v>
      </c>
    </row>
    <row r="943" spans="1:13" s="575" customFormat="1" x14ac:dyDescent="0.3">
      <c r="A943" s="575">
        <v>525283</v>
      </c>
      <c r="B943" s="613" t="s">
        <v>1885</v>
      </c>
      <c r="C943" s="575" t="s">
        <v>3441</v>
      </c>
      <c r="D943" s="575" t="s">
        <v>3441</v>
      </c>
      <c r="E943" s="575" t="s">
        <v>3441</v>
      </c>
      <c r="F943" s="575" t="s">
        <v>3441</v>
      </c>
      <c r="G943" s="575" t="s">
        <v>3441</v>
      </c>
      <c r="H943" s="575" t="s">
        <v>3441</v>
      </c>
      <c r="I943" s="575" t="s">
        <v>3441</v>
      </c>
      <c r="J943" s="575" t="s">
        <v>3441</v>
      </c>
      <c r="K943" s="575" t="s">
        <v>3441</v>
      </c>
      <c r="L943" s="575" t="s">
        <v>3441</v>
      </c>
      <c r="M943" s="575" t="s">
        <v>3441</v>
      </c>
    </row>
    <row r="944" spans="1:13" s="575" customFormat="1" x14ac:dyDescent="0.3">
      <c r="A944" s="575">
        <v>525284</v>
      </c>
      <c r="B944" s="613" t="s">
        <v>1885</v>
      </c>
      <c r="C944" s="575" t="s">
        <v>3441</v>
      </c>
      <c r="D944" s="575" t="s">
        <v>3441</v>
      </c>
      <c r="E944" s="575" t="s">
        <v>3441</v>
      </c>
      <c r="F944" s="575" t="s">
        <v>3441</v>
      </c>
      <c r="G944" s="575" t="s">
        <v>3441</v>
      </c>
      <c r="H944" s="575" t="s">
        <v>3441</v>
      </c>
      <c r="I944" s="575" t="s">
        <v>3441</v>
      </c>
      <c r="J944" s="575" t="s">
        <v>3441</v>
      </c>
      <c r="K944" s="575" t="s">
        <v>3441</v>
      </c>
      <c r="L944" s="575" t="s">
        <v>3441</v>
      </c>
      <c r="M944" s="575" t="s">
        <v>3441</v>
      </c>
    </row>
    <row r="945" spans="1:13" s="575" customFormat="1" x14ac:dyDescent="0.3">
      <c r="A945" s="575">
        <v>525285</v>
      </c>
      <c r="B945" s="613" t="s">
        <v>1885</v>
      </c>
      <c r="C945" s="575" t="s">
        <v>3441</v>
      </c>
      <c r="D945" s="575" t="s">
        <v>3441</v>
      </c>
      <c r="E945" s="575" t="s">
        <v>3441</v>
      </c>
      <c r="F945" s="575" t="s">
        <v>3441</v>
      </c>
      <c r="G945" s="575" t="s">
        <v>3441</v>
      </c>
      <c r="H945" s="575" t="s">
        <v>3441</v>
      </c>
      <c r="I945" s="575" t="s">
        <v>3441</v>
      </c>
      <c r="J945" s="575" t="s">
        <v>3441</v>
      </c>
      <c r="K945" s="575" t="s">
        <v>3441</v>
      </c>
      <c r="L945" s="575" t="s">
        <v>3441</v>
      </c>
      <c r="M945" s="575" t="s">
        <v>3441</v>
      </c>
    </row>
    <row r="946" spans="1:13" s="575" customFormat="1" x14ac:dyDescent="0.3">
      <c r="A946" s="575">
        <v>525289</v>
      </c>
      <c r="B946" s="613" t="s">
        <v>1885</v>
      </c>
      <c r="C946" s="575" t="s">
        <v>3441</v>
      </c>
      <c r="D946" s="575" t="s">
        <v>3441</v>
      </c>
      <c r="E946" s="575" t="s">
        <v>3441</v>
      </c>
      <c r="F946" s="575" t="s">
        <v>3441</v>
      </c>
      <c r="G946" s="575" t="s">
        <v>3441</v>
      </c>
      <c r="H946" s="575" t="s">
        <v>3441</v>
      </c>
      <c r="I946" s="575" t="s">
        <v>3441</v>
      </c>
      <c r="J946" s="575" t="s">
        <v>3441</v>
      </c>
      <c r="K946" s="575" t="s">
        <v>3441</v>
      </c>
      <c r="L946" s="575" t="s">
        <v>3441</v>
      </c>
      <c r="M946" s="575" t="s">
        <v>3441</v>
      </c>
    </row>
    <row r="947" spans="1:13" s="575" customFormat="1" x14ac:dyDescent="0.3">
      <c r="A947" s="575">
        <v>525292</v>
      </c>
      <c r="B947" s="613" t="s">
        <v>1885</v>
      </c>
      <c r="C947" s="575" t="s">
        <v>3441</v>
      </c>
      <c r="D947" s="575" t="s">
        <v>3441</v>
      </c>
      <c r="E947" s="575" t="s">
        <v>3441</v>
      </c>
      <c r="F947" s="575" t="s">
        <v>3441</v>
      </c>
      <c r="G947" s="575" t="s">
        <v>3441</v>
      </c>
      <c r="H947" s="575" t="s">
        <v>3441</v>
      </c>
      <c r="I947" s="575" t="s">
        <v>3441</v>
      </c>
      <c r="J947" s="575" t="s">
        <v>3441</v>
      </c>
      <c r="K947" s="575" t="s">
        <v>3441</v>
      </c>
      <c r="L947" s="575" t="s">
        <v>3441</v>
      </c>
      <c r="M947" s="575" t="s">
        <v>3441</v>
      </c>
    </row>
    <row r="948" spans="1:13" s="575" customFormat="1" x14ac:dyDescent="0.3">
      <c r="A948" s="575">
        <v>525293</v>
      </c>
      <c r="B948" s="613" t="s">
        <v>1885</v>
      </c>
      <c r="C948" s="575" t="s">
        <v>3441</v>
      </c>
      <c r="D948" s="575" t="s">
        <v>3441</v>
      </c>
      <c r="E948" s="575" t="s">
        <v>3441</v>
      </c>
      <c r="F948" s="575" t="s">
        <v>3441</v>
      </c>
      <c r="G948" s="575" t="s">
        <v>3441</v>
      </c>
      <c r="H948" s="575" t="s">
        <v>3441</v>
      </c>
      <c r="I948" s="575" t="s">
        <v>3441</v>
      </c>
      <c r="J948" s="575" t="s">
        <v>3441</v>
      </c>
      <c r="K948" s="575" t="s">
        <v>3441</v>
      </c>
      <c r="L948" s="575" t="s">
        <v>3441</v>
      </c>
      <c r="M948" s="575" t="s">
        <v>3441</v>
      </c>
    </row>
    <row r="949" spans="1:13" s="575" customFormat="1" x14ac:dyDescent="0.3">
      <c r="A949" s="575">
        <v>525295</v>
      </c>
      <c r="B949" s="613" t="s">
        <v>1885</v>
      </c>
      <c r="C949" s="575" t="s">
        <v>3441</v>
      </c>
      <c r="D949" s="575" t="s">
        <v>3441</v>
      </c>
      <c r="E949" s="575" t="s">
        <v>3441</v>
      </c>
      <c r="F949" s="575" t="s">
        <v>3441</v>
      </c>
      <c r="G949" s="575" t="s">
        <v>3441</v>
      </c>
      <c r="H949" s="575" t="s">
        <v>3441</v>
      </c>
      <c r="I949" s="575" t="s">
        <v>3441</v>
      </c>
      <c r="J949" s="575" t="s">
        <v>3441</v>
      </c>
      <c r="K949" s="575" t="s">
        <v>3441</v>
      </c>
      <c r="L949" s="575" t="s">
        <v>3441</v>
      </c>
      <c r="M949" s="575" t="s">
        <v>3441</v>
      </c>
    </row>
    <row r="950" spans="1:13" s="575" customFormat="1" x14ac:dyDescent="0.3">
      <c r="A950" s="575">
        <v>525296</v>
      </c>
      <c r="B950" s="613" t="s">
        <v>1885</v>
      </c>
      <c r="C950" s="575" t="s">
        <v>3441</v>
      </c>
      <c r="D950" s="575" t="s">
        <v>3441</v>
      </c>
      <c r="E950" s="575" t="s">
        <v>3441</v>
      </c>
      <c r="F950" s="575" t="s">
        <v>3441</v>
      </c>
      <c r="G950" s="575" t="s">
        <v>3441</v>
      </c>
      <c r="H950" s="575" t="s">
        <v>3441</v>
      </c>
      <c r="I950" s="575" t="s">
        <v>3441</v>
      </c>
      <c r="J950" s="575" t="s">
        <v>3441</v>
      </c>
      <c r="K950" s="575" t="s">
        <v>3441</v>
      </c>
      <c r="L950" s="575" t="s">
        <v>3441</v>
      </c>
      <c r="M950" s="575" t="s">
        <v>3441</v>
      </c>
    </row>
    <row r="951" spans="1:13" s="575" customFormat="1" x14ac:dyDescent="0.3">
      <c r="A951" s="575">
        <v>525297</v>
      </c>
      <c r="B951" s="613" t="s">
        <v>1885</v>
      </c>
      <c r="C951" s="575" t="s">
        <v>3441</v>
      </c>
      <c r="D951" s="575" t="s">
        <v>3441</v>
      </c>
      <c r="E951" s="575" t="s">
        <v>3441</v>
      </c>
      <c r="F951" s="575" t="s">
        <v>3441</v>
      </c>
      <c r="G951" s="575" t="s">
        <v>3441</v>
      </c>
      <c r="H951" s="575" t="s">
        <v>3441</v>
      </c>
      <c r="I951" s="575" t="s">
        <v>3441</v>
      </c>
      <c r="J951" s="575" t="s">
        <v>3441</v>
      </c>
      <c r="K951" s="575" t="s">
        <v>3441</v>
      </c>
      <c r="L951" s="575" t="s">
        <v>3441</v>
      </c>
      <c r="M951" s="575" t="s">
        <v>3441</v>
      </c>
    </row>
    <row r="952" spans="1:13" s="575" customFormat="1" x14ac:dyDescent="0.3">
      <c r="A952" s="575">
        <v>525302</v>
      </c>
      <c r="B952" s="613" t="s">
        <v>1885</v>
      </c>
      <c r="C952" s="575" t="s">
        <v>3441</v>
      </c>
      <c r="D952" s="575" t="s">
        <v>3441</v>
      </c>
      <c r="E952" s="575" t="s">
        <v>3441</v>
      </c>
      <c r="F952" s="575" t="s">
        <v>3441</v>
      </c>
      <c r="G952" s="575" t="s">
        <v>3441</v>
      </c>
      <c r="H952" s="575" t="s">
        <v>3441</v>
      </c>
      <c r="I952" s="575" t="s">
        <v>3441</v>
      </c>
      <c r="J952" s="575" t="s">
        <v>3441</v>
      </c>
      <c r="K952" s="575" t="s">
        <v>3441</v>
      </c>
      <c r="L952" s="575" t="s">
        <v>3441</v>
      </c>
      <c r="M952" s="575" t="s">
        <v>3441</v>
      </c>
    </row>
    <row r="953" spans="1:13" s="575" customFormat="1" x14ac:dyDescent="0.3">
      <c r="A953" s="575">
        <v>525317</v>
      </c>
      <c r="B953" s="613" t="s">
        <v>1885</v>
      </c>
      <c r="C953" s="575" t="s">
        <v>3441</v>
      </c>
      <c r="D953" s="575" t="s">
        <v>3441</v>
      </c>
      <c r="E953" s="575" t="s">
        <v>3441</v>
      </c>
      <c r="F953" s="575" t="s">
        <v>3441</v>
      </c>
      <c r="G953" s="575" t="s">
        <v>3441</v>
      </c>
      <c r="H953" s="575" t="s">
        <v>3441</v>
      </c>
      <c r="I953" s="575" t="s">
        <v>3441</v>
      </c>
      <c r="J953" s="575" t="s">
        <v>3441</v>
      </c>
      <c r="K953" s="575" t="s">
        <v>3441</v>
      </c>
      <c r="L953" s="575" t="s">
        <v>3441</v>
      </c>
      <c r="M953" s="575" t="s">
        <v>3441</v>
      </c>
    </row>
    <row r="954" spans="1:13" s="575" customFormat="1" x14ac:dyDescent="0.3">
      <c r="A954" s="575">
        <v>525325</v>
      </c>
      <c r="B954" s="613" t="s">
        <v>1885</v>
      </c>
      <c r="C954" s="575" t="s">
        <v>3441</v>
      </c>
      <c r="D954" s="575" t="s">
        <v>3441</v>
      </c>
      <c r="E954" s="575" t="s">
        <v>3441</v>
      </c>
      <c r="F954" s="575" t="s">
        <v>3441</v>
      </c>
      <c r="G954" s="575" t="s">
        <v>3441</v>
      </c>
      <c r="H954" s="575" t="s">
        <v>3441</v>
      </c>
      <c r="I954" s="575" t="s">
        <v>3441</v>
      </c>
      <c r="J954" s="575" t="s">
        <v>3441</v>
      </c>
      <c r="K954" s="575" t="s">
        <v>3441</v>
      </c>
      <c r="L954" s="575" t="s">
        <v>3441</v>
      </c>
      <c r="M954" s="575" t="s">
        <v>3441</v>
      </c>
    </row>
    <row r="955" spans="1:13" s="575" customFormat="1" x14ac:dyDescent="0.3">
      <c r="A955" s="575">
        <v>525326</v>
      </c>
      <c r="B955" s="613" t="s">
        <v>1885</v>
      </c>
      <c r="C955" s="575" t="s">
        <v>3441</v>
      </c>
      <c r="D955" s="575" t="s">
        <v>3441</v>
      </c>
      <c r="E955" s="575" t="s">
        <v>3441</v>
      </c>
      <c r="F955" s="575" t="s">
        <v>3441</v>
      </c>
      <c r="G955" s="575" t="s">
        <v>3441</v>
      </c>
      <c r="H955" s="575" t="s">
        <v>3441</v>
      </c>
      <c r="I955" s="575" t="s">
        <v>3441</v>
      </c>
      <c r="J955" s="575" t="s">
        <v>3441</v>
      </c>
      <c r="K955" s="575" t="s">
        <v>3441</v>
      </c>
      <c r="L955" s="575" t="s">
        <v>3441</v>
      </c>
      <c r="M955" s="575" t="s">
        <v>3441</v>
      </c>
    </row>
    <row r="956" spans="1:13" s="575" customFormat="1" x14ac:dyDescent="0.3">
      <c r="A956" s="575">
        <v>525335</v>
      </c>
      <c r="B956" s="613" t="s">
        <v>1885</v>
      </c>
      <c r="C956" s="575" t="s">
        <v>3441</v>
      </c>
      <c r="D956" s="575" t="s">
        <v>3441</v>
      </c>
      <c r="E956" s="575" t="s">
        <v>3441</v>
      </c>
      <c r="F956" s="575" t="s">
        <v>3441</v>
      </c>
      <c r="G956" s="575" t="s">
        <v>3441</v>
      </c>
      <c r="H956" s="575" t="s">
        <v>3441</v>
      </c>
      <c r="I956" s="575" t="s">
        <v>3441</v>
      </c>
      <c r="J956" s="575" t="s">
        <v>3441</v>
      </c>
      <c r="K956" s="575" t="s">
        <v>3441</v>
      </c>
      <c r="L956" s="575" t="s">
        <v>3441</v>
      </c>
      <c r="M956" s="575" t="s">
        <v>3441</v>
      </c>
    </row>
    <row r="957" spans="1:13" s="575" customFormat="1" x14ac:dyDescent="0.3">
      <c r="A957" s="575">
        <v>525352</v>
      </c>
      <c r="B957" s="613" t="s">
        <v>1885</v>
      </c>
      <c r="C957" s="575" t="s">
        <v>3441</v>
      </c>
      <c r="D957" s="575" t="s">
        <v>3441</v>
      </c>
      <c r="E957" s="575" t="s">
        <v>3441</v>
      </c>
      <c r="F957" s="575" t="s">
        <v>3441</v>
      </c>
      <c r="G957" s="575" t="s">
        <v>3441</v>
      </c>
      <c r="H957" s="575" t="s">
        <v>3441</v>
      </c>
      <c r="I957" s="575" t="s">
        <v>3441</v>
      </c>
      <c r="J957" s="575" t="s">
        <v>3441</v>
      </c>
      <c r="K957" s="575" t="s">
        <v>3441</v>
      </c>
      <c r="L957" s="575" t="s">
        <v>3441</v>
      </c>
      <c r="M957" s="575" t="s">
        <v>3441</v>
      </c>
    </row>
    <row r="958" spans="1:13" s="575" customFormat="1" x14ac:dyDescent="0.3">
      <c r="A958" s="575">
        <v>525366</v>
      </c>
      <c r="B958" s="613" t="s">
        <v>1885</v>
      </c>
      <c r="C958" s="575" t="s">
        <v>3441</v>
      </c>
      <c r="D958" s="575" t="s">
        <v>3441</v>
      </c>
      <c r="E958" s="575" t="s">
        <v>3441</v>
      </c>
      <c r="F958" s="575" t="s">
        <v>3441</v>
      </c>
      <c r="G958" s="575" t="s">
        <v>3441</v>
      </c>
      <c r="H958" s="575" t="s">
        <v>3441</v>
      </c>
      <c r="I958" s="575" t="s">
        <v>3441</v>
      </c>
      <c r="J958" s="575" t="s">
        <v>3441</v>
      </c>
      <c r="K958" s="575" t="s">
        <v>3441</v>
      </c>
      <c r="L958" s="575" t="s">
        <v>3441</v>
      </c>
      <c r="M958" s="575" t="s">
        <v>3441</v>
      </c>
    </row>
    <row r="959" spans="1:13" s="575" customFormat="1" x14ac:dyDescent="0.3">
      <c r="A959" s="575">
        <v>525369</v>
      </c>
      <c r="B959" s="613" t="s">
        <v>1885</v>
      </c>
      <c r="C959" s="575" t="s">
        <v>3441</v>
      </c>
      <c r="D959" s="575" t="s">
        <v>3441</v>
      </c>
      <c r="E959" s="575" t="s">
        <v>3441</v>
      </c>
      <c r="F959" s="575" t="s">
        <v>3441</v>
      </c>
      <c r="G959" s="575" t="s">
        <v>3441</v>
      </c>
      <c r="H959" s="575" t="s">
        <v>3441</v>
      </c>
      <c r="I959" s="575" t="s">
        <v>3441</v>
      </c>
      <c r="J959" s="575" t="s">
        <v>3441</v>
      </c>
      <c r="K959" s="575" t="s">
        <v>3441</v>
      </c>
      <c r="L959" s="575" t="s">
        <v>3441</v>
      </c>
      <c r="M959" s="575" t="s">
        <v>3441</v>
      </c>
    </row>
    <row r="960" spans="1:13" s="575" customFormat="1" x14ac:dyDescent="0.3">
      <c r="A960" s="575">
        <v>525374</v>
      </c>
      <c r="B960" s="613" t="s">
        <v>1885</v>
      </c>
      <c r="C960" s="575" t="s">
        <v>3441</v>
      </c>
      <c r="D960" s="575" t="s">
        <v>3441</v>
      </c>
      <c r="E960" s="575" t="s">
        <v>3441</v>
      </c>
      <c r="F960" s="575" t="s">
        <v>3441</v>
      </c>
      <c r="G960" s="575" t="s">
        <v>3441</v>
      </c>
      <c r="H960" s="575" t="s">
        <v>3441</v>
      </c>
      <c r="I960" s="575" t="s">
        <v>3441</v>
      </c>
      <c r="J960" s="575" t="s">
        <v>3441</v>
      </c>
      <c r="K960" s="575" t="s">
        <v>3441</v>
      </c>
      <c r="L960" s="575" t="s">
        <v>3441</v>
      </c>
      <c r="M960" s="575" t="s">
        <v>3441</v>
      </c>
    </row>
    <row r="961" spans="1:13" s="575" customFormat="1" x14ac:dyDescent="0.3">
      <c r="A961" s="575">
        <v>525387</v>
      </c>
      <c r="B961" s="613" t="s">
        <v>1885</v>
      </c>
      <c r="C961" s="575" t="s">
        <v>3441</v>
      </c>
      <c r="D961" s="575" t="s">
        <v>3441</v>
      </c>
      <c r="E961" s="575" t="s">
        <v>3441</v>
      </c>
      <c r="F961" s="575" t="s">
        <v>3441</v>
      </c>
      <c r="G961" s="575" t="s">
        <v>3441</v>
      </c>
      <c r="H961" s="575" t="s">
        <v>3441</v>
      </c>
      <c r="I961" s="575" t="s">
        <v>3441</v>
      </c>
      <c r="J961" s="575" t="s">
        <v>3441</v>
      </c>
      <c r="K961" s="575" t="s">
        <v>3441</v>
      </c>
      <c r="L961" s="575" t="s">
        <v>3441</v>
      </c>
      <c r="M961" s="575" t="s">
        <v>3441</v>
      </c>
    </row>
    <row r="962" spans="1:13" s="575" customFormat="1" x14ac:dyDescent="0.3">
      <c r="A962" s="575">
        <v>525388</v>
      </c>
      <c r="B962" s="613" t="s">
        <v>1885</v>
      </c>
      <c r="C962" s="575" t="s">
        <v>3441</v>
      </c>
      <c r="D962" s="575" t="s">
        <v>3441</v>
      </c>
      <c r="E962" s="575" t="s">
        <v>3441</v>
      </c>
      <c r="F962" s="575" t="s">
        <v>3441</v>
      </c>
      <c r="G962" s="575" t="s">
        <v>3441</v>
      </c>
      <c r="H962" s="575" t="s">
        <v>3441</v>
      </c>
      <c r="I962" s="575" t="s">
        <v>3441</v>
      </c>
      <c r="J962" s="575" t="s">
        <v>3441</v>
      </c>
      <c r="K962" s="575" t="s">
        <v>3441</v>
      </c>
      <c r="L962" s="575" t="s">
        <v>3441</v>
      </c>
      <c r="M962" s="575" t="s">
        <v>3441</v>
      </c>
    </row>
    <row r="963" spans="1:13" s="575" customFormat="1" x14ac:dyDescent="0.3">
      <c r="A963" s="575">
        <v>525399</v>
      </c>
      <c r="B963" s="613" t="s">
        <v>1885</v>
      </c>
      <c r="C963" s="575" t="s">
        <v>3441</v>
      </c>
      <c r="D963" s="575" t="s">
        <v>3441</v>
      </c>
      <c r="E963" s="575" t="s">
        <v>3441</v>
      </c>
      <c r="F963" s="575" t="s">
        <v>3441</v>
      </c>
      <c r="G963" s="575" t="s">
        <v>3441</v>
      </c>
      <c r="H963" s="575" t="s">
        <v>3441</v>
      </c>
      <c r="I963" s="575" t="s">
        <v>3441</v>
      </c>
      <c r="J963" s="575" t="s">
        <v>3441</v>
      </c>
      <c r="K963" s="575" t="s">
        <v>3441</v>
      </c>
      <c r="L963" s="575" t="s">
        <v>3441</v>
      </c>
      <c r="M963" s="575" t="s">
        <v>3441</v>
      </c>
    </row>
    <row r="964" spans="1:13" s="575" customFormat="1" x14ac:dyDescent="0.3">
      <c r="A964" s="575">
        <v>525400</v>
      </c>
      <c r="B964" s="613" t="s">
        <v>1885</v>
      </c>
      <c r="C964" s="575" t="s">
        <v>3441</v>
      </c>
      <c r="D964" s="575" t="s">
        <v>3441</v>
      </c>
      <c r="E964" s="575" t="s">
        <v>3441</v>
      </c>
      <c r="F964" s="575" t="s">
        <v>3441</v>
      </c>
      <c r="G964" s="575" t="s">
        <v>3441</v>
      </c>
      <c r="H964" s="575" t="s">
        <v>3441</v>
      </c>
      <c r="I964" s="575" t="s">
        <v>3441</v>
      </c>
      <c r="J964" s="575" t="s">
        <v>3441</v>
      </c>
      <c r="K964" s="575" t="s">
        <v>3441</v>
      </c>
      <c r="L964" s="575" t="s">
        <v>3441</v>
      </c>
      <c r="M964" s="575" t="s">
        <v>3441</v>
      </c>
    </row>
    <row r="965" spans="1:13" s="575" customFormat="1" x14ac:dyDescent="0.3">
      <c r="A965" s="575">
        <v>525419</v>
      </c>
      <c r="B965" s="613" t="s">
        <v>1885</v>
      </c>
      <c r="C965" s="575" t="s">
        <v>3441</v>
      </c>
      <c r="D965" s="575" t="s">
        <v>3441</v>
      </c>
      <c r="E965" s="575" t="s">
        <v>3441</v>
      </c>
      <c r="F965" s="575" t="s">
        <v>3441</v>
      </c>
      <c r="G965" s="575" t="s">
        <v>3441</v>
      </c>
      <c r="H965" s="575" t="s">
        <v>3441</v>
      </c>
      <c r="I965" s="575" t="s">
        <v>3441</v>
      </c>
      <c r="J965" s="575" t="s">
        <v>3441</v>
      </c>
      <c r="K965" s="575" t="s">
        <v>3441</v>
      </c>
      <c r="L965" s="575" t="s">
        <v>3441</v>
      </c>
      <c r="M965" s="575" t="s">
        <v>3441</v>
      </c>
    </row>
    <row r="966" spans="1:13" s="575" customFormat="1" x14ac:dyDescent="0.3">
      <c r="A966" s="575">
        <v>525436</v>
      </c>
      <c r="B966" s="613" t="s">
        <v>1885</v>
      </c>
      <c r="C966" s="575" t="s">
        <v>3441</v>
      </c>
      <c r="D966" s="575" t="s">
        <v>3441</v>
      </c>
      <c r="E966" s="575" t="s">
        <v>3441</v>
      </c>
      <c r="F966" s="575" t="s">
        <v>3441</v>
      </c>
      <c r="G966" s="575" t="s">
        <v>3441</v>
      </c>
      <c r="H966" s="575" t="s">
        <v>3441</v>
      </c>
      <c r="I966" s="575" t="s">
        <v>3441</v>
      </c>
      <c r="J966" s="575" t="s">
        <v>3441</v>
      </c>
      <c r="K966" s="575" t="s">
        <v>3441</v>
      </c>
      <c r="L966" s="575" t="s">
        <v>3441</v>
      </c>
      <c r="M966" s="575" t="s">
        <v>3441</v>
      </c>
    </row>
    <row r="967" spans="1:13" s="575" customFormat="1" x14ac:dyDescent="0.3">
      <c r="A967" s="575">
        <v>525437</v>
      </c>
      <c r="B967" s="613" t="s">
        <v>1885</v>
      </c>
      <c r="C967" s="575" t="s">
        <v>3441</v>
      </c>
      <c r="D967" s="575" t="s">
        <v>3441</v>
      </c>
      <c r="E967" s="575" t="s">
        <v>3441</v>
      </c>
      <c r="F967" s="575" t="s">
        <v>3441</v>
      </c>
      <c r="G967" s="575" t="s">
        <v>3441</v>
      </c>
      <c r="H967" s="575" t="s">
        <v>3441</v>
      </c>
      <c r="I967" s="575" t="s">
        <v>3441</v>
      </c>
      <c r="J967" s="575" t="s">
        <v>3441</v>
      </c>
      <c r="K967" s="575" t="s">
        <v>3441</v>
      </c>
      <c r="L967" s="575" t="s">
        <v>3441</v>
      </c>
      <c r="M967" s="575" t="s">
        <v>3441</v>
      </c>
    </row>
    <row r="968" spans="1:13" s="575" customFormat="1" x14ac:dyDescent="0.3">
      <c r="A968" s="575">
        <v>525440</v>
      </c>
      <c r="B968" s="613" t="s">
        <v>1885</v>
      </c>
      <c r="C968" s="575" t="s">
        <v>3441</v>
      </c>
      <c r="D968" s="575" t="s">
        <v>3441</v>
      </c>
      <c r="E968" s="575" t="s">
        <v>3441</v>
      </c>
      <c r="F968" s="575" t="s">
        <v>3441</v>
      </c>
      <c r="G968" s="575" t="s">
        <v>3441</v>
      </c>
      <c r="H968" s="575" t="s">
        <v>3441</v>
      </c>
      <c r="I968" s="575" t="s">
        <v>3441</v>
      </c>
      <c r="J968" s="575" t="s">
        <v>3441</v>
      </c>
      <c r="K968" s="575" t="s">
        <v>3441</v>
      </c>
      <c r="L968" s="575" t="s">
        <v>3441</v>
      </c>
      <c r="M968" s="575" t="s">
        <v>3441</v>
      </c>
    </row>
    <row r="969" spans="1:13" s="575" customFormat="1" x14ac:dyDescent="0.3">
      <c r="A969" s="575">
        <v>525441</v>
      </c>
      <c r="B969" s="613" t="s">
        <v>1885</v>
      </c>
      <c r="C969" s="575" t="s">
        <v>3441</v>
      </c>
      <c r="D969" s="575" t="s">
        <v>3441</v>
      </c>
      <c r="E969" s="575" t="s">
        <v>3441</v>
      </c>
      <c r="F969" s="575" t="s">
        <v>3441</v>
      </c>
      <c r="G969" s="575" t="s">
        <v>3441</v>
      </c>
      <c r="H969" s="575" t="s">
        <v>3441</v>
      </c>
      <c r="I969" s="575" t="s">
        <v>3441</v>
      </c>
      <c r="J969" s="575" t="s">
        <v>3441</v>
      </c>
      <c r="K969" s="575" t="s">
        <v>3441</v>
      </c>
      <c r="L969" s="575" t="s">
        <v>3441</v>
      </c>
      <c r="M969" s="575" t="s">
        <v>3441</v>
      </c>
    </row>
    <row r="970" spans="1:13" s="575" customFormat="1" x14ac:dyDescent="0.3">
      <c r="A970" s="575">
        <v>525447</v>
      </c>
      <c r="B970" s="613" t="s">
        <v>1885</v>
      </c>
      <c r="C970" s="575" t="s">
        <v>3441</v>
      </c>
      <c r="D970" s="575" t="s">
        <v>3441</v>
      </c>
      <c r="E970" s="575" t="s">
        <v>3441</v>
      </c>
      <c r="F970" s="575" t="s">
        <v>3441</v>
      </c>
      <c r="G970" s="575" t="s">
        <v>3441</v>
      </c>
      <c r="H970" s="575" t="s">
        <v>3441</v>
      </c>
      <c r="I970" s="575" t="s">
        <v>3441</v>
      </c>
      <c r="J970" s="575" t="s">
        <v>3441</v>
      </c>
      <c r="K970" s="575" t="s">
        <v>3441</v>
      </c>
      <c r="L970" s="575" t="s">
        <v>3441</v>
      </c>
      <c r="M970" s="575" t="s">
        <v>3441</v>
      </c>
    </row>
    <row r="971" spans="1:13" s="575" customFormat="1" x14ac:dyDescent="0.3">
      <c r="A971" s="575">
        <v>525453</v>
      </c>
      <c r="B971" s="613" t="s">
        <v>1885</v>
      </c>
      <c r="C971" s="575" t="s">
        <v>3441</v>
      </c>
      <c r="D971" s="575" t="s">
        <v>3441</v>
      </c>
      <c r="E971" s="575" t="s">
        <v>3441</v>
      </c>
      <c r="F971" s="575" t="s">
        <v>3441</v>
      </c>
      <c r="G971" s="575" t="s">
        <v>3441</v>
      </c>
      <c r="H971" s="575" t="s">
        <v>3441</v>
      </c>
      <c r="I971" s="575" t="s">
        <v>3441</v>
      </c>
      <c r="J971" s="575" t="s">
        <v>3441</v>
      </c>
      <c r="K971" s="575" t="s">
        <v>3441</v>
      </c>
      <c r="L971" s="575" t="s">
        <v>3441</v>
      </c>
      <c r="M971" s="575" t="s">
        <v>3441</v>
      </c>
    </row>
    <row r="972" spans="1:13" s="575" customFormat="1" x14ac:dyDescent="0.3">
      <c r="A972" s="575">
        <v>525454</v>
      </c>
      <c r="B972" s="613" t="s">
        <v>1885</v>
      </c>
      <c r="C972" s="575" t="s">
        <v>3441</v>
      </c>
      <c r="D972" s="575" t="s">
        <v>3441</v>
      </c>
      <c r="E972" s="575" t="s">
        <v>3441</v>
      </c>
      <c r="F972" s="575" t="s">
        <v>3441</v>
      </c>
      <c r="G972" s="575" t="s">
        <v>3441</v>
      </c>
      <c r="H972" s="575" t="s">
        <v>3441</v>
      </c>
      <c r="I972" s="575" t="s">
        <v>3441</v>
      </c>
      <c r="J972" s="575" t="s">
        <v>3441</v>
      </c>
      <c r="K972" s="575" t="s">
        <v>3441</v>
      </c>
      <c r="L972" s="575" t="s">
        <v>3441</v>
      </c>
      <c r="M972" s="575" t="s">
        <v>3441</v>
      </c>
    </row>
    <row r="973" spans="1:13" s="575" customFormat="1" x14ac:dyDescent="0.3">
      <c r="A973" s="575">
        <v>525465</v>
      </c>
      <c r="B973" s="613" t="s">
        <v>1885</v>
      </c>
      <c r="C973" s="575" t="s">
        <v>3441</v>
      </c>
      <c r="D973" s="575" t="s">
        <v>3441</v>
      </c>
      <c r="E973" s="575" t="s">
        <v>3441</v>
      </c>
      <c r="F973" s="575" t="s">
        <v>3441</v>
      </c>
      <c r="G973" s="575" t="s">
        <v>3441</v>
      </c>
      <c r="H973" s="575" t="s">
        <v>3441</v>
      </c>
      <c r="I973" s="575" t="s">
        <v>3441</v>
      </c>
      <c r="J973" s="575" t="s">
        <v>3441</v>
      </c>
      <c r="K973" s="575" t="s">
        <v>3441</v>
      </c>
      <c r="L973" s="575" t="s">
        <v>3441</v>
      </c>
      <c r="M973" s="575" t="s">
        <v>3441</v>
      </c>
    </row>
    <row r="974" spans="1:13" s="575" customFormat="1" x14ac:dyDescent="0.3">
      <c r="A974" s="575">
        <v>525467</v>
      </c>
      <c r="B974" s="613" t="s">
        <v>1885</v>
      </c>
      <c r="C974" s="575" t="s">
        <v>3441</v>
      </c>
      <c r="D974" s="575" t="s">
        <v>3441</v>
      </c>
      <c r="E974" s="575" t="s">
        <v>3441</v>
      </c>
      <c r="F974" s="575" t="s">
        <v>3441</v>
      </c>
      <c r="G974" s="575" t="s">
        <v>3441</v>
      </c>
      <c r="H974" s="575" t="s">
        <v>3441</v>
      </c>
      <c r="I974" s="575" t="s">
        <v>3441</v>
      </c>
      <c r="J974" s="575" t="s">
        <v>3441</v>
      </c>
      <c r="K974" s="575" t="s">
        <v>3441</v>
      </c>
      <c r="L974" s="575" t="s">
        <v>3441</v>
      </c>
      <c r="M974" s="575" t="s">
        <v>3441</v>
      </c>
    </row>
    <row r="975" spans="1:13" s="575" customFormat="1" x14ac:dyDescent="0.3">
      <c r="A975" s="575">
        <v>525473</v>
      </c>
      <c r="B975" s="613" t="s">
        <v>1885</v>
      </c>
      <c r="C975" s="575" t="s">
        <v>3441</v>
      </c>
      <c r="D975" s="575" t="s">
        <v>3441</v>
      </c>
      <c r="E975" s="575" t="s">
        <v>3441</v>
      </c>
      <c r="F975" s="575" t="s">
        <v>3441</v>
      </c>
      <c r="G975" s="575" t="s">
        <v>3441</v>
      </c>
      <c r="H975" s="575" t="s">
        <v>3441</v>
      </c>
      <c r="I975" s="575" t="s">
        <v>3441</v>
      </c>
      <c r="J975" s="575" t="s">
        <v>3441</v>
      </c>
      <c r="K975" s="575" t="s">
        <v>3441</v>
      </c>
      <c r="L975" s="575" t="s">
        <v>3441</v>
      </c>
      <c r="M975" s="575" t="s">
        <v>3441</v>
      </c>
    </row>
    <row r="976" spans="1:13" s="575" customFormat="1" x14ac:dyDescent="0.3">
      <c r="A976" s="575">
        <v>525484</v>
      </c>
      <c r="B976" s="613" t="s">
        <v>1885</v>
      </c>
      <c r="C976" s="575" t="s">
        <v>3441</v>
      </c>
      <c r="D976" s="575" t="s">
        <v>3441</v>
      </c>
      <c r="E976" s="575" t="s">
        <v>3441</v>
      </c>
      <c r="F976" s="575" t="s">
        <v>3441</v>
      </c>
      <c r="G976" s="575" t="s">
        <v>3441</v>
      </c>
      <c r="H976" s="575" t="s">
        <v>3441</v>
      </c>
      <c r="I976" s="575" t="s">
        <v>3441</v>
      </c>
      <c r="J976" s="575" t="s">
        <v>3441</v>
      </c>
      <c r="K976" s="575" t="s">
        <v>3441</v>
      </c>
      <c r="L976" s="575" t="s">
        <v>3441</v>
      </c>
      <c r="M976" s="575" t="s">
        <v>3441</v>
      </c>
    </row>
    <row r="977" spans="1:13" s="575" customFormat="1" x14ac:dyDescent="0.3">
      <c r="A977" s="575">
        <v>525510</v>
      </c>
      <c r="B977" s="613" t="s">
        <v>1885</v>
      </c>
      <c r="C977" s="575" t="s">
        <v>3441</v>
      </c>
      <c r="D977" s="575" t="s">
        <v>3441</v>
      </c>
      <c r="E977" s="575" t="s">
        <v>3441</v>
      </c>
      <c r="F977" s="575" t="s">
        <v>3441</v>
      </c>
      <c r="G977" s="575" t="s">
        <v>3441</v>
      </c>
      <c r="H977" s="575" t="s">
        <v>3441</v>
      </c>
      <c r="I977" s="575" t="s">
        <v>3441</v>
      </c>
      <c r="J977" s="575" t="s">
        <v>3441</v>
      </c>
      <c r="K977" s="575" t="s">
        <v>3441</v>
      </c>
      <c r="L977" s="575" t="s">
        <v>3441</v>
      </c>
      <c r="M977" s="575" t="s">
        <v>3441</v>
      </c>
    </row>
    <row r="978" spans="1:13" s="575" customFormat="1" x14ac:dyDescent="0.3">
      <c r="A978" s="575">
        <v>525512</v>
      </c>
      <c r="B978" s="613" t="s">
        <v>1885</v>
      </c>
      <c r="C978" s="575" t="s">
        <v>3441</v>
      </c>
      <c r="D978" s="575" t="s">
        <v>3441</v>
      </c>
      <c r="E978" s="575" t="s">
        <v>3441</v>
      </c>
      <c r="F978" s="575" t="s">
        <v>3441</v>
      </c>
      <c r="G978" s="575" t="s">
        <v>3441</v>
      </c>
      <c r="H978" s="575" t="s">
        <v>3441</v>
      </c>
      <c r="I978" s="575" t="s">
        <v>3441</v>
      </c>
      <c r="J978" s="575" t="s">
        <v>3441</v>
      </c>
      <c r="K978" s="575" t="s">
        <v>3441</v>
      </c>
      <c r="L978" s="575" t="s">
        <v>3441</v>
      </c>
      <c r="M978" s="575" t="s">
        <v>3441</v>
      </c>
    </row>
    <row r="979" spans="1:13" s="575" customFormat="1" x14ac:dyDescent="0.3">
      <c r="A979" s="575">
        <v>525522</v>
      </c>
      <c r="B979" s="613" t="s">
        <v>1885</v>
      </c>
      <c r="C979" s="575" t="s">
        <v>3441</v>
      </c>
      <c r="D979" s="575" t="s">
        <v>3441</v>
      </c>
      <c r="E979" s="575" t="s">
        <v>3441</v>
      </c>
      <c r="F979" s="575" t="s">
        <v>3441</v>
      </c>
      <c r="G979" s="575" t="s">
        <v>3441</v>
      </c>
      <c r="H979" s="575" t="s">
        <v>3441</v>
      </c>
      <c r="I979" s="575" t="s">
        <v>3441</v>
      </c>
      <c r="J979" s="575" t="s">
        <v>3441</v>
      </c>
      <c r="K979" s="575" t="s">
        <v>3441</v>
      </c>
      <c r="L979" s="575" t="s">
        <v>3441</v>
      </c>
      <c r="M979" s="575" t="s">
        <v>3441</v>
      </c>
    </row>
    <row r="980" spans="1:13" s="575" customFormat="1" x14ac:dyDescent="0.3">
      <c r="A980" s="575">
        <v>525537</v>
      </c>
      <c r="B980" s="613" t="s">
        <v>1885</v>
      </c>
      <c r="C980" s="575" t="s">
        <v>3441</v>
      </c>
      <c r="D980" s="575" t="s">
        <v>3441</v>
      </c>
      <c r="E980" s="575" t="s">
        <v>3441</v>
      </c>
      <c r="F980" s="575" t="s">
        <v>3441</v>
      </c>
      <c r="G980" s="575" t="s">
        <v>3441</v>
      </c>
      <c r="H980" s="575" t="s">
        <v>3441</v>
      </c>
      <c r="I980" s="575" t="s">
        <v>3441</v>
      </c>
      <c r="J980" s="575" t="s">
        <v>3441</v>
      </c>
      <c r="K980" s="575" t="s">
        <v>3441</v>
      </c>
      <c r="L980" s="575" t="s">
        <v>3441</v>
      </c>
      <c r="M980" s="575" t="s">
        <v>3441</v>
      </c>
    </row>
    <row r="981" spans="1:13" s="575" customFormat="1" x14ac:dyDescent="0.3">
      <c r="A981" s="575">
        <v>525544</v>
      </c>
      <c r="B981" s="613" t="s">
        <v>1885</v>
      </c>
      <c r="C981" s="575" t="s">
        <v>3441</v>
      </c>
      <c r="D981" s="575" t="s">
        <v>3441</v>
      </c>
      <c r="E981" s="575" t="s">
        <v>3441</v>
      </c>
      <c r="F981" s="575" t="s">
        <v>3441</v>
      </c>
      <c r="G981" s="575" t="s">
        <v>3441</v>
      </c>
      <c r="H981" s="575" t="s">
        <v>3441</v>
      </c>
      <c r="I981" s="575" t="s">
        <v>3441</v>
      </c>
      <c r="J981" s="575" t="s">
        <v>3441</v>
      </c>
      <c r="K981" s="575" t="s">
        <v>3441</v>
      </c>
      <c r="L981" s="575" t="s">
        <v>3441</v>
      </c>
      <c r="M981" s="575" t="s">
        <v>3441</v>
      </c>
    </row>
    <row r="982" spans="1:13" s="575" customFormat="1" x14ac:dyDescent="0.3">
      <c r="A982" s="575">
        <v>525553</v>
      </c>
      <c r="B982" s="613" t="s">
        <v>1885</v>
      </c>
      <c r="C982" s="575" t="s">
        <v>3441</v>
      </c>
      <c r="D982" s="575" t="s">
        <v>3441</v>
      </c>
      <c r="E982" s="575" t="s">
        <v>3441</v>
      </c>
      <c r="F982" s="575" t="s">
        <v>3441</v>
      </c>
      <c r="G982" s="575" t="s">
        <v>3441</v>
      </c>
      <c r="H982" s="575" t="s">
        <v>3441</v>
      </c>
      <c r="I982" s="575" t="s">
        <v>3441</v>
      </c>
      <c r="J982" s="575" t="s">
        <v>3441</v>
      </c>
      <c r="K982" s="575" t="s">
        <v>3441</v>
      </c>
      <c r="L982" s="575" t="s">
        <v>3441</v>
      </c>
      <c r="M982" s="575" t="s">
        <v>3441</v>
      </c>
    </row>
    <row r="983" spans="1:13" s="575" customFormat="1" x14ac:dyDescent="0.3">
      <c r="A983" s="575">
        <v>525561</v>
      </c>
      <c r="B983" s="613" t="s">
        <v>1885</v>
      </c>
      <c r="C983" s="575" t="s">
        <v>3441</v>
      </c>
      <c r="D983" s="575" t="s">
        <v>3441</v>
      </c>
      <c r="E983" s="575" t="s">
        <v>3441</v>
      </c>
      <c r="F983" s="575" t="s">
        <v>3441</v>
      </c>
      <c r="G983" s="575" t="s">
        <v>3441</v>
      </c>
      <c r="H983" s="575" t="s">
        <v>3441</v>
      </c>
      <c r="I983" s="575" t="s">
        <v>3441</v>
      </c>
      <c r="J983" s="575" t="s">
        <v>3441</v>
      </c>
      <c r="K983" s="575" t="s">
        <v>3441</v>
      </c>
      <c r="L983" s="575" t="s">
        <v>3441</v>
      </c>
      <c r="M983" s="575" t="s">
        <v>3441</v>
      </c>
    </row>
    <row r="984" spans="1:13" s="575" customFormat="1" x14ac:dyDescent="0.3">
      <c r="A984" s="575">
        <v>525563</v>
      </c>
      <c r="B984" s="613" t="s">
        <v>1885</v>
      </c>
      <c r="C984" s="575" t="s">
        <v>3441</v>
      </c>
      <c r="D984" s="575" t="s">
        <v>3441</v>
      </c>
      <c r="E984" s="575" t="s">
        <v>3441</v>
      </c>
      <c r="F984" s="575" t="s">
        <v>3441</v>
      </c>
      <c r="G984" s="575" t="s">
        <v>3441</v>
      </c>
      <c r="H984" s="575" t="s">
        <v>3441</v>
      </c>
      <c r="I984" s="575" t="s">
        <v>3441</v>
      </c>
      <c r="J984" s="575" t="s">
        <v>3441</v>
      </c>
      <c r="K984" s="575" t="s">
        <v>3441</v>
      </c>
      <c r="L984" s="575" t="s">
        <v>3441</v>
      </c>
      <c r="M984" s="575" t="s">
        <v>3441</v>
      </c>
    </row>
    <row r="985" spans="1:13" s="575" customFormat="1" x14ac:dyDescent="0.3">
      <c r="A985" s="575">
        <v>525581</v>
      </c>
      <c r="B985" s="613" t="s">
        <v>1885</v>
      </c>
      <c r="C985" s="575" t="s">
        <v>3441</v>
      </c>
      <c r="D985" s="575" t="s">
        <v>3441</v>
      </c>
      <c r="E985" s="575" t="s">
        <v>3441</v>
      </c>
      <c r="F985" s="575" t="s">
        <v>3441</v>
      </c>
      <c r="G985" s="575" t="s">
        <v>3441</v>
      </c>
      <c r="H985" s="575" t="s">
        <v>3441</v>
      </c>
      <c r="I985" s="575" t="s">
        <v>3441</v>
      </c>
      <c r="J985" s="575" t="s">
        <v>3441</v>
      </c>
      <c r="K985" s="575" t="s">
        <v>3441</v>
      </c>
      <c r="L985" s="575" t="s">
        <v>3441</v>
      </c>
      <c r="M985" s="575" t="s">
        <v>3441</v>
      </c>
    </row>
    <row r="986" spans="1:13" s="575" customFormat="1" x14ac:dyDescent="0.3">
      <c r="A986" s="575">
        <v>525587</v>
      </c>
      <c r="B986" s="613" t="s">
        <v>1885</v>
      </c>
      <c r="C986" s="575" t="s">
        <v>3441</v>
      </c>
      <c r="D986" s="575" t="s">
        <v>3441</v>
      </c>
      <c r="E986" s="575" t="s">
        <v>3441</v>
      </c>
      <c r="F986" s="575" t="s">
        <v>3441</v>
      </c>
      <c r="G986" s="575" t="s">
        <v>3441</v>
      </c>
      <c r="H986" s="575" t="s">
        <v>3441</v>
      </c>
      <c r="I986" s="575" t="s">
        <v>3441</v>
      </c>
      <c r="J986" s="575" t="s">
        <v>3441</v>
      </c>
      <c r="K986" s="575" t="s">
        <v>3441</v>
      </c>
      <c r="L986" s="575" t="s">
        <v>3441</v>
      </c>
      <c r="M986" s="575" t="s">
        <v>3441</v>
      </c>
    </row>
    <row r="987" spans="1:13" s="575" customFormat="1" x14ac:dyDescent="0.3">
      <c r="A987" s="575">
        <v>525593</v>
      </c>
      <c r="B987" s="613" t="s">
        <v>1885</v>
      </c>
      <c r="C987" s="575" t="s">
        <v>3441</v>
      </c>
      <c r="D987" s="575" t="s">
        <v>3441</v>
      </c>
      <c r="E987" s="575" t="s">
        <v>3441</v>
      </c>
      <c r="F987" s="575" t="s">
        <v>3441</v>
      </c>
      <c r="G987" s="575" t="s">
        <v>3441</v>
      </c>
      <c r="H987" s="575" t="s">
        <v>3441</v>
      </c>
      <c r="I987" s="575" t="s">
        <v>3441</v>
      </c>
      <c r="J987" s="575" t="s">
        <v>3441</v>
      </c>
      <c r="K987" s="575" t="s">
        <v>3441</v>
      </c>
      <c r="L987" s="575" t="s">
        <v>3441</v>
      </c>
      <c r="M987" s="575" t="s">
        <v>3441</v>
      </c>
    </row>
    <row r="988" spans="1:13" s="575" customFormat="1" x14ac:dyDescent="0.3">
      <c r="A988" s="575">
        <v>525595</v>
      </c>
      <c r="B988" s="613" t="s">
        <v>1885</v>
      </c>
      <c r="C988" s="575" t="s">
        <v>3441</v>
      </c>
      <c r="D988" s="575" t="s">
        <v>3441</v>
      </c>
      <c r="E988" s="575" t="s">
        <v>3441</v>
      </c>
      <c r="F988" s="575" t="s">
        <v>3441</v>
      </c>
      <c r="G988" s="575" t="s">
        <v>3441</v>
      </c>
      <c r="H988" s="575" t="s">
        <v>3441</v>
      </c>
      <c r="I988" s="575" t="s">
        <v>3441</v>
      </c>
      <c r="J988" s="575" t="s">
        <v>3441</v>
      </c>
      <c r="K988" s="575" t="s">
        <v>3441</v>
      </c>
      <c r="L988" s="575" t="s">
        <v>3441</v>
      </c>
      <c r="M988" s="575" t="s">
        <v>3441</v>
      </c>
    </row>
    <row r="989" spans="1:13" s="575" customFormat="1" x14ac:dyDescent="0.3">
      <c r="A989" s="575">
        <v>525596</v>
      </c>
      <c r="B989" s="613" t="s">
        <v>1885</v>
      </c>
      <c r="C989" s="575" t="s">
        <v>3441</v>
      </c>
      <c r="D989" s="575" t="s">
        <v>3441</v>
      </c>
      <c r="E989" s="575" t="s">
        <v>3441</v>
      </c>
      <c r="F989" s="575" t="s">
        <v>3441</v>
      </c>
      <c r="G989" s="575" t="s">
        <v>3441</v>
      </c>
      <c r="H989" s="575" t="s">
        <v>3441</v>
      </c>
      <c r="I989" s="575" t="s">
        <v>3441</v>
      </c>
      <c r="J989" s="575" t="s">
        <v>3441</v>
      </c>
      <c r="K989" s="575" t="s">
        <v>3441</v>
      </c>
      <c r="L989" s="575" t="s">
        <v>3441</v>
      </c>
      <c r="M989" s="575" t="s">
        <v>3441</v>
      </c>
    </row>
    <row r="990" spans="1:13" s="575" customFormat="1" x14ac:dyDescent="0.3">
      <c r="A990" s="575">
        <v>525621</v>
      </c>
      <c r="B990" s="613" t="s">
        <v>1885</v>
      </c>
      <c r="C990" s="575" t="s">
        <v>3441</v>
      </c>
      <c r="D990" s="575" t="s">
        <v>3441</v>
      </c>
      <c r="E990" s="575" t="s">
        <v>3441</v>
      </c>
      <c r="F990" s="575" t="s">
        <v>3441</v>
      </c>
      <c r="G990" s="575" t="s">
        <v>3441</v>
      </c>
      <c r="H990" s="575" t="s">
        <v>3441</v>
      </c>
      <c r="I990" s="575" t="s">
        <v>3441</v>
      </c>
      <c r="J990" s="575" t="s">
        <v>3441</v>
      </c>
      <c r="K990" s="575" t="s">
        <v>3441</v>
      </c>
      <c r="L990" s="575" t="s">
        <v>3441</v>
      </c>
      <c r="M990" s="575" t="s">
        <v>3441</v>
      </c>
    </row>
    <row r="991" spans="1:13" s="575" customFormat="1" x14ac:dyDescent="0.3">
      <c r="A991" s="575">
        <v>525649</v>
      </c>
      <c r="B991" s="613" t="s">
        <v>1885</v>
      </c>
      <c r="C991" s="575" t="s">
        <v>3441</v>
      </c>
      <c r="D991" s="575" t="s">
        <v>3441</v>
      </c>
      <c r="E991" s="575" t="s">
        <v>3441</v>
      </c>
      <c r="F991" s="575" t="s">
        <v>3441</v>
      </c>
      <c r="G991" s="575" t="s">
        <v>3441</v>
      </c>
      <c r="H991" s="575" t="s">
        <v>3441</v>
      </c>
      <c r="I991" s="575" t="s">
        <v>3441</v>
      </c>
      <c r="J991" s="575" t="s">
        <v>3441</v>
      </c>
      <c r="K991" s="575" t="s">
        <v>3441</v>
      </c>
      <c r="L991" s="575" t="s">
        <v>3441</v>
      </c>
      <c r="M991" s="575" t="s">
        <v>3441</v>
      </c>
    </row>
    <row r="992" spans="1:13" s="575" customFormat="1" x14ac:dyDescent="0.3">
      <c r="A992" s="575">
        <v>525650</v>
      </c>
      <c r="B992" s="613" t="s">
        <v>1885</v>
      </c>
      <c r="C992" s="575" t="s">
        <v>3441</v>
      </c>
      <c r="D992" s="575" t="s">
        <v>3441</v>
      </c>
      <c r="E992" s="575" t="s">
        <v>3441</v>
      </c>
      <c r="F992" s="575" t="s">
        <v>3441</v>
      </c>
      <c r="G992" s="575" t="s">
        <v>3441</v>
      </c>
      <c r="H992" s="575" t="s">
        <v>3441</v>
      </c>
      <c r="I992" s="575" t="s">
        <v>3441</v>
      </c>
      <c r="J992" s="575" t="s">
        <v>3441</v>
      </c>
      <c r="K992" s="575" t="s">
        <v>3441</v>
      </c>
      <c r="L992" s="575" t="s">
        <v>3441</v>
      </c>
      <c r="M992" s="575" t="s">
        <v>3441</v>
      </c>
    </row>
    <row r="993" spans="1:13" s="575" customFormat="1" x14ac:dyDescent="0.3">
      <c r="A993" s="575">
        <v>525654</v>
      </c>
      <c r="B993" s="613" t="s">
        <v>1885</v>
      </c>
      <c r="C993" s="575" t="s">
        <v>3441</v>
      </c>
      <c r="D993" s="575" t="s">
        <v>3441</v>
      </c>
      <c r="E993" s="575" t="s">
        <v>3441</v>
      </c>
      <c r="F993" s="575" t="s">
        <v>3441</v>
      </c>
      <c r="G993" s="575" t="s">
        <v>3441</v>
      </c>
      <c r="H993" s="575" t="s">
        <v>3441</v>
      </c>
      <c r="I993" s="575" t="s">
        <v>3441</v>
      </c>
      <c r="J993" s="575" t="s">
        <v>3441</v>
      </c>
      <c r="K993" s="575" t="s">
        <v>3441</v>
      </c>
      <c r="L993" s="575" t="s">
        <v>3441</v>
      </c>
      <c r="M993" s="575" t="s">
        <v>3441</v>
      </c>
    </row>
    <row r="994" spans="1:13" s="575" customFormat="1" x14ac:dyDescent="0.3">
      <c r="A994" s="575">
        <v>525659</v>
      </c>
      <c r="B994" s="613" t="s">
        <v>1885</v>
      </c>
      <c r="C994" s="575" t="s">
        <v>3441</v>
      </c>
      <c r="D994" s="575" t="s">
        <v>3441</v>
      </c>
      <c r="E994" s="575" t="s">
        <v>3441</v>
      </c>
      <c r="F994" s="575" t="s">
        <v>3441</v>
      </c>
      <c r="G994" s="575" t="s">
        <v>3441</v>
      </c>
      <c r="H994" s="575" t="s">
        <v>3441</v>
      </c>
      <c r="I994" s="575" t="s">
        <v>3441</v>
      </c>
      <c r="J994" s="575" t="s">
        <v>3441</v>
      </c>
      <c r="K994" s="575" t="s">
        <v>3441</v>
      </c>
      <c r="L994" s="575" t="s">
        <v>3441</v>
      </c>
      <c r="M994" s="575" t="s">
        <v>3441</v>
      </c>
    </row>
    <row r="995" spans="1:13" s="575" customFormat="1" x14ac:dyDescent="0.3">
      <c r="A995" s="575">
        <v>525662</v>
      </c>
      <c r="B995" s="613" t="s">
        <v>1885</v>
      </c>
      <c r="C995" s="575" t="s">
        <v>3441</v>
      </c>
      <c r="D995" s="575" t="s">
        <v>3441</v>
      </c>
      <c r="E995" s="575" t="s">
        <v>3441</v>
      </c>
      <c r="F995" s="575" t="s">
        <v>3441</v>
      </c>
      <c r="G995" s="575" t="s">
        <v>3441</v>
      </c>
      <c r="H995" s="575" t="s">
        <v>3441</v>
      </c>
      <c r="I995" s="575" t="s">
        <v>3441</v>
      </c>
      <c r="J995" s="575" t="s">
        <v>3441</v>
      </c>
      <c r="K995" s="575" t="s">
        <v>3441</v>
      </c>
      <c r="L995" s="575" t="s">
        <v>3441</v>
      </c>
      <c r="M995" s="575" t="s">
        <v>3441</v>
      </c>
    </row>
    <row r="996" spans="1:13" s="575" customFormat="1" x14ac:dyDescent="0.3">
      <c r="A996" s="575">
        <v>525664</v>
      </c>
      <c r="B996" s="613" t="s">
        <v>1885</v>
      </c>
      <c r="C996" s="575" t="s">
        <v>3441</v>
      </c>
      <c r="D996" s="575" t="s">
        <v>3441</v>
      </c>
      <c r="E996" s="575" t="s">
        <v>3441</v>
      </c>
      <c r="F996" s="575" t="s">
        <v>3441</v>
      </c>
      <c r="G996" s="575" t="s">
        <v>3441</v>
      </c>
      <c r="H996" s="575" t="s">
        <v>3441</v>
      </c>
      <c r="I996" s="575" t="s">
        <v>3441</v>
      </c>
      <c r="J996" s="575" t="s">
        <v>3441</v>
      </c>
      <c r="K996" s="575" t="s">
        <v>3441</v>
      </c>
      <c r="L996" s="575" t="s">
        <v>3441</v>
      </c>
      <c r="M996" s="575" t="s">
        <v>3441</v>
      </c>
    </row>
    <row r="997" spans="1:13" s="575" customFormat="1" x14ac:dyDescent="0.3">
      <c r="A997" s="575">
        <v>525674</v>
      </c>
      <c r="B997" s="613" t="s">
        <v>1885</v>
      </c>
      <c r="C997" s="575" t="s">
        <v>3441</v>
      </c>
      <c r="D997" s="575" t="s">
        <v>3441</v>
      </c>
      <c r="E997" s="575" t="s">
        <v>3441</v>
      </c>
      <c r="F997" s="575" t="s">
        <v>3441</v>
      </c>
      <c r="G997" s="575" t="s">
        <v>3441</v>
      </c>
      <c r="H997" s="575" t="s">
        <v>3441</v>
      </c>
      <c r="I997" s="575" t="s">
        <v>3441</v>
      </c>
      <c r="J997" s="575" t="s">
        <v>3441</v>
      </c>
      <c r="K997" s="575" t="s">
        <v>3441</v>
      </c>
      <c r="L997" s="575" t="s">
        <v>3441</v>
      </c>
      <c r="M997" s="575" t="s">
        <v>3441</v>
      </c>
    </row>
    <row r="998" spans="1:13" s="575" customFormat="1" x14ac:dyDescent="0.3">
      <c r="A998" s="575">
        <v>525676</v>
      </c>
      <c r="B998" s="613" t="s">
        <v>1885</v>
      </c>
      <c r="C998" s="575" t="s">
        <v>3441</v>
      </c>
      <c r="D998" s="575" t="s">
        <v>3441</v>
      </c>
      <c r="E998" s="575" t="s">
        <v>3441</v>
      </c>
      <c r="F998" s="575" t="s">
        <v>3441</v>
      </c>
      <c r="G998" s="575" t="s">
        <v>3441</v>
      </c>
      <c r="H998" s="575" t="s">
        <v>3441</v>
      </c>
      <c r="I998" s="575" t="s">
        <v>3441</v>
      </c>
      <c r="J998" s="575" t="s">
        <v>3441</v>
      </c>
      <c r="K998" s="575" t="s">
        <v>3441</v>
      </c>
      <c r="L998" s="575" t="s">
        <v>3441</v>
      </c>
      <c r="M998" s="575" t="s">
        <v>3441</v>
      </c>
    </row>
    <row r="999" spans="1:13" s="575" customFormat="1" x14ac:dyDescent="0.3">
      <c r="A999" s="575">
        <v>525680</v>
      </c>
      <c r="B999" s="613" t="s">
        <v>1885</v>
      </c>
      <c r="C999" s="575" t="s">
        <v>3441</v>
      </c>
      <c r="D999" s="575" t="s">
        <v>3441</v>
      </c>
      <c r="E999" s="575" t="s">
        <v>3441</v>
      </c>
      <c r="F999" s="575" t="s">
        <v>3441</v>
      </c>
      <c r="G999" s="575" t="s">
        <v>3441</v>
      </c>
      <c r="H999" s="575" t="s">
        <v>3441</v>
      </c>
      <c r="I999" s="575" t="s">
        <v>3441</v>
      </c>
      <c r="J999" s="575" t="s">
        <v>3441</v>
      </c>
      <c r="K999" s="575" t="s">
        <v>3441</v>
      </c>
      <c r="L999" s="575" t="s">
        <v>3441</v>
      </c>
      <c r="M999" s="575" t="s">
        <v>3441</v>
      </c>
    </row>
    <row r="1000" spans="1:13" s="575" customFormat="1" x14ac:dyDescent="0.3">
      <c r="A1000" s="575">
        <v>525683</v>
      </c>
      <c r="B1000" s="613" t="s">
        <v>1885</v>
      </c>
      <c r="C1000" s="575" t="s">
        <v>3441</v>
      </c>
      <c r="D1000" s="575" t="s">
        <v>3441</v>
      </c>
      <c r="E1000" s="575" t="s">
        <v>3441</v>
      </c>
      <c r="F1000" s="575" t="s">
        <v>3441</v>
      </c>
      <c r="G1000" s="575" t="s">
        <v>3441</v>
      </c>
      <c r="H1000" s="575" t="s">
        <v>3441</v>
      </c>
      <c r="I1000" s="575" t="s">
        <v>3441</v>
      </c>
      <c r="J1000" s="575" t="s">
        <v>3441</v>
      </c>
      <c r="K1000" s="575" t="s">
        <v>3441</v>
      </c>
      <c r="L1000" s="575" t="s">
        <v>3441</v>
      </c>
      <c r="M1000" s="575" t="s">
        <v>3441</v>
      </c>
    </row>
    <row r="1001" spans="1:13" s="575" customFormat="1" x14ac:dyDescent="0.3">
      <c r="A1001" s="575">
        <v>525684</v>
      </c>
      <c r="B1001" s="613" t="s">
        <v>1885</v>
      </c>
      <c r="C1001" s="575" t="s">
        <v>3441</v>
      </c>
      <c r="D1001" s="575" t="s">
        <v>3441</v>
      </c>
      <c r="E1001" s="575" t="s">
        <v>3441</v>
      </c>
      <c r="F1001" s="575" t="s">
        <v>3441</v>
      </c>
      <c r="G1001" s="575" t="s">
        <v>3441</v>
      </c>
      <c r="H1001" s="575" t="s">
        <v>3441</v>
      </c>
      <c r="I1001" s="575" t="s">
        <v>3441</v>
      </c>
      <c r="J1001" s="575" t="s">
        <v>3441</v>
      </c>
      <c r="K1001" s="575" t="s">
        <v>3441</v>
      </c>
      <c r="L1001" s="575" t="s">
        <v>3441</v>
      </c>
      <c r="M1001" s="575" t="s">
        <v>3441</v>
      </c>
    </row>
    <row r="1002" spans="1:13" s="575" customFormat="1" x14ac:dyDescent="0.3">
      <c r="A1002" s="575">
        <v>525686</v>
      </c>
      <c r="B1002" s="613" t="s">
        <v>1885</v>
      </c>
      <c r="C1002" s="575" t="s">
        <v>3441</v>
      </c>
      <c r="D1002" s="575" t="s">
        <v>3441</v>
      </c>
      <c r="E1002" s="575" t="s">
        <v>3441</v>
      </c>
      <c r="F1002" s="575" t="s">
        <v>3441</v>
      </c>
      <c r="G1002" s="575" t="s">
        <v>3441</v>
      </c>
      <c r="H1002" s="575" t="s">
        <v>3441</v>
      </c>
      <c r="I1002" s="575" t="s">
        <v>3441</v>
      </c>
      <c r="J1002" s="575" t="s">
        <v>3441</v>
      </c>
      <c r="K1002" s="575" t="s">
        <v>3441</v>
      </c>
      <c r="L1002" s="575" t="s">
        <v>3441</v>
      </c>
      <c r="M1002" s="575" t="s">
        <v>3441</v>
      </c>
    </row>
    <row r="1003" spans="1:13" s="575" customFormat="1" x14ac:dyDescent="0.3">
      <c r="A1003" s="575">
        <v>525688</v>
      </c>
      <c r="B1003" s="613" t="s">
        <v>1885</v>
      </c>
      <c r="C1003" s="575" t="s">
        <v>3441</v>
      </c>
      <c r="D1003" s="575" t="s">
        <v>3441</v>
      </c>
      <c r="E1003" s="575" t="s">
        <v>3441</v>
      </c>
      <c r="F1003" s="575" t="s">
        <v>3441</v>
      </c>
      <c r="G1003" s="575" t="s">
        <v>3441</v>
      </c>
      <c r="H1003" s="575" t="s">
        <v>3441</v>
      </c>
      <c r="I1003" s="575" t="s">
        <v>3441</v>
      </c>
      <c r="J1003" s="575" t="s">
        <v>3441</v>
      </c>
      <c r="K1003" s="575" t="s">
        <v>3441</v>
      </c>
      <c r="L1003" s="575" t="s">
        <v>3441</v>
      </c>
      <c r="M1003" s="575" t="s">
        <v>3441</v>
      </c>
    </row>
    <row r="1004" spans="1:13" s="575" customFormat="1" x14ac:dyDescent="0.3">
      <c r="A1004" s="575">
        <v>518331</v>
      </c>
      <c r="B1004" s="613" t="s">
        <v>1885</v>
      </c>
      <c r="C1004" s="575" t="s">
        <v>3441</v>
      </c>
      <c r="D1004" s="575" t="s">
        <v>3441</v>
      </c>
      <c r="E1004" s="575" t="s">
        <v>3441</v>
      </c>
      <c r="F1004" s="575" t="s">
        <v>3441</v>
      </c>
      <c r="G1004" s="575" t="s">
        <v>3441</v>
      </c>
      <c r="H1004" s="575" t="s">
        <v>3441</v>
      </c>
      <c r="I1004" s="575" t="s">
        <v>3441</v>
      </c>
      <c r="J1004" s="575" t="s">
        <v>3441</v>
      </c>
      <c r="K1004" s="575" t="s">
        <v>3441</v>
      </c>
      <c r="L1004" s="575" t="s">
        <v>3441</v>
      </c>
      <c r="M1004" s="575" t="s">
        <v>3441</v>
      </c>
    </row>
    <row r="1005" spans="1:13" s="575" customFormat="1" x14ac:dyDescent="0.3">
      <c r="A1005" s="575">
        <v>522625</v>
      </c>
      <c r="B1005" s="613" t="s">
        <v>1885</v>
      </c>
      <c r="C1005" s="575" t="s">
        <v>3441</v>
      </c>
      <c r="D1005" s="575" t="s">
        <v>3441</v>
      </c>
      <c r="E1005" s="575" t="s">
        <v>3441</v>
      </c>
      <c r="F1005" s="575" t="s">
        <v>3441</v>
      </c>
      <c r="G1005" s="575" t="s">
        <v>3441</v>
      </c>
      <c r="H1005" s="575" t="s">
        <v>3441</v>
      </c>
      <c r="I1005" s="575" t="s">
        <v>3441</v>
      </c>
      <c r="J1005" s="575" t="s">
        <v>3441</v>
      </c>
      <c r="K1005" s="575" t="s">
        <v>3441</v>
      </c>
      <c r="L1005" s="575" t="s">
        <v>3441</v>
      </c>
      <c r="M1005" s="575" t="s">
        <v>3441</v>
      </c>
    </row>
    <row r="1006" spans="1:13" s="575" customFormat="1" x14ac:dyDescent="0.3">
      <c r="A1006" s="575">
        <v>523633</v>
      </c>
      <c r="B1006" s="613" t="s">
        <v>1885</v>
      </c>
      <c r="C1006" s="575" t="s">
        <v>3441</v>
      </c>
      <c r="D1006" s="575" t="s">
        <v>3441</v>
      </c>
      <c r="E1006" s="575" t="s">
        <v>3441</v>
      </c>
      <c r="F1006" s="575" t="s">
        <v>3441</v>
      </c>
      <c r="G1006" s="575" t="s">
        <v>3441</v>
      </c>
      <c r="H1006" s="575" t="s">
        <v>3441</v>
      </c>
      <c r="I1006" s="575" t="s">
        <v>3441</v>
      </c>
      <c r="J1006" s="575" t="s">
        <v>3441</v>
      </c>
      <c r="K1006" s="575" t="s">
        <v>3441</v>
      </c>
      <c r="L1006" s="575" t="s">
        <v>3441</v>
      </c>
      <c r="M1006" s="575" t="s">
        <v>3441</v>
      </c>
    </row>
    <row r="1007" spans="1:13" s="575" customFormat="1" x14ac:dyDescent="0.3">
      <c r="A1007" s="575">
        <v>523653</v>
      </c>
      <c r="B1007" s="613" t="s">
        <v>1885</v>
      </c>
      <c r="C1007" s="575" t="s">
        <v>3441</v>
      </c>
      <c r="D1007" s="575" t="s">
        <v>3441</v>
      </c>
      <c r="E1007" s="575" t="s">
        <v>3441</v>
      </c>
      <c r="F1007" s="575" t="s">
        <v>3441</v>
      </c>
      <c r="G1007" s="575" t="s">
        <v>3441</v>
      </c>
      <c r="H1007" s="575" t="s">
        <v>3441</v>
      </c>
      <c r="I1007" s="575" t="s">
        <v>3441</v>
      </c>
      <c r="J1007" s="575" t="s">
        <v>3441</v>
      </c>
      <c r="K1007" s="575" t="s">
        <v>3441</v>
      </c>
      <c r="L1007" s="575" t="s">
        <v>3441</v>
      </c>
      <c r="M1007" s="575" t="s">
        <v>3441</v>
      </c>
    </row>
    <row r="1008" spans="1:13" s="575" customFormat="1" x14ac:dyDescent="0.3">
      <c r="A1008" s="575">
        <v>524137</v>
      </c>
      <c r="B1008" s="613" t="s">
        <v>1885</v>
      </c>
      <c r="C1008" s="575" t="s">
        <v>3441</v>
      </c>
      <c r="D1008" s="575" t="s">
        <v>3441</v>
      </c>
      <c r="E1008" s="575" t="s">
        <v>3441</v>
      </c>
      <c r="F1008" s="575" t="s">
        <v>3441</v>
      </c>
      <c r="G1008" s="575" t="s">
        <v>3441</v>
      </c>
      <c r="H1008" s="575" t="s">
        <v>3441</v>
      </c>
      <c r="I1008" s="575" t="s">
        <v>3441</v>
      </c>
      <c r="J1008" s="575" t="s">
        <v>3441</v>
      </c>
      <c r="K1008" s="575" t="s">
        <v>3441</v>
      </c>
      <c r="L1008" s="575" t="s">
        <v>3441</v>
      </c>
      <c r="M1008" s="575" t="s">
        <v>3441</v>
      </c>
    </row>
    <row r="1009" spans="1:13" s="575" customFormat="1" x14ac:dyDescent="0.3">
      <c r="A1009" s="575">
        <v>524145</v>
      </c>
      <c r="B1009" s="613" t="s">
        <v>1885</v>
      </c>
      <c r="C1009" s="575" t="s">
        <v>3441</v>
      </c>
      <c r="D1009" s="575" t="s">
        <v>3441</v>
      </c>
      <c r="E1009" s="575" t="s">
        <v>3441</v>
      </c>
      <c r="F1009" s="575" t="s">
        <v>3441</v>
      </c>
      <c r="G1009" s="575" t="s">
        <v>3441</v>
      </c>
      <c r="H1009" s="575" t="s">
        <v>3441</v>
      </c>
      <c r="I1009" s="575" t="s">
        <v>3441</v>
      </c>
      <c r="J1009" s="575" t="s">
        <v>3441</v>
      </c>
      <c r="K1009" s="575" t="s">
        <v>3441</v>
      </c>
      <c r="L1009" s="575" t="s">
        <v>3441</v>
      </c>
      <c r="M1009" s="575" t="s">
        <v>3441</v>
      </c>
    </row>
    <row r="1010" spans="1:13" s="575" customFormat="1" x14ac:dyDescent="0.3">
      <c r="A1010" s="575">
        <v>524184</v>
      </c>
      <c r="B1010" s="613" t="s">
        <v>1885</v>
      </c>
      <c r="C1010" s="575" t="s">
        <v>3441</v>
      </c>
      <c r="D1010" s="575" t="s">
        <v>3441</v>
      </c>
      <c r="E1010" s="575" t="s">
        <v>3441</v>
      </c>
      <c r="F1010" s="575" t="s">
        <v>3441</v>
      </c>
      <c r="G1010" s="575" t="s">
        <v>3441</v>
      </c>
      <c r="H1010" s="575" t="s">
        <v>3441</v>
      </c>
      <c r="I1010" s="575" t="s">
        <v>3441</v>
      </c>
      <c r="J1010" s="575" t="s">
        <v>3441</v>
      </c>
      <c r="K1010" s="575" t="s">
        <v>3441</v>
      </c>
      <c r="L1010" s="575" t="s">
        <v>3441</v>
      </c>
      <c r="M1010" s="575" t="s">
        <v>3441</v>
      </c>
    </row>
    <row r="1011" spans="1:13" s="575" customFormat="1" x14ac:dyDescent="0.3">
      <c r="A1011" s="575">
        <v>524209</v>
      </c>
      <c r="B1011" s="613" t="s">
        <v>1885</v>
      </c>
      <c r="C1011" s="575" t="s">
        <v>3441</v>
      </c>
      <c r="D1011" s="575" t="s">
        <v>3441</v>
      </c>
      <c r="E1011" s="575" t="s">
        <v>3441</v>
      </c>
      <c r="F1011" s="575" t="s">
        <v>3441</v>
      </c>
      <c r="G1011" s="575" t="s">
        <v>3441</v>
      </c>
      <c r="H1011" s="575" t="s">
        <v>3441</v>
      </c>
      <c r="I1011" s="575" t="s">
        <v>3441</v>
      </c>
      <c r="J1011" s="575" t="s">
        <v>3441</v>
      </c>
      <c r="K1011" s="575" t="s">
        <v>3441</v>
      </c>
      <c r="L1011" s="575" t="s">
        <v>3441</v>
      </c>
      <c r="M1011" s="575" t="s">
        <v>3441</v>
      </c>
    </row>
    <row r="1012" spans="1:13" s="575" customFormat="1" x14ac:dyDescent="0.3">
      <c r="A1012" s="575">
        <v>524222</v>
      </c>
      <c r="B1012" s="613" t="s">
        <v>1885</v>
      </c>
      <c r="C1012" s="575" t="s">
        <v>3441</v>
      </c>
      <c r="D1012" s="575" t="s">
        <v>3441</v>
      </c>
      <c r="E1012" s="575" t="s">
        <v>3441</v>
      </c>
      <c r="F1012" s="575" t="s">
        <v>3441</v>
      </c>
      <c r="G1012" s="575" t="s">
        <v>3441</v>
      </c>
      <c r="H1012" s="575" t="s">
        <v>3441</v>
      </c>
      <c r="I1012" s="575" t="s">
        <v>3441</v>
      </c>
      <c r="J1012" s="575" t="s">
        <v>3441</v>
      </c>
      <c r="K1012" s="575" t="s">
        <v>3441</v>
      </c>
      <c r="L1012" s="575" t="s">
        <v>3441</v>
      </c>
      <c r="M1012" s="575" t="s">
        <v>3441</v>
      </c>
    </row>
    <row r="1013" spans="1:13" s="575" customFormat="1" x14ac:dyDescent="0.3">
      <c r="A1013" s="575">
        <v>524223</v>
      </c>
      <c r="B1013" s="613" t="s">
        <v>1885</v>
      </c>
      <c r="C1013" s="575" t="s">
        <v>3441</v>
      </c>
      <c r="D1013" s="575" t="s">
        <v>3441</v>
      </c>
      <c r="E1013" s="575" t="s">
        <v>3441</v>
      </c>
      <c r="F1013" s="575" t="s">
        <v>3441</v>
      </c>
      <c r="G1013" s="575" t="s">
        <v>3441</v>
      </c>
      <c r="H1013" s="575" t="s">
        <v>3441</v>
      </c>
      <c r="I1013" s="575" t="s">
        <v>3441</v>
      </c>
      <c r="J1013" s="575" t="s">
        <v>3441</v>
      </c>
      <c r="K1013" s="575" t="s">
        <v>3441</v>
      </c>
      <c r="L1013" s="575" t="s">
        <v>3441</v>
      </c>
      <c r="M1013" s="575" t="s">
        <v>3441</v>
      </c>
    </row>
    <row r="1014" spans="1:13" s="575" customFormat="1" x14ac:dyDescent="0.3">
      <c r="A1014" s="575">
        <v>524226</v>
      </c>
      <c r="B1014" s="613" t="s">
        <v>1885</v>
      </c>
      <c r="C1014" s="575" t="s">
        <v>3441</v>
      </c>
      <c r="D1014" s="575" t="s">
        <v>3441</v>
      </c>
      <c r="E1014" s="575" t="s">
        <v>3441</v>
      </c>
      <c r="F1014" s="575" t="s">
        <v>3441</v>
      </c>
      <c r="G1014" s="575" t="s">
        <v>3441</v>
      </c>
      <c r="H1014" s="575" t="s">
        <v>3441</v>
      </c>
      <c r="I1014" s="575" t="s">
        <v>3441</v>
      </c>
      <c r="J1014" s="575" t="s">
        <v>3441</v>
      </c>
      <c r="K1014" s="575" t="s">
        <v>3441</v>
      </c>
      <c r="L1014" s="575" t="s">
        <v>3441</v>
      </c>
      <c r="M1014" s="575" t="s">
        <v>3441</v>
      </c>
    </row>
    <row r="1015" spans="1:13" s="575" customFormat="1" x14ac:dyDescent="0.3">
      <c r="A1015" s="575">
        <v>524259</v>
      </c>
      <c r="B1015" s="613" t="s">
        <v>1885</v>
      </c>
      <c r="C1015" s="575" t="s">
        <v>3441</v>
      </c>
      <c r="D1015" s="575" t="s">
        <v>3441</v>
      </c>
      <c r="E1015" s="575" t="s">
        <v>3441</v>
      </c>
      <c r="F1015" s="575" t="s">
        <v>3441</v>
      </c>
      <c r="G1015" s="575" t="s">
        <v>3441</v>
      </c>
      <c r="H1015" s="575" t="s">
        <v>3441</v>
      </c>
      <c r="I1015" s="575" t="s">
        <v>3441</v>
      </c>
      <c r="J1015" s="575" t="s">
        <v>3441</v>
      </c>
      <c r="K1015" s="575" t="s">
        <v>3441</v>
      </c>
      <c r="L1015" s="575" t="s">
        <v>3441</v>
      </c>
      <c r="M1015" s="575" t="s">
        <v>3441</v>
      </c>
    </row>
    <row r="1016" spans="1:13" s="575" customFormat="1" x14ac:dyDescent="0.3">
      <c r="A1016" s="575">
        <v>524266</v>
      </c>
      <c r="B1016" s="613" t="s">
        <v>1885</v>
      </c>
      <c r="C1016" s="575" t="s">
        <v>3441</v>
      </c>
      <c r="D1016" s="575" t="s">
        <v>3441</v>
      </c>
      <c r="E1016" s="575" t="s">
        <v>3441</v>
      </c>
      <c r="F1016" s="575" t="s">
        <v>3441</v>
      </c>
      <c r="G1016" s="575" t="s">
        <v>3441</v>
      </c>
      <c r="H1016" s="575" t="s">
        <v>3441</v>
      </c>
      <c r="I1016" s="575" t="s">
        <v>3441</v>
      </c>
      <c r="J1016" s="575" t="s">
        <v>3441</v>
      </c>
      <c r="K1016" s="575" t="s">
        <v>3441</v>
      </c>
      <c r="L1016" s="575" t="s">
        <v>3441</v>
      </c>
      <c r="M1016" s="575" t="s">
        <v>3441</v>
      </c>
    </row>
    <row r="1017" spans="1:13" s="575" customFormat="1" x14ac:dyDescent="0.3">
      <c r="A1017" s="575">
        <v>524296</v>
      </c>
      <c r="B1017" s="613" t="s">
        <v>1885</v>
      </c>
      <c r="C1017" s="575" t="s">
        <v>3441</v>
      </c>
      <c r="D1017" s="575" t="s">
        <v>3441</v>
      </c>
      <c r="E1017" s="575" t="s">
        <v>3441</v>
      </c>
      <c r="F1017" s="575" t="s">
        <v>3441</v>
      </c>
      <c r="G1017" s="575" t="s">
        <v>3441</v>
      </c>
      <c r="H1017" s="575" t="s">
        <v>3441</v>
      </c>
      <c r="I1017" s="575" t="s">
        <v>3441</v>
      </c>
      <c r="J1017" s="575" t="s">
        <v>3441</v>
      </c>
      <c r="K1017" s="575" t="s">
        <v>3441</v>
      </c>
      <c r="L1017" s="575" t="s">
        <v>3441</v>
      </c>
      <c r="M1017" s="575" t="s">
        <v>3441</v>
      </c>
    </row>
    <row r="1018" spans="1:13" s="575" customFormat="1" x14ac:dyDescent="0.3">
      <c r="A1018" s="575">
        <v>524333</v>
      </c>
      <c r="B1018" s="613" t="s">
        <v>1885</v>
      </c>
      <c r="C1018" s="575" t="s">
        <v>3441</v>
      </c>
      <c r="D1018" s="575" t="s">
        <v>3441</v>
      </c>
      <c r="E1018" s="575" t="s">
        <v>3441</v>
      </c>
      <c r="F1018" s="575" t="s">
        <v>3441</v>
      </c>
      <c r="G1018" s="575" t="s">
        <v>3441</v>
      </c>
      <c r="H1018" s="575" t="s">
        <v>3441</v>
      </c>
      <c r="I1018" s="575" t="s">
        <v>3441</v>
      </c>
      <c r="J1018" s="575" t="s">
        <v>3441</v>
      </c>
      <c r="K1018" s="575" t="s">
        <v>3441</v>
      </c>
      <c r="L1018" s="575" t="s">
        <v>3441</v>
      </c>
      <c r="M1018" s="575" t="s">
        <v>3441</v>
      </c>
    </row>
    <row r="1019" spans="1:13" s="575" customFormat="1" x14ac:dyDescent="0.3">
      <c r="A1019" s="575">
        <v>524360</v>
      </c>
      <c r="B1019" s="613" t="s">
        <v>1885</v>
      </c>
      <c r="C1019" s="575" t="s">
        <v>3441</v>
      </c>
      <c r="D1019" s="575" t="s">
        <v>3441</v>
      </c>
      <c r="E1019" s="575" t="s">
        <v>3441</v>
      </c>
      <c r="F1019" s="575" t="s">
        <v>3441</v>
      </c>
      <c r="G1019" s="575" t="s">
        <v>3441</v>
      </c>
      <c r="H1019" s="575" t="s">
        <v>3441</v>
      </c>
      <c r="I1019" s="575" t="s">
        <v>3441</v>
      </c>
      <c r="J1019" s="575" t="s">
        <v>3441</v>
      </c>
      <c r="K1019" s="575" t="s">
        <v>3441</v>
      </c>
      <c r="L1019" s="575" t="s">
        <v>3441</v>
      </c>
      <c r="M1019" s="575" t="s">
        <v>3441</v>
      </c>
    </row>
    <row r="1020" spans="1:13" s="575" customFormat="1" x14ac:dyDescent="0.3">
      <c r="A1020" s="575">
        <v>524370</v>
      </c>
      <c r="B1020" s="613" t="s">
        <v>1885</v>
      </c>
      <c r="C1020" s="575" t="s">
        <v>3441</v>
      </c>
      <c r="D1020" s="575" t="s">
        <v>3441</v>
      </c>
      <c r="E1020" s="575" t="s">
        <v>3441</v>
      </c>
      <c r="F1020" s="575" t="s">
        <v>3441</v>
      </c>
      <c r="G1020" s="575" t="s">
        <v>3441</v>
      </c>
      <c r="H1020" s="575" t="s">
        <v>3441</v>
      </c>
      <c r="I1020" s="575" t="s">
        <v>3441</v>
      </c>
      <c r="J1020" s="575" t="s">
        <v>3441</v>
      </c>
      <c r="K1020" s="575" t="s">
        <v>3441</v>
      </c>
      <c r="L1020" s="575" t="s">
        <v>3441</v>
      </c>
      <c r="M1020" s="575" t="s">
        <v>3441</v>
      </c>
    </row>
    <row r="1021" spans="1:13" s="575" customFormat="1" x14ac:dyDescent="0.3">
      <c r="A1021" s="575">
        <v>524379</v>
      </c>
      <c r="B1021" s="613" t="s">
        <v>1885</v>
      </c>
      <c r="C1021" s="575" t="s">
        <v>3441</v>
      </c>
      <c r="D1021" s="575" t="s">
        <v>3441</v>
      </c>
      <c r="E1021" s="575" t="s">
        <v>3441</v>
      </c>
      <c r="F1021" s="575" t="s">
        <v>3441</v>
      </c>
      <c r="G1021" s="575" t="s">
        <v>3441</v>
      </c>
      <c r="H1021" s="575" t="s">
        <v>3441</v>
      </c>
      <c r="I1021" s="575" t="s">
        <v>3441</v>
      </c>
      <c r="J1021" s="575" t="s">
        <v>3441</v>
      </c>
      <c r="K1021" s="575" t="s">
        <v>3441</v>
      </c>
      <c r="L1021" s="575" t="s">
        <v>3441</v>
      </c>
      <c r="M1021" s="575" t="s">
        <v>3441</v>
      </c>
    </row>
    <row r="1022" spans="1:13" s="575" customFormat="1" x14ac:dyDescent="0.3">
      <c r="A1022" s="575">
        <v>524387</v>
      </c>
      <c r="B1022" s="613" t="s">
        <v>1885</v>
      </c>
      <c r="C1022" s="575" t="s">
        <v>3441</v>
      </c>
      <c r="D1022" s="575" t="s">
        <v>3441</v>
      </c>
      <c r="E1022" s="575" t="s">
        <v>3441</v>
      </c>
      <c r="F1022" s="575" t="s">
        <v>3441</v>
      </c>
      <c r="G1022" s="575" t="s">
        <v>3441</v>
      </c>
      <c r="H1022" s="575" t="s">
        <v>3441</v>
      </c>
      <c r="I1022" s="575" t="s">
        <v>3441</v>
      </c>
      <c r="J1022" s="575" t="s">
        <v>3441</v>
      </c>
      <c r="K1022" s="575" t="s">
        <v>3441</v>
      </c>
      <c r="L1022" s="575" t="s">
        <v>3441</v>
      </c>
      <c r="M1022" s="575" t="s">
        <v>3441</v>
      </c>
    </row>
    <row r="1023" spans="1:13" s="575" customFormat="1" x14ac:dyDescent="0.3">
      <c r="A1023" s="575">
        <v>524402</v>
      </c>
      <c r="B1023" s="613" t="s">
        <v>1885</v>
      </c>
      <c r="C1023" s="575" t="s">
        <v>3441</v>
      </c>
      <c r="D1023" s="575" t="s">
        <v>3441</v>
      </c>
      <c r="E1023" s="575" t="s">
        <v>3441</v>
      </c>
      <c r="F1023" s="575" t="s">
        <v>3441</v>
      </c>
      <c r="G1023" s="575" t="s">
        <v>3441</v>
      </c>
      <c r="H1023" s="575" t="s">
        <v>3441</v>
      </c>
      <c r="I1023" s="575" t="s">
        <v>3441</v>
      </c>
      <c r="J1023" s="575" t="s">
        <v>3441</v>
      </c>
      <c r="K1023" s="575" t="s">
        <v>3441</v>
      </c>
      <c r="L1023" s="575" t="s">
        <v>3441</v>
      </c>
      <c r="M1023" s="575" t="s">
        <v>3441</v>
      </c>
    </row>
    <row r="1024" spans="1:13" s="575" customFormat="1" x14ac:dyDescent="0.3">
      <c r="A1024" s="575">
        <v>524412</v>
      </c>
      <c r="B1024" s="613" t="s">
        <v>1885</v>
      </c>
      <c r="C1024" s="575" t="s">
        <v>3441</v>
      </c>
      <c r="D1024" s="575" t="s">
        <v>3441</v>
      </c>
      <c r="E1024" s="575" t="s">
        <v>3441</v>
      </c>
      <c r="F1024" s="575" t="s">
        <v>3441</v>
      </c>
      <c r="G1024" s="575" t="s">
        <v>3441</v>
      </c>
      <c r="H1024" s="575" t="s">
        <v>3441</v>
      </c>
      <c r="I1024" s="575" t="s">
        <v>3441</v>
      </c>
      <c r="J1024" s="575" t="s">
        <v>3441</v>
      </c>
      <c r="K1024" s="575" t="s">
        <v>3441</v>
      </c>
      <c r="L1024" s="575" t="s">
        <v>3441</v>
      </c>
      <c r="M1024" s="575" t="s">
        <v>3441</v>
      </c>
    </row>
    <row r="1025" spans="1:13" s="575" customFormat="1" x14ac:dyDescent="0.3">
      <c r="A1025" s="575">
        <v>524465</v>
      </c>
      <c r="B1025" s="613" t="s">
        <v>1885</v>
      </c>
      <c r="C1025" s="575" t="s">
        <v>3441</v>
      </c>
      <c r="D1025" s="575" t="s">
        <v>3441</v>
      </c>
      <c r="E1025" s="575" t="s">
        <v>3441</v>
      </c>
      <c r="F1025" s="575" t="s">
        <v>3441</v>
      </c>
      <c r="G1025" s="575" t="s">
        <v>3441</v>
      </c>
      <c r="H1025" s="575" t="s">
        <v>3441</v>
      </c>
      <c r="I1025" s="575" t="s">
        <v>3441</v>
      </c>
      <c r="J1025" s="575" t="s">
        <v>3441</v>
      </c>
      <c r="K1025" s="575" t="s">
        <v>3441</v>
      </c>
      <c r="L1025" s="575" t="s">
        <v>3441</v>
      </c>
      <c r="M1025" s="575" t="s">
        <v>3441</v>
      </c>
    </row>
    <row r="1026" spans="1:13" s="575" customFormat="1" x14ac:dyDescent="0.3">
      <c r="A1026" s="575">
        <v>524553</v>
      </c>
      <c r="B1026" s="613" t="s">
        <v>1885</v>
      </c>
      <c r="C1026" s="575" t="s">
        <v>3441</v>
      </c>
      <c r="D1026" s="575" t="s">
        <v>3441</v>
      </c>
      <c r="E1026" s="575" t="s">
        <v>3441</v>
      </c>
      <c r="F1026" s="575" t="s">
        <v>3441</v>
      </c>
      <c r="G1026" s="575" t="s">
        <v>3441</v>
      </c>
      <c r="H1026" s="575" t="s">
        <v>3441</v>
      </c>
      <c r="I1026" s="575" t="s">
        <v>3441</v>
      </c>
      <c r="J1026" s="575" t="s">
        <v>3441</v>
      </c>
      <c r="K1026" s="575" t="s">
        <v>3441</v>
      </c>
      <c r="L1026" s="575" t="s">
        <v>3441</v>
      </c>
      <c r="M1026" s="575" t="s">
        <v>3441</v>
      </c>
    </row>
    <row r="1027" spans="1:13" s="575" customFormat="1" x14ac:dyDescent="0.3">
      <c r="A1027" s="575">
        <v>524598</v>
      </c>
      <c r="B1027" s="613" t="s">
        <v>1885</v>
      </c>
      <c r="C1027" s="575" t="s">
        <v>3441</v>
      </c>
      <c r="D1027" s="575" t="s">
        <v>3441</v>
      </c>
      <c r="E1027" s="575" t="s">
        <v>3441</v>
      </c>
      <c r="F1027" s="575" t="s">
        <v>3441</v>
      </c>
      <c r="G1027" s="575" t="s">
        <v>3441</v>
      </c>
      <c r="H1027" s="575" t="s">
        <v>3441</v>
      </c>
      <c r="I1027" s="575" t="s">
        <v>3441</v>
      </c>
      <c r="J1027" s="575" t="s">
        <v>3441</v>
      </c>
      <c r="K1027" s="575" t="s">
        <v>3441</v>
      </c>
      <c r="L1027" s="575" t="s">
        <v>3441</v>
      </c>
      <c r="M1027" s="575" t="s">
        <v>3441</v>
      </c>
    </row>
    <row r="1028" spans="1:13" s="575" customFormat="1" x14ac:dyDescent="0.3">
      <c r="A1028" s="575">
        <v>524636</v>
      </c>
      <c r="B1028" s="613" t="s">
        <v>1885</v>
      </c>
      <c r="C1028" s="575" t="s">
        <v>3441</v>
      </c>
      <c r="D1028" s="575" t="s">
        <v>3441</v>
      </c>
      <c r="E1028" s="575" t="s">
        <v>3441</v>
      </c>
      <c r="F1028" s="575" t="s">
        <v>3441</v>
      </c>
      <c r="G1028" s="575" t="s">
        <v>3441</v>
      </c>
      <c r="H1028" s="575" t="s">
        <v>3441</v>
      </c>
      <c r="I1028" s="575" t="s">
        <v>3441</v>
      </c>
      <c r="J1028" s="575" t="s">
        <v>3441</v>
      </c>
      <c r="K1028" s="575" t="s">
        <v>3441</v>
      </c>
      <c r="L1028" s="575" t="s">
        <v>3441</v>
      </c>
      <c r="M1028" s="575" t="s">
        <v>3441</v>
      </c>
    </row>
    <row r="1029" spans="1:13" s="575" customFormat="1" x14ac:dyDescent="0.3">
      <c r="A1029" s="575">
        <v>524641</v>
      </c>
      <c r="B1029" s="613" t="s">
        <v>1885</v>
      </c>
      <c r="C1029" s="575" t="s">
        <v>3441</v>
      </c>
      <c r="D1029" s="575" t="s">
        <v>3441</v>
      </c>
      <c r="E1029" s="575" t="s">
        <v>3441</v>
      </c>
      <c r="F1029" s="575" t="s">
        <v>3441</v>
      </c>
      <c r="G1029" s="575" t="s">
        <v>3441</v>
      </c>
      <c r="H1029" s="575" t="s">
        <v>3441</v>
      </c>
      <c r="I1029" s="575" t="s">
        <v>3441</v>
      </c>
      <c r="J1029" s="575" t="s">
        <v>3441</v>
      </c>
      <c r="K1029" s="575" t="s">
        <v>3441</v>
      </c>
      <c r="L1029" s="575" t="s">
        <v>3441</v>
      </c>
      <c r="M1029" s="575" t="s">
        <v>3441</v>
      </c>
    </row>
    <row r="1030" spans="1:13" s="575" customFormat="1" x14ac:dyDescent="0.3">
      <c r="A1030" s="575">
        <v>524669</v>
      </c>
      <c r="B1030" s="613" t="s">
        <v>1885</v>
      </c>
      <c r="C1030" s="575" t="s">
        <v>3441</v>
      </c>
      <c r="D1030" s="575" t="s">
        <v>3441</v>
      </c>
      <c r="E1030" s="575" t="s">
        <v>3441</v>
      </c>
      <c r="F1030" s="575" t="s">
        <v>3441</v>
      </c>
      <c r="G1030" s="575" t="s">
        <v>3441</v>
      </c>
      <c r="H1030" s="575" t="s">
        <v>3441</v>
      </c>
      <c r="I1030" s="575" t="s">
        <v>3441</v>
      </c>
      <c r="J1030" s="575" t="s">
        <v>3441</v>
      </c>
      <c r="K1030" s="575" t="s">
        <v>3441</v>
      </c>
      <c r="L1030" s="575" t="s">
        <v>3441</v>
      </c>
      <c r="M1030" s="575" t="s">
        <v>3441</v>
      </c>
    </row>
    <row r="1031" spans="1:13" s="575" customFormat="1" x14ac:dyDescent="0.3">
      <c r="A1031" s="575">
        <v>524697</v>
      </c>
      <c r="B1031" s="613" t="s">
        <v>1885</v>
      </c>
      <c r="C1031" s="575" t="s">
        <v>3441</v>
      </c>
      <c r="D1031" s="575" t="s">
        <v>3441</v>
      </c>
      <c r="E1031" s="575" t="s">
        <v>3441</v>
      </c>
      <c r="F1031" s="575" t="s">
        <v>3441</v>
      </c>
      <c r="G1031" s="575" t="s">
        <v>3441</v>
      </c>
      <c r="H1031" s="575" t="s">
        <v>3441</v>
      </c>
      <c r="I1031" s="575" t="s">
        <v>3441</v>
      </c>
      <c r="J1031" s="575" t="s">
        <v>3441</v>
      </c>
      <c r="K1031" s="575" t="s">
        <v>3441</v>
      </c>
      <c r="L1031" s="575" t="s">
        <v>3441</v>
      </c>
      <c r="M1031" s="575" t="s">
        <v>3441</v>
      </c>
    </row>
    <row r="1032" spans="1:13" s="575" customFormat="1" x14ac:dyDescent="0.3">
      <c r="A1032" s="575">
        <v>524731</v>
      </c>
      <c r="B1032" s="613" t="s">
        <v>1885</v>
      </c>
      <c r="C1032" s="575" t="s">
        <v>3441</v>
      </c>
      <c r="D1032" s="575" t="s">
        <v>3441</v>
      </c>
      <c r="E1032" s="575" t="s">
        <v>3441</v>
      </c>
      <c r="F1032" s="575" t="s">
        <v>3441</v>
      </c>
      <c r="G1032" s="575" t="s">
        <v>3441</v>
      </c>
      <c r="H1032" s="575" t="s">
        <v>3441</v>
      </c>
      <c r="I1032" s="575" t="s">
        <v>3441</v>
      </c>
      <c r="J1032" s="575" t="s">
        <v>3441</v>
      </c>
      <c r="K1032" s="575" t="s">
        <v>3441</v>
      </c>
      <c r="L1032" s="575" t="s">
        <v>3441</v>
      </c>
      <c r="M1032" s="575" t="s">
        <v>3441</v>
      </c>
    </row>
    <row r="1033" spans="1:13" s="575" customFormat="1" x14ac:dyDescent="0.3">
      <c r="A1033" s="575">
        <v>524800</v>
      </c>
      <c r="B1033" s="613" t="s">
        <v>1885</v>
      </c>
      <c r="C1033" s="575" t="s">
        <v>3441</v>
      </c>
      <c r="D1033" s="575" t="s">
        <v>3441</v>
      </c>
      <c r="E1033" s="575" t="s">
        <v>3441</v>
      </c>
      <c r="F1033" s="575" t="s">
        <v>3441</v>
      </c>
      <c r="G1033" s="575" t="s">
        <v>3441</v>
      </c>
      <c r="H1033" s="575" t="s">
        <v>3441</v>
      </c>
      <c r="I1033" s="575" t="s">
        <v>3441</v>
      </c>
      <c r="J1033" s="575" t="s">
        <v>3441</v>
      </c>
      <c r="K1033" s="575" t="s">
        <v>3441</v>
      </c>
      <c r="L1033" s="575" t="s">
        <v>3441</v>
      </c>
      <c r="M1033" s="575" t="s">
        <v>3441</v>
      </c>
    </row>
    <row r="1034" spans="1:13" s="575" customFormat="1" x14ac:dyDescent="0.3">
      <c r="A1034" s="575">
        <v>524803</v>
      </c>
      <c r="B1034" s="613" t="s">
        <v>1885</v>
      </c>
      <c r="C1034" s="575" t="s">
        <v>3441</v>
      </c>
      <c r="D1034" s="575" t="s">
        <v>3441</v>
      </c>
      <c r="E1034" s="575" t="s">
        <v>3441</v>
      </c>
      <c r="F1034" s="575" t="s">
        <v>3441</v>
      </c>
      <c r="G1034" s="575" t="s">
        <v>3441</v>
      </c>
      <c r="H1034" s="575" t="s">
        <v>3441</v>
      </c>
      <c r="I1034" s="575" t="s">
        <v>3441</v>
      </c>
      <c r="J1034" s="575" t="s">
        <v>3441</v>
      </c>
      <c r="K1034" s="575" t="s">
        <v>3441</v>
      </c>
      <c r="L1034" s="575" t="s">
        <v>3441</v>
      </c>
      <c r="M1034" s="575" t="s">
        <v>3441</v>
      </c>
    </row>
    <row r="1035" spans="1:13" s="575" customFormat="1" x14ac:dyDescent="0.3">
      <c r="A1035" s="575">
        <v>524817</v>
      </c>
      <c r="B1035" s="613" t="s">
        <v>1885</v>
      </c>
      <c r="C1035" s="575" t="s">
        <v>3441</v>
      </c>
      <c r="D1035" s="575" t="s">
        <v>3441</v>
      </c>
      <c r="E1035" s="575" t="s">
        <v>3441</v>
      </c>
      <c r="F1035" s="575" t="s">
        <v>3441</v>
      </c>
      <c r="G1035" s="575" t="s">
        <v>3441</v>
      </c>
      <c r="H1035" s="575" t="s">
        <v>3441</v>
      </c>
      <c r="I1035" s="575" t="s">
        <v>3441</v>
      </c>
      <c r="J1035" s="575" t="s">
        <v>3441</v>
      </c>
      <c r="K1035" s="575" t="s">
        <v>3441</v>
      </c>
      <c r="L1035" s="575" t="s">
        <v>3441</v>
      </c>
      <c r="M1035" s="575" t="s">
        <v>3441</v>
      </c>
    </row>
    <row r="1036" spans="1:13" s="575" customFormat="1" x14ac:dyDescent="0.3">
      <c r="A1036" s="575">
        <v>524822</v>
      </c>
      <c r="B1036" s="613" t="s">
        <v>1885</v>
      </c>
      <c r="C1036" s="575" t="s">
        <v>3441</v>
      </c>
      <c r="D1036" s="575" t="s">
        <v>3441</v>
      </c>
      <c r="E1036" s="575" t="s">
        <v>3441</v>
      </c>
      <c r="F1036" s="575" t="s">
        <v>3441</v>
      </c>
      <c r="G1036" s="575" t="s">
        <v>3441</v>
      </c>
      <c r="H1036" s="575" t="s">
        <v>3441</v>
      </c>
      <c r="I1036" s="575" t="s">
        <v>3441</v>
      </c>
      <c r="J1036" s="575" t="s">
        <v>3441</v>
      </c>
      <c r="K1036" s="575" t="s">
        <v>3441</v>
      </c>
      <c r="L1036" s="575" t="s">
        <v>3441</v>
      </c>
      <c r="M1036" s="575" t="s">
        <v>3441</v>
      </c>
    </row>
    <row r="1037" spans="1:13" s="575" customFormat="1" x14ac:dyDescent="0.3">
      <c r="A1037" s="575">
        <v>524824</v>
      </c>
      <c r="B1037" s="613" t="s">
        <v>1885</v>
      </c>
      <c r="C1037" s="575" t="s">
        <v>3441</v>
      </c>
      <c r="D1037" s="575" t="s">
        <v>3441</v>
      </c>
      <c r="E1037" s="575" t="s">
        <v>3441</v>
      </c>
      <c r="F1037" s="575" t="s">
        <v>3441</v>
      </c>
      <c r="G1037" s="575" t="s">
        <v>3441</v>
      </c>
      <c r="H1037" s="575" t="s">
        <v>3441</v>
      </c>
      <c r="I1037" s="575" t="s">
        <v>3441</v>
      </c>
      <c r="J1037" s="575" t="s">
        <v>3441</v>
      </c>
      <c r="K1037" s="575" t="s">
        <v>3441</v>
      </c>
      <c r="L1037" s="575" t="s">
        <v>3441</v>
      </c>
      <c r="M1037" s="575" t="s">
        <v>3441</v>
      </c>
    </row>
    <row r="1038" spans="1:13" s="575" customFormat="1" x14ac:dyDescent="0.3">
      <c r="A1038" s="575">
        <v>524890</v>
      </c>
      <c r="B1038" s="613" t="s">
        <v>1885</v>
      </c>
      <c r="C1038" s="575" t="s">
        <v>3441</v>
      </c>
      <c r="D1038" s="575" t="s">
        <v>3441</v>
      </c>
      <c r="E1038" s="575" t="s">
        <v>3441</v>
      </c>
      <c r="F1038" s="575" t="s">
        <v>3441</v>
      </c>
      <c r="G1038" s="575" t="s">
        <v>3441</v>
      </c>
      <c r="H1038" s="575" t="s">
        <v>3441</v>
      </c>
      <c r="I1038" s="575" t="s">
        <v>3441</v>
      </c>
      <c r="J1038" s="575" t="s">
        <v>3441</v>
      </c>
      <c r="K1038" s="575" t="s">
        <v>3441</v>
      </c>
      <c r="L1038" s="575" t="s">
        <v>3441</v>
      </c>
      <c r="M1038" s="575" t="s">
        <v>3441</v>
      </c>
    </row>
    <row r="1039" spans="1:13" s="575" customFormat="1" x14ac:dyDescent="0.3">
      <c r="A1039" s="575">
        <v>524898</v>
      </c>
      <c r="B1039" s="613" t="s">
        <v>1885</v>
      </c>
      <c r="C1039" s="575" t="s">
        <v>3441</v>
      </c>
      <c r="D1039" s="575" t="s">
        <v>3441</v>
      </c>
      <c r="E1039" s="575" t="s">
        <v>3441</v>
      </c>
      <c r="F1039" s="575" t="s">
        <v>3441</v>
      </c>
      <c r="G1039" s="575" t="s">
        <v>3441</v>
      </c>
      <c r="H1039" s="575" t="s">
        <v>3441</v>
      </c>
      <c r="I1039" s="575" t="s">
        <v>3441</v>
      </c>
      <c r="J1039" s="575" t="s">
        <v>3441</v>
      </c>
      <c r="K1039" s="575" t="s">
        <v>3441</v>
      </c>
      <c r="L1039" s="575" t="s">
        <v>3441</v>
      </c>
      <c r="M1039" s="575" t="s">
        <v>3441</v>
      </c>
    </row>
    <row r="1040" spans="1:13" s="575" customFormat="1" x14ac:dyDescent="0.3">
      <c r="A1040" s="575">
        <v>524902</v>
      </c>
      <c r="B1040" s="613" t="s">
        <v>1885</v>
      </c>
      <c r="C1040" s="575" t="s">
        <v>3441</v>
      </c>
      <c r="D1040" s="575" t="s">
        <v>3441</v>
      </c>
      <c r="E1040" s="575" t="s">
        <v>3441</v>
      </c>
      <c r="F1040" s="575" t="s">
        <v>3441</v>
      </c>
      <c r="G1040" s="575" t="s">
        <v>3441</v>
      </c>
      <c r="H1040" s="575" t="s">
        <v>3441</v>
      </c>
      <c r="I1040" s="575" t="s">
        <v>3441</v>
      </c>
      <c r="J1040" s="575" t="s">
        <v>3441</v>
      </c>
      <c r="K1040" s="575" t="s">
        <v>3441</v>
      </c>
      <c r="L1040" s="575" t="s">
        <v>3441</v>
      </c>
      <c r="M1040" s="575" t="s">
        <v>3441</v>
      </c>
    </row>
    <row r="1041" spans="1:13" s="575" customFormat="1" x14ac:dyDescent="0.3">
      <c r="A1041" s="575">
        <v>524959</v>
      </c>
      <c r="B1041" s="613" t="s">
        <v>1885</v>
      </c>
      <c r="C1041" s="575" t="s">
        <v>3441</v>
      </c>
      <c r="D1041" s="575" t="s">
        <v>3441</v>
      </c>
      <c r="E1041" s="575" t="s">
        <v>3441</v>
      </c>
      <c r="F1041" s="575" t="s">
        <v>3441</v>
      </c>
      <c r="G1041" s="575" t="s">
        <v>3441</v>
      </c>
      <c r="H1041" s="575" t="s">
        <v>3441</v>
      </c>
      <c r="I1041" s="575" t="s">
        <v>3441</v>
      </c>
      <c r="J1041" s="575" t="s">
        <v>3441</v>
      </c>
      <c r="K1041" s="575" t="s">
        <v>3441</v>
      </c>
      <c r="L1041" s="575" t="s">
        <v>3441</v>
      </c>
      <c r="M1041" s="575" t="s">
        <v>3441</v>
      </c>
    </row>
    <row r="1042" spans="1:13" s="575" customFormat="1" x14ac:dyDescent="0.3">
      <c r="A1042" s="575">
        <v>525001</v>
      </c>
      <c r="B1042" s="613" t="s">
        <v>1885</v>
      </c>
      <c r="C1042" s="575" t="s">
        <v>3441</v>
      </c>
      <c r="D1042" s="575" t="s">
        <v>3441</v>
      </c>
      <c r="E1042" s="575" t="s">
        <v>3441</v>
      </c>
      <c r="F1042" s="575" t="s">
        <v>3441</v>
      </c>
      <c r="G1042" s="575" t="s">
        <v>3441</v>
      </c>
      <c r="H1042" s="575" t="s">
        <v>3441</v>
      </c>
      <c r="I1042" s="575" t="s">
        <v>3441</v>
      </c>
      <c r="J1042" s="575" t="s">
        <v>3441</v>
      </c>
      <c r="K1042" s="575" t="s">
        <v>3441</v>
      </c>
      <c r="L1042" s="575" t="s">
        <v>3441</v>
      </c>
      <c r="M1042" s="575" t="s">
        <v>3441</v>
      </c>
    </row>
    <row r="1043" spans="1:13" s="575" customFormat="1" x14ac:dyDescent="0.3">
      <c r="A1043" s="575">
        <v>525032</v>
      </c>
      <c r="B1043" s="613" t="s">
        <v>1885</v>
      </c>
      <c r="C1043" s="575" t="s">
        <v>3441</v>
      </c>
      <c r="D1043" s="575" t="s">
        <v>3441</v>
      </c>
      <c r="E1043" s="575" t="s">
        <v>3441</v>
      </c>
      <c r="F1043" s="575" t="s">
        <v>3441</v>
      </c>
      <c r="G1043" s="575" t="s">
        <v>3441</v>
      </c>
      <c r="H1043" s="575" t="s">
        <v>3441</v>
      </c>
      <c r="I1043" s="575" t="s">
        <v>3441</v>
      </c>
      <c r="J1043" s="575" t="s">
        <v>3441</v>
      </c>
      <c r="K1043" s="575" t="s">
        <v>3441</v>
      </c>
      <c r="L1043" s="575" t="s">
        <v>3441</v>
      </c>
      <c r="M1043" s="575" t="s">
        <v>3441</v>
      </c>
    </row>
    <row r="1044" spans="1:13" s="575" customFormat="1" x14ac:dyDescent="0.3">
      <c r="A1044" s="575">
        <v>525035</v>
      </c>
      <c r="B1044" s="613" t="s">
        <v>1885</v>
      </c>
      <c r="C1044" s="575" t="s">
        <v>3441</v>
      </c>
      <c r="D1044" s="575" t="s">
        <v>3441</v>
      </c>
      <c r="E1044" s="575" t="s">
        <v>3441</v>
      </c>
      <c r="F1044" s="575" t="s">
        <v>3441</v>
      </c>
      <c r="G1044" s="575" t="s">
        <v>3441</v>
      </c>
      <c r="H1044" s="575" t="s">
        <v>3441</v>
      </c>
      <c r="I1044" s="575" t="s">
        <v>3441</v>
      </c>
      <c r="J1044" s="575" t="s">
        <v>3441</v>
      </c>
      <c r="K1044" s="575" t="s">
        <v>3441</v>
      </c>
      <c r="L1044" s="575" t="s">
        <v>3441</v>
      </c>
      <c r="M1044" s="575" t="s">
        <v>3441</v>
      </c>
    </row>
    <row r="1045" spans="1:13" s="575" customFormat="1" x14ac:dyDescent="0.3">
      <c r="A1045" s="575">
        <v>525062</v>
      </c>
      <c r="B1045" s="613" t="s">
        <v>1885</v>
      </c>
      <c r="C1045" s="575" t="s">
        <v>3441</v>
      </c>
      <c r="D1045" s="575" t="s">
        <v>3441</v>
      </c>
      <c r="E1045" s="575" t="s">
        <v>3441</v>
      </c>
      <c r="F1045" s="575" t="s">
        <v>3441</v>
      </c>
      <c r="G1045" s="575" t="s">
        <v>3441</v>
      </c>
      <c r="H1045" s="575" t="s">
        <v>3441</v>
      </c>
      <c r="I1045" s="575" t="s">
        <v>3441</v>
      </c>
      <c r="J1045" s="575" t="s">
        <v>3441</v>
      </c>
      <c r="K1045" s="575" t="s">
        <v>3441</v>
      </c>
      <c r="L1045" s="575" t="s">
        <v>3441</v>
      </c>
      <c r="M1045" s="575" t="s">
        <v>3441</v>
      </c>
    </row>
    <row r="1046" spans="1:13" s="575" customFormat="1" x14ac:dyDescent="0.3">
      <c r="A1046" s="575">
        <v>525082</v>
      </c>
      <c r="B1046" s="613" t="s">
        <v>1885</v>
      </c>
      <c r="C1046" s="575" t="s">
        <v>3441</v>
      </c>
      <c r="D1046" s="575" t="s">
        <v>3441</v>
      </c>
      <c r="E1046" s="575" t="s">
        <v>3441</v>
      </c>
      <c r="F1046" s="575" t="s">
        <v>3441</v>
      </c>
      <c r="G1046" s="575" t="s">
        <v>3441</v>
      </c>
      <c r="H1046" s="575" t="s">
        <v>3441</v>
      </c>
      <c r="I1046" s="575" t="s">
        <v>3441</v>
      </c>
      <c r="J1046" s="575" t="s">
        <v>3441</v>
      </c>
      <c r="K1046" s="575" t="s">
        <v>3441</v>
      </c>
      <c r="L1046" s="575" t="s">
        <v>3441</v>
      </c>
      <c r="M1046" s="575" t="s">
        <v>3441</v>
      </c>
    </row>
    <row r="1047" spans="1:13" s="575" customFormat="1" x14ac:dyDescent="0.3">
      <c r="A1047" s="575">
        <v>525105</v>
      </c>
      <c r="B1047" s="613" t="s">
        <v>1885</v>
      </c>
      <c r="C1047" s="575" t="s">
        <v>3441</v>
      </c>
      <c r="D1047" s="575" t="s">
        <v>3441</v>
      </c>
      <c r="E1047" s="575" t="s">
        <v>3441</v>
      </c>
      <c r="F1047" s="575" t="s">
        <v>3441</v>
      </c>
      <c r="G1047" s="575" t="s">
        <v>3441</v>
      </c>
      <c r="H1047" s="575" t="s">
        <v>3441</v>
      </c>
      <c r="I1047" s="575" t="s">
        <v>3441</v>
      </c>
      <c r="J1047" s="575" t="s">
        <v>3441</v>
      </c>
      <c r="K1047" s="575" t="s">
        <v>3441</v>
      </c>
      <c r="L1047" s="575" t="s">
        <v>3441</v>
      </c>
      <c r="M1047" s="575" t="s">
        <v>3441</v>
      </c>
    </row>
    <row r="1048" spans="1:13" s="575" customFormat="1" x14ac:dyDescent="0.3">
      <c r="A1048" s="575">
        <v>525111</v>
      </c>
      <c r="B1048" s="613" t="s">
        <v>1885</v>
      </c>
      <c r="C1048" s="575" t="s">
        <v>3441</v>
      </c>
      <c r="D1048" s="575" t="s">
        <v>3441</v>
      </c>
      <c r="E1048" s="575" t="s">
        <v>3441</v>
      </c>
      <c r="F1048" s="575" t="s">
        <v>3441</v>
      </c>
      <c r="G1048" s="575" t="s">
        <v>3441</v>
      </c>
      <c r="H1048" s="575" t="s">
        <v>3441</v>
      </c>
      <c r="I1048" s="575" t="s">
        <v>3441</v>
      </c>
      <c r="J1048" s="575" t="s">
        <v>3441</v>
      </c>
      <c r="K1048" s="575" t="s">
        <v>3441</v>
      </c>
      <c r="L1048" s="575" t="s">
        <v>3441</v>
      </c>
      <c r="M1048" s="575" t="s">
        <v>3441</v>
      </c>
    </row>
    <row r="1049" spans="1:13" s="575" customFormat="1" x14ac:dyDescent="0.3">
      <c r="A1049" s="575">
        <v>525123</v>
      </c>
      <c r="B1049" s="613" t="s">
        <v>1885</v>
      </c>
      <c r="C1049" s="575" t="s">
        <v>3441</v>
      </c>
      <c r="D1049" s="575" t="s">
        <v>3441</v>
      </c>
      <c r="E1049" s="575" t="s">
        <v>3441</v>
      </c>
      <c r="F1049" s="575" t="s">
        <v>3441</v>
      </c>
      <c r="G1049" s="575" t="s">
        <v>3441</v>
      </c>
      <c r="H1049" s="575" t="s">
        <v>3441</v>
      </c>
      <c r="I1049" s="575" t="s">
        <v>3441</v>
      </c>
      <c r="J1049" s="575" t="s">
        <v>3441</v>
      </c>
      <c r="K1049" s="575" t="s">
        <v>3441</v>
      </c>
      <c r="L1049" s="575" t="s">
        <v>3441</v>
      </c>
      <c r="M1049" s="575" t="s">
        <v>3441</v>
      </c>
    </row>
    <row r="1050" spans="1:13" s="575" customFormat="1" x14ac:dyDescent="0.3">
      <c r="A1050" s="575">
        <v>525155</v>
      </c>
      <c r="B1050" s="613" t="s">
        <v>1885</v>
      </c>
      <c r="C1050" s="575" t="s">
        <v>3441</v>
      </c>
      <c r="D1050" s="575" t="s">
        <v>3441</v>
      </c>
      <c r="E1050" s="575" t="s">
        <v>3441</v>
      </c>
      <c r="F1050" s="575" t="s">
        <v>3441</v>
      </c>
      <c r="G1050" s="575" t="s">
        <v>3441</v>
      </c>
      <c r="H1050" s="575" t="s">
        <v>3441</v>
      </c>
      <c r="I1050" s="575" t="s">
        <v>3441</v>
      </c>
      <c r="J1050" s="575" t="s">
        <v>3441</v>
      </c>
      <c r="K1050" s="575" t="s">
        <v>3441</v>
      </c>
      <c r="L1050" s="575" t="s">
        <v>3441</v>
      </c>
      <c r="M1050" s="575" t="s">
        <v>3441</v>
      </c>
    </row>
    <row r="1051" spans="1:13" s="575" customFormat="1" x14ac:dyDescent="0.3">
      <c r="A1051" s="575">
        <v>525164</v>
      </c>
      <c r="B1051" s="613" t="s">
        <v>1885</v>
      </c>
      <c r="C1051" s="575" t="s">
        <v>3441</v>
      </c>
      <c r="D1051" s="575" t="s">
        <v>3441</v>
      </c>
      <c r="E1051" s="575" t="s">
        <v>3441</v>
      </c>
      <c r="F1051" s="575" t="s">
        <v>3441</v>
      </c>
      <c r="G1051" s="575" t="s">
        <v>3441</v>
      </c>
      <c r="H1051" s="575" t="s">
        <v>3441</v>
      </c>
      <c r="I1051" s="575" t="s">
        <v>3441</v>
      </c>
      <c r="J1051" s="575" t="s">
        <v>3441</v>
      </c>
      <c r="K1051" s="575" t="s">
        <v>3441</v>
      </c>
      <c r="L1051" s="575" t="s">
        <v>3441</v>
      </c>
      <c r="M1051" s="575" t="s">
        <v>3441</v>
      </c>
    </row>
    <row r="1052" spans="1:13" s="575" customFormat="1" x14ac:dyDescent="0.3">
      <c r="A1052" s="575">
        <v>525171</v>
      </c>
      <c r="B1052" s="613" t="s">
        <v>1885</v>
      </c>
      <c r="C1052" s="575" t="s">
        <v>3441</v>
      </c>
      <c r="D1052" s="575" t="s">
        <v>3441</v>
      </c>
      <c r="E1052" s="575" t="s">
        <v>3441</v>
      </c>
      <c r="F1052" s="575" t="s">
        <v>3441</v>
      </c>
      <c r="G1052" s="575" t="s">
        <v>3441</v>
      </c>
      <c r="H1052" s="575" t="s">
        <v>3441</v>
      </c>
      <c r="I1052" s="575" t="s">
        <v>3441</v>
      </c>
      <c r="J1052" s="575" t="s">
        <v>3441</v>
      </c>
      <c r="K1052" s="575" t="s">
        <v>3441</v>
      </c>
      <c r="L1052" s="575" t="s">
        <v>3441</v>
      </c>
      <c r="M1052" s="575" t="s">
        <v>3441</v>
      </c>
    </row>
    <row r="1053" spans="1:13" s="575" customFormat="1" x14ac:dyDescent="0.3">
      <c r="A1053" s="575">
        <v>525221</v>
      </c>
      <c r="B1053" s="613" t="s">
        <v>1885</v>
      </c>
      <c r="C1053" s="575" t="s">
        <v>3441</v>
      </c>
      <c r="D1053" s="575" t="s">
        <v>3441</v>
      </c>
      <c r="E1053" s="575" t="s">
        <v>3441</v>
      </c>
      <c r="F1053" s="575" t="s">
        <v>3441</v>
      </c>
      <c r="G1053" s="575" t="s">
        <v>3441</v>
      </c>
      <c r="H1053" s="575" t="s">
        <v>3441</v>
      </c>
      <c r="I1053" s="575" t="s">
        <v>3441</v>
      </c>
      <c r="J1053" s="575" t="s">
        <v>3441</v>
      </c>
      <c r="K1053" s="575" t="s">
        <v>3441</v>
      </c>
      <c r="L1053" s="575" t="s">
        <v>3441</v>
      </c>
      <c r="M1053" s="575" t="s">
        <v>3441</v>
      </c>
    </row>
    <row r="1054" spans="1:13" s="575" customFormat="1" x14ac:dyDescent="0.3">
      <c r="A1054" s="575">
        <v>525224</v>
      </c>
      <c r="B1054" s="613" t="s">
        <v>1885</v>
      </c>
      <c r="C1054" s="575" t="s">
        <v>3441</v>
      </c>
      <c r="D1054" s="575" t="s">
        <v>3441</v>
      </c>
      <c r="E1054" s="575" t="s">
        <v>3441</v>
      </c>
      <c r="F1054" s="575" t="s">
        <v>3441</v>
      </c>
      <c r="G1054" s="575" t="s">
        <v>3441</v>
      </c>
      <c r="H1054" s="575" t="s">
        <v>3441</v>
      </c>
      <c r="I1054" s="575" t="s">
        <v>3441</v>
      </c>
      <c r="J1054" s="575" t="s">
        <v>3441</v>
      </c>
      <c r="K1054" s="575" t="s">
        <v>3441</v>
      </c>
      <c r="L1054" s="575" t="s">
        <v>3441</v>
      </c>
      <c r="M1054" s="575" t="s">
        <v>3441</v>
      </c>
    </row>
    <row r="1055" spans="1:13" s="575" customFormat="1" x14ac:dyDescent="0.3">
      <c r="A1055" s="575">
        <v>525266</v>
      </c>
      <c r="B1055" s="613" t="s">
        <v>1885</v>
      </c>
      <c r="C1055" s="575" t="s">
        <v>3441</v>
      </c>
      <c r="D1055" s="575" t="s">
        <v>3441</v>
      </c>
      <c r="E1055" s="575" t="s">
        <v>3441</v>
      </c>
      <c r="F1055" s="575" t="s">
        <v>3441</v>
      </c>
      <c r="G1055" s="575" t="s">
        <v>3441</v>
      </c>
      <c r="H1055" s="575" t="s">
        <v>3441</v>
      </c>
      <c r="I1055" s="575" t="s">
        <v>3441</v>
      </c>
      <c r="J1055" s="575" t="s">
        <v>3441</v>
      </c>
      <c r="K1055" s="575" t="s">
        <v>3441</v>
      </c>
      <c r="L1055" s="575" t="s">
        <v>3441</v>
      </c>
      <c r="M1055" s="575" t="s">
        <v>3441</v>
      </c>
    </row>
    <row r="1056" spans="1:13" s="575" customFormat="1" x14ac:dyDescent="0.3">
      <c r="A1056" s="575">
        <v>525288</v>
      </c>
      <c r="B1056" s="613" t="s">
        <v>1885</v>
      </c>
      <c r="C1056" s="575" t="s">
        <v>3441</v>
      </c>
      <c r="D1056" s="575" t="s">
        <v>3441</v>
      </c>
      <c r="E1056" s="575" t="s">
        <v>3441</v>
      </c>
      <c r="F1056" s="575" t="s">
        <v>3441</v>
      </c>
      <c r="G1056" s="575" t="s">
        <v>3441</v>
      </c>
      <c r="H1056" s="575" t="s">
        <v>3441</v>
      </c>
      <c r="I1056" s="575" t="s">
        <v>3441</v>
      </c>
      <c r="J1056" s="575" t="s">
        <v>3441</v>
      </c>
      <c r="K1056" s="575" t="s">
        <v>3441</v>
      </c>
      <c r="L1056" s="575" t="s">
        <v>3441</v>
      </c>
      <c r="M1056" s="575" t="s">
        <v>3441</v>
      </c>
    </row>
    <row r="1057" spans="1:13" s="575" customFormat="1" x14ac:dyDescent="0.3">
      <c r="A1057" s="575">
        <v>525303</v>
      </c>
      <c r="B1057" s="613" t="s">
        <v>1885</v>
      </c>
      <c r="C1057" s="575" t="s">
        <v>3441</v>
      </c>
      <c r="D1057" s="575" t="s">
        <v>3441</v>
      </c>
      <c r="E1057" s="575" t="s">
        <v>3441</v>
      </c>
      <c r="F1057" s="575" t="s">
        <v>3441</v>
      </c>
      <c r="G1057" s="575" t="s">
        <v>3441</v>
      </c>
      <c r="H1057" s="575" t="s">
        <v>3441</v>
      </c>
      <c r="I1057" s="575" t="s">
        <v>3441</v>
      </c>
      <c r="J1057" s="575" t="s">
        <v>3441</v>
      </c>
      <c r="K1057" s="575" t="s">
        <v>3441</v>
      </c>
      <c r="L1057" s="575" t="s">
        <v>3441</v>
      </c>
      <c r="M1057" s="575" t="s">
        <v>3441</v>
      </c>
    </row>
    <row r="1058" spans="1:13" s="575" customFormat="1" x14ac:dyDescent="0.3">
      <c r="A1058" s="575">
        <v>525308</v>
      </c>
      <c r="B1058" s="613" t="s">
        <v>1885</v>
      </c>
      <c r="C1058" s="575" t="s">
        <v>3441</v>
      </c>
      <c r="D1058" s="575" t="s">
        <v>3441</v>
      </c>
      <c r="E1058" s="575" t="s">
        <v>3441</v>
      </c>
      <c r="F1058" s="575" t="s">
        <v>3441</v>
      </c>
      <c r="G1058" s="575" t="s">
        <v>3441</v>
      </c>
      <c r="H1058" s="575" t="s">
        <v>3441</v>
      </c>
      <c r="I1058" s="575" t="s">
        <v>3441</v>
      </c>
      <c r="J1058" s="575" t="s">
        <v>3441</v>
      </c>
      <c r="K1058" s="575" t="s">
        <v>3441</v>
      </c>
      <c r="L1058" s="575" t="s">
        <v>3441</v>
      </c>
      <c r="M1058" s="575" t="s">
        <v>3441</v>
      </c>
    </row>
    <row r="1059" spans="1:13" s="575" customFormat="1" x14ac:dyDescent="0.3">
      <c r="A1059" s="575">
        <v>525310</v>
      </c>
      <c r="B1059" s="613" t="s">
        <v>1885</v>
      </c>
      <c r="C1059" s="575" t="s">
        <v>3441</v>
      </c>
      <c r="D1059" s="575" t="s">
        <v>3441</v>
      </c>
      <c r="E1059" s="575" t="s">
        <v>3441</v>
      </c>
      <c r="F1059" s="575" t="s">
        <v>3441</v>
      </c>
      <c r="G1059" s="575" t="s">
        <v>3441</v>
      </c>
      <c r="H1059" s="575" t="s">
        <v>3441</v>
      </c>
      <c r="I1059" s="575" t="s">
        <v>3441</v>
      </c>
      <c r="J1059" s="575" t="s">
        <v>3441</v>
      </c>
      <c r="K1059" s="575" t="s">
        <v>3441</v>
      </c>
      <c r="L1059" s="575" t="s">
        <v>3441</v>
      </c>
      <c r="M1059" s="575" t="s">
        <v>3441</v>
      </c>
    </row>
    <row r="1060" spans="1:13" s="575" customFormat="1" x14ac:dyDescent="0.3">
      <c r="A1060" s="575">
        <v>525380</v>
      </c>
      <c r="B1060" s="613" t="s">
        <v>1885</v>
      </c>
      <c r="C1060" s="575" t="s">
        <v>3441</v>
      </c>
      <c r="D1060" s="575" t="s">
        <v>3441</v>
      </c>
      <c r="E1060" s="575" t="s">
        <v>3441</v>
      </c>
      <c r="F1060" s="575" t="s">
        <v>3441</v>
      </c>
      <c r="G1060" s="575" t="s">
        <v>3441</v>
      </c>
      <c r="H1060" s="575" t="s">
        <v>3441</v>
      </c>
      <c r="I1060" s="575" t="s">
        <v>3441</v>
      </c>
      <c r="J1060" s="575" t="s">
        <v>3441</v>
      </c>
      <c r="K1060" s="575" t="s">
        <v>3441</v>
      </c>
      <c r="L1060" s="575" t="s">
        <v>3441</v>
      </c>
      <c r="M1060" s="575" t="s">
        <v>3441</v>
      </c>
    </row>
    <row r="1061" spans="1:13" s="575" customFormat="1" x14ac:dyDescent="0.3">
      <c r="A1061" s="575">
        <v>525395</v>
      </c>
      <c r="B1061" s="613" t="s">
        <v>1885</v>
      </c>
      <c r="C1061" s="575" t="s">
        <v>3441</v>
      </c>
      <c r="D1061" s="575" t="s">
        <v>3441</v>
      </c>
      <c r="E1061" s="575" t="s">
        <v>3441</v>
      </c>
      <c r="F1061" s="575" t="s">
        <v>3441</v>
      </c>
      <c r="G1061" s="575" t="s">
        <v>3441</v>
      </c>
      <c r="H1061" s="575" t="s">
        <v>3441</v>
      </c>
      <c r="I1061" s="575" t="s">
        <v>3441</v>
      </c>
      <c r="J1061" s="575" t="s">
        <v>3441</v>
      </c>
      <c r="K1061" s="575" t="s">
        <v>3441</v>
      </c>
      <c r="L1061" s="575" t="s">
        <v>3441</v>
      </c>
      <c r="M1061" s="575" t="s">
        <v>3441</v>
      </c>
    </row>
    <row r="1062" spans="1:13" s="575" customFormat="1" x14ac:dyDescent="0.3">
      <c r="A1062" s="575">
        <v>525396</v>
      </c>
      <c r="B1062" s="613" t="s">
        <v>1885</v>
      </c>
      <c r="C1062" s="575" t="s">
        <v>3441</v>
      </c>
      <c r="D1062" s="575" t="s">
        <v>3441</v>
      </c>
      <c r="E1062" s="575" t="s">
        <v>3441</v>
      </c>
      <c r="F1062" s="575" t="s">
        <v>3441</v>
      </c>
      <c r="G1062" s="575" t="s">
        <v>3441</v>
      </c>
      <c r="H1062" s="575" t="s">
        <v>3441</v>
      </c>
      <c r="I1062" s="575" t="s">
        <v>3441</v>
      </c>
      <c r="J1062" s="575" t="s">
        <v>3441</v>
      </c>
      <c r="K1062" s="575" t="s">
        <v>3441</v>
      </c>
      <c r="L1062" s="575" t="s">
        <v>3441</v>
      </c>
      <c r="M1062" s="575" t="s">
        <v>3441</v>
      </c>
    </row>
    <row r="1063" spans="1:13" s="575" customFormat="1" x14ac:dyDescent="0.3">
      <c r="A1063" s="575">
        <v>525401</v>
      </c>
      <c r="B1063" s="613" t="s">
        <v>1885</v>
      </c>
      <c r="C1063" s="575" t="s">
        <v>3441</v>
      </c>
      <c r="D1063" s="575" t="s">
        <v>3441</v>
      </c>
      <c r="E1063" s="575" t="s">
        <v>3441</v>
      </c>
      <c r="F1063" s="575" t="s">
        <v>3441</v>
      </c>
      <c r="G1063" s="575" t="s">
        <v>3441</v>
      </c>
      <c r="H1063" s="575" t="s">
        <v>3441</v>
      </c>
      <c r="I1063" s="575" t="s">
        <v>3441</v>
      </c>
      <c r="J1063" s="575" t="s">
        <v>3441</v>
      </c>
      <c r="K1063" s="575" t="s">
        <v>3441</v>
      </c>
      <c r="L1063" s="575" t="s">
        <v>3441</v>
      </c>
      <c r="M1063" s="575" t="s">
        <v>3441</v>
      </c>
    </row>
    <row r="1064" spans="1:13" s="575" customFormat="1" x14ac:dyDescent="0.3">
      <c r="A1064" s="575">
        <v>525428</v>
      </c>
      <c r="B1064" s="613" t="s">
        <v>1885</v>
      </c>
      <c r="C1064" s="575" t="s">
        <v>3441</v>
      </c>
      <c r="D1064" s="575" t="s">
        <v>3441</v>
      </c>
      <c r="E1064" s="575" t="s">
        <v>3441</v>
      </c>
      <c r="F1064" s="575" t="s">
        <v>3441</v>
      </c>
      <c r="G1064" s="575" t="s">
        <v>3441</v>
      </c>
      <c r="H1064" s="575" t="s">
        <v>3441</v>
      </c>
      <c r="I1064" s="575" t="s">
        <v>3441</v>
      </c>
      <c r="J1064" s="575" t="s">
        <v>3441</v>
      </c>
      <c r="K1064" s="575" t="s">
        <v>3441</v>
      </c>
      <c r="L1064" s="575" t="s">
        <v>3441</v>
      </c>
      <c r="M1064" s="575" t="s">
        <v>3441</v>
      </c>
    </row>
    <row r="1065" spans="1:13" s="575" customFormat="1" x14ac:dyDescent="0.3">
      <c r="A1065" s="575">
        <v>525435</v>
      </c>
      <c r="B1065" s="613" t="s">
        <v>1885</v>
      </c>
      <c r="C1065" s="575" t="s">
        <v>3441</v>
      </c>
      <c r="D1065" s="575" t="s">
        <v>3441</v>
      </c>
      <c r="E1065" s="575" t="s">
        <v>3441</v>
      </c>
      <c r="F1065" s="575" t="s">
        <v>3441</v>
      </c>
      <c r="G1065" s="575" t="s">
        <v>3441</v>
      </c>
      <c r="H1065" s="575" t="s">
        <v>3441</v>
      </c>
      <c r="I1065" s="575" t="s">
        <v>3441</v>
      </c>
      <c r="J1065" s="575" t="s">
        <v>3441</v>
      </c>
      <c r="K1065" s="575" t="s">
        <v>3441</v>
      </c>
      <c r="L1065" s="575" t="s">
        <v>3441</v>
      </c>
      <c r="M1065" s="575" t="s">
        <v>3441</v>
      </c>
    </row>
    <row r="1066" spans="1:13" s="575" customFormat="1" x14ac:dyDescent="0.3">
      <c r="A1066" s="575">
        <v>525457</v>
      </c>
      <c r="B1066" s="613" t="s">
        <v>1885</v>
      </c>
      <c r="C1066" s="575" t="s">
        <v>3441</v>
      </c>
      <c r="D1066" s="575" t="s">
        <v>3441</v>
      </c>
      <c r="E1066" s="575" t="s">
        <v>3441</v>
      </c>
      <c r="F1066" s="575" t="s">
        <v>3441</v>
      </c>
      <c r="G1066" s="575" t="s">
        <v>3441</v>
      </c>
      <c r="H1066" s="575" t="s">
        <v>3441</v>
      </c>
      <c r="I1066" s="575" t="s">
        <v>3441</v>
      </c>
      <c r="J1066" s="575" t="s">
        <v>3441</v>
      </c>
      <c r="K1066" s="575" t="s">
        <v>3441</v>
      </c>
      <c r="L1066" s="575" t="s">
        <v>3441</v>
      </c>
      <c r="M1066" s="575" t="s">
        <v>3441</v>
      </c>
    </row>
    <row r="1067" spans="1:13" s="575" customFormat="1" x14ac:dyDescent="0.3">
      <c r="A1067" s="575">
        <v>525478</v>
      </c>
      <c r="B1067" s="613" t="s">
        <v>1885</v>
      </c>
      <c r="C1067" s="575" t="s">
        <v>3441</v>
      </c>
      <c r="D1067" s="575" t="s">
        <v>3441</v>
      </c>
      <c r="E1067" s="575" t="s">
        <v>3441</v>
      </c>
      <c r="F1067" s="575" t="s">
        <v>3441</v>
      </c>
      <c r="G1067" s="575" t="s">
        <v>3441</v>
      </c>
      <c r="H1067" s="575" t="s">
        <v>3441</v>
      </c>
      <c r="I1067" s="575" t="s">
        <v>3441</v>
      </c>
      <c r="J1067" s="575" t="s">
        <v>3441</v>
      </c>
      <c r="K1067" s="575" t="s">
        <v>3441</v>
      </c>
      <c r="L1067" s="575" t="s">
        <v>3441</v>
      </c>
      <c r="M1067" s="575" t="s">
        <v>3441</v>
      </c>
    </row>
    <row r="1068" spans="1:13" s="575" customFormat="1" x14ac:dyDescent="0.3">
      <c r="A1068" s="575">
        <v>525495</v>
      </c>
      <c r="B1068" s="613" t="s">
        <v>1885</v>
      </c>
      <c r="C1068" s="575" t="s">
        <v>3441</v>
      </c>
      <c r="D1068" s="575" t="s">
        <v>3441</v>
      </c>
      <c r="E1068" s="575" t="s">
        <v>3441</v>
      </c>
      <c r="F1068" s="575" t="s">
        <v>3441</v>
      </c>
      <c r="G1068" s="575" t="s">
        <v>3441</v>
      </c>
      <c r="H1068" s="575" t="s">
        <v>3441</v>
      </c>
      <c r="I1068" s="575" t="s">
        <v>3441</v>
      </c>
      <c r="J1068" s="575" t="s">
        <v>3441</v>
      </c>
      <c r="K1068" s="575" t="s">
        <v>3441</v>
      </c>
      <c r="L1068" s="575" t="s">
        <v>3441</v>
      </c>
      <c r="M1068" s="575" t="s">
        <v>3441</v>
      </c>
    </row>
    <row r="1069" spans="1:13" s="575" customFormat="1" x14ac:dyDescent="0.3">
      <c r="A1069" s="575">
        <v>525505</v>
      </c>
      <c r="B1069" s="613" t="s">
        <v>1885</v>
      </c>
      <c r="C1069" s="575" t="s">
        <v>3441</v>
      </c>
      <c r="D1069" s="575" t="s">
        <v>3441</v>
      </c>
      <c r="E1069" s="575" t="s">
        <v>3441</v>
      </c>
      <c r="F1069" s="575" t="s">
        <v>3441</v>
      </c>
      <c r="G1069" s="575" t="s">
        <v>3441</v>
      </c>
      <c r="H1069" s="575" t="s">
        <v>3441</v>
      </c>
      <c r="I1069" s="575" t="s">
        <v>3441</v>
      </c>
      <c r="J1069" s="575" t="s">
        <v>3441</v>
      </c>
      <c r="K1069" s="575" t="s">
        <v>3441</v>
      </c>
      <c r="L1069" s="575" t="s">
        <v>3441</v>
      </c>
      <c r="M1069" s="575" t="s">
        <v>3441</v>
      </c>
    </row>
    <row r="1070" spans="1:13" s="575" customFormat="1" x14ac:dyDescent="0.3">
      <c r="A1070" s="575">
        <v>525516</v>
      </c>
      <c r="B1070" s="613" t="s">
        <v>1885</v>
      </c>
      <c r="C1070" s="575" t="s">
        <v>3441</v>
      </c>
      <c r="D1070" s="575" t="s">
        <v>3441</v>
      </c>
      <c r="E1070" s="575" t="s">
        <v>3441</v>
      </c>
      <c r="F1070" s="575" t="s">
        <v>3441</v>
      </c>
      <c r="G1070" s="575" t="s">
        <v>3441</v>
      </c>
      <c r="H1070" s="575" t="s">
        <v>3441</v>
      </c>
      <c r="I1070" s="575" t="s">
        <v>3441</v>
      </c>
      <c r="J1070" s="575" t="s">
        <v>3441</v>
      </c>
      <c r="K1070" s="575" t="s">
        <v>3441</v>
      </c>
      <c r="L1070" s="575" t="s">
        <v>3441</v>
      </c>
      <c r="M1070" s="575" t="s">
        <v>3441</v>
      </c>
    </row>
    <row r="1071" spans="1:13" s="575" customFormat="1" x14ac:dyDescent="0.3">
      <c r="A1071" s="575">
        <v>525528</v>
      </c>
      <c r="B1071" s="613" t="s">
        <v>1885</v>
      </c>
      <c r="C1071" s="575" t="s">
        <v>3441</v>
      </c>
      <c r="D1071" s="575" t="s">
        <v>3441</v>
      </c>
      <c r="E1071" s="575" t="s">
        <v>3441</v>
      </c>
      <c r="F1071" s="575" t="s">
        <v>3441</v>
      </c>
      <c r="G1071" s="575" t="s">
        <v>3441</v>
      </c>
      <c r="H1071" s="575" t="s">
        <v>3441</v>
      </c>
      <c r="I1071" s="575" t="s">
        <v>3441</v>
      </c>
      <c r="J1071" s="575" t="s">
        <v>3441</v>
      </c>
      <c r="K1071" s="575" t="s">
        <v>3441</v>
      </c>
      <c r="L1071" s="575" t="s">
        <v>3441</v>
      </c>
      <c r="M1071" s="575" t="s">
        <v>3441</v>
      </c>
    </row>
    <row r="1072" spans="1:13" s="575" customFormat="1" x14ac:dyDescent="0.3">
      <c r="A1072" s="575">
        <v>525532</v>
      </c>
      <c r="B1072" s="613" t="s">
        <v>1885</v>
      </c>
      <c r="C1072" s="575" t="s">
        <v>3441</v>
      </c>
      <c r="D1072" s="575" t="s">
        <v>3441</v>
      </c>
      <c r="E1072" s="575" t="s">
        <v>3441</v>
      </c>
      <c r="F1072" s="575" t="s">
        <v>3441</v>
      </c>
      <c r="G1072" s="575" t="s">
        <v>3441</v>
      </c>
      <c r="H1072" s="575" t="s">
        <v>3441</v>
      </c>
      <c r="I1072" s="575" t="s">
        <v>3441</v>
      </c>
      <c r="J1072" s="575" t="s">
        <v>3441</v>
      </c>
      <c r="K1072" s="575" t="s">
        <v>3441</v>
      </c>
      <c r="L1072" s="575" t="s">
        <v>3441</v>
      </c>
      <c r="M1072" s="575" t="s">
        <v>3441</v>
      </c>
    </row>
    <row r="1073" spans="1:13" s="575" customFormat="1" x14ac:dyDescent="0.3">
      <c r="A1073" s="575">
        <v>525540</v>
      </c>
      <c r="B1073" s="613" t="s">
        <v>1885</v>
      </c>
      <c r="C1073" s="575" t="s">
        <v>3441</v>
      </c>
      <c r="D1073" s="575" t="s">
        <v>3441</v>
      </c>
      <c r="E1073" s="575" t="s">
        <v>3441</v>
      </c>
      <c r="F1073" s="575" t="s">
        <v>3441</v>
      </c>
      <c r="G1073" s="575" t="s">
        <v>3441</v>
      </c>
      <c r="H1073" s="575" t="s">
        <v>3441</v>
      </c>
      <c r="I1073" s="575" t="s">
        <v>3441</v>
      </c>
      <c r="J1073" s="575" t="s">
        <v>3441</v>
      </c>
      <c r="K1073" s="575" t="s">
        <v>3441</v>
      </c>
      <c r="L1073" s="575" t="s">
        <v>3441</v>
      </c>
      <c r="M1073" s="575" t="s">
        <v>3441</v>
      </c>
    </row>
    <row r="1074" spans="1:13" s="575" customFormat="1" x14ac:dyDescent="0.3">
      <c r="A1074" s="575">
        <v>525571</v>
      </c>
      <c r="B1074" s="613" t="s">
        <v>1885</v>
      </c>
      <c r="C1074" s="575" t="s">
        <v>3441</v>
      </c>
      <c r="D1074" s="575" t="s">
        <v>3441</v>
      </c>
      <c r="E1074" s="575" t="s">
        <v>3441</v>
      </c>
      <c r="F1074" s="575" t="s">
        <v>3441</v>
      </c>
      <c r="G1074" s="575" t="s">
        <v>3441</v>
      </c>
      <c r="H1074" s="575" t="s">
        <v>3441</v>
      </c>
      <c r="I1074" s="575" t="s">
        <v>3441</v>
      </c>
      <c r="J1074" s="575" t="s">
        <v>3441</v>
      </c>
      <c r="K1074" s="575" t="s">
        <v>3441</v>
      </c>
      <c r="L1074" s="575" t="s">
        <v>3441</v>
      </c>
      <c r="M1074" s="575" t="s">
        <v>3441</v>
      </c>
    </row>
    <row r="1075" spans="1:13" s="575" customFormat="1" x14ac:dyDescent="0.3">
      <c r="A1075" s="575">
        <v>525622</v>
      </c>
      <c r="B1075" s="613" t="s">
        <v>1885</v>
      </c>
      <c r="C1075" s="575" t="s">
        <v>3441</v>
      </c>
      <c r="D1075" s="575" t="s">
        <v>3441</v>
      </c>
      <c r="E1075" s="575" t="s">
        <v>3441</v>
      </c>
      <c r="F1075" s="575" t="s">
        <v>3441</v>
      </c>
      <c r="G1075" s="575" t="s">
        <v>3441</v>
      </c>
      <c r="H1075" s="575" t="s">
        <v>3441</v>
      </c>
      <c r="I1075" s="575" t="s">
        <v>3441</v>
      </c>
      <c r="J1075" s="575" t="s">
        <v>3441</v>
      </c>
      <c r="K1075" s="575" t="s">
        <v>3441</v>
      </c>
      <c r="L1075" s="575" t="s">
        <v>3441</v>
      </c>
      <c r="M1075" s="575" t="s">
        <v>3441</v>
      </c>
    </row>
    <row r="1076" spans="1:13" s="575" customFormat="1" x14ac:dyDescent="0.3">
      <c r="A1076" s="575">
        <v>525624</v>
      </c>
      <c r="B1076" s="613" t="s">
        <v>1885</v>
      </c>
      <c r="C1076" s="575" t="s">
        <v>3441</v>
      </c>
      <c r="D1076" s="575" t="s">
        <v>3441</v>
      </c>
      <c r="E1076" s="575" t="s">
        <v>3441</v>
      </c>
      <c r="F1076" s="575" t="s">
        <v>3441</v>
      </c>
      <c r="G1076" s="575" t="s">
        <v>3441</v>
      </c>
      <c r="H1076" s="575" t="s">
        <v>3441</v>
      </c>
      <c r="I1076" s="575" t="s">
        <v>3441</v>
      </c>
      <c r="J1076" s="575" t="s">
        <v>3441</v>
      </c>
      <c r="K1076" s="575" t="s">
        <v>3441</v>
      </c>
      <c r="L1076" s="575" t="s">
        <v>3441</v>
      </c>
      <c r="M1076" s="575" t="s">
        <v>3441</v>
      </c>
    </row>
    <row r="1077" spans="1:13" s="575" customFormat="1" x14ac:dyDescent="0.3">
      <c r="A1077" s="575">
        <v>525633</v>
      </c>
      <c r="B1077" s="613" t="s">
        <v>1885</v>
      </c>
      <c r="C1077" s="575" t="s">
        <v>3441</v>
      </c>
      <c r="D1077" s="575" t="s">
        <v>3441</v>
      </c>
      <c r="E1077" s="575" t="s">
        <v>3441</v>
      </c>
      <c r="F1077" s="575" t="s">
        <v>3441</v>
      </c>
      <c r="G1077" s="575" t="s">
        <v>3441</v>
      </c>
      <c r="H1077" s="575" t="s">
        <v>3441</v>
      </c>
      <c r="I1077" s="575" t="s">
        <v>3441</v>
      </c>
      <c r="J1077" s="575" t="s">
        <v>3441</v>
      </c>
      <c r="K1077" s="575" t="s">
        <v>3441</v>
      </c>
      <c r="L1077" s="575" t="s">
        <v>3441</v>
      </c>
      <c r="M1077" s="575" t="s">
        <v>3441</v>
      </c>
    </row>
    <row r="1078" spans="1:13" s="575" customFormat="1" x14ac:dyDescent="0.3">
      <c r="A1078" s="575">
        <v>525635</v>
      </c>
      <c r="B1078" s="613" t="s">
        <v>1885</v>
      </c>
      <c r="C1078" s="575" t="s">
        <v>3441</v>
      </c>
      <c r="D1078" s="575" t="s">
        <v>3441</v>
      </c>
      <c r="E1078" s="575" t="s">
        <v>3441</v>
      </c>
      <c r="F1078" s="575" t="s">
        <v>3441</v>
      </c>
      <c r="G1078" s="575" t="s">
        <v>3441</v>
      </c>
      <c r="H1078" s="575" t="s">
        <v>3441</v>
      </c>
      <c r="I1078" s="575" t="s">
        <v>3441</v>
      </c>
      <c r="J1078" s="575" t="s">
        <v>3441</v>
      </c>
      <c r="K1078" s="575" t="s">
        <v>3441</v>
      </c>
      <c r="L1078" s="575" t="s">
        <v>3441</v>
      </c>
      <c r="M1078" s="575" t="s">
        <v>3441</v>
      </c>
    </row>
    <row r="1079" spans="1:13" s="575" customFormat="1" x14ac:dyDescent="0.3">
      <c r="A1079" s="575">
        <v>525643</v>
      </c>
      <c r="B1079" s="613" t="s">
        <v>1885</v>
      </c>
      <c r="C1079" s="575" t="s">
        <v>3441</v>
      </c>
      <c r="D1079" s="575" t="s">
        <v>3441</v>
      </c>
      <c r="E1079" s="575" t="s">
        <v>3441</v>
      </c>
      <c r="F1079" s="575" t="s">
        <v>3441</v>
      </c>
      <c r="G1079" s="575" t="s">
        <v>3441</v>
      </c>
      <c r="H1079" s="575" t="s">
        <v>3441</v>
      </c>
      <c r="I1079" s="575" t="s">
        <v>3441</v>
      </c>
      <c r="J1079" s="575" t="s">
        <v>3441</v>
      </c>
      <c r="K1079" s="575" t="s">
        <v>3441</v>
      </c>
      <c r="L1079" s="575" t="s">
        <v>3441</v>
      </c>
      <c r="M1079" s="575" t="s">
        <v>3441</v>
      </c>
    </row>
    <row r="1080" spans="1:13" s="575" customFormat="1" x14ac:dyDescent="0.3">
      <c r="A1080" s="575">
        <v>525652</v>
      </c>
      <c r="B1080" s="613" t="s">
        <v>1885</v>
      </c>
      <c r="C1080" s="575" t="s">
        <v>3441</v>
      </c>
      <c r="D1080" s="575" t="s">
        <v>3441</v>
      </c>
      <c r="E1080" s="575" t="s">
        <v>3441</v>
      </c>
      <c r="F1080" s="575" t="s">
        <v>3441</v>
      </c>
      <c r="G1080" s="575" t="s">
        <v>3441</v>
      </c>
      <c r="H1080" s="575" t="s">
        <v>3441</v>
      </c>
      <c r="I1080" s="575" t="s">
        <v>3441</v>
      </c>
      <c r="J1080" s="575" t="s">
        <v>3441</v>
      </c>
      <c r="K1080" s="575" t="s">
        <v>3441</v>
      </c>
      <c r="L1080" s="575" t="s">
        <v>3441</v>
      </c>
      <c r="M1080" s="575" t="s">
        <v>3441</v>
      </c>
    </row>
    <row r="1081" spans="1:13" s="575" customFormat="1" x14ac:dyDescent="0.3">
      <c r="A1081" s="575">
        <v>525689</v>
      </c>
      <c r="B1081" s="613" t="s">
        <v>1885</v>
      </c>
      <c r="C1081" s="575" t="s">
        <v>3441</v>
      </c>
      <c r="D1081" s="575" t="s">
        <v>3441</v>
      </c>
      <c r="E1081" s="575" t="s">
        <v>3441</v>
      </c>
      <c r="F1081" s="575" t="s">
        <v>3441</v>
      </c>
      <c r="G1081" s="575" t="s">
        <v>3441</v>
      </c>
      <c r="H1081" s="575" t="s">
        <v>3441</v>
      </c>
      <c r="I1081" s="575" t="s">
        <v>3441</v>
      </c>
      <c r="J1081" s="575" t="s">
        <v>3441</v>
      </c>
      <c r="K1081" s="575" t="s">
        <v>3441</v>
      </c>
      <c r="L1081" s="575" t="s">
        <v>3441</v>
      </c>
      <c r="M1081" s="575" t="s">
        <v>3441</v>
      </c>
    </row>
    <row r="1082" spans="1:13" s="575" customFormat="1" x14ac:dyDescent="0.3">
      <c r="A1082" s="575">
        <v>525701</v>
      </c>
      <c r="B1082" s="613" t="s">
        <v>1885</v>
      </c>
      <c r="C1082" s="575" t="s">
        <v>3441</v>
      </c>
      <c r="D1082" s="575" t="s">
        <v>3441</v>
      </c>
      <c r="E1082" s="575" t="s">
        <v>3441</v>
      </c>
      <c r="F1082" s="575" t="s">
        <v>3441</v>
      </c>
      <c r="G1082" s="575" t="s">
        <v>3441</v>
      </c>
      <c r="H1082" s="575" t="s">
        <v>3441</v>
      </c>
      <c r="I1082" s="575" t="s">
        <v>3441</v>
      </c>
      <c r="J1082" s="575" t="s">
        <v>3441</v>
      </c>
      <c r="K1082" s="575" t="s">
        <v>3441</v>
      </c>
      <c r="L1082" s="575" t="s">
        <v>3441</v>
      </c>
      <c r="M1082" s="575" t="s">
        <v>3441</v>
      </c>
    </row>
    <row r="1083" spans="1:13" s="575" customFormat="1" x14ac:dyDescent="0.3">
      <c r="A1083" s="575">
        <v>525708</v>
      </c>
      <c r="B1083" s="613" t="s">
        <v>1885</v>
      </c>
      <c r="C1083" s="575" t="s">
        <v>3441</v>
      </c>
      <c r="D1083" s="575" t="s">
        <v>3441</v>
      </c>
      <c r="E1083" s="575" t="s">
        <v>3441</v>
      </c>
      <c r="F1083" s="575" t="s">
        <v>3441</v>
      </c>
      <c r="G1083" s="575" t="s">
        <v>3441</v>
      </c>
      <c r="H1083" s="575" t="s">
        <v>3441</v>
      </c>
      <c r="I1083" s="575" t="s">
        <v>3441</v>
      </c>
      <c r="J1083" s="575" t="s">
        <v>3441</v>
      </c>
      <c r="K1083" s="575" t="s">
        <v>3441</v>
      </c>
      <c r="L1083" s="575" t="s">
        <v>3441</v>
      </c>
      <c r="M1083" s="575" t="s">
        <v>3441</v>
      </c>
    </row>
    <row r="1084" spans="1:13" s="575" customFormat="1" x14ac:dyDescent="0.3">
      <c r="A1084" s="575">
        <v>525713</v>
      </c>
      <c r="B1084" s="613" t="s">
        <v>1885</v>
      </c>
      <c r="C1084" s="575" t="s">
        <v>3441</v>
      </c>
      <c r="D1084" s="575" t="s">
        <v>3441</v>
      </c>
      <c r="E1084" s="575" t="s">
        <v>3441</v>
      </c>
      <c r="F1084" s="575" t="s">
        <v>3441</v>
      </c>
      <c r="G1084" s="575" t="s">
        <v>3441</v>
      </c>
      <c r="H1084" s="575" t="s">
        <v>3441</v>
      </c>
      <c r="I1084" s="575" t="s">
        <v>3441</v>
      </c>
      <c r="J1084" s="575" t="s">
        <v>3441</v>
      </c>
      <c r="K1084" s="575" t="s">
        <v>3441</v>
      </c>
      <c r="L1084" s="575" t="s">
        <v>3441</v>
      </c>
      <c r="M1084" s="575" t="s">
        <v>3441</v>
      </c>
    </row>
    <row r="1085" spans="1:13" s="575" customFormat="1" x14ac:dyDescent="0.3">
      <c r="A1085" s="575">
        <v>525727</v>
      </c>
      <c r="B1085" s="613" t="s">
        <v>1885</v>
      </c>
      <c r="C1085" s="575" t="s">
        <v>3441</v>
      </c>
      <c r="D1085" s="575" t="s">
        <v>3441</v>
      </c>
      <c r="E1085" s="575" t="s">
        <v>3441</v>
      </c>
      <c r="F1085" s="575" t="s">
        <v>3441</v>
      </c>
      <c r="G1085" s="575" t="s">
        <v>3441</v>
      </c>
      <c r="H1085" s="575" t="s">
        <v>3441</v>
      </c>
      <c r="I1085" s="575" t="s">
        <v>3441</v>
      </c>
      <c r="J1085" s="575" t="s">
        <v>3441</v>
      </c>
      <c r="K1085" s="575" t="s">
        <v>3441</v>
      </c>
      <c r="L1085" s="575" t="s">
        <v>3441</v>
      </c>
      <c r="M1085" s="575" t="s">
        <v>3441</v>
      </c>
    </row>
    <row r="1086" spans="1:13" s="575" customFormat="1" x14ac:dyDescent="0.3">
      <c r="A1086" s="575">
        <v>525741</v>
      </c>
      <c r="B1086" s="613" t="s">
        <v>1885</v>
      </c>
      <c r="C1086" s="575" t="s">
        <v>3441</v>
      </c>
      <c r="D1086" s="575" t="s">
        <v>3441</v>
      </c>
      <c r="E1086" s="575" t="s">
        <v>3441</v>
      </c>
      <c r="F1086" s="575" t="s">
        <v>3441</v>
      </c>
      <c r="G1086" s="575" t="s">
        <v>3441</v>
      </c>
      <c r="H1086" s="575" t="s">
        <v>3441</v>
      </c>
      <c r="I1086" s="575" t="s">
        <v>3441</v>
      </c>
      <c r="J1086" s="575" t="s">
        <v>3441</v>
      </c>
      <c r="K1086" s="575" t="s">
        <v>3441</v>
      </c>
      <c r="L1086" s="575" t="s">
        <v>3441</v>
      </c>
      <c r="M1086" s="575" t="s">
        <v>3441</v>
      </c>
    </row>
    <row r="1087" spans="1:13" s="575" customFormat="1" x14ac:dyDescent="0.3">
      <c r="A1087" s="575">
        <v>525748</v>
      </c>
      <c r="B1087" s="613" t="s">
        <v>1885</v>
      </c>
      <c r="C1087" s="575" t="s">
        <v>3441</v>
      </c>
      <c r="D1087" s="575" t="s">
        <v>3441</v>
      </c>
      <c r="E1087" s="575" t="s">
        <v>3441</v>
      </c>
      <c r="F1087" s="575" t="s">
        <v>3441</v>
      </c>
      <c r="G1087" s="575" t="s">
        <v>3441</v>
      </c>
      <c r="H1087" s="575" t="s">
        <v>3441</v>
      </c>
      <c r="I1087" s="575" t="s">
        <v>3441</v>
      </c>
      <c r="J1087" s="575" t="s">
        <v>3441</v>
      </c>
      <c r="K1087" s="575" t="s">
        <v>3441</v>
      </c>
      <c r="L1087" s="575" t="s">
        <v>3441</v>
      </c>
      <c r="M1087" s="575" t="s">
        <v>3441</v>
      </c>
    </row>
    <row r="1088" spans="1:13" s="575" customFormat="1" x14ac:dyDescent="0.3">
      <c r="A1088" s="575">
        <v>525768</v>
      </c>
      <c r="B1088" s="613" t="s">
        <v>1885</v>
      </c>
      <c r="C1088" s="575" t="s">
        <v>3441</v>
      </c>
      <c r="D1088" s="575" t="s">
        <v>3441</v>
      </c>
      <c r="E1088" s="575" t="s">
        <v>3441</v>
      </c>
      <c r="F1088" s="575" t="s">
        <v>3441</v>
      </c>
      <c r="G1088" s="575" t="s">
        <v>3441</v>
      </c>
      <c r="H1088" s="575" t="s">
        <v>3441</v>
      </c>
      <c r="I1088" s="575" t="s">
        <v>3441</v>
      </c>
      <c r="J1088" s="575" t="s">
        <v>3441</v>
      </c>
      <c r="K1088" s="575" t="s">
        <v>3441</v>
      </c>
      <c r="L1088" s="575" t="s">
        <v>3441</v>
      </c>
      <c r="M1088" s="575" t="s">
        <v>3441</v>
      </c>
    </row>
    <row r="1089" spans="1:13" s="575" customFormat="1" x14ac:dyDescent="0.3">
      <c r="A1089" s="575">
        <v>525771</v>
      </c>
      <c r="B1089" s="613" t="s">
        <v>1885</v>
      </c>
      <c r="C1089" s="575" t="s">
        <v>3441</v>
      </c>
      <c r="D1089" s="575" t="s">
        <v>3441</v>
      </c>
      <c r="E1089" s="575" t="s">
        <v>3441</v>
      </c>
      <c r="F1089" s="575" t="s">
        <v>3441</v>
      </c>
      <c r="G1089" s="575" t="s">
        <v>3441</v>
      </c>
      <c r="H1089" s="575" t="s">
        <v>3441</v>
      </c>
      <c r="I1089" s="575" t="s">
        <v>3441</v>
      </c>
      <c r="J1089" s="575" t="s">
        <v>3441</v>
      </c>
      <c r="K1089" s="575" t="s">
        <v>3441</v>
      </c>
      <c r="L1089" s="575" t="s">
        <v>3441</v>
      </c>
      <c r="M1089" s="575" t="s">
        <v>3441</v>
      </c>
    </row>
    <row r="1090" spans="1:13" s="575" customFormat="1" x14ac:dyDescent="0.3">
      <c r="A1090" s="575">
        <v>525783</v>
      </c>
      <c r="B1090" s="613" t="s">
        <v>1885</v>
      </c>
      <c r="C1090" s="575" t="s">
        <v>3441</v>
      </c>
      <c r="D1090" s="575" t="s">
        <v>3441</v>
      </c>
      <c r="E1090" s="575" t="s">
        <v>3441</v>
      </c>
      <c r="F1090" s="575" t="s">
        <v>3441</v>
      </c>
      <c r="G1090" s="575" t="s">
        <v>3441</v>
      </c>
      <c r="H1090" s="575" t="s">
        <v>3441</v>
      </c>
      <c r="I1090" s="575" t="s">
        <v>3441</v>
      </c>
      <c r="J1090" s="575" t="s">
        <v>3441</v>
      </c>
      <c r="K1090" s="575" t="s">
        <v>3441</v>
      </c>
      <c r="L1090" s="575" t="s">
        <v>3441</v>
      </c>
      <c r="M1090" s="575" t="s">
        <v>3441</v>
      </c>
    </row>
    <row r="1091" spans="1:13" s="575" customFormat="1" x14ac:dyDescent="0.3">
      <c r="A1091" s="575">
        <v>525784</v>
      </c>
      <c r="B1091" s="613" t="s">
        <v>1885</v>
      </c>
      <c r="C1091" s="575" t="s">
        <v>3441</v>
      </c>
      <c r="D1091" s="575" t="s">
        <v>3441</v>
      </c>
      <c r="E1091" s="575" t="s">
        <v>3441</v>
      </c>
      <c r="F1091" s="575" t="s">
        <v>3441</v>
      </c>
      <c r="G1091" s="575" t="s">
        <v>3441</v>
      </c>
      <c r="H1091" s="575" t="s">
        <v>3441</v>
      </c>
      <c r="I1091" s="575" t="s">
        <v>3441</v>
      </c>
      <c r="J1091" s="575" t="s">
        <v>3441</v>
      </c>
      <c r="K1091" s="575" t="s">
        <v>3441</v>
      </c>
      <c r="L1091" s="575" t="s">
        <v>3441</v>
      </c>
      <c r="M1091" s="575" t="s">
        <v>3441</v>
      </c>
    </row>
    <row r="1092" spans="1:13" s="575" customFormat="1" x14ac:dyDescent="0.3">
      <c r="A1092" s="575">
        <v>525787</v>
      </c>
      <c r="B1092" s="613" t="s">
        <v>1885</v>
      </c>
      <c r="C1092" s="575" t="s">
        <v>3441</v>
      </c>
      <c r="D1092" s="575" t="s">
        <v>3441</v>
      </c>
      <c r="E1092" s="575" t="s">
        <v>3441</v>
      </c>
      <c r="F1092" s="575" t="s">
        <v>3441</v>
      </c>
      <c r="G1092" s="575" t="s">
        <v>3441</v>
      </c>
      <c r="H1092" s="575" t="s">
        <v>3441</v>
      </c>
      <c r="I1092" s="575" t="s">
        <v>3441</v>
      </c>
      <c r="J1092" s="575" t="s">
        <v>3441</v>
      </c>
      <c r="K1092" s="575" t="s">
        <v>3441</v>
      </c>
      <c r="L1092" s="575" t="s">
        <v>3441</v>
      </c>
      <c r="M1092" s="575" t="s">
        <v>3441</v>
      </c>
    </row>
    <row r="1093" spans="1:13" s="575" customFormat="1" x14ac:dyDescent="0.3">
      <c r="A1093" s="575">
        <v>525808</v>
      </c>
      <c r="B1093" s="613" t="s">
        <v>1885</v>
      </c>
      <c r="C1093" s="575" t="s">
        <v>3441</v>
      </c>
      <c r="D1093" s="575" t="s">
        <v>3441</v>
      </c>
      <c r="E1093" s="575" t="s">
        <v>3441</v>
      </c>
      <c r="F1093" s="575" t="s">
        <v>3441</v>
      </c>
      <c r="G1093" s="575" t="s">
        <v>3441</v>
      </c>
      <c r="H1093" s="575" t="s">
        <v>3441</v>
      </c>
      <c r="I1093" s="575" t="s">
        <v>3441</v>
      </c>
      <c r="J1093" s="575" t="s">
        <v>3441</v>
      </c>
      <c r="K1093" s="575" t="s">
        <v>3441</v>
      </c>
      <c r="L1093" s="575" t="s">
        <v>3441</v>
      </c>
      <c r="M1093" s="575" t="s">
        <v>3441</v>
      </c>
    </row>
    <row r="1094" spans="1:13" s="575" customFormat="1" x14ac:dyDescent="0.3">
      <c r="A1094" s="575">
        <v>525821</v>
      </c>
      <c r="B1094" s="613" t="s">
        <v>1885</v>
      </c>
      <c r="C1094" s="575" t="s">
        <v>3441</v>
      </c>
      <c r="D1094" s="575" t="s">
        <v>3441</v>
      </c>
      <c r="E1094" s="575" t="s">
        <v>3441</v>
      </c>
      <c r="F1094" s="575" t="s">
        <v>3441</v>
      </c>
      <c r="G1094" s="575" t="s">
        <v>3441</v>
      </c>
      <c r="H1094" s="575" t="s">
        <v>3441</v>
      </c>
      <c r="I1094" s="575" t="s">
        <v>3441</v>
      </c>
      <c r="J1094" s="575" t="s">
        <v>3441</v>
      </c>
      <c r="K1094" s="575" t="s">
        <v>3441</v>
      </c>
      <c r="L1094" s="575" t="s">
        <v>3441</v>
      </c>
      <c r="M1094" s="575" t="s">
        <v>3441</v>
      </c>
    </row>
    <row r="1095" spans="1:13" s="575" customFormat="1" x14ac:dyDescent="0.3">
      <c r="A1095" s="575">
        <v>525831</v>
      </c>
      <c r="B1095" s="613" t="s">
        <v>1885</v>
      </c>
      <c r="C1095" s="575" t="s">
        <v>3441</v>
      </c>
      <c r="D1095" s="575" t="s">
        <v>3441</v>
      </c>
      <c r="E1095" s="575" t="s">
        <v>3441</v>
      </c>
      <c r="F1095" s="575" t="s">
        <v>3441</v>
      </c>
      <c r="G1095" s="575" t="s">
        <v>3441</v>
      </c>
      <c r="H1095" s="575" t="s">
        <v>3441</v>
      </c>
      <c r="I1095" s="575" t="s">
        <v>3441</v>
      </c>
      <c r="J1095" s="575" t="s">
        <v>3441</v>
      </c>
      <c r="K1095" s="575" t="s">
        <v>3441</v>
      </c>
      <c r="L1095" s="575" t="s">
        <v>3441</v>
      </c>
      <c r="M1095" s="575" t="s">
        <v>3441</v>
      </c>
    </row>
    <row r="1096" spans="1:13" s="575" customFormat="1" x14ac:dyDescent="0.3">
      <c r="A1096" s="575">
        <v>525837</v>
      </c>
      <c r="B1096" s="613" t="s">
        <v>1885</v>
      </c>
      <c r="C1096" s="575" t="s">
        <v>3441</v>
      </c>
      <c r="D1096" s="575" t="s">
        <v>3441</v>
      </c>
      <c r="E1096" s="575" t="s">
        <v>3441</v>
      </c>
      <c r="F1096" s="575" t="s">
        <v>3441</v>
      </c>
      <c r="G1096" s="575" t="s">
        <v>3441</v>
      </c>
      <c r="H1096" s="575" t="s">
        <v>3441</v>
      </c>
      <c r="I1096" s="575" t="s">
        <v>3441</v>
      </c>
      <c r="J1096" s="575" t="s">
        <v>3441</v>
      </c>
      <c r="K1096" s="575" t="s">
        <v>3441</v>
      </c>
      <c r="L1096" s="575" t="s">
        <v>3441</v>
      </c>
      <c r="M1096" s="575" t="s">
        <v>3441</v>
      </c>
    </row>
    <row r="1097" spans="1:13" s="575" customFormat="1" x14ac:dyDescent="0.3">
      <c r="A1097" s="575">
        <v>525849</v>
      </c>
      <c r="B1097" s="613" t="s">
        <v>1885</v>
      </c>
      <c r="C1097" s="575" t="s">
        <v>3441</v>
      </c>
      <c r="D1097" s="575" t="s">
        <v>3441</v>
      </c>
      <c r="E1097" s="575" t="s">
        <v>3441</v>
      </c>
      <c r="F1097" s="575" t="s">
        <v>3441</v>
      </c>
      <c r="G1097" s="575" t="s">
        <v>3441</v>
      </c>
      <c r="H1097" s="575" t="s">
        <v>3441</v>
      </c>
      <c r="I1097" s="575" t="s">
        <v>3441</v>
      </c>
      <c r="J1097" s="575" t="s">
        <v>3441</v>
      </c>
      <c r="K1097" s="575" t="s">
        <v>3441</v>
      </c>
      <c r="L1097" s="575" t="s">
        <v>3441</v>
      </c>
      <c r="M1097" s="575" t="s">
        <v>3441</v>
      </c>
    </row>
    <row r="1098" spans="1:13" s="575" customFormat="1" x14ac:dyDescent="0.3">
      <c r="A1098" s="575">
        <v>525872</v>
      </c>
      <c r="B1098" s="613" t="s">
        <v>1885</v>
      </c>
      <c r="C1098" s="575" t="s">
        <v>3441</v>
      </c>
      <c r="D1098" s="575" t="s">
        <v>3441</v>
      </c>
      <c r="E1098" s="575" t="s">
        <v>3441</v>
      </c>
      <c r="F1098" s="575" t="s">
        <v>3441</v>
      </c>
      <c r="G1098" s="575" t="s">
        <v>3441</v>
      </c>
      <c r="H1098" s="575" t="s">
        <v>3441</v>
      </c>
      <c r="I1098" s="575" t="s">
        <v>3441</v>
      </c>
      <c r="J1098" s="575" t="s">
        <v>3441</v>
      </c>
      <c r="K1098" s="575" t="s">
        <v>3441</v>
      </c>
      <c r="L1098" s="575" t="s">
        <v>3441</v>
      </c>
      <c r="M1098" s="575" t="s">
        <v>3441</v>
      </c>
    </row>
    <row r="1099" spans="1:13" s="575" customFormat="1" x14ac:dyDescent="0.3">
      <c r="A1099" s="575">
        <v>525904</v>
      </c>
      <c r="B1099" s="613" t="s">
        <v>1885</v>
      </c>
      <c r="C1099" s="575" t="s">
        <v>3441</v>
      </c>
      <c r="D1099" s="575" t="s">
        <v>3441</v>
      </c>
      <c r="E1099" s="575" t="s">
        <v>3441</v>
      </c>
      <c r="F1099" s="575" t="s">
        <v>3441</v>
      </c>
      <c r="G1099" s="575" t="s">
        <v>3441</v>
      </c>
      <c r="H1099" s="575" t="s">
        <v>3441</v>
      </c>
      <c r="I1099" s="575" t="s">
        <v>3441</v>
      </c>
      <c r="J1099" s="575" t="s">
        <v>3441</v>
      </c>
      <c r="K1099" s="575" t="s">
        <v>3441</v>
      </c>
      <c r="L1099" s="575" t="s">
        <v>3441</v>
      </c>
      <c r="M1099" s="575" t="s">
        <v>3441</v>
      </c>
    </row>
    <row r="1100" spans="1:13" s="575" customFormat="1" x14ac:dyDescent="0.3">
      <c r="A1100" s="575">
        <v>525910</v>
      </c>
      <c r="B1100" s="613" t="s">
        <v>1885</v>
      </c>
      <c r="C1100" s="575" t="s">
        <v>3441</v>
      </c>
      <c r="D1100" s="575" t="s">
        <v>3441</v>
      </c>
      <c r="E1100" s="575" t="s">
        <v>3441</v>
      </c>
      <c r="F1100" s="575" t="s">
        <v>3441</v>
      </c>
      <c r="G1100" s="575" t="s">
        <v>3441</v>
      </c>
      <c r="H1100" s="575" t="s">
        <v>3441</v>
      </c>
      <c r="I1100" s="575" t="s">
        <v>3441</v>
      </c>
      <c r="J1100" s="575" t="s">
        <v>3441</v>
      </c>
      <c r="K1100" s="575" t="s">
        <v>3441</v>
      </c>
      <c r="L1100" s="575" t="s">
        <v>3441</v>
      </c>
      <c r="M1100" s="575" t="s">
        <v>3441</v>
      </c>
    </row>
    <row r="1101" spans="1:13" s="575" customFormat="1" x14ac:dyDescent="0.3">
      <c r="A1101" s="575">
        <v>525915</v>
      </c>
      <c r="B1101" s="613" t="s">
        <v>1885</v>
      </c>
      <c r="C1101" s="575" t="s">
        <v>3441</v>
      </c>
      <c r="D1101" s="575" t="s">
        <v>3441</v>
      </c>
      <c r="E1101" s="575" t="s">
        <v>3441</v>
      </c>
      <c r="F1101" s="575" t="s">
        <v>3441</v>
      </c>
      <c r="G1101" s="575" t="s">
        <v>3441</v>
      </c>
      <c r="H1101" s="575" t="s">
        <v>3441</v>
      </c>
      <c r="I1101" s="575" t="s">
        <v>3441</v>
      </c>
      <c r="J1101" s="575" t="s">
        <v>3441</v>
      </c>
      <c r="K1101" s="575" t="s">
        <v>3441</v>
      </c>
      <c r="L1101" s="575" t="s">
        <v>3441</v>
      </c>
      <c r="M1101" s="575" t="s">
        <v>3441</v>
      </c>
    </row>
    <row r="1102" spans="1:13" s="575" customFormat="1" x14ac:dyDescent="0.3">
      <c r="A1102" s="575">
        <v>525919</v>
      </c>
      <c r="B1102" s="613" t="s">
        <v>1885</v>
      </c>
      <c r="C1102" s="575" t="s">
        <v>3441</v>
      </c>
      <c r="D1102" s="575" t="s">
        <v>3441</v>
      </c>
      <c r="E1102" s="575" t="s">
        <v>3441</v>
      </c>
      <c r="F1102" s="575" t="s">
        <v>3441</v>
      </c>
      <c r="G1102" s="575" t="s">
        <v>3441</v>
      </c>
      <c r="H1102" s="575" t="s">
        <v>3441</v>
      </c>
      <c r="I1102" s="575" t="s">
        <v>3441</v>
      </c>
      <c r="J1102" s="575" t="s">
        <v>3441</v>
      </c>
      <c r="K1102" s="575" t="s">
        <v>3441</v>
      </c>
      <c r="L1102" s="575" t="s">
        <v>3441</v>
      </c>
      <c r="M1102" s="575" t="s">
        <v>3441</v>
      </c>
    </row>
    <row r="1103" spans="1:13" s="575" customFormat="1" x14ac:dyDescent="0.3">
      <c r="A1103" s="575">
        <v>525920</v>
      </c>
      <c r="B1103" s="613" t="s">
        <v>1885</v>
      </c>
      <c r="C1103" s="575" t="s">
        <v>3441</v>
      </c>
      <c r="D1103" s="575" t="s">
        <v>3441</v>
      </c>
      <c r="E1103" s="575" t="s">
        <v>3441</v>
      </c>
      <c r="F1103" s="575" t="s">
        <v>3441</v>
      </c>
      <c r="G1103" s="575" t="s">
        <v>3441</v>
      </c>
      <c r="H1103" s="575" t="s">
        <v>3441</v>
      </c>
      <c r="I1103" s="575" t="s">
        <v>3441</v>
      </c>
      <c r="J1103" s="575" t="s">
        <v>3441</v>
      </c>
      <c r="K1103" s="575" t="s">
        <v>3441</v>
      </c>
      <c r="L1103" s="575" t="s">
        <v>3441</v>
      </c>
      <c r="M1103" s="575" t="s">
        <v>3441</v>
      </c>
    </row>
    <row r="1104" spans="1:13" s="575" customFormat="1" x14ac:dyDescent="0.3">
      <c r="A1104" s="575">
        <v>525933</v>
      </c>
      <c r="B1104" s="613" t="s">
        <v>1885</v>
      </c>
      <c r="C1104" s="575" t="s">
        <v>3441</v>
      </c>
      <c r="D1104" s="575" t="s">
        <v>3441</v>
      </c>
      <c r="E1104" s="575" t="s">
        <v>3441</v>
      </c>
      <c r="F1104" s="575" t="s">
        <v>3441</v>
      </c>
      <c r="G1104" s="575" t="s">
        <v>3441</v>
      </c>
      <c r="H1104" s="575" t="s">
        <v>3441</v>
      </c>
      <c r="I1104" s="575" t="s">
        <v>3441</v>
      </c>
      <c r="J1104" s="575" t="s">
        <v>3441</v>
      </c>
      <c r="K1104" s="575" t="s">
        <v>3441</v>
      </c>
      <c r="L1104" s="575" t="s">
        <v>3441</v>
      </c>
      <c r="M1104" s="575" t="s">
        <v>3441</v>
      </c>
    </row>
    <row r="1105" spans="1:13" s="575" customFormat="1" x14ac:dyDescent="0.3">
      <c r="A1105" s="575">
        <v>525946</v>
      </c>
      <c r="B1105" s="613" t="s">
        <v>1885</v>
      </c>
      <c r="C1105" s="575" t="s">
        <v>3441</v>
      </c>
      <c r="D1105" s="575" t="s">
        <v>3441</v>
      </c>
      <c r="E1105" s="575" t="s">
        <v>3441</v>
      </c>
      <c r="F1105" s="575" t="s">
        <v>3441</v>
      </c>
      <c r="G1105" s="575" t="s">
        <v>3441</v>
      </c>
      <c r="H1105" s="575" t="s">
        <v>3441</v>
      </c>
      <c r="I1105" s="575" t="s">
        <v>3441</v>
      </c>
      <c r="J1105" s="575" t="s">
        <v>3441</v>
      </c>
      <c r="K1105" s="575" t="s">
        <v>3441</v>
      </c>
      <c r="L1105" s="575" t="s">
        <v>3441</v>
      </c>
      <c r="M1105" s="575" t="s">
        <v>3441</v>
      </c>
    </row>
    <row r="1106" spans="1:13" s="575" customFormat="1" x14ac:dyDescent="0.3">
      <c r="A1106" s="575">
        <v>525948</v>
      </c>
      <c r="B1106" s="613" t="s">
        <v>1885</v>
      </c>
      <c r="C1106" s="575" t="s">
        <v>3441</v>
      </c>
      <c r="D1106" s="575" t="s">
        <v>3441</v>
      </c>
      <c r="E1106" s="575" t="s">
        <v>3441</v>
      </c>
      <c r="F1106" s="575" t="s">
        <v>3441</v>
      </c>
      <c r="G1106" s="575" t="s">
        <v>3441</v>
      </c>
      <c r="H1106" s="575" t="s">
        <v>3441</v>
      </c>
      <c r="I1106" s="575" t="s">
        <v>3441</v>
      </c>
      <c r="J1106" s="575" t="s">
        <v>3441</v>
      </c>
      <c r="K1106" s="575" t="s">
        <v>3441</v>
      </c>
      <c r="L1106" s="575" t="s">
        <v>3441</v>
      </c>
      <c r="M1106" s="575" t="s">
        <v>3441</v>
      </c>
    </row>
    <row r="1107" spans="1:13" s="575" customFormat="1" x14ac:dyDescent="0.3">
      <c r="A1107" s="575">
        <v>525953</v>
      </c>
      <c r="B1107" s="613" t="s">
        <v>1885</v>
      </c>
      <c r="C1107" s="575" t="s">
        <v>3441</v>
      </c>
      <c r="D1107" s="575" t="s">
        <v>3441</v>
      </c>
      <c r="E1107" s="575" t="s">
        <v>3441</v>
      </c>
      <c r="F1107" s="575" t="s">
        <v>3441</v>
      </c>
      <c r="G1107" s="575" t="s">
        <v>3441</v>
      </c>
      <c r="H1107" s="575" t="s">
        <v>3441</v>
      </c>
      <c r="I1107" s="575" t="s">
        <v>3441</v>
      </c>
      <c r="J1107" s="575" t="s">
        <v>3441</v>
      </c>
      <c r="K1107" s="575" t="s">
        <v>3441</v>
      </c>
      <c r="L1107" s="575" t="s">
        <v>3441</v>
      </c>
      <c r="M1107" s="575" t="s">
        <v>3441</v>
      </c>
    </row>
    <row r="1108" spans="1:13" s="575" customFormat="1" x14ac:dyDescent="0.3">
      <c r="A1108" s="575">
        <v>525955</v>
      </c>
      <c r="B1108" s="613" t="s">
        <v>1885</v>
      </c>
      <c r="C1108" s="575" t="s">
        <v>3441</v>
      </c>
      <c r="D1108" s="575" t="s">
        <v>3441</v>
      </c>
      <c r="E1108" s="575" t="s">
        <v>3441</v>
      </c>
      <c r="F1108" s="575" t="s">
        <v>3441</v>
      </c>
      <c r="G1108" s="575" t="s">
        <v>3441</v>
      </c>
      <c r="H1108" s="575" t="s">
        <v>3441</v>
      </c>
      <c r="I1108" s="575" t="s">
        <v>3441</v>
      </c>
      <c r="J1108" s="575" t="s">
        <v>3441</v>
      </c>
      <c r="K1108" s="575" t="s">
        <v>3441</v>
      </c>
      <c r="L1108" s="575" t="s">
        <v>3441</v>
      </c>
      <c r="M1108" s="575" t="s">
        <v>3441</v>
      </c>
    </row>
    <row r="1109" spans="1:13" s="575" customFormat="1" x14ac:dyDescent="0.3">
      <c r="A1109" s="575">
        <v>525958</v>
      </c>
      <c r="B1109" s="613" t="s">
        <v>1885</v>
      </c>
      <c r="C1109" s="575" t="s">
        <v>3441</v>
      </c>
      <c r="D1109" s="575" t="s">
        <v>3441</v>
      </c>
      <c r="E1109" s="575" t="s">
        <v>3441</v>
      </c>
      <c r="F1109" s="575" t="s">
        <v>3441</v>
      </c>
      <c r="G1109" s="575" t="s">
        <v>3441</v>
      </c>
      <c r="H1109" s="575" t="s">
        <v>3441</v>
      </c>
      <c r="I1109" s="575" t="s">
        <v>3441</v>
      </c>
      <c r="J1109" s="575" t="s">
        <v>3441</v>
      </c>
      <c r="K1109" s="575" t="s">
        <v>3441</v>
      </c>
      <c r="L1109" s="575" t="s">
        <v>3441</v>
      </c>
      <c r="M1109" s="575" t="s">
        <v>3441</v>
      </c>
    </row>
    <row r="1110" spans="1:13" s="575" customFormat="1" x14ac:dyDescent="0.3">
      <c r="A1110" s="575">
        <v>525962</v>
      </c>
      <c r="B1110" s="613" t="s">
        <v>1885</v>
      </c>
      <c r="C1110" s="575" t="s">
        <v>3441</v>
      </c>
      <c r="D1110" s="575" t="s">
        <v>3441</v>
      </c>
      <c r="E1110" s="575" t="s">
        <v>3441</v>
      </c>
      <c r="F1110" s="575" t="s">
        <v>3441</v>
      </c>
      <c r="G1110" s="575" t="s">
        <v>3441</v>
      </c>
      <c r="H1110" s="575" t="s">
        <v>3441</v>
      </c>
      <c r="I1110" s="575" t="s">
        <v>3441</v>
      </c>
      <c r="J1110" s="575" t="s">
        <v>3441</v>
      </c>
      <c r="K1110" s="575" t="s">
        <v>3441</v>
      </c>
      <c r="L1110" s="575" t="s">
        <v>3441</v>
      </c>
      <c r="M1110" s="575" t="s">
        <v>3441</v>
      </c>
    </row>
    <row r="1111" spans="1:13" s="575" customFormat="1" x14ac:dyDescent="0.3">
      <c r="A1111" s="575">
        <v>525969</v>
      </c>
      <c r="B1111" s="613" t="s">
        <v>1885</v>
      </c>
      <c r="C1111" s="575" t="s">
        <v>3441</v>
      </c>
      <c r="D1111" s="575" t="s">
        <v>3441</v>
      </c>
      <c r="E1111" s="575" t="s">
        <v>3441</v>
      </c>
      <c r="F1111" s="575" t="s">
        <v>3441</v>
      </c>
      <c r="G1111" s="575" t="s">
        <v>3441</v>
      </c>
      <c r="H1111" s="575" t="s">
        <v>3441</v>
      </c>
      <c r="I1111" s="575" t="s">
        <v>3441</v>
      </c>
      <c r="J1111" s="575" t="s">
        <v>3441</v>
      </c>
      <c r="K1111" s="575" t="s">
        <v>3441</v>
      </c>
      <c r="L1111" s="575" t="s">
        <v>3441</v>
      </c>
      <c r="M1111" s="575" t="s">
        <v>3441</v>
      </c>
    </row>
    <row r="1112" spans="1:13" s="575" customFormat="1" x14ac:dyDescent="0.3">
      <c r="A1112" s="575">
        <v>525986</v>
      </c>
      <c r="B1112" s="613" t="s">
        <v>1885</v>
      </c>
      <c r="C1112" s="575" t="s">
        <v>3441</v>
      </c>
      <c r="D1112" s="575" t="s">
        <v>3441</v>
      </c>
      <c r="E1112" s="575" t="s">
        <v>3441</v>
      </c>
      <c r="F1112" s="575" t="s">
        <v>3441</v>
      </c>
      <c r="G1112" s="575" t="s">
        <v>3441</v>
      </c>
      <c r="H1112" s="575" t="s">
        <v>3441</v>
      </c>
      <c r="I1112" s="575" t="s">
        <v>3441</v>
      </c>
      <c r="J1112" s="575" t="s">
        <v>3441</v>
      </c>
      <c r="K1112" s="575" t="s">
        <v>3441</v>
      </c>
      <c r="L1112" s="575" t="s">
        <v>3441</v>
      </c>
      <c r="M1112" s="575" t="s">
        <v>3441</v>
      </c>
    </row>
    <row r="1113" spans="1:13" s="575" customFormat="1" x14ac:dyDescent="0.3">
      <c r="A1113" s="575">
        <v>525990</v>
      </c>
      <c r="B1113" s="613" t="s">
        <v>1885</v>
      </c>
      <c r="C1113" s="575" t="s">
        <v>3441</v>
      </c>
      <c r="D1113" s="575" t="s">
        <v>3441</v>
      </c>
      <c r="E1113" s="575" t="s">
        <v>3441</v>
      </c>
      <c r="F1113" s="575" t="s">
        <v>3441</v>
      </c>
      <c r="G1113" s="575" t="s">
        <v>3441</v>
      </c>
      <c r="H1113" s="575" t="s">
        <v>3441</v>
      </c>
      <c r="I1113" s="575" t="s">
        <v>3441</v>
      </c>
      <c r="J1113" s="575" t="s">
        <v>3441</v>
      </c>
      <c r="K1113" s="575" t="s">
        <v>3441</v>
      </c>
      <c r="L1113" s="575" t="s">
        <v>3441</v>
      </c>
      <c r="M1113" s="575" t="s">
        <v>3441</v>
      </c>
    </row>
    <row r="1114" spans="1:13" s="575" customFormat="1" x14ac:dyDescent="0.3">
      <c r="A1114" s="575">
        <v>525996</v>
      </c>
      <c r="B1114" s="613" t="s">
        <v>1885</v>
      </c>
      <c r="C1114" s="575" t="s">
        <v>3441</v>
      </c>
      <c r="D1114" s="575" t="s">
        <v>3441</v>
      </c>
      <c r="E1114" s="575" t="s">
        <v>3441</v>
      </c>
      <c r="F1114" s="575" t="s">
        <v>3441</v>
      </c>
      <c r="G1114" s="575" t="s">
        <v>3441</v>
      </c>
      <c r="H1114" s="575" t="s">
        <v>3441</v>
      </c>
      <c r="I1114" s="575" t="s">
        <v>3441</v>
      </c>
      <c r="J1114" s="575" t="s">
        <v>3441</v>
      </c>
      <c r="K1114" s="575" t="s">
        <v>3441</v>
      </c>
      <c r="L1114" s="575" t="s">
        <v>3441</v>
      </c>
      <c r="M1114" s="575" t="s">
        <v>3441</v>
      </c>
    </row>
    <row r="1115" spans="1:13" s="575" customFormat="1" x14ac:dyDescent="0.3">
      <c r="A1115" s="575">
        <v>525997</v>
      </c>
      <c r="B1115" s="613" t="s">
        <v>1885</v>
      </c>
      <c r="C1115" s="575" t="s">
        <v>3441</v>
      </c>
      <c r="D1115" s="575" t="s">
        <v>3441</v>
      </c>
      <c r="E1115" s="575" t="s">
        <v>3441</v>
      </c>
      <c r="F1115" s="575" t="s">
        <v>3441</v>
      </c>
      <c r="G1115" s="575" t="s">
        <v>3441</v>
      </c>
      <c r="H1115" s="575" t="s">
        <v>3441</v>
      </c>
      <c r="I1115" s="575" t="s">
        <v>3441</v>
      </c>
      <c r="J1115" s="575" t="s">
        <v>3441</v>
      </c>
      <c r="K1115" s="575" t="s">
        <v>3441</v>
      </c>
      <c r="L1115" s="575" t="s">
        <v>3441</v>
      </c>
      <c r="M1115" s="575" t="s">
        <v>3441</v>
      </c>
    </row>
    <row r="1116" spans="1:13" s="575" customFormat="1" x14ac:dyDescent="0.3">
      <c r="A1116" s="575">
        <v>525999</v>
      </c>
      <c r="B1116" s="613" t="s">
        <v>1885</v>
      </c>
      <c r="C1116" s="575" t="s">
        <v>3441</v>
      </c>
      <c r="D1116" s="575" t="s">
        <v>3441</v>
      </c>
      <c r="E1116" s="575" t="s">
        <v>3441</v>
      </c>
      <c r="F1116" s="575" t="s">
        <v>3441</v>
      </c>
      <c r="G1116" s="575" t="s">
        <v>3441</v>
      </c>
      <c r="H1116" s="575" t="s">
        <v>3441</v>
      </c>
      <c r="I1116" s="575" t="s">
        <v>3441</v>
      </c>
      <c r="J1116" s="575" t="s">
        <v>3441</v>
      </c>
      <c r="K1116" s="575" t="s">
        <v>3441</v>
      </c>
      <c r="L1116" s="575" t="s">
        <v>3441</v>
      </c>
      <c r="M1116" s="575" t="s">
        <v>3441</v>
      </c>
    </row>
    <row r="1117" spans="1:13" s="575" customFormat="1" x14ac:dyDescent="0.3">
      <c r="A1117" s="575">
        <v>526006</v>
      </c>
      <c r="B1117" s="613" t="s">
        <v>1885</v>
      </c>
      <c r="C1117" s="575" t="s">
        <v>3441</v>
      </c>
      <c r="D1117" s="575" t="s">
        <v>3441</v>
      </c>
      <c r="E1117" s="575" t="s">
        <v>3441</v>
      </c>
      <c r="F1117" s="575" t="s">
        <v>3441</v>
      </c>
      <c r="G1117" s="575" t="s">
        <v>3441</v>
      </c>
      <c r="H1117" s="575" t="s">
        <v>3441</v>
      </c>
      <c r="I1117" s="575" t="s">
        <v>3441</v>
      </c>
      <c r="J1117" s="575" t="s">
        <v>3441</v>
      </c>
      <c r="K1117" s="575" t="s">
        <v>3441</v>
      </c>
      <c r="L1117" s="575" t="s">
        <v>3441</v>
      </c>
      <c r="M1117" s="575" t="s">
        <v>3441</v>
      </c>
    </row>
    <row r="1118" spans="1:13" s="575" customFormat="1" x14ac:dyDescent="0.3">
      <c r="A1118" s="575">
        <v>526017</v>
      </c>
      <c r="B1118" s="613" t="s">
        <v>1885</v>
      </c>
      <c r="C1118" s="575" t="s">
        <v>3441</v>
      </c>
      <c r="D1118" s="575" t="s">
        <v>3441</v>
      </c>
      <c r="E1118" s="575" t="s">
        <v>3441</v>
      </c>
      <c r="F1118" s="575" t="s">
        <v>3441</v>
      </c>
      <c r="G1118" s="575" t="s">
        <v>3441</v>
      </c>
      <c r="H1118" s="575" t="s">
        <v>3441</v>
      </c>
      <c r="I1118" s="575" t="s">
        <v>3441</v>
      </c>
      <c r="J1118" s="575" t="s">
        <v>3441</v>
      </c>
      <c r="K1118" s="575" t="s">
        <v>3441</v>
      </c>
      <c r="L1118" s="575" t="s">
        <v>3441</v>
      </c>
      <c r="M1118" s="575" t="s">
        <v>3441</v>
      </c>
    </row>
    <row r="1119" spans="1:13" s="575" customFormat="1" x14ac:dyDescent="0.3">
      <c r="A1119" s="575">
        <v>526018</v>
      </c>
      <c r="B1119" s="613" t="s">
        <v>1885</v>
      </c>
      <c r="C1119" s="575" t="s">
        <v>3441</v>
      </c>
      <c r="D1119" s="575" t="s">
        <v>3441</v>
      </c>
      <c r="E1119" s="575" t="s">
        <v>3441</v>
      </c>
      <c r="F1119" s="575" t="s">
        <v>3441</v>
      </c>
      <c r="G1119" s="575" t="s">
        <v>3441</v>
      </c>
      <c r="H1119" s="575" t="s">
        <v>3441</v>
      </c>
      <c r="I1119" s="575" t="s">
        <v>3441</v>
      </c>
      <c r="J1119" s="575" t="s">
        <v>3441</v>
      </c>
      <c r="K1119" s="575" t="s">
        <v>3441</v>
      </c>
      <c r="L1119" s="575" t="s">
        <v>3441</v>
      </c>
      <c r="M1119" s="575" t="s">
        <v>3441</v>
      </c>
    </row>
    <row r="1120" spans="1:13" s="575" customFormat="1" x14ac:dyDescent="0.3">
      <c r="A1120" s="575">
        <v>526019</v>
      </c>
      <c r="B1120" s="613" t="s">
        <v>1885</v>
      </c>
      <c r="C1120" s="575" t="s">
        <v>3441</v>
      </c>
      <c r="D1120" s="575" t="s">
        <v>3441</v>
      </c>
      <c r="E1120" s="575" t="s">
        <v>3441</v>
      </c>
      <c r="F1120" s="575" t="s">
        <v>3441</v>
      </c>
      <c r="G1120" s="575" t="s">
        <v>3441</v>
      </c>
      <c r="H1120" s="575" t="s">
        <v>3441</v>
      </c>
      <c r="I1120" s="575" t="s">
        <v>3441</v>
      </c>
      <c r="J1120" s="575" t="s">
        <v>3441</v>
      </c>
      <c r="K1120" s="575" t="s">
        <v>3441</v>
      </c>
      <c r="L1120" s="575" t="s">
        <v>3441</v>
      </c>
      <c r="M1120" s="575" t="s">
        <v>3441</v>
      </c>
    </row>
    <row r="1121" spans="1:13" s="575" customFormat="1" x14ac:dyDescent="0.3">
      <c r="A1121" s="575">
        <v>526024</v>
      </c>
      <c r="B1121" s="613" t="s">
        <v>1885</v>
      </c>
      <c r="C1121" s="575" t="s">
        <v>3441</v>
      </c>
      <c r="D1121" s="575" t="s">
        <v>3441</v>
      </c>
      <c r="E1121" s="575" t="s">
        <v>3441</v>
      </c>
      <c r="F1121" s="575" t="s">
        <v>3441</v>
      </c>
      <c r="G1121" s="575" t="s">
        <v>3441</v>
      </c>
      <c r="H1121" s="575" t="s">
        <v>3441</v>
      </c>
      <c r="I1121" s="575" t="s">
        <v>3441</v>
      </c>
      <c r="J1121" s="575" t="s">
        <v>3441</v>
      </c>
      <c r="K1121" s="575" t="s">
        <v>3441</v>
      </c>
      <c r="L1121" s="575" t="s">
        <v>3441</v>
      </c>
      <c r="M1121" s="575" t="s">
        <v>3441</v>
      </c>
    </row>
    <row r="1122" spans="1:13" s="575" customFormat="1" x14ac:dyDescent="0.3">
      <c r="A1122" s="575">
        <v>526031</v>
      </c>
      <c r="B1122" s="613" t="s">
        <v>1885</v>
      </c>
      <c r="C1122" s="575" t="s">
        <v>3441</v>
      </c>
      <c r="D1122" s="575" t="s">
        <v>3441</v>
      </c>
      <c r="E1122" s="575" t="s">
        <v>3441</v>
      </c>
      <c r="F1122" s="575" t="s">
        <v>3441</v>
      </c>
      <c r="G1122" s="575" t="s">
        <v>3441</v>
      </c>
      <c r="H1122" s="575" t="s">
        <v>3441</v>
      </c>
      <c r="I1122" s="575" t="s">
        <v>3441</v>
      </c>
      <c r="J1122" s="575" t="s">
        <v>3441</v>
      </c>
      <c r="K1122" s="575" t="s">
        <v>3441</v>
      </c>
      <c r="L1122" s="575" t="s">
        <v>3441</v>
      </c>
      <c r="M1122" s="575" t="s">
        <v>3441</v>
      </c>
    </row>
    <row r="1123" spans="1:13" s="575" customFormat="1" x14ac:dyDescent="0.3">
      <c r="A1123" s="575">
        <v>526050</v>
      </c>
      <c r="B1123" s="613" t="s">
        <v>1885</v>
      </c>
      <c r="C1123" s="575" t="s">
        <v>3441</v>
      </c>
      <c r="D1123" s="575" t="s">
        <v>3441</v>
      </c>
      <c r="E1123" s="575" t="s">
        <v>3441</v>
      </c>
      <c r="F1123" s="575" t="s">
        <v>3441</v>
      </c>
      <c r="G1123" s="575" t="s">
        <v>3441</v>
      </c>
      <c r="H1123" s="575" t="s">
        <v>3441</v>
      </c>
      <c r="I1123" s="575" t="s">
        <v>3441</v>
      </c>
      <c r="J1123" s="575" t="s">
        <v>3441</v>
      </c>
      <c r="K1123" s="575" t="s">
        <v>3441</v>
      </c>
      <c r="L1123" s="575" t="s">
        <v>3441</v>
      </c>
      <c r="M1123" s="575" t="s">
        <v>3441</v>
      </c>
    </row>
    <row r="1124" spans="1:13" s="575" customFormat="1" x14ac:dyDescent="0.3">
      <c r="A1124" s="575">
        <v>526061</v>
      </c>
      <c r="B1124" s="613" t="s">
        <v>1885</v>
      </c>
      <c r="C1124" s="575" t="s">
        <v>3441</v>
      </c>
      <c r="D1124" s="575" t="s">
        <v>3441</v>
      </c>
      <c r="E1124" s="575" t="s">
        <v>3441</v>
      </c>
      <c r="F1124" s="575" t="s">
        <v>3441</v>
      </c>
      <c r="G1124" s="575" t="s">
        <v>3441</v>
      </c>
      <c r="H1124" s="575" t="s">
        <v>3441</v>
      </c>
      <c r="I1124" s="575" t="s">
        <v>3441</v>
      </c>
      <c r="J1124" s="575" t="s">
        <v>3441</v>
      </c>
      <c r="K1124" s="575" t="s">
        <v>3441</v>
      </c>
      <c r="L1124" s="575" t="s">
        <v>3441</v>
      </c>
      <c r="M1124" s="575" t="s">
        <v>3441</v>
      </c>
    </row>
    <row r="1125" spans="1:13" s="575" customFormat="1" x14ac:dyDescent="0.3">
      <c r="A1125" s="575">
        <v>526063</v>
      </c>
      <c r="B1125" s="613" t="s">
        <v>1885</v>
      </c>
      <c r="C1125" s="575" t="s">
        <v>3441</v>
      </c>
      <c r="D1125" s="575" t="s">
        <v>3441</v>
      </c>
      <c r="E1125" s="575" t="s">
        <v>3441</v>
      </c>
      <c r="F1125" s="575" t="s">
        <v>3441</v>
      </c>
      <c r="G1125" s="575" t="s">
        <v>3441</v>
      </c>
      <c r="H1125" s="575" t="s">
        <v>3441</v>
      </c>
      <c r="I1125" s="575" t="s">
        <v>3441</v>
      </c>
      <c r="J1125" s="575" t="s">
        <v>3441</v>
      </c>
      <c r="K1125" s="575" t="s">
        <v>3441</v>
      </c>
      <c r="L1125" s="575" t="s">
        <v>3441</v>
      </c>
      <c r="M1125" s="575" t="s">
        <v>3441</v>
      </c>
    </row>
    <row r="1126" spans="1:13" s="575" customFormat="1" x14ac:dyDescent="0.3">
      <c r="A1126" s="575">
        <v>526066</v>
      </c>
      <c r="B1126" s="613" t="s">
        <v>1885</v>
      </c>
      <c r="C1126" s="575" t="s">
        <v>3441</v>
      </c>
      <c r="D1126" s="575" t="s">
        <v>3441</v>
      </c>
      <c r="E1126" s="575" t="s">
        <v>3441</v>
      </c>
      <c r="F1126" s="575" t="s">
        <v>3441</v>
      </c>
      <c r="G1126" s="575" t="s">
        <v>3441</v>
      </c>
      <c r="H1126" s="575" t="s">
        <v>3441</v>
      </c>
      <c r="I1126" s="575" t="s">
        <v>3441</v>
      </c>
      <c r="J1126" s="575" t="s">
        <v>3441</v>
      </c>
      <c r="K1126" s="575" t="s">
        <v>3441</v>
      </c>
      <c r="L1126" s="575" t="s">
        <v>3441</v>
      </c>
      <c r="M1126" s="575" t="s">
        <v>3441</v>
      </c>
    </row>
    <row r="1127" spans="1:13" s="575" customFormat="1" x14ac:dyDescent="0.3">
      <c r="A1127" s="575">
        <v>526071</v>
      </c>
      <c r="B1127" s="613" t="s">
        <v>1885</v>
      </c>
      <c r="C1127" s="575" t="s">
        <v>3441</v>
      </c>
      <c r="D1127" s="575" t="s">
        <v>3441</v>
      </c>
      <c r="E1127" s="575" t="s">
        <v>3441</v>
      </c>
      <c r="F1127" s="575" t="s">
        <v>3441</v>
      </c>
      <c r="G1127" s="575" t="s">
        <v>3441</v>
      </c>
      <c r="H1127" s="575" t="s">
        <v>3441</v>
      </c>
      <c r="I1127" s="575" t="s">
        <v>3441</v>
      </c>
      <c r="J1127" s="575" t="s">
        <v>3441</v>
      </c>
      <c r="K1127" s="575" t="s">
        <v>3441</v>
      </c>
      <c r="L1127" s="575" t="s">
        <v>3441</v>
      </c>
      <c r="M1127" s="575" t="s">
        <v>3441</v>
      </c>
    </row>
    <row r="1128" spans="1:13" s="575" customFormat="1" x14ac:dyDescent="0.3">
      <c r="A1128" s="575">
        <v>526072</v>
      </c>
      <c r="B1128" s="613" t="s">
        <v>1885</v>
      </c>
      <c r="C1128" s="575" t="s">
        <v>3441</v>
      </c>
      <c r="D1128" s="575" t="s">
        <v>3441</v>
      </c>
      <c r="E1128" s="575" t="s">
        <v>3441</v>
      </c>
      <c r="F1128" s="575" t="s">
        <v>3441</v>
      </c>
      <c r="G1128" s="575" t="s">
        <v>3441</v>
      </c>
      <c r="H1128" s="575" t="s">
        <v>3441</v>
      </c>
      <c r="I1128" s="575" t="s">
        <v>3441</v>
      </c>
      <c r="J1128" s="575" t="s">
        <v>3441</v>
      </c>
      <c r="K1128" s="575" t="s">
        <v>3441</v>
      </c>
      <c r="L1128" s="575" t="s">
        <v>3441</v>
      </c>
      <c r="M1128" s="575" t="s">
        <v>3441</v>
      </c>
    </row>
    <row r="1129" spans="1:13" s="575" customFormat="1" x14ac:dyDescent="0.3">
      <c r="A1129" s="575">
        <v>526084</v>
      </c>
      <c r="B1129" s="613" t="s">
        <v>1885</v>
      </c>
      <c r="C1129" s="575" t="s">
        <v>3441</v>
      </c>
      <c r="D1129" s="575" t="s">
        <v>3441</v>
      </c>
      <c r="E1129" s="575" t="s">
        <v>3441</v>
      </c>
      <c r="F1129" s="575" t="s">
        <v>3441</v>
      </c>
      <c r="G1129" s="575" t="s">
        <v>3441</v>
      </c>
      <c r="H1129" s="575" t="s">
        <v>3441</v>
      </c>
      <c r="I1129" s="575" t="s">
        <v>3441</v>
      </c>
      <c r="J1129" s="575" t="s">
        <v>3441</v>
      </c>
      <c r="K1129" s="575" t="s">
        <v>3441</v>
      </c>
      <c r="L1129" s="575" t="s">
        <v>3441</v>
      </c>
      <c r="M1129" s="575" t="s">
        <v>3441</v>
      </c>
    </row>
    <row r="1130" spans="1:13" s="575" customFormat="1" x14ac:dyDescent="0.3">
      <c r="A1130" s="575">
        <v>526088</v>
      </c>
      <c r="B1130" s="613" t="s">
        <v>1885</v>
      </c>
      <c r="C1130" s="575" t="s">
        <v>3441</v>
      </c>
      <c r="D1130" s="575" t="s">
        <v>3441</v>
      </c>
      <c r="E1130" s="575" t="s">
        <v>3441</v>
      </c>
      <c r="F1130" s="575" t="s">
        <v>3441</v>
      </c>
      <c r="G1130" s="575" t="s">
        <v>3441</v>
      </c>
      <c r="H1130" s="575" t="s">
        <v>3441</v>
      </c>
      <c r="I1130" s="575" t="s">
        <v>3441</v>
      </c>
      <c r="J1130" s="575" t="s">
        <v>3441</v>
      </c>
      <c r="K1130" s="575" t="s">
        <v>3441</v>
      </c>
      <c r="L1130" s="575" t="s">
        <v>3441</v>
      </c>
      <c r="M1130" s="575" t="s">
        <v>3441</v>
      </c>
    </row>
    <row r="1131" spans="1:13" s="575" customFormat="1" x14ac:dyDescent="0.3">
      <c r="A1131" s="575">
        <v>526090</v>
      </c>
      <c r="B1131" s="613" t="s">
        <v>1885</v>
      </c>
      <c r="C1131" s="575" t="s">
        <v>3441</v>
      </c>
      <c r="D1131" s="575" t="s">
        <v>3441</v>
      </c>
      <c r="E1131" s="575" t="s">
        <v>3441</v>
      </c>
      <c r="F1131" s="575" t="s">
        <v>3441</v>
      </c>
      <c r="G1131" s="575" t="s">
        <v>3441</v>
      </c>
      <c r="H1131" s="575" t="s">
        <v>3441</v>
      </c>
      <c r="I1131" s="575" t="s">
        <v>3441</v>
      </c>
      <c r="J1131" s="575" t="s">
        <v>3441</v>
      </c>
      <c r="K1131" s="575" t="s">
        <v>3441</v>
      </c>
      <c r="L1131" s="575" t="s">
        <v>3441</v>
      </c>
      <c r="M1131" s="575" t="s">
        <v>3441</v>
      </c>
    </row>
    <row r="1132" spans="1:13" s="575" customFormat="1" x14ac:dyDescent="0.3">
      <c r="A1132" s="575">
        <v>526097</v>
      </c>
      <c r="B1132" s="613" t="s">
        <v>1885</v>
      </c>
      <c r="C1132" s="575" t="s">
        <v>3441</v>
      </c>
      <c r="D1132" s="575" t="s">
        <v>3441</v>
      </c>
      <c r="E1132" s="575" t="s">
        <v>3441</v>
      </c>
      <c r="F1132" s="575" t="s">
        <v>3441</v>
      </c>
      <c r="G1132" s="575" t="s">
        <v>3441</v>
      </c>
      <c r="H1132" s="575" t="s">
        <v>3441</v>
      </c>
      <c r="I1132" s="575" t="s">
        <v>3441</v>
      </c>
      <c r="J1132" s="575" t="s">
        <v>3441</v>
      </c>
      <c r="K1132" s="575" t="s">
        <v>3441</v>
      </c>
      <c r="L1132" s="575" t="s">
        <v>3441</v>
      </c>
      <c r="M1132" s="575" t="s">
        <v>3441</v>
      </c>
    </row>
    <row r="1133" spans="1:13" s="575" customFormat="1" x14ac:dyDescent="0.3">
      <c r="A1133" s="575">
        <v>526102</v>
      </c>
      <c r="B1133" s="613" t="s">
        <v>1885</v>
      </c>
      <c r="C1133" s="575" t="s">
        <v>3441</v>
      </c>
      <c r="D1133" s="575" t="s">
        <v>3441</v>
      </c>
      <c r="E1133" s="575" t="s">
        <v>3441</v>
      </c>
      <c r="F1133" s="575" t="s">
        <v>3441</v>
      </c>
      <c r="G1133" s="575" t="s">
        <v>3441</v>
      </c>
      <c r="H1133" s="575" t="s">
        <v>3441</v>
      </c>
      <c r="I1133" s="575" t="s">
        <v>3441</v>
      </c>
      <c r="J1133" s="575" t="s">
        <v>3441</v>
      </c>
      <c r="K1133" s="575" t="s">
        <v>3441</v>
      </c>
      <c r="L1133" s="575" t="s">
        <v>3441</v>
      </c>
      <c r="M1133" s="575" t="s">
        <v>3441</v>
      </c>
    </row>
    <row r="1134" spans="1:13" s="575" customFormat="1" x14ac:dyDescent="0.3">
      <c r="A1134" s="575">
        <v>526103</v>
      </c>
      <c r="B1134" s="613" t="s">
        <v>1885</v>
      </c>
      <c r="C1134" s="575" t="s">
        <v>3441</v>
      </c>
      <c r="D1134" s="575" t="s">
        <v>3441</v>
      </c>
      <c r="E1134" s="575" t="s">
        <v>3441</v>
      </c>
      <c r="F1134" s="575" t="s">
        <v>3441</v>
      </c>
      <c r="G1134" s="575" t="s">
        <v>3441</v>
      </c>
      <c r="H1134" s="575" t="s">
        <v>3441</v>
      </c>
      <c r="I1134" s="575" t="s">
        <v>3441</v>
      </c>
      <c r="J1134" s="575" t="s">
        <v>3441</v>
      </c>
      <c r="K1134" s="575" t="s">
        <v>3441</v>
      </c>
      <c r="L1134" s="575" t="s">
        <v>3441</v>
      </c>
      <c r="M1134" s="575" t="s">
        <v>3441</v>
      </c>
    </row>
    <row r="1135" spans="1:13" s="575" customFormat="1" x14ac:dyDescent="0.3">
      <c r="A1135" s="575">
        <v>526113</v>
      </c>
      <c r="B1135" s="613" t="s">
        <v>1885</v>
      </c>
      <c r="C1135" s="575" t="s">
        <v>3441</v>
      </c>
      <c r="D1135" s="575" t="s">
        <v>3441</v>
      </c>
      <c r="E1135" s="575" t="s">
        <v>3441</v>
      </c>
      <c r="F1135" s="575" t="s">
        <v>3441</v>
      </c>
      <c r="G1135" s="575" t="s">
        <v>3441</v>
      </c>
      <c r="H1135" s="575" t="s">
        <v>3441</v>
      </c>
      <c r="I1135" s="575" t="s">
        <v>3441</v>
      </c>
      <c r="J1135" s="575" t="s">
        <v>3441</v>
      </c>
      <c r="K1135" s="575" t="s">
        <v>3441</v>
      </c>
      <c r="L1135" s="575" t="s">
        <v>3441</v>
      </c>
      <c r="M1135" s="575" t="s">
        <v>3441</v>
      </c>
    </row>
    <row r="1136" spans="1:13" s="575" customFormat="1" x14ac:dyDescent="0.3">
      <c r="A1136" s="575">
        <v>526117</v>
      </c>
      <c r="B1136" s="613" t="s">
        <v>1885</v>
      </c>
      <c r="C1136" s="575" t="s">
        <v>3441</v>
      </c>
      <c r="D1136" s="575" t="s">
        <v>3441</v>
      </c>
      <c r="E1136" s="575" t="s">
        <v>3441</v>
      </c>
      <c r="F1136" s="575" t="s">
        <v>3441</v>
      </c>
      <c r="G1136" s="575" t="s">
        <v>3441</v>
      </c>
      <c r="H1136" s="575" t="s">
        <v>3441</v>
      </c>
      <c r="I1136" s="575" t="s">
        <v>3441</v>
      </c>
      <c r="J1136" s="575" t="s">
        <v>3441</v>
      </c>
      <c r="K1136" s="575" t="s">
        <v>3441</v>
      </c>
      <c r="L1136" s="575" t="s">
        <v>3441</v>
      </c>
      <c r="M1136" s="575" t="s">
        <v>3441</v>
      </c>
    </row>
    <row r="1137" spans="1:13" s="575" customFormat="1" x14ac:dyDescent="0.3">
      <c r="A1137" s="575">
        <v>526127</v>
      </c>
      <c r="B1137" s="613" t="s">
        <v>1885</v>
      </c>
      <c r="C1137" s="575" t="s">
        <v>3441</v>
      </c>
      <c r="D1137" s="575" t="s">
        <v>3441</v>
      </c>
      <c r="E1137" s="575" t="s">
        <v>3441</v>
      </c>
      <c r="F1137" s="575" t="s">
        <v>3441</v>
      </c>
      <c r="G1137" s="575" t="s">
        <v>3441</v>
      </c>
      <c r="H1137" s="575" t="s">
        <v>3441</v>
      </c>
      <c r="I1137" s="575" t="s">
        <v>3441</v>
      </c>
      <c r="J1137" s="575" t="s">
        <v>3441</v>
      </c>
      <c r="K1137" s="575" t="s">
        <v>3441</v>
      </c>
      <c r="L1137" s="575" t="s">
        <v>3441</v>
      </c>
      <c r="M1137" s="575" t="s">
        <v>3441</v>
      </c>
    </row>
    <row r="1138" spans="1:13" s="575" customFormat="1" x14ac:dyDescent="0.3">
      <c r="A1138" s="575">
        <v>526133</v>
      </c>
      <c r="B1138" s="613" t="s">
        <v>1885</v>
      </c>
      <c r="C1138" s="575" t="s">
        <v>3441</v>
      </c>
      <c r="D1138" s="575" t="s">
        <v>3441</v>
      </c>
      <c r="E1138" s="575" t="s">
        <v>3441</v>
      </c>
      <c r="F1138" s="575" t="s">
        <v>3441</v>
      </c>
      <c r="G1138" s="575" t="s">
        <v>3441</v>
      </c>
      <c r="H1138" s="575" t="s">
        <v>3441</v>
      </c>
      <c r="I1138" s="575" t="s">
        <v>3441</v>
      </c>
      <c r="J1138" s="575" t="s">
        <v>3441</v>
      </c>
      <c r="K1138" s="575" t="s">
        <v>3441</v>
      </c>
      <c r="L1138" s="575" t="s">
        <v>3441</v>
      </c>
      <c r="M1138" s="575" t="s">
        <v>3441</v>
      </c>
    </row>
    <row r="1139" spans="1:13" s="575" customFormat="1" x14ac:dyDescent="0.3">
      <c r="A1139" s="575">
        <v>526140</v>
      </c>
      <c r="B1139" s="613" t="s">
        <v>1885</v>
      </c>
      <c r="C1139" s="575" t="s">
        <v>3441</v>
      </c>
      <c r="D1139" s="575" t="s">
        <v>3441</v>
      </c>
      <c r="E1139" s="575" t="s">
        <v>3441</v>
      </c>
      <c r="F1139" s="575" t="s">
        <v>3441</v>
      </c>
      <c r="G1139" s="575" t="s">
        <v>3441</v>
      </c>
      <c r="H1139" s="575" t="s">
        <v>3441</v>
      </c>
      <c r="I1139" s="575" t="s">
        <v>3441</v>
      </c>
      <c r="J1139" s="575" t="s">
        <v>3441</v>
      </c>
      <c r="K1139" s="575" t="s">
        <v>3441</v>
      </c>
      <c r="L1139" s="575" t="s">
        <v>3441</v>
      </c>
      <c r="M1139" s="575" t="s">
        <v>3441</v>
      </c>
    </row>
    <row r="1140" spans="1:13" s="575" customFormat="1" x14ac:dyDescent="0.3">
      <c r="A1140" s="575">
        <v>526142</v>
      </c>
      <c r="B1140" s="613" t="s">
        <v>1885</v>
      </c>
      <c r="C1140" s="575" t="s">
        <v>3441</v>
      </c>
      <c r="D1140" s="575" t="s">
        <v>3441</v>
      </c>
      <c r="E1140" s="575" t="s">
        <v>3441</v>
      </c>
      <c r="F1140" s="575" t="s">
        <v>3441</v>
      </c>
      <c r="G1140" s="575" t="s">
        <v>3441</v>
      </c>
      <c r="H1140" s="575" t="s">
        <v>3441</v>
      </c>
      <c r="I1140" s="575" t="s">
        <v>3441</v>
      </c>
      <c r="J1140" s="575" t="s">
        <v>3441</v>
      </c>
      <c r="K1140" s="575" t="s">
        <v>3441</v>
      </c>
      <c r="L1140" s="575" t="s">
        <v>3441</v>
      </c>
      <c r="M1140" s="575" t="s">
        <v>3441</v>
      </c>
    </row>
    <row r="1141" spans="1:13" s="575" customFormat="1" x14ac:dyDescent="0.3">
      <c r="A1141" s="575">
        <v>526149</v>
      </c>
      <c r="B1141" s="613" t="s">
        <v>1885</v>
      </c>
      <c r="C1141" s="575" t="s">
        <v>3441</v>
      </c>
      <c r="D1141" s="575" t="s">
        <v>3441</v>
      </c>
      <c r="E1141" s="575" t="s">
        <v>3441</v>
      </c>
      <c r="F1141" s="575" t="s">
        <v>3441</v>
      </c>
      <c r="G1141" s="575" t="s">
        <v>3441</v>
      </c>
      <c r="H1141" s="575" t="s">
        <v>3441</v>
      </c>
      <c r="I1141" s="575" t="s">
        <v>3441</v>
      </c>
      <c r="J1141" s="575" t="s">
        <v>3441</v>
      </c>
      <c r="K1141" s="575" t="s">
        <v>3441</v>
      </c>
      <c r="L1141" s="575" t="s">
        <v>3441</v>
      </c>
      <c r="M1141" s="575" t="s">
        <v>3441</v>
      </c>
    </row>
    <row r="1142" spans="1:13" s="575" customFormat="1" x14ac:dyDescent="0.3">
      <c r="A1142" s="575">
        <v>526160</v>
      </c>
      <c r="B1142" s="613" t="s">
        <v>1885</v>
      </c>
      <c r="C1142" s="575" t="s">
        <v>3441</v>
      </c>
      <c r="D1142" s="575" t="s">
        <v>3441</v>
      </c>
      <c r="E1142" s="575" t="s">
        <v>3441</v>
      </c>
      <c r="F1142" s="575" t="s">
        <v>3441</v>
      </c>
      <c r="G1142" s="575" t="s">
        <v>3441</v>
      </c>
      <c r="H1142" s="575" t="s">
        <v>3441</v>
      </c>
      <c r="I1142" s="575" t="s">
        <v>3441</v>
      </c>
      <c r="J1142" s="575" t="s">
        <v>3441</v>
      </c>
      <c r="K1142" s="575" t="s">
        <v>3441</v>
      </c>
      <c r="L1142" s="575" t="s">
        <v>3441</v>
      </c>
      <c r="M1142" s="575" t="s">
        <v>3441</v>
      </c>
    </row>
    <row r="1143" spans="1:13" s="575" customFormat="1" x14ac:dyDescent="0.3">
      <c r="A1143" s="575">
        <v>526164</v>
      </c>
      <c r="B1143" s="613" t="s">
        <v>1885</v>
      </c>
      <c r="C1143" s="575" t="s">
        <v>3441</v>
      </c>
      <c r="D1143" s="575" t="s">
        <v>3441</v>
      </c>
      <c r="E1143" s="575" t="s">
        <v>3441</v>
      </c>
      <c r="F1143" s="575" t="s">
        <v>3441</v>
      </c>
      <c r="G1143" s="575" t="s">
        <v>3441</v>
      </c>
      <c r="H1143" s="575" t="s">
        <v>3441</v>
      </c>
      <c r="I1143" s="575" t="s">
        <v>3441</v>
      </c>
      <c r="J1143" s="575" t="s">
        <v>3441</v>
      </c>
      <c r="K1143" s="575" t="s">
        <v>3441</v>
      </c>
      <c r="L1143" s="575" t="s">
        <v>3441</v>
      </c>
      <c r="M1143" s="575" t="s">
        <v>3441</v>
      </c>
    </row>
    <row r="1144" spans="1:13" s="575" customFormat="1" x14ac:dyDescent="0.3">
      <c r="A1144" s="575">
        <v>526165</v>
      </c>
      <c r="B1144" s="613" t="s">
        <v>1885</v>
      </c>
      <c r="C1144" s="575" t="s">
        <v>3441</v>
      </c>
      <c r="D1144" s="575" t="s">
        <v>3441</v>
      </c>
      <c r="E1144" s="575" t="s">
        <v>3441</v>
      </c>
      <c r="F1144" s="575" t="s">
        <v>3441</v>
      </c>
      <c r="G1144" s="575" t="s">
        <v>3441</v>
      </c>
      <c r="H1144" s="575" t="s">
        <v>3441</v>
      </c>
      <c r="I1144" s="575" t="s">
        <v>3441</v>
      </c>
      <c r="J1144" s="575" t="s">
        <v>3441</v>
      </c>
      <c r="K1144" s="575" t="s">
        <v>3441</v>
      </c>
      <c r="L1144" s="575" t="s">
        <v>3441</v>
      </c>
      <c r="M1144" s="575" t="s">
        <v>3441</v>
      </c>
    </row>
    <row r="1145" spans="1:13" s="575" customFormat="1" x14ac:dyDescent="0.3">
      <c r="A1145" s="575">
        <v>526167</v>
      </c>
      <c r="B1145" s="613" t="s">
        <v>1885</v>
      </c>
      <c r="C1145" s="575" t="s">
        <v>3441</v>
      </c>
      <c r="D1145" s="575" t="s">
        <v>3441</v>
      </c>
      <c r="E1145" s="575" t="s">
        <v>3441</v>
      </c>
      <c r="F1145" s="575" t="s">
        <v>3441</v>
      </c>
      <c r="G1145" s="575" t="s">
        <v>3441</v>
      </c>
      <c r="H1145" s="575" t="s">
        <v>3441</v>
      </c>
      <c r="I1145" s="575" t="s">
        <v>3441</v>
      </c>
      <c r="J1145" s="575" t="s">
        <v>3441</v>
      </c>
      <c r="K1145" s="575" t="s">
        <v>3441</v>
      </c>
      <c r="L1145" s="575" t="s">
        <v>3441</v>
      </c>
      <c r="M1145" s="575" t="s">
        <v>3441</v>
      </c>
    </row>
    <row r="1146" spans="1:13" s="575" customFormat="1" x14ac:dyDescent="0.3">
      <c r="A1146" s="575">
        <v>526169</v>
      </c>
      <c r="B1146" s="613" t="s">
        <v>1885</v>
      </c>
      <c r="C1146" s="575" t="s">
        <v>3441</v>
      </c>
      <c r="D1146" s="575" t="s">
        <v>3441</v>
      </c>
      <c r="E1146" s="575" t="s">
        <v>3441</v>
      </c>
      <c r="F1146" s="575" t="s">
        <v>3441</v>
      </c>
      <c r="G1146" s="575" t="s">
        <v>3441</v>
      </c>
      <c r="H1146" s="575" t="s">
        <v>3441</v>
      </c>
      <c r="I1146" s="575" t="s">
        <v>3441</v>
      </c>
      <c r="J1146" s="575" t="s">
        <v>3441</v>
      </c>
      <c r="K1146" s="575" t="s">
        <v>3441</v>
      </c>
      <c r="L1146" s="575" t="s">
        <v>3441</v>
      </c>
      <c r="M1146" s="575" t="s">
        <v>3441</v>
      </c>
    </row>
    <row r="1147" spans="1:13" s="575" customFormat="1" x14ac:dyDescent="0.3">
      <c r="A1147" s="575">
        <v>526177</v>
      </c>
      <c r="B1147" s="613" t="s">
        <v>1885</v>
      </c>
      <c r="C1147" s="575" t="s">
        <v>3441</v>
      </c>
      <c r="D1147" s="575" t="s">
        <v>3441</v>
      </c>
      <c r="E1147" s="575" t="s">
        <v>3441</v>
      </c>
      <c r="F1147" s="575" t="s">
        <v>3441</v>
      </c>
      <c r="G1147" s="575" t="s">
        <v>3441</v>
      </c>
      <c r="H1147" s="575" t="s">
        <v>3441</v>
      </c>
      <c r="I1147" s="575" t="s">
        <v>3441</v>
      </c>
      <c r="J1147" s="575" t="s">
        <v>3441</v>
      </c>
      <c r="K1147" s="575" t="s">
        <v>3441</v>
      </c>
      <c r="L1147" s="575" t="s">
        <v>3441</v>
      </c>
      <c r="M1147" s="575" t="s">
        <v>3441</v>
      </c>
    </row>
    <row r="1148" spans="1:13" s="575" customFormat="1" x14ac:dyDescent="0.3">
      <c r="A1148" s="575">
        <v>526191</v>
      </c>
      <c r="B1148" s="613" t="s">
        <v>1885</v>
      </c>
      <c r="C1148" s="575" t="s">
        <v>3441</v>
      </c>
      <c r="D1148" s="575" t="s">
        <v>3441</v>
      </c>
      <c r="E1148" s="575" t="s">
        <v>3441</v>
      </c>
      <c r="F1148" s="575" t="s">
        <v>3441</v>
      </c>
      <c r="G1148" s="575" t="s">
        <v>3441</v>
      </c>
      <c r="H1148" s="575" t="s">
        <v>3441</v>
      </c>
      <c r="I1148" s="575" t="s">
        <v>3441</v>
      </c>
      <c r="J1148" s="575" t="s">
        <v>3441</v>
      </c>
      <c r="K1148" s="575" t="s">
        <v>3441</v>
      </c>
      <c r="L1148" s="575" t="s">
        <v>3441</v>
      </c>
      <c r="M1148" s="575" t="s">
        <v>3441</v>
      </c>
    </row>
    <row r="1149" spans="1:13" s="575" customFormat="1" x14ac:dyDescent="0.3">
      <c r="A1149" s="575">
        <v>526201</v>
      </c>
      <c r="B1149" s="613" t="s">
        <v>1885</v>
      </c>
      <c r="C1149" s="575" t="s">
        <v>3441</v>
      </c>
      <c r="D1149" s="575" t="s">
        <v>3441</v>
      </c>
      <c r="E1149" s="575" t="s">
        <v>3441</v>
      </c>
      <c r="F1149" s="575" t="s">
        <v>3441</v>
      </c>
      <c r="G1149" s="575" t="s">
        <v>3441</v>
      </c>
      <c r="H1149" s="575" t="s">
        <v>3441</v>
      </c>
      <c r="I1149" s="575" t="s">
        <v>3441</v>
      </c>
      <c r="J1149" s="575" t="s">
        <v>3441</v>
      </c>
      <c r="K1149" s="575" t="s">
        <v>3441</v>
      </c>
      <c r="L1149" s="575" t="s">
        <v>3441</v>
      </c>
      <c r="M1149" s="575" t="s">
        <v>3441</v>
      </c>
    </row>
    <row r="1150" spans="1:13" s="575" customFormat="1" x14ac:dyDescent="0.3">
      <c r="A1150" s="575">
        <v>526207</v>
      </c>
      <c r="B1150" s="613" t="s">
        <v>1885</v>
      </c>
      <c r="C1150" s="575" t="s">
        <v>3441</v>
      </c>
      <c r="D1150" s="575" t="s">
        <v>3441</v>
      </c>
      <c r="E1150" s="575" t="s">
        <v>3441</v>
      </c>
      <c r="F1150" s="575" t="s">
        <v>3441</v>
      </c>
      <c r="G1150" s="575" t="s">
        <v>3441</v>
      </c>
      <c r="H1150" s="575" t="s">
        <v>3441</v>
      </c>
      <c r="I1150" s="575" t="s">
        <v>3441</v>
      </c>
      <c r="J1150" s="575" t="s">
        <v>3441</v>
      </c>
      <c r="K1150" s="575" t="s">
        <v>3441</v>
      </c>
      <c r="L1150" s="575" t="s">
        <v>3441</v>
      </c>
      <c r="M1150" s="575" t="s">
        <v>3441</v>
      </c>
    </row>
    <row r="1151" spans="1:13" s="575" customFormat="1" x14ac:dyDescent="0.3">
      <c r="A1151" s="575">
        <v>526210</v>
      </c>
      <c r="B1151" s="613" t="s">
        <v>1885</v>
      </c>
      <c r="C1151" s="575" t="s">
        <v>3441</v>
      </c>
      <c r="D1151" s="575" t="s">
        <v>3441</v>
      </c>
      <c r="E1151" s="575" t="s">
        <v>3441</v>
      </c>
      <c r="F1151" s="575" t="s">
        <v>3441</v>
      </c>
      <c r="G1151" s="575" t="s">
        <v>3441</v>
      </c>
      <c r="H1151" s="575" t="s">
        <v>3441</v>
      </c>
      <c r="I1151" s="575" t="s">
        <v>3441</v>
      </c>
      <c r="J1151" s="575" t="s">
        <v>3441</v>
      </c>
      <c r="K1151" s="575" t="s">
        <v>3441</v>
      </c>
      <c r="L1151" s="575" t="s">
        <v>3441</v>
      </c>
      <c r="M1151" s="575" t="s">
        <v>3441</v>
      </c>
    </row>
    <row r="1152" spans="1:13" s="575" customFormat="1" x14ac:dyDescent="0.3">
      <c r="A1152" s="575">
        <v>526212</v>
      </c>
      <c r="B1152" s="613" t="s">
        <v>1885</v>
      </c>
      <c r="C1152" s="575" t="s">
        <v>3441</v>
      </c>
      <c r="D1152" s="575" t="s">
        <v>3441</v>
      </c>
      <c r="E1152" s="575" t="s">
        <v>3441</v>
      </c>
      <c r="F1152" s="575" t="s">
        <v>3441</v>
      </c>
      <c r="G1152" s="575" t="s">
        <v>3441</v>
      </c>
      <c r="H1152" s="575" t="s">
        <v>3441</v>
      </c>
      <c r="I1152" s="575" t="s">
        <v>3441</v>
      </c>
      <c r="J1152" s="575" t="s">
        <v>3441</v>
      </c>
      <c r="K1152" s="575" t="s">
        <v>3441</v>
      </c>
      <c r="L1152" s="575" t="s">
        <v>3441</v>
      </c>
      <c r="M1152" s="575" t="s">
        <v>3441</v>
      </c>
    </row>
    <row r="1153" spans="1:13" s="575" customFormat="1" x14ac:dyDescent="0.3">
      <c r="A1153" s="575">
        <v>526215</v>
      </c>
      <c r="B1153" s="613" t="s">
        <v>1885</v>
      </c>
      <c r="C1153" s="575" t="s">
        <v>3441</v>
      </c>
      <c r="D1153" s="575" t="s">
        <v>3441</v>
      </c>
      <c r="E1153" s="575" t="s">
        <v>3441</v>
      </c>
      <c r="F1153" s="575" t="s">
        <v>3441</v>
      </c>
      <c r="G1153" s="575" t="s">
        <v>3441</v>
      </c>
      <c r="H1153" s="575" t="s">
        <v>3441</v>
      </c>
      <c r="I1153" s="575" t="s">
        <v>3441</v>
      </c>
      <c r="J1153" s="575" t="s">
        <v>3441</v>
      </c>
      <c r="K1153" s="575" t="s">
        <v>3441</v>
      </c>
      <c r="L1153" s="575" t="s">
        <v>3441</v>
      </c>
      <c r="M1153" s="575" t="s">
        <v>3441</v>
      </c>
    </row>
    <row r="1154" spans="1:13" s="575" customFormat="1" x14ac:dyDescent="0.3">
      <c r="A1154" s="575">
        <v>526216</v>
      </c>
      <c r="B1154" s="613" t="s">
        <v>1885</v>
      </c>
      <c r="C1154" s="575" t="s">
        <v>3441</v>
      </c>
      <c r="D1154" s="575" t="s">
        <v>3441</v>
      </c>
      <c r="E1154" s="575" t="s">
        <v>3441</v>
      </c>
      <c r="F1154" s="575" t="s">
        <v>3441</v>
      </c>
      <c r="G1154" s="575" t="s">
        <v>3441</v>
      </c>
      <c r="H1154" s="575" t="s">
        <v>3441</v>
      </c>
      <c r="I1154" s="575" t="s">
        <v>3441</v>
      </c>
      <c r="J1154" s="575" t="s">
        <v>3441</v>
      </c>
      <c r="K1154" s="575" t="s">
        <v>3441</v>
      </c>
      <c r="L1154" s="575" t="s">
        <v>3441</v>
      </c>
      <c r="M1154" s="575" t="s">
        <v>3441</v>
      </c>
    </row>
    <row r="1155" spans="1:13" s="575" customFormat="1" x14ac:dyDescent="0.3">
      <c r="A1155" s="575">
        <v>526223</v>
      </c>
      <c r="B1155" s="613" t="s">
        <v>1885</v>
      </c>
      <c r="C1155" s="575" t="s">
        <v>3441</v>
      </c>
      <c r="D1155" s="575" t="s">
        <v>3441</v>
      </c>
      <c r="E1155" s="575" t="s">
        <v>3441</v>
      </c>
      <c r="F1155" s="575" t="s">
        <v>3441</v>
      </c>
      <c r="G1155" s="575" t="s">
        <v>3441</v>
      </c>
      <c r="H1155" s="575" t="s">
        <v>3441</v>
      </c>
      <c r="I1155" s="575" t="s">
        <v>3441</v>
      </c>
      <c r="J1155" s="575" t="s">
        <v>3441</v>
      </c>
      <c r="K1155" s="575" t="s">
        <v>3441</v>
      </c>
      <c r="L1155" s="575" t="s">
        <v>3441</v>
      </c>
      <c r="M1155" s="575" t="s">
        <v>3441</v>
      </c>
    </row>
    <row r="1156" spans="1:13" s="575" customFormat="1" x14ac:dyDescent="0.3">
      <c r="A1156" s="575">
        <v>526225</v>
      </c>
      <c r="B1156" s="613" t="s">
        <v>1885</v>
      </c>
      <c r="C1156" s="575" t="s">
        <v>3441</v>
      </c>
      <c r="D1156" s="575" t="s">
        <v>3441</v>
      </c>
      <c r="E1156" s="575" t="s">
        <v>3441</v>
      </c>
      <c r="F1156" s="575" t="s">
        <v>3441</v>
      </c>
      <c r="G1156" s="575" t="s">
        <v>3441</v>
      </c>
      <c r="H1156" s="575" t="s">
        <v>3441</v>
      </c>
      <c r="I1156" s="575" t="s">
        <v>3441</v>
      </c>
      <c r="J1156" s="575" t="s">
        <v>3441</v>
      </c>
      <c r="K1156" s="575" t="s">
        <v>3441</v>
      </c>
      <c r="L1156" s="575" t="s">
        <v>3441</v>
      </c>
      <c r="M1156" s="575" t="s">
        <v>3441</v>
      </c>
    </row>
    <row r="1157" spans="1:13" s="575" customFormat="1" x14ac:dyDescent="0.3">
      <c r="A1157" s="575">
        <v>526226</v>
      </c>
      <c r="B1157" s="613" t="s">
        <v>1885</v>
      </c>
      <c r="C1157" s="575" t="s">
        <v>3441</v>
      </c>
      <c r="D1157" s="575" t="s">
        <v>3441</v>
      </c>
      <c r="E1157" s="575" t="s">
        <v>3441</v>
      </c>
      <c r="F1157" s="575" t="s">
        <v>3441</v>
      </c>
      <c r="G1157" s="575" t="s">
        <v>3441</v>
      </c>
      <c r="H1157" s="575" t="s">
        <v>3441</v>
      </c>
      <c r="I1157" s="575" t="s">
        <v>3441</v>
      </c>
      <c r="J1157" s="575" t="s">
        <v>3441</v>
      </c>
      <c r="K1157" s="575" t="s">
        <v>3441</v>
      </c>
      <c r="L1157" s="575" t="s">
        <v>3441</v>
      </c>
      <c r="M1157" s="575" t="s">
        <v>3441</v>
      </c>
    </row>
    <row r="1158" spans="1:13" s="575" customFormat="1" x14ac:dyDescent="0.3">
      <c r="A1158" s="575">
        <v>526239</v>
      </c>
      <c r="B1158" s="613" t="s">
        <v>1885</v>
      </c>
      <c r="C1158" s="575" t="s">
        <v>3441</v>
      </c>
      <c r="D1158" s="575" t="s">
        <v>3441</v>
      </c>
      <c r="E1158" s="575" t="s">
        <v>3441</v>
      </c>
      <c r="F1158" s="575" t="s">
        <v>3441</v>
      </c>
      <c r="G1158" s="575" t="s">
        <v>3441</v>
      </c>
      <c r="H1158" s="575" t="s">
        <v>3441</v>
      </c>
      <c r="I1158" s="575" t="s">
        <v>3441</v>
      </c>
      <c r="J1158" s="575" t="s">
        <v>3441</v>
      </c>
      <c r="K1158" s="575" t="s">
        <v>3441</v>
      </c>
      <c r="L1158" s="575" t="s">
        <v>3441</v>
      </c>
      <c r="M1158" s="575" t="s">
        <v>3441</v>
      </c>
    </row>
    <row r="1159" spans="1:13" s="575" customFormat="1" x14ac:dyDescent="0.3">
      <c r="A1159" s="575">
        <v>526251</v>
      </c>
      <c r="B1159" s="613" t="s">
        <v>1885</v>
      </c>
      <c r="C1159" s="575" t="s">
        <v>3441</v>
      </c>
      <c r="D1159" s="575" t="s">
        <v>3441</v>
      </c>
      <c r="E1159" s="575" t="s">
        <v>3441</v>
      </c>
      <c r="F1159" s="575" t="s">
        <v>3441</v>
      </c>
      <c r="G1159" s="575" t="s">
        <v>3441</v>
      </c>
      <c r="H1159" s="575" t="s">
        <v>3441</v>
      </c>
      <c r="I1159" s="575" t="s">
        <v>3441</v>
      </c>
      <c r="J1159" s="575" t="s">
        <v>3441</v>
      </c>
      <c r="K1159" s="575" t="s">
        <v>3441</v>
      </c>
      <c r="L1159" s="575" t="s">
        <v>3441</v>
      </c>
      <c r="M1159" s="575" t="s">
        <v>3441</v>
      </c>
    </row>
    <row r="1160" spans="1:13" s="575" customFormat="1" x14ac:dyDescent="0.3">
      <c r="A1160" s="575">
        <v>526255</v>
      </c>
      <c r="B1160" s="613" t="s">
        <v>1885</v>
      </c>
      <c r="C1160" s="575" t="s">
        <v>3441</v>
      </c>
      <c r="D1160" s="575" t="s">
        <v>3441</v>
      </c>
      <c r="E1160" s="575" t="s">
        <v>3441</v>
      </c>
      <c r="F1160" s="575" t="s">
        <v>3441</v>
      </c>
      <c r="G1160" s="575" t="s">
        <v>3441</v>
      </c>
      <c r="H1160" s="575" t="s">
        <v>3441</v>
      </c>
      <c r="I1160" s="575" t="s">
        <v>3441</v>
      </c>
      <c r="J1160" s="575" t="s">
        <v>3441</v>
      </c>
      <c r="K1160" s="575" t="s">
        <v>3441</v>
      </c>
      <c r="L1160" s="575" t="s">
        <v>3441</v>
      </c>
      <c r="M1160" s="575" t="s">
        <v>3441</v>
      </c>
    </row>
    <row r="1161" spans="1:13" s="575" customFormat="1" x14ac:dyDescent="0.3">
      <c r="A1161" s="575">
        <v>526257</v>
      </c>
      <c r="B1161" s="613" t="s">
        <v>1885</v>
      </c>
      <c r="C1161" s="575" t="s">
        <v>3441</v>
      </c>
      <c r="D1161" s="575" t="s">
        <v>3441</v>
      </c>
      <c r="E1161" s="575" t="s">
        <v>3441</v>
      </c>
      <c r="F1161" s="575" t="s">
        <v>3441</v>
      </c>
      <c r="G1161" s="575" t="s">
        <v>3441</v>
      </c>
      <c r="H1161" s="575" t="s">
        <v>3441</v>
      </c>
      <c r="I1161" s="575" t="s">
        <v>3441</v>
      </c>
      <c r="J1161" s="575" t="s">
        <v>3441</v>
      </c>
      <c r="K1161" s="575" t="s">
        <v>3441</v>
      </c>
      <c r="L1161" s="575" t="s">
        <v>3441</v>
      </c>
      <c r="M1161" s="575" t="s">
        <v>3441</v>
      </c>
    </row>
    <row r="1162" spans="1:13" s="575" customFormat="1" x14ac:dyDescent="0.3">
      <c r="A1162" s="575">
        <v>526261</v>
      </c>
      <c r="B1162" s="613" t="s">
        <v>1885</v>
      </c>
      <c r="C1162" s="575" t="s">
        <v>3441</v>
      </c>
      <c r="D1162" s="575" t="s">
        <v>3441</v>
      </c>
      <c r="E1162" s="575" t="s">
        <v>3441</v>
      </c>
      <c r="F1162" s="575" t="s">
        <v>3441</v>
      </c>
      <c r="G1162" s="575" t="s">
        <v>3441</v>
      </c>
      <c r="H1162" s="575" t="s">
        <v>3441</v>
      </c>
      <c r="I1162" s="575" t="s">
        <v>3441</v>
      </c>
      <c r="J1162" s="575" t="s">
        <v>3441</v>
      </c>
      <c r="K1162" s="575" t="s">
        <v>3441</v>
      </c>
      <c r="L1162" s="575" t="s">
        <v>3441</v>
      </c>
      <c r="M1162" s="575" t="s">
        <v>3441</v>
      </c>
    </row>
    <row r="1163" spans="1:13" s="575" customFormat="1" x14ac:dyDescent="0.3">
      <c r="A1163" s="575">
        <v>526262</v>
      </c>
      <c r="B1163" s="613" t="s">
        <v>1885</v>
      </c>
      <c r="C1163" s="575" t="s">
        <v>3441</v>
      </c>
      <c r="D1163" s="575" t="s">
        <v>3441</v>
      </c>
      <c r="E1163" s="575" t="s">
        <v>3441</v>
      </c>
      <c r="F1163" s="575" t="s">
        <v>3441</v>
      </c>
      <c r="G1163" s="575" t="s">
        <v>3441</v>
      </c>
      <c r="H1163" s="575" t="s">
        <v>3441</v>
      </c>
      <c r="I1163" s="575" t="s">
        <v>3441</v>
      </c>
      <c r="J1163" s="575" t="s">
        <v>3441</v>
      </c>
      <c r="K1163" s="575" t="s">
        <v>3441</v>
      </c>
      <c r="L1163" s="575" t="s">
        <v>3441</v>
      </c>
      <c r="M1163" s="575" t="s">
        <v>3441</v>
      </c>
    </row>
    <row r="1164" spans="1:13" s="575" customFormat="1" x14ac:dyDescent="0.3">
      <c r="A1164" s="575">
        <v>526270</v>
      </c>
      <c r="B1164" s="613" t="s">
        <v>1885</v>
      </c>
      <c r="C1164" s="575" t="s">
        <v>3441</v>
      </c>
      <c r="D1164" s="575" t="s">
        <v>3441</v>
      </c>
      <c r="E1164" s="575" t="s">
        <v>3441</v>
      </c>
      <c r="F1164" s="575" t="s">
        <v>3441</v>
      </c>
      <c r="G1164" s="575" t="s">
        <v>3441</v>
      </c>
      <c r="H1164" s="575" t="s">
        <v>3441</v>
      </c>
      <c r="I1164" s="575" t="s">
        <v>3441</v>
      </c>
      <c r="J1164" s="575" t="s">
        <v>3441</v>
      </c>
      <c r="K1164" s="575" t="s">
        <v>3441</v>
      </c>
      <c r="L1164" s="575" t="s">
        <v>3441</v>
      </c>
      <c r="M1164" s="575" t="s">
        <v>3441</v>
      </c>
    </row>
    <row r="1165" spans="1:13" s="575" customFormat="1" x14ac:dyDescent="0.3">
      <c r="A1165" s="575">
        <v>526281</v>
      </c>
      <c r="B1165" s="613" t="s">
        <v>1885</v>
      </c>
      <c r="C1165" s="575" t="s">
        <v>3441</v>
      </c>
      <c r="D1165" s="575" t="s">
        <v>3441</v>
      </c>
      <c r="E1165" s="575" t="s">
        <v>3441</v>
      </c>
      <c r="F1165" s="575" t="s">
        <v>3441</v>
      </c>
      <c r="G1165" s="575" t="s">
        <v>3441</v>
      </c>
      <c r="H1165" s="575" t="s">
        <v>3441</v>
      </c>
      <c r="I1165" s="575" t="s">
        <v>3441</v>
      </c>
      <c r="J1165" s="575" t="s">
        <v>3441</v>
      </c>
      <c r="K1165" s="575" t="s">
        <v>3441</v>
      </c>
      <c r="L1165" s="575" t="s">
        <v>3441</v>
      </c>
      <c r="M1165" s="575" t="s">
        <v>3441</v>
      </c>
    </row>
    <row r="1166" spans="1:13" s="575" customFormat="1" x14ac:dyDescent="0.3">
      <c r="A1166" s="575">
        <v>526287</v>
      </c>
      <c r="B1166" s="613" t="s">
        <v>1885</v>
      </c>
      <c r="C1166" s="575" t="s">
        <v>3441</v>
      </c>
      <c r="D1166" s="575" t="s">
        <v>3441</v>
      </c>
      <c r="E1166" s="575" t="s">
        <v>3441</v>
      </c>
      <c r="F1166" s="575" t="s">
        <v>3441</v>
      </c>
      <c r="G1166" s="575" t="s">
        <v>3441</v>
      </c>
      <c r="H1166" s="575" t="s">
        <v>3441</v>
      </c>
      <c r="I1166" s="575" t="s">
        <v>3441</v>
      </c>
      <c r="J1166" s="575" t="s">
        <v>3441</v>
      </c>
      <c r="K1166" s="575" t="s">
        <v>3441</v>
      </c>
      <c r="L1166" s="575" t="s">
        <v>3441</v>
      </c>
      <c r="M1166" s="575" t="s">
        <v>3441</v>
      </c>
    </row>
    <row r="1167" spans="1:13" s="575" customFormat="1" x14ac:dyDescent="0.3">
      <c r="A1167" s="575">
        <v>526299</v>
      </c>
      <c r="B1167" s="613" t="s">
        <v>1885</v>
      </c>
      <c r="C1167" s="575" t="s">
        <v>3441</v>
      </c>
      <c r="D1167" s="575" t="s">
        <v>3441</v>
      </c>
      <c r="E1167" s="575" t="s">
        <v>3441</v>
      </c>
      <c r="F1167" s="575" t="s">
        <v>3441</v>
      </c>
      <c r="G1167" s="575" t="s">
        <v>3441</v>
      </c>
      <c r="H1167" s="575" t="s">
        <v>3441</v>
      </c>
      <c r="I1167" s="575" t="s">
        <v>3441</v>
      </c>
      <c r="J1167" s="575" t="s">
        <v>3441</v>
      </c>
      <c r="K1167" s="575" t="s">
        <v>3441</v>
      </c>
      <c r="L1167" s="575" t="s">
        <v>3441</v>
      </c>
      <c r="M1167" s="575" t="s">
        <v>3441</v>
      </c>
    </row>
    <row r="1168" spans="1:13" s="575" customFormat="1" x14ac:dyDescent="0.3">
      <c r="A1168" s="575">
        <v>526309</v>
      </c>
      <c r="B1168" s="613" t="s">
        <v>1885</v>
      </c>
      <c r="C1168" s="575" t="s">
        <v>3441</v>
      </c>
      <c r="D1168" s="575" t="s">
        <v>3441</v>
      </c>
      <c r="E1168" s="575" t="s">
        <v>3441</v>
      </c>
      <c r="F1168" s="575" t="s">
        <v>3441</v>
      </c>
      <c r="G1168" s="575" t="s">
        <v>3441</v>
      </c>
      <c r="H1168" s="575" t="s">
        <v>3441</v>
      </c>
      <c r="I1168" s="575" t="s">
        <v>3441</v>
      </c>
      <c r="J1168" s="575" t="s">
        <v>3441</v>
      </c>
      <c r="K1168" s="575" t="s">
        <v>3441</v>
      </c>
      <c r="L1168" s="575" t="s">
        <v>3441</v>
      </c>
      <c r="M1168" s="575" t="s">
        <v>3441</v>
      </c>
    </row>
    <row r="1169" spans="1:13" s="575" customFormat="1" x14ac:dyDescent="0.3">
      <c r="A1169" s="575">
        <v>526325</v>
      </c>
      <c r="B1169" s="613" t="s">
        <v>1885</v>
      </c>
      <c r="C1169" s="575" t="s">
        <v>3441</v>
      </c>
      <c r="D1169" s="575" t="s">
        <v>3441</v>
      </c>
      <c r="E1169" s="575" t="s">
        <v>3441</v>
      </c>
      <c r="F1169" s="575" t="s">
        <v>3441</v>
      </c>
      <c r="G1169" s="575" t="s">
        <v>3441</v>
      </c>
      <c r="H1169" s="575" t="s">
        <v>3441</v>
      </c>
      <c r="I1169" s="575" t="s">
        <v>3441</v>
      </c>
      <c r="J1169" s="575" t="s">
        <v>3441</v>
      </c>
      <c r="K1169" s="575" t="s">
        <v>3441</v>
      </c>
      <c r="L1169" s="575" t="s">
        <v>3441</v>
      </c>
      <c r="M1169" s="575" t="s">
        <v>3441</v>
      </c>
    </row>
    <row r="1170" spans="1:13" s="575" customFormat="1" x14ac:dyDescent="0.3">
      <c r="A1170" s="575">
        <v>526334</v>
      </c>
      <c r="B1170" s="613" t="s">
        <v>1885</v>
      </c>
      <c r="C1170" s="575" t="s">
        <v>3441</v>
      </c>
      <c r="D1170" s="575" t="s">
        <v>3441</v>
      </c>
      <c r="E1170" s="575" t="s">
        <v>3441</v>
      </c>
      <c r="F1170" s="575" t="s">
        <v>3441</v>
      </c>
      <c r="G1170" s="575" t="s">
        <v>3441</v>
      </c>
      <c r="H1170" s="575" t="s">
        <v>3441</v>
      </c>
      <c r="I1170" s="575" t="s">
        <v>3441</v>
      </c>
      <c r="J1170" s="575" t="s">
        <v>3441</v>
      </c>
      <c r="K1170" s="575" t="s">
        <v>3441</v>
      </c>
      <c r="L1170" s="575" t="s">
        <v>3441</v>
      </c>
      <c r="M1170" s="575" t="s">
        <v>3441</v>
      </c>
    </row>
    <row r="1171" spans="1:13" s="575" customFormat="1" x14ac:dyDescent="0.3">
      <c r="A1171" s="575">
        <v>526344</v>
      </c>
      <c r="B1171" s="613" t="s">
        <v>1885</v>
      </c>
      <c r="C1171" s="575" t="s">
        <v>3441</v>
      </c>
      <c r="D1171" s="575" t="s">
        <v>3441</v>
      </c>
      <c r="E1171" s="575" t="s">
        <v>3441</v>
      </c>
      <c r="F1171" s="575" t="s">
        <v>3441</v>
      </c>
      <c r="G1171" s="575" t="s">
        <v>3441</v>
      </c>
      <c r="H1171" s="575" t="s">
        <v>3441</v>
      </c>
      <c r="I1171" s="575" t="s">
        <v>3441</v>
      </c>
      <c r="J1171" s="575" t="s">
        <v>3441</v>
      </c>
      <c r="K1171" s="575" t="s">
        <v>3441</v>
      </c>
      <c r="L1171" s="575" t="s">
        <v>3441</v>
      </c>
      <c r="M1171" s="575" t="s">
        <v>3441</v>
      </c>
    </row>
    <row r="1172" spans="1:13" s="575" customFormat="1" x14ac:dyDescent="0.3">
      <c r="A1172" s="575">
        <v>517412</v>
      </c>
      <c r="B1172" s="613" t="s">
        <v>1885</v>
      </c>
      <c r="C1172" s="575" t="s">
        <v>3441</v>
      </c>
      <c r="D1172" s="575" t="s">
        <v>3441</v>
      </c>
      <c r="E1172" s="575" t="s">
        <v>3441</v>
      </c>
      <c r="F1172" s="575" t="s">
        <v>3441</v>
      </c>
      <c r="G1172" s="575" t="s">
        <v>3441</v>
      </c>
      <c r="H1172" s="575" t="s">
        <v>3441</v>
      </c>
      <c r="I1172" s="575" t="s">
        <v>3441</v>
      </c>
      <c r="J1172" s="575" t="s">
        <v>3441</v>
      </c>
      <c r="K1172" s="575" t="s">
        <v>3441</v>
      </c>
      <c r="L1172" s="575" t="s">
        <v>3441</v>
      </c>
      <c r="M1172" s="575" t="s">
        <v>3441</v>
      </c>
    </row>
    <row r="1173" spans="1:13" s="575" customFormat="1" x14ac:dyDescent="0.3">
      <c r="A1173" s="575">
        <v>520184</v>
      </c>
      <c r="B1173" s="613" t="s">
        <v>1885</v>
      </c>
      <c r="C1173" s="575" t="s">
        <v>3441</v>
      </c>
      <c r="D1173" s="575" t="s">
        <v>3441</v>
      </c>
      <c r="E1173" s="575" t="s">
        <v>3441</v>
      </c>
      <c r="F1173" s="575" t="s">
        <v>3441</v>
      </c>
      <c r="G1173" s="575" t="s">
        <v>3441</v>
      </c>
      <c r="H1173" s="575" t="s">
        <v>3441</v>
      </c>
      <c r="I1173" s="575" t="s">
        <v>3441</v>
      </c>
      <c r="J1173" s="575" t="s">
        <v>3441</v>
      </c>
      <c r="K1173" s="575" t="s">
        <v>3441</v>
      </c>
      <c r="L1173" s="575" t="s">
        <v>3441</v>
      </c>
      <c r="M1173" s="575" t="s">
        <v>3441</v>
      </c>
    </row>
    <row r="1174" spans="1:13" s="575" customFormat="1" x14ac:dyDescent="0.3">
      <c r="A1174" s="575">
        <v>514645</v>
      </c>
      <c r="B1174" s="613" t="s">
        <v>1885</v>
      </c>
      <c r="C1174" s="575" t="s">
        <v>3441</v>
      </c>
      <c r="D1174" s="575" t="s">
        <v>3441</v>
      </c>
      <c r="E1174" s="575" t="s">
        <v>3441</v>
      </c>
      <c r="F1174" s="575" t="s">
        <v>3441</v>
      </c>
      <c r="G1174" s="575" t="s">
        <v>3441</v>
      </c>
      <c r="H1174" s="575" t="s">
        <v>3441</v>
      </c>
      <c r="I1174" s="575" t="s">
        <v>3441</v>
      </c>
      <c r="J1174" s="575" t="s">
        <v>3441</v>
      </c>
      <c r="K1174" s="575" t="s">
        <v>3441</v>
      </c>
      <c r="L1174" s="575" t="s">
        <v>3441</v>
      </c>
      <c r="M1174" s="575" t="s">
        <v>3441</v>
      </c>
    </row>
    <row r="1175" spans="1:13" s="575" customFormat="1" x14ac:dyDescent="0.3">
      <c r="A1175" s="575">
        <v>520095</v>
      </c>
      <c r="B1175" s="613" t="s">
        <v>1885</v>
      </c>
      <c r="C1175" s="575" t="s">
        <v>3441</v>
      </c>
      <c r="D1175" s="575" t="s">
        <v>3441</v>
      </c>
      <c r="E1175" s="575" t="s">
        <v>3441</v>
      </c>
      <c r="F1175" s="575" t="s">
        <v>3441</v>
      </c>
      <c r="G1175" s="575" t="s">
        <v>3441</v>
      </c>
      <c r="H1175" s="575" t="s">
        <v>3441</v>
      </c>
      <c r="I1175" s="575" t="s">
        <v>3441</v>
      </c>
      <c r="J1175" s="575" t="s">
        <v>3441</v>
      </c>
      <c r="K1175" s="575" t="s">
        <v>3441</v>
      </c>
      <c r="L1175" s="575" t="s">
        <v>3441</v>
      </c>
      <c r="M1175" s="575" t="s">
        <v>3441</v>
      </c>
    </row>
    <row r="1176" spans="1:13" s="575" customFormat="1" x14ac:dyDescent="0.3">
      <c r="A1176" s="575">
        <v>522110</v>
      </c>
      <c r="B1176" s="613" t="s">
        <v>1885</v>
      </c>
      <c r="C1176" s="575" t="s">
        <v>3441</v>
      </c>
      <c r="D1176" s="575" t="s">
        <v>3441</v>
      </c>
      <c r="E1176" s="575" t="s">
        <v>3441</v>
      </c>
      <c r="F1176" s="575" t="s">
        <v>3441</v>
      </c>
      <c r="G1176" s="575" t="s">
        <v>3441</v>
      </c>
      <c r="H1176" s="575" t="s">
        <v>3441</v>
      </c>
      <c r="I1176" s="575" t="s">
        <v>3441</v>
      </c>
      <c r="J1176" s="575" t="s">
        <v>3441</v>
      </c>
      <c r="K1176" s="575" t="s">
        <v>3441</v>
      </c>
      <c r="L1176" s="575" t="s">
        <v>3441</v>
      </c>
      <c r="M1176" s="575" t="s">
        <v>3441</v>
      </c>
    </row>
    <row r="1177" spans="1:13" s="575" customFormat="1" x14ac:dyDescent="0.3">
      <c r="A1177" s="575">
        <v>522960</v>
      </c>
      <c r="B1177" s="613" t="s">
        <v>1885</v>
      </c>
      <c r="C1177" s="575" t="s">
        <v>3441</v>
      </c>
      <c r="D1177" s="575" t="s">
        <v>3441</v>
      </c>
      <c r="E1177" s="575" t="s">
        <v>3441</v>
      </c>
      <c r="F1177" s="575" t="s">
        <v>3441</v>
      </c>
      <c r="G1177" s="575" t="s">
        <v>3441</v>
      </c>
      <c r="H1177" s="575" t="s">
        <v>3441</v>
      </c>
      <c r="I1177" s="575" t="s">
        <v>3441</v>
      </c>
      <c r="J1177" s="575" t="s">
        <v>3441</v>
      </c>
      <c r="K1177" s="575" t="s">
        <v>3441</v>
      </c>
      <c r="L1177" s="575" t="s">
        <v>3441</v>
      </c>
      <c r="M1177" s="575" t="s">
        <v>3441</v>
      </c>
    </row>
    <row r="1178" spans="1:13" s="575" customFormat="1" x14ac:dyDescent="0.3">
      <c r="A1178" s="575">
        <v>523564</v>
      </c>
      <c r="B1178" s="613" t="s">
        <v>1885</v>
      </c>
      <c r="C1178" s="575" t="s">
        <v>3441</v>
      </c>
      <c r="D1178" s="575" t="s">
        <v>3441</v>
      </c>
      <c r="E1178" s="575" t="s">
        <v>3441</v>
      </c>
      <c r="F1178" s="575" t="s">
        <v>3441</v>
      </c>
      <c r="G1178" s="575" t="s">
        <v>3441</v>
      </c>
      <c r="H1178" s="575" t="s">
        <v>3441</v>
      </c>
      <c r="I1178" s="575" t="s">
        <v>3441</v>
      </c>
      <c r="J1178" s="575" t="s">
        <v>3441</v>
      </c>
      <c r="K1178" s="575" t="s">
        <v>3441</v>
      </c>
      <c r="L1178" s="575" t="s">
        <v>3441</v>
      </c>
      <c r="M1178" s="575" t="s">
        <v>3441</v>
      </c>
    </row>
    <row r="1179" spans="1:13" s="575" customFormat="1" x14ac:dyDescent="0.3">
      <c r="A1179" s="575">
        <v>523777</v>
      </c>
      <c r="B1179" s="613" t="s">
        <v>1885</v>
      </c>
      <c r="C1179" s="575" t="s">
        <v>3441</v>
      </c>
      <c r="D1179" s="575" t="s">
        <v>3441</v>
      </c>
      <c r="E1179" s="575" t="s">
        <v>3441</v>
      </c>
      <c r="F1179" s="575" t="s">
        <v>3441</v>
      </c>
      <c r="G1179" s="575" t="s">
        <v>3441</v>
      </c>
      <c r="H1179" s="575" t="s">
        <v>3441</v>
      </c>
      <c r="I1179" s="575" t="s">
        <v>3441</v>
      </c>
      <c r="J1179" s="575" t="s">
        <v>3441</v>
      </c>
      <c r="K1179" s="575" t="s">
        <v>3441</v>
      </c>
      <c r="L1179" s="575" t="s">
        <v>3441</v>
      </c>
      <c r="M1179" s="575" t="s">
        <v>3441</v>
      </c>
    </row>
    <row r="1180" spans="1:13" s="575" customFormat="1" x14ac:dyDescent="0.3">
      <c r="A1180" s="575">
        <v>524066</v>
      </c>
      <c r="B1180" s="613" t="s">
        <v>1885</v>
      </c>
      <c r="C1180" s="575" t="s">
        <v>3441</v>
      </c>
      <c r="D1180" s="575" t="s">
        <v>3441</v>
      </c>
      <c r="E1180" s="575" t="s">
        <v>3441</v>
      </c>
      <c r="F1180" s="575" t="s">
        <v>3441</v>
      </c>
      <c r="G1180" s="575" t="s">
        <v>3441</v>
      </c>
      <c r="H1180" s="575" t="s">
        <v>3441</v>
      </c>
      <c r="I1180" s="575" t="s">
        <v>3441</v>
      </c>
      <c r="J1180" s="575" t="s">
        <v>3441</v>
      </c>
      <c r="K1180" s="575" t="s">
        <v>3441</v>
      </c>
      <c r="L1180" s="575" t="s">
        <v>3441</v>
      </c>
      <c r="M1180" s="575" t="s">
        <v>3441</v>
      </c>
    </row>
    <row r="1181" spans="1:13" s="575" customFormat="1" x14ac:dyDescent="0.3">
      <c r="A1181" s="575">
        <v>524110</v>
      </c>
      <c r="B1181" s="613" t="s">
        <v>1885</v>
      </c>
      <c r="C1181" s="575" t="s">
        <v>3441</v>
      </c>
      <c r="D1181" s="575" t="s">
        <v>3441</v>
      </c>
      <c r="E1181" s="575" t="s">
        <v>3441</v>
      </c>
      <c r="F1181" s="575" t="s">
        <v>3441</v>
      </c>
      <c r="G1181" s="575" t="s">
        <v>3441</v>
      </c>
      <c r="H1181" s="575" t="s">
        <v>3441</v>
      </c>
      <c r="I1181" s="575" t="s">
        <v>3441</v>
      </c>
      <c r="J1181" s="575" t="s">
        <v>3441</v>
      </c>
      <c r="K1181" s="575" t="s">
        <v>3441</v>
      </c>
      <c r="L1181" s="575" t="s">
        <v>3441</v>
      </c>
      <c r="M1181" s="575" t="s">
        <v>3441</v>
      </c>
    </row>
    <row r="1182" spans="1:13" s="575" customFormat="1" x14ac:dyDescent="0.3">
      <c r="A1182" s="575">
        <v>524177</v>
      </c>
      <c r="B1182" s="613" t="s">
        <v>1885</v>
      </c>
      <c r="C1182" s="575" t="s">
        <v>3441</v>
      </c>
      <c r="D1182" s="575" t="s">
        <v>3441</v>
      </c>
      <c r="E1182" s="575" t="s">
        <v>3441</v>
      </c>
      <c r="F1182" s="575" t="s">
        <v>3441</v>
      </c>
      <c r="G1182" s="575" t="s">
        <v>3441</v>
      </c>
      <c r="H1182" s="575" t="s">
        <v>3441</v>
      </c>
      <c r="I1182" s="575" t="s">
        <v>3441</v>
      </c>
      <c r="J1182" s="575" t="s">
        <v>3441</v>
      </c>
      <c r="K1182" s="575" t="s">
        <v>3441</v>
      </c>
      <c r="L1182" s="575" t="s">
        <v>3441</v>
      </c>
      <c r="M1182" s="575" t="s">
        <v>3441</v>
      </c>
    </row>
    <row r="1183" spans="1:13" s="575" customFormat="1" x14ac:dyDescent="0.3">
      <c r="A1183" s="575">
        <v>524257</v>
      </c>
      <c r="B1183" s="613" t="s">
        <v>1885</v>
      </c>
      <c r="C1183" s="575" t="s">
        <v>3441</v>
      </c>
      <c r="D1183" s="575" t="s">
        <v>3441</v>
      </c>
      <c r="E1183" s="575" t="s">
        <v>3441</v>
      </c>
      <c r="F1183" s="575" t="s">
        <v>3441</v>
      </c>
      <c r="G1183" s="575" t="s">
        <v>3441</v>
      </c>
      <c r="H1183" s="575" t="s">
        <v>3441</v>
      </c>
      <c r="I1183" s="575" t="s">
        <v>3441</v>
      </c>
      <c r="J1183" s="575" t="s">
        <v>3441</v>
      </c>
      <c r="K1183" s="575" t="s">
        <v>3441</v>
      </c>
      <c r="L1183" s="575" t="s">
        <v>3441</v>
      </c>
      <c r="M1183" s="575" t="s">
        <v>3441</v>
      </c>
    </row>
    <row r="1184" spans="1:13" s="575" customFormat="1" x14ac:dyDescent="0.3">
      <c r="A1184" s="575">
        <v>524328</v>
      </c>
      <c r="B1184" s="613" t="s">
        <v>1885</v>
      </c>
      <c r="C1184" s="575" t="s">
        <v>3441</v>
      </c>
      <c r="D1184" s="575" t="s">
        <v>3441</v>
      </c>
      <c r="E1184" s="575" t="s">
        <v>3441</v>
      </c>
      <c r="F1184" s="575" t="s">
        <v>3441</v>
      </c>
      <c r="G1184" s="575" t="s">
        <v>3441</v>
      </c>
      <c r="H1184" s="575" t="s">
        <v>3441</v>
      </c>
      <c r="I1184" s="575" t="s">
        <v>3441</v>
      </c>
      <c r="J1184" s="575" t="s">
        <v>3441</v>
      </c>
      <c r="K1184" s="575" t="s">
        <v>3441</v>
      </c>
      <c r="L1184" s="575" t="s">
        <v>3441</v>
      </c>
      <c r="M1184" s="575" t="s">
        <v>3441</v>
      </c>
    </row>
    <row r="1185" spans="1:13" s="575" customFormat="1" x14ac:dyDescent="0.3">
      <c r="A1185" s="575">
        <v>524369</v>
      </c>
      <c r="B1185" s="613" t="s">
        <v>1885</v>
      </c>
      <c r="C1185" s="575" t="s">
        <v>3441</v>
      </c>
      <c r="D1185" s="575" t="s">
        <v>3441</v>
      </c>
      <c r="E1185" s="575" t="s">
        <v>3441</v>
      </c>
      <c r="F1185" s="575" t="s">
        <v>3441</v>
      </c>
      <c r="G1185" s="575" t="s">
        <v>3441</v>
      </c>
      <c r="H1185" s="575" t="s">
        <v>3441</v>
      </c>
      <c r="I1185" s="575" t="s">
        <v>3441</v>
      </c>
      <c r="J1185" s="575" t="s">
        <v>3441</v>
      </c>
      <c r="K1185" s="575" t="s">
        <v>3441</v>
      </c>
      <c r="L1185" s="575" t="s">
        <v>3441</v>
      </c>
      <c r="M1185" s="575" t="s">
        <v>3441</v>
      </c>
    </row>
    <row r="1186" spans="1:13" s="575" customFormat="1" x14ac:dyDescent="0.3">
      <c r="A1186" s="575">
        <v>524475</v>
      </c>
      <c r="B1186" s="613" t="s">
        <v>1885</v>
      </c>
      <c r="C1186" s="575" t="s">
        <v>3441</v>
      </c>
      <c r="D1186" s="575" t="s">
        <v>3441</v>
      </c>
      <c r="E1186" s="575" t="s">
        <v>3441</v>
      </c>
      <c r="F1186" s="575" t="s">
        <v>3441</v>
      </c>
      <c r="G1186" s="575" t="s">
        <v>3441</v>
      </c>
      <c r="H1186" s="575" t="s">
        <v>3441</v>
      </c>
      <c r="I1186" s="575" t="s">
        <v>3441</v>
      </c>
      <c r="J1186" s="575" t="s">
        <v>3441</v>
      </c>
      <c r="K1186" s="575" t="s">
        <v>3441</v>
      </c>
      <c r="L1186" s="575" t="s">
        <v>3441</v>
      </c>
      <c r="M1186" s="575" t="s">
        <v>3441</v>
      </c>
    </row>
    <row r="1187" spans="1:13" s="575" customFormat="1" x14ac:dyDescent="0.3">
      <c r="A1187" s="575">
        <v>524480</v>
      </c>
      <c r="B1187" s="613" t="s">
        <v>1885</v>
      </c>
      <c r="C1187" s="575" t="s">
        <v>3441</v>
      </c>
      <c r="D1187" s="575" t="s">
        <v>3441</v>
      </c>
      <c r="E1187" s="575" t="s">
        <v>3441</v>
      </c>
      <c r="F1187" s="575" t="s">
        <v>3441</v>
      </c>
      <c r="G1187" s="575" t="s">
        <v>3441</v>
      </c>
      <c r="H1187" s="575" t="s">
        <v>3441</v>
      </c>
      <c r="I1187" s="575" t="s">
        <v>3441</v>
      </c>
      <c r="J1187" s="575" t="s">
        <v>3441</v>
      </c>
      <c r="K1187" s="575" t="s">
        <v>3441</v>
      </c>
      <c r="L1187" s="575" t="s">
        <v>3441</v>
      </c>
      <c r="M1187" s="575" t="s">
        <v>3441</v>
      </c>
    </row>
    <row r="1188" spans="1:13" s="575" customFormat="1" x14ac:dyDescent="0.3">
      <c r="A1188" s="575">
        <v>524523</v>
      </c>
      <c r="B1188" s="613" t="s">
        <v>1885</v>
      </c>
      <c r="C1188" s="575" t="s">
        <v>3441</v>
      </c>
      <c r="D1188" s="575" t="s">
        <v>3441</v>
      </c>
      <c r="E1188" s="575" t="s">
        <v>3441</v>
      </c>
      <c r="F1188" s="575" t="s">
        <v>3441</v>
      </c>
      <c r="G1188" s="575" t="s">
        <v>3441</v>
      </c>
      <c r="H1188" s="575" t="s">
        <v>3441</v>
      </c>
      <c r="I1188" s="575" t="s">
        <v>3441</v>
      </c>
      <c r="J1188" s="575" t="s">
        <v>3441</v>
      </c>
      <c r="K1188" s="575" t="s">
        <v>3441</v>
      </c>
      <c r="L1188" s="575" t="s">
        <v>3441</v>
      </c>
      <c r="M1188" s="575" t="s">
        <v>3441</v>
      </c>
    </row>
    <row r="1189" spans="1:13" s="575" customFormat="1" x14ac:dyDescent="0.3">
      <c r="A1189" s="575">
        <v>524574</v>
      </c>
      <c r="B1189" s="613" t="s">
        <v>1885</v>
      </c>
      <c r="C1189" s="575" t="s">
        <v>3441</v>
      </c>
      <c r="D1189" s="575" t="s">
        <v>3441</v>
      </c>
      <c r="E1189" s="575" t="s">
        <v>3441</v>
      </c>
      <c r="F1189" s="575" t="s">
        <v>3441</v>
      </c>
      <c r="G1189" s="575" t="s">
        <v>3441</v>
      </c>
      <c r="H1189" s="575" t="s">
        <v>3441</v>
      </c>
      <c r="I1189" s="575" t="s">
        <v>3441</v>
      </c>
      <c r="J1189" s="575" t="s">
        <v>3441</v>
      </c>
      <c r="K1189" s="575" t="s">
        <v>3441</v>
      </c>
      <c r="L1189" s="575" t="s">
        <v>3441</v>
      </c>
      <c r="M1189" s="575" t="s">
        <v>3441</v>
      </c>
    </row>
    <row r="1190" spans="1:13" s="575" customFormat="1" x14ac:dyDescent="0.3">
      <c r="A1190" s="575">
        <v>524576</v>
      </c>
      <c r="B1190" s="613" t="s">
        <v>1885</v>
      </c>
      <c r="C1190" s="575" t="s">
        <v>3441</v>
      </c>
      <c r="D1190" s="575" t="s">
        <v>3441</v>
      </c>
      <c r="E1190" s="575" t="s">
        <v>3441</v>
      </c>
      <c r="F1190" s="575" t="s">
        <v>3441</v>
      </c>
      <c r="G1190" s="575" t="s">
        <v>3441</v>
      </c>
      <c r="H1190" s="575" t="s">
        <v>3441</v>
      </c>
      <c r="I1190" s="575" t="s">
        <v>3441</v>
      </c>
      <c r="J1190" s="575" t="s">
        <v>3441</v>
      </c>
      <c r="K1190" s="575" t="s">
        <v>3441</v>
      </c>
      <c r="L1190" s="575" t="s">
        <v>3441</v>
      </c>
      <c r="M1190" s="575" t="s">
        <v>3441</v>
      </c>
    </row>
    <row r="1191" spans="1:13" s="575" customFormat="1" x14ac:dyDescent="0.3">
      <c r="A1191" s="575">
        <v>524584</v>
      </c>
      <c r="B1191" s="613" t="s">
        <v>1885</v>
      </c>
      <c r="C1191" s="575" t="s">
        <v>3441</v>
      </c>
      <c r="D1191" s="575" t="s">
        <v>3441</v>
      </c>
      <c r="E1191" s="575" t="s">
        <v>3441</v>
      </c>
      <c r="F1191" s="575" t="s">
        <v>3441</v>
      </c>
      <c r="G1191" s="575" t="s">
        <v>3441</v>
      </c>
      <c r="H1191" s="575" t="s">
        <v>3441</v>
      </c>
      <c r="I1191" s="575" t="s">
        <v>3441</v>
      </c>
      <c r="J1191" s="575" t="s">
        <v>3441</v>
      </c>
      <c r="K1191" s="575" t="s">
        <v>3441</v>
      </c>
      <c r="L1191" s="575" t="s">
        <v>3441</v>
      </c>
      <c r="M1191" s="575" t="s">
        <v>3441</v>
      </c>
    </row>
    <row r="1192" spans="1:13" s="575" customFormat="1" x14ac:dyDescent="0.3">
      <c r="A1192" s="575">
        <v>524589</v>
      </c>
      <c r="B1192" s="613" t="s">
        <v>1885</v>
      </c>
      <c r="C1192" s="575" t="s">
        <v>3441</v>
      </c>
      <c r="D1192" s="575" t="s">
        <v>3441</v>
      </c>
      <c r="E1192" s="575" t="s">
        <v>3441</v>
      </c>
      <c r="F1192" s="575" t="s">
        <v>3441</v>
      </c>
      <c r="G1192" s="575" t="s">
        <v>3441</v>
      </c>
      <c r="H1192" s="575" t="s">
        <v>3441</v>
      </c>
      <c r="I1192" s="575" t="s">
        <v>3441</v>
      </c>
      <c r="J1192" s="575" t="s">
        <v>3441</v>
      </c>
      <c r="K1192" s="575" t="s">
        <v>3441</v>
      </c>
      <c r="L1192" s="575" t="s">
        <v>3441</v>
      </c>
      <c r="M1192" s="575" t="s">
        <v>3441</v>
      </c>
    </row>
    <row r="1193" spans="1:13" s="575" customFormat="1" x14ac:dyDescent="0.3">
      <c r="A1193" s="575">
        <v>524646</v>
      </c>
      <c r="B1193" s="613" t="s">
        <v>1885</v>
      </c>
      <c r="C1193" s="575" t="s">
        <v>3441</v>
      </c>
      <c r="D1193" s="575" t="s">
        <v>3441</v>
      </c>
      <c r="E1193" s="575" t="s">
        <v>3441</v>
      </c>
      <c r="F1193" s="575" t="s">
        <v>3441</v>
      </c>
      <c r="G1193" s="575" t="s">
        <v>3441</v>
      </c>
      <c r="H1193" s="575" t="s">
        <v>3441</v>
      </c>
      <c r="I1193" s="575" t="s">
        <v>3441</v>
      </c>
      <c r="J1193" s="575" t="s">
        <v>3441</v>
      </c>
      <c r="K1193" s="575" t="s">
        <v>3441</v>
      </c>
      <c r="L1193" s="575" t="s">
        <v>3441</v>
      </c>
      <c r="M1193" s="575" t="s">
        <v>3441</v>
      </c>
    </row>
    <row r="1194" spans="1:13" s="575" customFormat="1" x14ac:dyDescent="0.3">
      <c r="A1194" s="575">
        <v>524656</v>
      </c>
      <c r="B1194" s="613" t="s">
        <v>1885</v>
      </c>
      <c r="C1194" s="575" t="s">
        <v>3441</v>
      </c>
      <c r="D1194" s="575" t="s">
        <v>3441</v>
      </c>
      <c r="E1194" s="575" t="s">
        <v>3441</v>
      </c>
      <c r="F1194" s="575" t="s">
        <v>3441</v>
      </c>
      <c r="G1194" s="575" t="s">
        <v>3441</v>
      </c>
      <c r="H1194" s="575" t="s">
        <v>3441</v>
      </c>
      <c r="I1194" s="575" t="s">
        <v>3441</v>
      </c>
      <c r="J1194" s="575" t="s">
        <v>3441</v>
      </c>
      <c r="K1194" s="575" t="s">
        <v>3441</v>
      </c>
      <c r="L1194" s="575" t="s">
        <v>3441</v>
      </c>
      <c r="M1194" s="575" t="s">
        <v>3441</v>
      </c>
    </row>
    <row r="1195" spans="1:13" s="575" customFormat="1" x14ac:dyDescent="0.3">
      <c r="A1195" s="575">
        <v>524691</v>
      </c>
      <c r="B1195" s="613" t="s">
        <v>1885</v>
      </c>
      <c r="C1195" s="575" t="s">
        <v>3441</v>
      </c>
      <c r="D1195" s="575" t="s">
        <v>3441</v>
      </c>
      <c r="E1195" s="575" t="s">
        <v>3441</v>
      </c>
      <c r="F1195" s="575" t="s">
        <v>3441</v>
      </c>
      <c r="G1195" s="575" t="s">
        <v>3441</v>
      </c>
      <c r="H1195" s="575" t="s">
        <v>3441</v>
      </c>
      <c r="I1195" s="575" t="s">
        <v>3441</v>
      </c>
      <c r="J1195" s="575" t="s">
        <v>3441</v>
      </c>
      <c r="K1195" s="575" t="s">
        <v>3441</v>
      </c>
      <c r="L1195" s="575" t="s">
        <v>3441</v>
      </c>
      <c r="M1195" s="575" t="s">
        <v>3441</v>
      </c>
    </row>
    <row r="1196" spans="1:13" s="575" customFormat="1" x14ac:dyDescent="0.3">
      <c r="A1196" s="575">
        <v>524705</v>
      </c>
      <c r="B1196" s="613" t="s">
        <v>1885</v>
      </c>
      <c r="C1196" s="575" t="s">
        <v>3441</v>
      </c>
      <c r="D1196" s="575" t="s">
        <v>3441</v>
      </c>
      <c r="E1196" s="575" t="s">
        <v>3441</v>
      </c>
      <c r="F1196" s="575" t="s">
        <v>3441</v>
      </c>
      <c r="G1196" s="575" t="s">
        <v>3441</v>
      </c>
      <c r="H1196" s="575" t="s">
        <v>3441</v>
      </c>
      <c r="I1196" s="575" t="s">
        <v>3441</v>
      </c>
      <c r="J1196" s="575" t="s">
        <v>3441</v>
      </c>
      <c r="K1196" s="575" t="s">
        <v>3441</v>
      </c>
      <c r="L1196" s="575" t="s">
        <v>3441</v>
      </c>
      <c r="M1196" s="575" t="s">
        <v>3441</v>
      </c>
    </row>
    <row r="1197" spans="1:13" s="575" customFormat="1" x14ac:dyDescent="0.3">
      <c r="A1197" s="575">
        <v>524706</v>
      </c>
      <c r="B1197" s="613" t="s">
        <v>1885</v>
      </c>
      <c r="C1197" s="575" t="s">
        <v>3441</v>
      </c>
      <c r="D1197" s="575" t="s">
        <v>3441</v>
      </c>
      <c r="E1197" s="575" t="s">
        <v>3441</v>
      </c>
      <c r="F1197" s="575" t="s">
        <v>3441</v>
      </c>
      <c r="G1197" s="575" t="s">
        <v>3441</v>
      </c>
      <c r="H1197" s="575" t="s">
        <v>3441</v>
      </c>
      <c r="I1197" s="575" t="s">
        <v>3441</v>
      </c>
      <c r="J1197" s="575" t="s">
        <v>3441</v>
      </c>
      <c r="K1197" s="575" t="s">
        <v>3441</v>
      </c>
      <c r="L1197" s="575" t="s">
        <v>3441</v>
      </c>
      <c r="M1197" s="575" t="s">
        <v>3441</v>
      </c>
    </row>
    <row r="1198" spans="1:13" s="575" customFormat="1" x14ac:dyDescent="0.3">
      <c r="A1198" s="575">
        <v>524709</v>
      </c>
      <c r="B1198" s="613" t="s">
        <v>1885</v>
      </c>
      <c r="C1198" s="575" t="s">
        <v>3441</v>
      </c>
      <c r="D1198" s="575" t="s">
        <v>3441</v>
      </c>
      <c r="E1198" s="575" t="s">
        <v>3441</v>
      </c>
      <c r="F1198" s="575" t="s">
        <v>3441</v>
      </c>
      <c r="G1198" s="575" t="s">
        <v>3441</v>
      </c>
      <c r="H1198" s="575" t="s">
        <v>3441</v>
      </c>
      <c r="I1198" s="575" t="s">
        <v>3441</v>
      </c>
      <c r="J1198" s="575" t="s">
        <v>3441</v>
      </c>
      <c r="K1198" s="575" t="s">
        <v>3441</v>
      </c>
      <c r="L1198" s="575" t="s">
        <v>3441</v>
      </c>
      <c r="M1198" s="575" t="s">
        <v>3441</v>
      </c>
    </row>
    <row r="1199" spans="1:13" s="575" customFormat="1" x14ac:dyDescent="0.3">
      <c r="A1199" s="575">
        <v>524767</v>
      </c>
      <c r="B1199" s="613" t="s">
        <v>1885</v>
      </c>
      <c r="C1199" s="575" t="s">
        <v>3441</v>
      </c>
      <c r="D1199" s="575" t="s">
        <v>3441</v>
      </c>
      <c r="E1199" s="575" t="s">
        <v>3441</v>
      </c>
      <c r="F1199" s="575" t="s">
        <v>3441</v>
      </c>
      <c r="G1199" s="575" t="s">
        <v>3441</v>
      </c>
      <c r="H1199" s="575" t="s">
        <v>3441</v>
      </c>
      <c r="I1199" s="575" t="s">
        <v>3441</v>
      </c>
      <c r="J1199" s="575" t="s">
        <v>3441</v>
      </c>
      <c r="K1199" s="575" t="s">
        <v>3441</v>
      </c>
      <c r="L1199" s="575" t="s">
        <v>3441</v>
      </c>
      <c r="M1199" s="575" t="s">
        <v>3441</v>
      </c>
    </row>
    <row r="1200" spans="1:13" s="575" customFormat="1" x14ac:dyDescent="0.3">
      <c r="A1200" s="575">
        <v>524792</v>
      </c>
      <c r="B1200" s="613" t="s">
        <v>1885</v>
      </c>
      <c r="C1200" s="575" t="s">
        <v>3441</v>
      </c>
      <c r="D1200" s="575" t="s">
        <v>3441</v>
      </c>
      <c r="E1200" s="575" t="s">
        <v>3441</v>
      </c>
      <c r="F1200" s="575" t="s">
        <v>3441</v>
      </c>
      <c r="G1200" s="575" t="s">
        <v>3441</v>
      </c>
      <c r="H1200" s="575" t="s">
        <v>3441</v>
      </c>
      <c r="I1200" s="575" t="s">
        <v>3441</v>
      </c>
      <c r="J1200" s="575" t="s">
        <v>3441</v>
      </c>
      <c r="K1200" s="575" t="s">
        <v>3441</v>
      </c>
      <c r="L1200" s="575" t="s">
        <v>3441</v>
      </c>
      <c r="M1200" s="575" t="s">
        <v>3441</v>
      </c>
    </row>
    <row r="1201" spans="1:13" s="575" customFormat="1" x14ac:dyDescent="0.3">
      <c r="A1201" s="575">
        <v>524809</v>
      </c>
      <c r="B1201" s="613" t="s">
        <v>1885</v>
      </c>
      <c r="C1201" s="575" t="s">
        <v>3441</v>
      </c>
      <c r="D1201" s="575" t="s">
        <v>3441</v>
      </c>
      <c r="E1201" s="575" t="s">
        <v>3441</v>
      </c>
      <c r="F1201" s="575" t="s">
        <v>3441</v>
      </c>
      <c r="G1201" s="575" t="s">
        <v>3441</v>
      </c>
      <c r="H1201" s="575" t="s">
        <v>3441</v>
      </c>
      <c r="I1201" s="575" t="s">
        <v>3441</v>
      </c>
      <c r="J1201" s="575" t="s">
        <v>3441</v>
      </c>
      <c r="K1201" s="575" t="s">
        <v>3441</v>
      </c>
      <c r="L1201" s="575" t="s">
        <v>3441</v>
      </c>
      <c r="M1201" s="575" t="s">
        <v>3441</v>
      </c>
    </row>
    <row r="1202" spans="1:13" s="575" customFormat="1" x14ac:dyDescent="0.3">
      <c r="A1202" s="575">
        <v>524810</v>
      </c>
      <c r="B1202" s="613" t="s">
        <v>1885</v>
      </c>
      <c r="C1202" s="575" t="s">
        <v>3441</v>
      </c>
      <c r="D1202" s="575" t="s">
        <v>3441</v>
      </c>
      <c r="E1202" s="575" t="s">
        <v>3441</v>
      </c>
      <c r="F1202" s="575" t="s">
        <v>3441</v>
      </c>
      <c r="G1202" s="575" t="s">
        <v>3441</v>
      </c>
      <c r="H1202" s="575" t="s">
        <v>3441</v>
      </c>
      <c r="I1202" s="575" t="s">
        <v>3441</v>
      </c>
      <c r="J1202" s="575" t="s">
        <v>3441</v>
      </c>
      <c r="K1202" s="575" t="s">
        <v>3441</v>
      </c>
      <c r="L1202" s="575" t="s">
        <v>3441</v>
      </c>
      <c r="M1202" s="575" t="s">
        <v>3441</v>
      </c>
    </row>
    <row r="1203" spans="1:13" s="575" customFormat="1" x14ac:dyDescent="0.3">
      <c r="A1203" s="575">
        <v>524881</v>
      </c>
      <c r="B1203" s="613" t="s">
        <v>1885</v>
      </c>
      <c r="C1203" s="575" t="s">
        <v>3441</v>
      </c>
      <c r="D1203" s="575" t="s">
        <v>3441</v>
      </c>
      <c r="E1203" s="575" t="s">
        <v>3441</v>
      </c>
      <c r="F1203" s="575" t="s">
        <v>3441</v>
      </c>
      <c r="G1203" s="575" t="s">
        <v>3441</v>
      </c>
      <c r="H1203" s="575" t="s">
        <v>3441</v>
      </c>
      <c r="I1203" s="575" t="s">
        <v>3441</v>
      </c>
      <c r="J1203" s="575" t="s">
        <v>3441</v>
      </c>
      <c r="K1203" s="575" t="s">
        <v>3441</v>
      </c>
      <c r="L1203" s="575" t="s">
        <v>3441</v>
      </c>
      <c r="M1203" s="575" t="s">
        <v>3441</v>
      </c>
    </row>
    <row r="1204" spans="1:13" s="575" customFormat="1" x14ac:dyDescent="0.3">
      <c r="A1204" s="575">
        <v>524891</v>
      </c>
      <c r="B1204" s="613" t="s">
        <v>1885</v>
      </c>
      <c r="C1204" s="575" t="s">
        <v>3441</v>
      </c>
      <c r="D1204" s="575" t="s">
        <v>3441</v>
      </c>
      <c r="E1204" s="575" t="s">
        <v>3441</v>
      </c>
      <c r="F1204" s="575" t="s">
        <v>3441</v>
      </c>
      <c r="G1204" s="575" t="s">
        <v>3441</v>
      </c>
      <c r="H1204" s="575" t="s">
        <v>3441</v>
      </c>
      <c r="I1204" s="575" t="s">
        <v>3441</v>
      </c>
      <c r="J1204" s="575" t="s">
        <v>3441</v>
      </c>
      <c r="K1204" s="575" t="s">
        <v>3441</v>
      </c>
      <c r="L1204" s="575" t="s">
        <v>3441</v>
      </c>
      <c r="M1204" s="575" t="s">
        <v>3441</v>
      </c>
    </row>
    <row r="1205" spans="1:13" s="575" customFormat="1" x14ac:dyDescent="0.3">
      <c r="A1205" s="575">
        <v>524913</v>
      </c>
      <c r="B1205" s="613" t="s">
        <v>1885</v>
      </c>
      <c r="C1205" s="575" t="s">
        <v>3441</v>
      </c>
      <c r="D1205" s="575" t="s">
        <v>3441</v>
      </c>
      <c r="E1205" s="575" t="s">
        <v>3441</v>
      </c>
      <c r="F1205" s="575" t="s">
        <v>3441</v>
      </c>
      <c r="G1205" s="575" t="s">
        <v>3441</v>
      </c>
      <c r="H1205" s="575" t="s">
        <v>3441</v>
      </c>
      <c r="I1205" s="575" t="s">
        <v>3441</v>
      </c>
      <c r="J1205" s="575" t="s">
        <v>3441</v>
      </c>
      <c r="K1205" s="575" t="s">
        <v>3441</v>
      </c>
      <c r="L1205" s="575" t="s">
        <v>3441</v>
      </c>
      <c r="M1205" s="575" t="s">
        <v>3441</v>
      </c>
    </row>
    <row r="1206" spans="1:13" s="575" customFormat="1" x14ac:dyDescent="0.3">
      <c r="A1206" s="575">
        <v>524971</v>
      </c>
      <c r="B1206" s="613" t="s">
        <v>1885</v>
      </c>
      <c r="C1206" s="575" t="s">
        <v>3441</v>
      </c>
      <c r="D1206" s="575" t="s">
        <v>3441</v>
      </c>
      <c r="E1206" s="575" t="s">
        <v>3441</v>
      </c>
      <c r="F1206" s="575" t="s">
        <v>3441</v>
      </c>
      <c r="G1206" s="575" t="s">
        <v>3441</v>
      </c>
      <c r="H1206" s="575" t="s">
        <v>3441</v>
      </c>
      <c r="I1206" s="575" t="s">
        <v>3441</v>
      </c>
      <c r="J1206" s="575" t="s">
        <v>3441</v>
      </c>
      <c r="K1206" s="575" t="s">
        <v>3441</v>
      </c>
      <c r="L1206" s="575" t="s">
        <v>3441</v>
      </c>
      <c r="M1206" s="575" t="s">
        <v>3441</v>
      </c>
    </row>
    <row r="1207" spans="1:13" s="575" customFormat="1" x14ac:dyDescent="0.3">
      <c r="A1207" s="575">
        <v>524997</v>
      </c>
      <c r="B1207" s="613" t="s">
        <v>1885</v>
      </c>
      <c r="C1207" s="575" t="s">
        <v>3441</v>
      </c>
      <c r="D1207" s="575" t="s">
        <v>3441</v>
      </c>
      <c r="E1207" s="575" t="s">
        <v>3441</v>
      </c>
      <c r="F1207" s="575" t="s">
        <v>3441</v>
      </c>
      <c r="G1207" s="575" t="s">
        <v>3441</v>
      </c>
      <c r="H1207" s="575" t="s">
        <v>3441</v>
      </c>
      <c r="I1207" s="575" t="s">
        <v>3441</v>
      </c>
      <c r="J1207" s="575" t="s">
        <v>3441</v>
      </c>
      <c r="K1207" s="575" t="s">
        <v>3441</v>
      </c>
      <c r="L1207" s="575" t="s">
        <v>3441</v>
      </c>
      <c r="M1207" s="575" t="s">
        <v>3441</v>
      </c>
    </row>
    <row r="1208" spans="1:13" s="575" customFormat="1" x14ac:dyDescent="0.3">
      <c r="A1208" s="575">
        <v>525040</v>
      </c>
      <c r="B1208" s="613" t="s">
        <v>1885</v>
      </c>
      <c r="C1208" s="575" t="s">
        <v>3441</v>
      </c>
      <c r="D1208" s="575" t="s">
        <v>3441</v>
      </c>
      <c r="E1208" s="575" t="s">
        <v>3441</v>
      </c>
      <c r="F1208" s="575" t="s">
        <v>3441</v>
      </c>
      <c r="G1208" s="575" t="s">
        <v>3441</v>
      </c>
      <c r="H1208" s="575" t="s">
        <v>3441</v>
      </c>
      <c r="I1208" s="575" t="s">
        <v>3441</v>
      </c>
      <c r="J1208" s="575" t="s">
        <v>3441</v>
      </c>
      <c r="K1208" s="575" t="s">
        <v>3441</v>
      </c>
      <c r="L1208" s="575" t="s">
        <v>3441</v>
      </c>
      <c r="M1208" s="575" t="s">
        <v>3441</v>
      </c>
    </row>
    <row r="1209" spans="1:13" s="575" customFormat="1" x14ac:dyDescent="0.3">
      <c r="A1209" s="575">
        <v>525046</v>
      </c>
      <c r="B1209" s="613" t="s">
        <v>1885</v>
      </c>
      <c r="C1209" s="575" t="s">
        <v>3441</v>
      </c>
      <c r="D1209" s="575" t="s">
        <v>3441</v>
      </c>
      <c r="E1209" s="575" t="s">
        <v>3441</v>
      </c>
      <c r="F1209" s="575" t="s">
        <v>3441</v>
      </c>
      <c r="G1209" s="575" t="s">
        <v>3441</v>
      </c>
      <c r="H1209" s="575" t="s">
        <v>3441</v>
      </c>
      <c r="I1209" s="575" t="s">
        <v>3441</v>
      </c>
      <c r="J1209" s="575" t="s">
        <v>3441</v>
      </c>
      <c r="K1209" s="575" t="s">
        <v>3441</v>
      </c>
      <c r="L1209" s="575" t="s">
        <v>3441</v>
      </c>
      <c r="M1209" s="575" t="s">
        <v>3441</v>
      </c>
    </row>
    <row r="1210" spans="1:13" s="575" customFormat="1" x14ac:dyDescent="0.3">
      <c r="A1210" s="575">
        <v>525072</v>
      </c>
      <c r="B1210" s="613" t="s">
        <v>1885</v>
      </c>
      <c r="C1210" s="575" t="s">
        <v>3441</v>
      </c>
      <c r="D1210" s="575" t="s">
        <v>3441</v>
      </c>
      <c r="E1210" s="575" t="s">
        <v>3441</v>
      </c>
      <c r="F1210" s="575" t="s">
        <v>3441</v>
      </c>
      <c r="G1210" s="575" t="s">
        <v>3441</v>
      </c>
      <c r="H1210" s="575" t="s">
        <v>3441</v>
      </c>
      <c r="I1210" s="575" t="s">
        <v>3441</v>
      </c>
      <c r="J1210" s="575" t="s">
        <v>3441</v>
      </c>
      <c r="K1210" s="575" t="s">
        <v>3441</v>
      </c>
      <c r="L1210" s="575" t="s">
        <v>3441</v>
      </c>
      <c r="M1210" s="575" t="s">
        <v>3441</v>
      </c>
    </row>
    <row r="1211" spans="1:13" s="575" customFormat="1" x14ac:dyDescent="0.3">
      <c r="A1211" s="575">
        <v>525127</v>
      </c>
      <c r="B1211" s="613" t="s">
        <v>1885</v>
      </c>
      <c r="C1211" s="575" t="s">
        <v>3441</v>
      </c>
      <c r="D1211" s="575" t="s">
        <v>3441</v>
      </c>
      <c r="E1211" s="575" t="s">
        <v>3441</v>
      </c>
      <c r="F1211" s="575" t="s">
        <v>3441</v>
      </c>
      <c r="G1211" s="575" t="s">
        <v>3441</v>
      </c>
      <c r="H1211" s="575" t="s">
        <v>3441</v>
      </c>
      <c r="I1211" s="575" t="s">
        <v>3441</v>
      </c>
      <c r="J1211" s="575" t="s">
        <v>3441</v>
      </c>
      <c r="K1211" s="575" t="s">
        <v>3441</v>
      </c>
      <c r="L1211" s="575" t="s">
        <v>3441</v>
      </c>
      <c r="M1211" s="575" t="s">
        <v>3441</v>
      </c>
    </row>
    <row r="1212" spans="1:13" s="575" customFormat="1" x14ac:dyDescent="0.3">
      <c r="A1212" s="575">
        <v>525174</v>
      </c>
      <c r="B1212" s="613" t="s">
        <v>1885</v>
      </c>
      <c r="C1212" s="575" t="s">
        <v>3441</v>
      </c>
      <c r="D1212" s="575" t="s">
        <v>3441</v>
      </c>
      <c r="E1212" s="575" t="s">
        <v>3441</v>
      </c>
      <c r="F1212" s="575" t="s">
        <v>3441</v>
      </c>
      <c r="G1212" s="575" t="s">
        <v>3441</v>
      </c>
      <c r="H1212" s="575" t="s">
        <v>3441</v>
      </c>
      <c r="I1212" s="575" t="s">
        <v>3441</v>
      </c>
      <c r="J1212" s="575" t="s">
        <v>3441</v>
      </c>
      <c r="K1212" s="575" t="s">
        <v>3441</v>
      </c>
      <c r="L1212" s="575" t="s">
        <v>3441</v>
      </c>
      <c r="M1212" s="575" t="s">
        <v>3441</v>
      </c>
    </row>
    <row r="1213" spans="1:13" s="575" customFormat="1" x14ac:dyDescent="0.3">
      <c r="A1213" s="575">
        <v>525183</v>
      </c>
      <c r="B1213" s="613" t="s">
        <v>1885</v>
      </c>
      <c r="C1213" s="575" t="s">
        <v>3441</v>
      </c>
      <c r="D1213" s="575" t="s">
        <v>3441</v>
      </c>
      <c r="E1213" s="575" t="s">
        <v>3441</v>
      </c>
      <c r="F1213" s="575" t="s">
        <v>3441</v>
      </c>
      <c r="G1213" s="575" t="s">
        <v>3441</v>
      </c>
      <c r="H1213" s="575" t="s">
        <v>3441</v>
      </c>
      <c r="I1213" s="575" t="s">
        <v>3441</v>
      </c>
      <c r="J1213" s="575" t="s">
        <v>3441</v>
      </c>
      <c r="K1213" s="575" t="s">
        <v>3441</v>
      </c>
      <c r="L1213" s="575" t="s">
        <v>3441</v>
      </c>
      <c r="M1213" s="575" t="s">
        <v>3441</v>
      </c>
    </row>
    <row r="1214" spans="1:13" s="575" customFormat="1" x14ac:dyDescent="0.3">
      <c r="A1214" s="575">
        <v>525260</v>
      </c>
      <c r="B1214" s="613" t="s">
        <v>1885</v>
      </c>
      <c r="C1214" s="575" t="s">
        <v>3441</v>
      </c>
      <c r="D1214" s="575" t="s">
        <v>3441</v>
      </c>
      <c r="E1214" s="575" t="s">
        <v>3441</v>
      </c>
      <c r="F1214" s="575" t="s">
        <v>3441</v>
      </c>
      <c r="G1214" s="575" t="s">
        <v>3441</v>
      </c>
      <c r="H1214" s="575" t="s">
        <v>3441</v>
      </c>
      <c r="I1214" s="575" t="s">
        <v>3441</v>
      </c>
      <c r="J1214" s="575" t="s">
        <v>3441</v>
      </c>
      <c r="K1214" s="575" t="s">
        <v>3441</v>
      </c>
      <c r="L1214" s="575" t="s">
        <v>3441</v>
      </c>
      <c r="M1214" s="575" t="s">
        <v>3441</v>
      </c>
    </row>
    <row r="1215" spans="1:13" s="575" customFormat="1" x14ac:dyDescent="0.3">
      <c r="A1215" s="575">
        <v>525261</v>
      </c>
      <c r="B1215" s="613" t="s">
        <v>1885</v>
      </c>
      <c r="C1215" s="575" t="s">
        <v>3441</v>
      </c>
      <c r="D1215" s="575" t="s">
        <v>3441</v>
      </c>
      <c r="E1215" s="575" t="s">
        <v>3441</v>
      </c>
      <c r="F1215" s="575" t="s">
        <v>3441</v>
      </c>
      <c r="G1215" s="575" t="s">
        <v>3441</v>
      </c>
      <c r="H1215" s="575" t="s">
        <v>3441</v>
      </c>
      <c r="I1215" s="575" t="s">
        <v>3441</v>
      </c>
      <c r="J1215" s="575" t="s">
        <v>3441</v>
      </c>
      <c r="K1215" s="575" t="s">
        <v>3441</v>
      </c>
      <c r="L1215" s="575" t="s">
        <v>3441</v>
      </c>
      <c r="M1215" s="575" t="s">
        <v>3441</v>
      </c>
    </row>
    <row r="1216" spans="1:13" s="575" customFormat="1" x14ac:dyDescent="0.3">
      <c r="A1216" s="575">
        <v>525274</v>
      </c>
      <c r="B1216" s="613" t="s">
        <v>1885</v>
      </c>
      <c r="C1216" s="575" t="s">
        <v>3441</v>
      </c>
      <c r="D1216" s="575" t="s">
        <v>3441</v>
      </c>
      <c r="E1216" s="575" t="s">
        <v>3441</v>
      </c>
      <c r="F1216" s="575" t="s">
        <v>3441</v>
      </c>
      <c r="G1216" s="575" t="s">
        <v>3441</v>
      </c>
      <c r="H1216" s="575" t="s">
        <v>3441</v>
      </c>
      <c r="I1216" s="575" t="s">
        <v>3441</v>
      </c>
      <c r="J1216" s="575" t="s">
        <v>3441</v>
      </c>
      <c r="K1216" s="575" t="s">
        <v>3441</v>
      </c>
      <c r="L1216" s="575" t="s">
        <v>3441</v>
      </c>
      <c r="M1216" s="575" t="s">
        <v>3441</v>
      </c>
    </row>
    <row r="1217" spans="1:13" s="575" customFormat="1" x14ac:dyDescent="0.3">
      <c r="A1217" s="575">
        <v>525291</v>
      </c>
      <c r="B1217" s="613" t="s">
        <v>1885</v>
      </c>
      <c r="C1217" s="575" t="s">
        <v>3441</v>
      </c>
      <c r="D1217" s="575" t="s">
        <v>3441</v>
      </c>
      <c r="E1217" s="575" t="s">
        <v>3441</v>
      </c>
      <c r="F1217" s="575" t="s">
        <v>3441</v>
      </c>
      <c r="G1217" s="575" t="s">
        <v>3441</v>
      </c>
      <c r="H1217" s="575" t="s">
        <v>3441</v>
      </c>
      <c r="I1217" s="575" t="s">
        <v>3441</v>
      </c>
      <c r="J1217" s="575" t="s">
        <v>3441</v>
      </c>
      <c r="K1217" s="575" t="s">
        <v>3441</v>
      </c>
      <c r="L1217" s="575" t="s">
        <v>3441</v>
      </c>
      <c r="M1217" s="575" t="s">
        <v>3441</v>
      </c>
    </row>
    <row r="1218" spans="1:13" s="575" customFormat="1" x14ac:dyDescent="0.3">
      <c r="A1218" s="575">
        <v>525353</v>
      </c>
      <c r="B1218" s="613" t="s">
        <v>1885</v>
      </c>
      <c r="C1218" s="575" t="s">
        <v>3441</v>
      </c>
      <c r="D1218" s="575" t="s">
        <v>3441</v>
      </c>
      <c r="E1218" s="575" t="s">
        <v>3441</v>
      </c>
      <c r="F1218" s="575" t="s">
        <v>3441</v>
      </c>
      <c r="G1218" s="575" t="s">
        <v>3441</v>
      </c>
      <c r="H1218" s="575" t="s">
        <v>3441</v>
      </c>
      <c r="I1218" s="575" t="s">
        <v>3441</v>
      </c>
      <c r="J1218" s="575" t="s">
        <v>3441</v>
      </c>
      <c r="K1218" s="575" t="s">
        <v>3441</v>
      </c>
      <c r="L1218" s="575" t="s">
        <v>3441</v>
      </c>
      <c r="M1218" s="575" t="s">
        <v>3441</v>
      </c>
    </row>
    <row r="1219" spans="1:13" s="575" customFormat="1" x14ac:dyDescent="0.3">
      <c r="A1219" s="575">
        <v>525386</v>
      </c>
      <c r="B1219" s="613" t="s">
        <v>1885</v>
      </c>
      <c r="C1219" s="575" t="s">
        <v>3441</v>
      </c>
      <c r="D1219" s="575" t="s">
        <v>3441</v>
      </c>
      <c r="E1219" s="575" t="s">
        <v>3441</v>
      </c>
      <c r="F1219" s="575" t="s">
        <v>3441</v>
      </c>
      <c r="G1219" s="575" t="s">
        <v>3441</v>
      </c>
      <c r="H1219" s="575" t="s">
        <v>3441</v>
      </c>
      <c r="I1219" s="575" t="s">
        <v>3441</v>
      </c>
      <c r="J1219" s="575" t="s">
        <v>3441</v>
      </c>
      <c r="K1219" s="575" t="s">
        <v>3441</v>
      </c>
      <c r="L1219" s="575" t="s">
        <v>3441</v>
      </c>
      <c r="M1219" s="575" t="s">
        <v>3441</v>
      </c>
    </row>
    <row r="1220" spans="1:13" s="575" customFormat="1" x14ac:dyDescent="0.3">
      <c r="A1220" s="575">
        <v>525422</v>
      </c>
      <c r="B1220" s="613" t="s">
        <v>1885</v>
      </c>
      <c r="C1220" s="575" t="s">
        <v>3441</v>
      </c>
      <c r="D1220" s="575" t="s">
        <v>3441</v>
      </c>
      <c r="E1220" s="575" t="s">
        <v>3441</v>
      </c>
      <c r="F1220" s="575" t="s">
        <v>3441</v>
      </c>
      <c r="G1220" s="575" t="s">
        <v>3441</v>
      </c>
      <c r="H1220" s="575" t="s">
        <v>3441</v>
      </c>
      <c r="I1220" s="575" t="s">
        <v>3441</v>
      </c>
      <c r="J1220" s="575" t="s">
        <v>3441</v>
      </c>
      <c r="K1220" s="575" t="s">
        <v>3441</v>
      </c>
      <c r="L1220" s="575" t="s">
        <v>3441</v>
      </c>
      <c r="M1220" s="575" t="s">
        <v>3441</v>
      </c>
    </row>
    <row r="1221" spans="1:13" s="575" customFormat="1" x14ac:dyDescent="0.3">
      <c r="A1221" s="575">
        <v>525423</v>
      </c>
      <c r="B1221" s="613" t="s">
        <v>1885</v>
      </c>
      <c r="C1221" s="575" t="s">
        <v>3441</v>
      </c>
      <c r="D1221" s="575" t="s">
        <v>3441</v>
      </c>
      <c r="E1221" s="575" t="s">
        <v>3441</v>
      </c>
      <c r="F1221" s="575" t="s">
        <v>3441</v>
      </c>
      <c r="G1221" s="575" t="s">
        <v>3441</v>
      </c>
      <c r="H1221" s="575" t="s">
        <v>3441</v>
      </c>
      <c r="I1221" s="575" t="s">
        <v>3441</v>
      </c>
      <c r="J1221" s="575" t="s">
        <v>3441</v>
      </c>
      <c r="K1221" s="575" t="s">
        <v>3441</v>
      </c>
      <c r="L1221" s="575" t="s">
        <v>3441</v>
      </c>
      <c r="M1221" s="575" t="s">
        <v>3441</v>
      </c>
    </row>
    <row r="1222" spans="1:13" s="575" customFormat="1" x14ac:dyDescent="0.3">
      <c r="A1222" s="575">
        <v>525424</v>
      </c>
      <c r="B1222" s="613" t="s">
        <v>1885</v>
      </c>
      <c r="C1222" s="575" t="s">
        <v>3441</v>
      </c>
      <c r="D1222" s="575" t="s">
        <v>3441</v>
      </c>
      <c r="E1222" s="575" t="s">
        <v>3441</v>
      </c>
      <c r="F1222" s="575" t="s">
        <v>3441</v>
      </c>
      <c r="G1222" s="575" t="s">
        <v>3441</v>
      </c>
      <c r="H1222" s="575" t="s">
        <v>3441</v>
      </c>
      <c r="I1222" s="575" t="s">
        <v>3441</v>
      </c>
      <c r="J1222" s="575" t="s">
        <v>3441</v>
      </c>
      <c r="K1222" s="575" t="s">
        <v>3441</v>
      </c>
      <c r="L1222" s="575" t="s">
        <v>3441</v>
      </c>
      <c r="M1222" s="575" t="s">
        <v>3441</v>
      </c>
    </row>
    <row r="1223" spans="1:13" s="575" customFormat="1" x14ac:dyDescent="0.3">
      <c r="A1223" s="575">
        <v>525442</v>
      </c>
      <c r="B1223" s="613" t="s">
        <v>1885</v>
      </c>
      <c r="C1223" s="575" t="s">
        <v>3441</v>
      </c>
      <c r="D1223" s="575" t="s">
        <v>3441</v>
      </c>
      <c r="E1223" s="575" t="s">
        <v>3441</v>
      </c>
      <c r="F1223" s="575" t="s">
        <v>3441</v>
      </c>
      <c r="G1223" s="575" t="s">
        <v>3441</v>
      </c>
      <c r="H1223" s="575" t="s">
        <v>3441</v>
      </c>
      <c r="I1223" s="575" t="s">
        <v>3441</v>
      </c>
      <c r="J1223" s="575" t="s">
        <v>3441</v>
      </c>
      <c r="K1223" s="575" t="s">
        <v>3441</v>
      </c>
      <c r="L1223" s="575" t="s">
        <v>3441</v>
      </c>
      <c r="M1223" s="575" t="s">
        <v>3441</v>
      </c>
    </row>
    <row r="1224" spans="1:13" s="575" customFormat="1" x14ac:dyDescent="0.3">
      <c r="A1224" s="575">
        <v>525462</v>
      </c>
      <c r="B1224" s="613" t="s">
        <v>1885</v>
      </c>
      <c r="C1224" s="575" t="s">
        <v>3441</v>
      </c>
      <c r="D1224" s="575" t="s">
        <v>3441</v>
      </c>
      <c r="E1224" s="575" t="s">
        <v>3441</v>
      </c>
      <c r="F1224" s="575" t="s">
        <v>3441</v>
      </c>
      <c r="G1224" s="575" t="s">
        <v>3441</v>
      </c>
      <c r="H1224" s="575" t="s">
        <v>3441</v>
      </c>
      <c r="I1224" s="575" t="s">
        <v>3441</v>
      </c>
      <c r="J1224" s="575" t="s">
        <v>3441</v>
      </c>
      <c r="K1224" s="575" t="s">
        <v>3441</v>
      </c>
      <c r="L1224" s="575" t="s">
        <v>3441</v>
      </c>
      <c r="M1224" s="575" t="s">
        <v>3441</v>
      </c>
    </row>
    <row r="1225" spans="1:13" s="575" customFormat="1" x14ac:dyDescent="0.3">
      <c r="A1225" s="575">
        <v>525474</v>
      </c>
      <c r="B1225" s="613" t="s">
        <v>1885</v>
      </c>
      <c r="C1225" s="575" t="s">
        <v>3441</v>
      </c>
      <c r="D1225" s="575" t="s">
        <v>3441</v>
      </c>
      <c r="E1225" s="575" t="s">
        <v>3441</v>
      </c>
      <c r="F1225" s="575" t="s">
        <v>3441</v>
      </c>
      <c r="G1225" s="575" t="s">
        <v>3441</v>
      </c>
      <c r="H1225" s="575" t="s">
        <v>3441</v>
      </c>
      <c r="I1225" s="575" t="s">
        <v>3441</v>
      </c>
      <c r="J1225" s="575" t="s">
        <v>3441</v>
      </c>
      <c r="K1225" s="575" t="s">
        <v>3441</v>
      </c>
      <c r="L1225" s="575" t="s">
        <v>3441</v>
      </c>
      <c r="M1225" s="575" t="s">
        <v>3441</v>
      </c>
    </row>
    <row r="1226" spans="1:13" s="575" customFormat="1" x14ac:dyDescent="0.3">
      <c r="A1226" s="575">
        <v>525486</v>
      </c>
      <c r="B1226" s="613" t="s">
        <v>1885</v>
      </c>
      <c r="C1226" s="575" t="s">
        <v>3441</v>
      </c>
      <c r="D1226" s="575" t="s">
        <v>3441</v>
      </c>
      <c r="E1226" s="575" t="s">
        <v>3441</v>
      </c>
      <c r="F1226" s="575" t="s">
        <v>3441</v>
      </c>
      <c r="G1226" s="575" t="s">
        <v>3441</v>
      </c>
      <c r="H1226" s="575" t="s">
        <v>3441</v>
      </c>
      <c r="I1226" s="575" t="s">
        <v>3441</v>
      </c>
      <c r="J1226" s="575" t="s">
        <v>3441</v>
      </c>
      <c r="K1226" s="575" t="s">
        <v>3441</v>
      </c>
      <c r="L1226" s="575" t="s">
        <v>3441</v>
      </c>
      <c r="M1226" s="575" t="s">
        <v>3441</v>
      </c>
    </row>
    <row r="1227" spans="1:13" s="575" customFormat="1" x14ac:dyDescent="0.3">
      <c r="A1227" s="575">
        <v>525494</v>
      </c>
      <c r="B1227" s="613" t="s">
        <v>1885</v>
      </c>
      <c r="C1227" s="575" t="s">
        <v>3441</v>
      </c>
      <c r="D1227" s="575" t="s">
        <v>3441</v>
      </c>
      <c r="E1227" s="575" t="s">
        <v>3441</v>
      </c>
      <c r="F1227" s="575" t="s">
        <v>3441</v>
      </c>
      <c r="G1227" s="575" t="s">
        <v>3441</v>
      </c>
      <c r="H1227" s="575" t="s">
        <v>3441</v>
      </c>
      <c r="I1227" s="575" t="s">
        <v>3441</v>
      </c>
      <c r="J1227" s="575" t="s">
        <v>3441</v>
      </c>
      <c r="K1227" s="575" t="s">
        <v>3441</v>
      </c>
      <c r="L1227" s="575" t="s">
        <v>3441</v>
      </c>
      <c r="M1227" s="575" t="s">
        <v>3441</v>
      </c>
    </row>
    <row r="1228" spans="1:13" s="575" customFormat="1" x14ac:dyDescent="0.3">
      <c r="A1228" s="575">
        <v>525507</v>
      </c>
      <c r="B1228" s="613" t="s">
        <v>1885</v>
      </c>
      <c r="C1228" s="575" t="s">
        <v>3441</v>
      </c>
      <c r="D1228" s="575" t="s">
        <v>3441</v>
      </c>
      <c r="E1228" s="575" t="s">
        <v>3441</v>
      </c>
      <c r="F1228" s="575" t="s">
        <v>3441</v>
      </c>
      <c r="G1228" s="575" t="s">
        <v>3441</v>
      </c>
      <c r="H1228" s="575" t="s">
        <v>3441</v>
      </c>
      <c r="I1228" s="575" t="s">
        <v>3441</v>
      </c>
      <c r="J1228" s="575" t="s">
        <v>3441</v>
      </c>
      <c r="K1228" s="575" t="s">
        <v>3441</v>
      </c>
      <c r="L1228" s="575" t="s">
        <v>3441</v>
      </c>
      <c r="M1228" s="575" t="s">
        <v>3441</v>
      </c>
    </row>
    <row r="1229" spans="1:13" s="575" customFormat="1" x14ac:dyDescent="0.3">
      <c r="A1229" s="575">
        <v>525549</v>
      </c>
      <c r="B1229" s="613" t="s">
        <v>1885</v>
      </c>
      <c r="C1229" s="575" t="s">
        <v>3441</v>
      </c>
      <c r="D1229" s="575" t="s">
        <v>3441</v>
      </c>
      <c r="E1229" s="575" t="s">
        <v>3441</v>
      </c>
      <c r="F1229" s="575" t="s">
        <v>3441</v>
      </c>
      <c r="G1229" s="575" t="s">
        <v>3441</v>
      </c>
      <c r="H1229" s="575" t="s">
        <v>3441</v>
      </c>
      <c r="I1229" s="575" t="s">
        <v>3441</v>
      </c>
      <c r="J1229" s="575" t="s">
        <v>3441</v>
      </c>
      <c r="K1229" s="575" t="s">
        <v>3441</v>
      </c>
      <c r="L1229" s="575" t="s">
        <v>3441</v>
      </c>
      <c r="M1229" s="575" t="s">
        <v>3441</v>
      </c>
    </row>
    <row r="1230" spans="1:13" s="575" customFormat="1" x14ac:dyDescent="0.3">
      <c r="A1230" s="575">
        <v>525562</v>
      </c>
      <c r="B1230" s="613" t="s">
        <v>1885</v>
      </c>
      <c r="C1230" s="575" t="s">
        <v>3441</v>
      </c>
      <c r="D1230" s="575" t="s">
        <v>3441</v>
      </c>
      <c r="E1230" s="575" t="s">
        <v>3441</v>
      </c>
      <c r="F1230" s="575" t="s">
        <v>3441</v>
      </c>
      <c r="G1230" s="575" t="s">
        <v>3441</v>
      </c>
      <c r="H1230" s="575" t="s">
        <v>3441</v>
      </c>
      <c r="I1230" s="575" t="s">
        <v>3441</v>
      </c>
      <c r="J1230" s="575" t="s">
        <v>3441</v>
      </c>
      <c r="K1230" s="575" t="s">
        <v>3441</v>
      </c>
      <c r="L1230" s="575" t="s">
        <v>3441</v>
      </c>
      <c r="M1230" s="575" t="s">
        <v>3441</v>
      </c>
    </row>
    <row r="1231" spans="1:13" s="575" customFormat="1" x14ac:dyDescent="0.3">
      <c r="A1231" s="575">
        <v>525564</v>
      </c>
      <c r="B1231" s="613" t="s">
        <v>1885</v>
      </c>
      <c r="C1231" s="575" t="s">
        <v>3441</v>
      </c>
      <c r="D1231" s="575" t="s">
        <v>3441</v>
      </c>
      <c r="E1231" s="575" t="s">
        <v>3441</v>
      </c>
      <c r="F1231" s="575" t="s">
        <v>3441</v>
      </c>
      <c r="G1231" s="575" t="s">
        <v>3441</v>
      </c>
      <c r="H1231" s="575" t="s">
        <v>3441</v>
      </c>
      <c r="I1231" s="575" t="s">
        <v>3441</v>
      </c>
      <c r="J1231" s="575" t="s">
        <v>3441</v>
      </c>
      <c r="K1231" s="575" t="s">
        <v>3441</v>
      </c>
      <c r="L1231" s="575" t="s">
        <v>3441</v>
      </c>
      <c r="M1231" s="575" t="s">
        <v>3441</v>
      </c>
    </row>
    <row r="1232" spans="1:13" s="575" customFormat="1" x14ac:dyDescent="0.3">
      <c r="A1232" s="575">
        <v>525574</v>
      </c>
      <c r="B1232" s="613" t="s">
        <v>1885</v>
      </c>
      <c r="C1232" s="575" t="s">
        <v>3441</v>
      </c>
      <c r="D1232" s="575" t="s">
        <v>3441</v>
      </c>
      <c r="E1232" s="575" t="s">
        <v>3441</v>
      </c>
      <c r="F1232" s="575" t="s">
        <v>3441</v>
      </c>
      <c r="G1232" s="575" t="s">
        <v>3441</v>
      </c>
      <c r="H1232" s="575" t="s">
        <v>3441</v>
      </c>
      <c r="I1232" s="575" t="s">
        <v>3441</v>
      </c>
      <c r="J1232" s="575" t="s">
        <v>3441</v>
      </c>
      <c r="K1232" s="575" t="s">
        <v>3441</v>
      </c>
      <c r="L1232" s="575" t="s">
        <v>3441</v>
      </c>
      <c r="M1232" s="575" t="s">
        <v>3441</v>
      </c>
    </row>
    <row r="1233" spans="1:13" s="575" customFormat="1" x14ac:dyDescent="0.3">
      <c r="A1233" s="575">
        <v>525576</v>
      </c>
      <c r="B1233" s="613" t="s">
        <v>1885</v>
      </c>
      <c r="C1233" s="575" t="s">
        <v>3441</v>
      </c>
      <c r="D1233" s="575" t="s">
        <v>3441</v>
      </c>
      <c r="E1233" s="575" t="s">
        <v>3441</v>
      </c>
      <c r="F1233" s="575" t="s">
        <v>3441</v>
      </c>
      <c r="G1233" s="575" t="s">
        <v>3441</v>
      </c>
      <c r="H1233" s="575" t="s">
        <v>3441</v>
      </c>
      <c r="I1233" s="575" t="s">
        <v>3441</v>
      </c>
      <c r="J1233" s="575" t="s">
        <v>3441</v>
      </c>
      <c r="K1233" s="575" t="s">
        <v>3441</v>
      </c>
      <c r="L1233" s="575" t="s">
        <v>3441</v>
      </c>
      <c r="M1233" s="575" t="s">
        <v>3441</v>
      </c>
    </row>
    <row r="1234" spans="1:13" s="575" customFormat="1" x14ac:dyDescent="0.3">
      <c r="A1234" s="575">
        <v>525582</v>
      </c>
      <c r="B1234" s="613" t="s">
        <v>1885</v>
      </c>
      <c r="C1234" s="575" t="s">
        <v>3441</v>
      </c>
      <c r="D1234" s="575" t="s">
        <v>3441</v>
      </c>
      <c r="E1234" s="575" t="s">
        <v>3441</v>
      </c>
      <c r="F1234" s="575" t="s">
        <v>3441</v>
      </c>
      <c r="G1234" s="575" t="s">
        <v>3441</v>
      </c>
      <c r="H1234" s="575" t="s">
        <v>3441</v>
      </c>
      <c r="I1234" s="575" t="s">
        <v>3441</v>
      </c>
      <c r="J1234" s="575" t="s">
        <v>3441</v>
      </c>
      <c r="K1234" s="575" t="s">
        <v>3441</v>
      </c>
      <c r="L1234" s="575" t="s">
        <v>3441</v>
      </c>
      <c r="M1234" s="575" t="s">
        <v>3441</v>
      </c>
    </row>
    <row r="1235" spans="1:13" s="575" customFormat="1" x14ac:dyDescent="0.3">
      <c r="A1235" s="575">
        <v>525605</v>
      </c>
      <c r="B1235" s="613" t="s">
        <v>1885</v>
      </c>
      <c r="C1235" s="575" t="s">
        <v>3441</v>
      </c>
      <c r="D1235" s="575" t="s">
        <v>3441</v>
      </c>
      <c r="E1235" s="575" t="s">
        <v>3441</v>
      </c>
      <c r="F1235" s="575" t="s">
        <v>3441</v>
      </c>
      <c r="G1235" s="575" t="s">
        <v>3441</v>
      </c>
      <c r="H1235" s="575" t="s">
        <v>3441</v>
      </c>
      <c r="I1235" s="575" t="s">
        <v>3441</v>
      </c>
      <c r="J1235" s="575" t="s">
        <v>3441</v>
      </c>
      <c r="K1235" s="575" t="s">
        <v>3441</v>
      </c>
      <c r="L1235" s="575" t="s">
        <v>3441</v>
      </c>
      <c r="M1235" s="575" t="s">
        <v>3441</v>
      </c>
    </row>
    <row r="1236" spans="1:13" s="575" customFormat="1" x14ac:dyDescent="0.3">
      <c r="A1236" s="575">
        <v>525614</v>
      </c>
      <c r="B1236" s="613" t="s">
        <v>1885</v>
      </c>
      <c r="C1236" s="575" t="s">
        <v>3441</v>
      </c>
      <c r="D1236" s="575" t="s">
        <v>3441</v>
      </c>
      <c r="E1236" s="575" t="s">
        <v>3441</v>
      </c>
      <c r="F1236" s="575" t="s">
        <v>3441</v>
      </c>
      <c r="G1236" s="575" t="s">
        <v>3441</v>
      </c>
      <c r="H1236" s="575" t="s">
        <v>3441</v>
      </c>
      <c r="I1236" s="575" t="s">
        <v>3441</v>
      </c>
      <c r="J1236" s="575" t="s">
        <v>3441</v>
      </c>
      <c r="K1236" s="575" t="s">
        <v>3441</v>
      </c>
      <c r="L1236" s="575" t="s">
        <v>3441</v>
      </c>
      <c r="M1236" s="575" t="s">
        <v>3441</v>
      </c>
    </row>
    <row r="1237" spans="1:13" s="575" customFormat="1" x14ac:dyDescent="0.3">
      <c r="A1237" s="575">
        <v>525629</v>
      </c>
      <c r="B1237" s="613" t="s">
        <v>1885</v>
      </c>
      <c r="C1237" s="575" t="s">
        <v>3441</v>
      </c>
      <c r="D1237" s="575" t="s">
        <v>3441</v>
      </c>
      <c r="E1237" s="575" t="s">
        <v>3441</v>
      </c>
      <c r="F1237" s="575" t="s">
        <v>3441</v>
      </c>
      <c r="G1237" s="575" t="s">
        <v>3441</v>
      </c>
      <c r="H1237" s="575" t="s">
        <v>3441</v>
      </c>
      <c r="I1237" s="575" t="s">
        <v>3441</v>
      </c>
      <c r="J1237" s="575" t="s">
        <v>3441</v>
      </c>
      <c r="K1237" s="575" t="s">
        <v>3441</v>
      </c>
      <c r="L1237" s="575" t="s">
        <v>3441</v>
      </c>
      <c r="M1237" s="575" t="s">
        <v>3441</v>
      </c>
    </row>
    <row r="1238" spans="1:13" s="575" customFormat="1" x14ac:dyDescent="0.3">
      <c r="A1238" s="575">
        <v>525665</v>
      </c>
      <c r="B1238" s="613" t="s">
        <v>1885</v>
      </c>
      <c r="C1238" s="575" t="s">
        <v>3441</v>
      </c>
      <c r="D1238" s="575" t="s">
        <v>3441</v>
      </c>
      <c r="E1238" s="575" t="s">
        <v>3441</v>
      </c>
      <c r="F1238" s="575" t="s">
        <v>3441</v>
      </c>
      <c r="G1238" s="575" t="s">
        <v>3441</v>
      </c>
      <c r="H1238" s="575" t="s">
        <v>3441</v>
      </c>
      <c r="I1238" s="575" t="s">
        <v>3441</v>
      </c>
      <c r="J1238" s="575" t="s">
        <v>3441</v>
      </c>
      <c r="K1238" s="575" t="s">
        <v>3441</v>
      </c>
      <c r="L1238" s="575" t="s">
        <v>3441</v>
      </c>
      <c r="M1238" s="575" t="s">
        <v>3441</v>
      </c>
    </row>
    <row r="1239" spans="1:13" s="575" customFormat="1" x14ac:dyDescent="0.3">
      <c r="A1239" s="575">
        <v>525682</v>
      </c>
      <c r="B1239" s="613" t="s">
        <v>1885</v>
      </c>
      <c r="C1239" s="575" t="s">
        <v>3441</v>
      </c>
      <c r="D1239" s="575" t="s">
        <v>3441</v>
      </c>
      <c r="E1239" s="575" t="s">
        <v>3441</v>
      </c>
      <c r="F1239" s="575" t="s">
        <v>3441</v>
      </c>
      <c r="G1239" s="575" t="s">
        <v>3441</v>
      </c>
      <c r="H1239" s="575" t="s">
        <v>3441</v>
      </c>
      <c r="I1239" s="575" t="s">
        <v>3441</v>
      </c>
      <c r="J1239" s="575" t="s">
        <v>3441</v>
      </c>
      <c r="K1239" s="575" t="s">
        <v>3441</v>
      </c>
      <c r="L1239" s="575" t="s">
        <v>3441</v>
      </c>
      <c r="M1239" s="575" t="s">
        <v>3441</v>
      </c>
    </row>
    <row r="1240" spans="1:13" s="575" customFormat="1" x14ac:dyDescent="0.3">
      <c r="A1240" s="575">
        <v>525696</v>
      </c>
      <c r="B1240" s="613" t="s">
        <v>1885</v>
      </c>
      <c r="C1240" s="575" t="s">
        <v>3441</v>
      </c>
      <c r="D1240" s="575" t="s">
        <v>3441</v>
      </c>
      <c r="E1240" s="575" t="s">
        <v>3441</v>
      </c>
      <c r="F1240" s="575" t="s">
        <v>3441</v>
      </c>
      <c r="G1240" s="575" t="s">
        <v>3441</v>
      </c>
      <c r="H1240" s="575" t="s">
        <v>3441</v>
      </c>
      <c r="I1240" s="575" t="s">
        <v>3441</v>
      </c>
      <c r="J1240" s="575" t="s">
        <v>3441</v>
      </c>
      <c r="K1240" s="575" t="s">
        <v>3441</v>
      </c>
      <c r="L1240" s="575" t="s">
        <v>3441</v>
      </c>
      <c r="M1240" s="575" t="s">
        <v>3441</v>
      </c>
    </row>
    <row r="1241" spans="1:13" s="575" customFormat="1" x14ac:dyDescent="0.3">
      <c r="A1241" s="575">
        <v>525705</v>
      </c>
      <c r="B1241" s="613" t="s">
        <v>1885</v>
      </c>
      <c r="C1241" s="575" t="s">
        <v>3441</v>
      </c>
      <c r="D1241" s="575" t="s">
        <v>3441</v>
      </c>
      <c r="E1241" s="575" t="s">
        <v>3441</v>
      </c>
      <c r="F1241" s="575" t="s">
        <v>3441</v>
      </c>
      <c r="G1241" s="575" t="s">
        <v>3441</v>
      </c>
      <c r="H1241" s="575" t="s">
        <v>3441</v>
      </c>
      <c r="I1241" s="575" t="s">
        <v>3441</v>
      </c>
      <c r="J1241" s="575" t="s">
        <v>3441</v>
      </c>
      <c r="K1241" s="575" t="s">
        <v>3441</v>
      </c>
      <c r="L1241" s="575" t="s">
        <v>3441</v>
      </c>
      <c r="M1241" s="575" t="s">
        <v>3441</v>
      </c>
    </row>
    <row r="1242" spans="1:13" s="575" customFormat="1" x14ac:dyDescent="0.3">
      <c r="A1242" s="575">
        <v>525726</v>
      </c>
      <c r="B1242" s="613" t="s">
        <v>1885</v>
      </c>
      <c r="C1242" s="575" t="s">
        <v>3441</v>
      </c>
      <c r="D1242" s="575" t="s">
        <v>3441</v>
      </c>
      <c r="E1242" s="575" t="s">
        <v>3441</v>
      </c>
      <c r="F1242" s="575" t="s">
        <v>3441</v>
      </c>
      <c r="G1242" s="575" t="s">
        <v>3441</v>
      </c>
      <c r="H1242" s="575" t="s">
        <v>3441</v>
      </c>
      <c r="I1242" s="575" t="s">
        <v>3441</v>
      </c>
      <c r="J1242" s="575" t="s">
        <v>3441</v>
      </c>
      <c r="K1242" s="575" t="s">
        <v>3441</v>
      </c>
      <c r="L1242" s="575" t="s">
        <v>3441</v>
      </c>
      <c r="M1242" s="575" t="s">
        <v>3441</v>
      </c>
    </row>
    <row r="1243" spans="1:13" s="575" customFormat="1" x14ac:dyDescent="0.3">
      <c r="A1243" s="575">
        <v>525732</v>
      </c>
      <c r="B1243" s="613" t="s">
        <v>1885</v>
      </c>
      <c r="C1243" s="575" t="s">
        <v>3441</v>
      </c>
      <c r="D1243" s="575" t="s">
        <v>3441</v>
      </c>
      <c r="E1243" s="575" t="s">
        <v>3441</v>
      </c>
      <c r="F1243" s="575" t="s">
        <v>3441</v>
      </c>
      <c r="G1243" s="575" t="s">
        <v>3441</v>
      </c>
      <c r="H1243" s="575" t="s">
        <v>3441</v>
      </c>
      <c r="I1243" s="575" t="s">
        <v>3441</v>
      </c>
      <c r="J1243" s="575" t="s">
        <v>3441</v>
      </c>
      <c r="K1243" s="575" t="s">
        <v>3441</v>
      </c>
      <c r="L1243" s="575" t="s">
        <v>3441</v>
      </c>
      <c r="M1243" s="575" t="s">
        <v>3441</v>
      </c>
    </row>
    <row r="1244" spans="1:13" s="575" customFormat="1" x14ac:dyDescent="0.3">
      <c r="A1244" s="575">
        <v>525758</v>
      </c>
      <c r="B1244" s="613" t="s">
        <v>1885</v>
      </c>
      <c r="C1244" s="575" t="s">
        <v>3441</v>
      </c>
      <c r="D1244" s="575" t="s">
        <v>3441</v>
      </c>
      <c r="E1244" s="575" t="s">
        <v>3441</v>
      </c>
      <c r="F1244" s="575" t="s">
        <v>3441</v>
      </c>
      <c r="G1244" s="575" t="s">
        <v>3441</v>
      </c>
      <c r="H1244" s="575" t="s">
        <v>3441</v>
      </c>
      <c r="I1244" s="575" t="s">
        <v>3441</v>
      </c>
      <c r="J1244" s="575" t="s">
        <v>3441</v>
      </c>
      <c r="K1244" s="575" t="s">
        <v>3441</v>
      </c>
      <c r="L1244" s="575" t="s">
        <v>3441</v>
      </c>
      <c r="M1244" s="575" t="s">
        <v>3441</v>
      </c>
    </row>
    <row r="1245" spans="1:13" s="575" customFormat="1" x14ac:dyDescent="0.3">
      <c r="A1245" s="575">
        <v>525761</v>
      </c>
      <c r="B1245" s="613" t="s">
        <v>1885</v>
      </c>
      <c r="C1245" s="575" t="s">
        <v>3441</v>
      </c>
      <c r="D1245" s="575" t="s">
        <v>3441</v>
      </c>
      <c r="E1245" s="575" t="s">
        <v>3441</v>
      </c>
      <c r="F1245" s="575" t="s">
        <v>3441</v>
      </c>
      <c r="G1245" s="575" t="s">
        <v>3441</v>
      </c>
      <c r="H1245" s="575" t="s">
        <v>3441</v>
      </c>
      <c r="I1245" s="575" t="s">
        <v>3441</v>
      </c>
      <c r="J1245" s="575" t="s">
        <v>3441</v>
      </c>
      <c r="K1245" s="575" t="s">
        <v>3441</v>
      </c>
      <c r="L1245" s="575" t="s">
        <v>3441</v>
      </c>
      <c r="M1245" s="575" t="s">
        <v>3441</v>
      </c>
    </row>
    <row r="1246" spans="1:13" s="575" customFormat="1" x14ac:dyDescent="0.3">
      <c r="A1246" s="575">
        <v>525772</v>
      </c>
      <c r="B1246" s="613" t="s">
        <v>1885</v>
      </c>
      <c r="C1246" s="575" t="s">
        <v>3441</v>
      </c>
      <c r="D1246" s="575" t="s">
        <v>3441</v>
      </c>
      <c r="E1246" s="575" t="s">
        <v>3441</v>
      </c>
      <c r="F1246" s="575" t="s">
        <v>3441</v>
      </c>
      <c r="G1246" s="575" t="s">
        <v>3441</v>
      </c>
      <c r="H1246" s="575" t="s">
        <v>3441</v>
      </c>
      <c r="I1246" s="575" t="s">
        <v>3441</v>
      </c>
      <c r="J1246" s="575" t="s">
        <v>3441</v>
      </c>
      <c r="K1246" s="575" t="s">
        <v>3441</v>
      </c>
      <c r="L1246" s="575" t="s">
        <v>3441</v>
      </c>
      <c r="M1246" s="575" t="s">
        <v>3441</v>
      </c>
    </row>
    <row r="1247" spans="1:13" s="575" customFormat="1" x14ac:dyDescent="0.3">
      <c r="A1247" s="575">
        <v>525799</v>
      </c>
      <c r="B1247" s="613" t="s">
        <v>1885</v>
      </c>
      <c r="C1247" s="575" t="s">
        <v>3441</v>
      </c>
      <c r="D1247" s="575" t="s">
        <v>3441</v>
      </c>
      <c r="E1247" s="575" t="s">
        <v>3441</v>
      </c>
      <c r="F1247" s="575" t="s">
        <v>3441</v>
      </c>
      <c r="G1247" s="575" t="s">
        <v>3441</v>
      </c>
      <c r="H1247" s="575" t="s">
        <v>3441</v>
      </c>
      <c r="I1247" s="575" t="s">
        <v>3441</v>
      </c>
      <c r="J1247" s="575" t="s">
        <v>3441</v>
      </c>
      <c r="K1247" s="575" t="s">
        <v>3441</v>
      </c>
      <c r="L1247" s="575" t="s">
        <v>3441</v>
      </c>
      <c r="M1247" s="575" t="s">
        <v>3441</v>
      </c>
    </row>
    <row r="1248" spans="1:13" s="575" customFormat="1" x14ac:dyDescent="0.3">
      <c r="A1248" s="575">
        <v>525807</v>
      </c>
      <c r="B1248" s="613" t="s">
        <v>1885</v>
      </c>
      <c r="C1248" s="575" t="s">
        <v>3441</v>
      </c>
      <c r="D1248" s="575" t="s">
        <v>3441</v>
      </c>
      <c r="E1248" s="575" t="s">
        <v>3441</v>
      </c>
      <c r="F1248" s="575" t="s">
        <v>3441</v>
      </c>
      <c r="G1248" s="575" t="s">
        <v>3441</v>
      </c>
      <c r="H1248" s="575" t="s">
        <v>3441</v>
      </c>
      <c r="I1248" s="575" t="s">
        <v>3441</v>
      </c>
      <c r="J1248" s="575" t="s">
        <v>3441</v>
      </c>
      <c r="K1248" s="575" t="s">
        <v>3441</v>
      </c>
      <c r="L1248" s="575" t="s">
        <v>3441</v>
      </c>
      <c r="M1248" s="575" t="s">
        <v>3441</v>
      </c>
    </row>
    <row r="1249" spans="1:13" s="575" customFormat="1" x14ac:dyDescent="0.3">
      <c r="A1249" s="575">
        <v>525809</v>
      </c>
      <c r="B1249" s="613" t="s">
        <v>1885</v>
      </c>
      <c r="C1249" s="575" t="s">
        <v>3441</v>
      </c>
      <c r="D1249" s="575" t="s">
        <v>3441</v>
      </c>
      <c r="E1249" s="575" t="s">
        <v>3441</v>
      </c>
      <c r="F1249" s="575" t="s">
        <v>3441</v>
      </c>
      <c r="G1249" s="575" t="s">
        <v>3441</v>
      </c>
      <c r="H1249" s="575" t="s">
        <v>3441</v>
      </c>
      <c r="I1249" s="575" t="s">
        <v>3441</v>
      </c>
      <c r="J1249" s="575" t="s">
        <v>3441</v>
      </c>
      <c r="K1249" s="575" t="s">
        <v>3441</v>
      </c>
      <c r="L1249" s="575" t="s">
        <v>3441</v>
      </c>
      <c r="M1249" s="575" t="s">
        <v>3441</v>
      </c>
    </row>
    <row r="1250" spans="1:13" s="575" customFormat="1" x14ac:dyDescent="0.3">
      <c r="A1250" s="575">
        <v>525822</v>
      </c>
      <c r="B1250" s="613" t="s">
        <v>1885</v>
      </c>
      <c r="C1250" s="575" t="s">
        <v>3441</v>
      </c>
      <c r="D1250" s="575" t="s">
        <v>3441</v>
      </c>
      <c r="E1250" s="575" t="s">
        <v>3441</v>
      </c>
      <c r="F1250" s="575" t="s">
        <v>3441</v>
      </c>
      <c r="G1250" s="575" t="s">
        <v>3441</v>
      </c>
      <c r="H1250" s="575" t="s">
        <v>3441</v>
      </c>
      <c r="I1250" s="575" t="s">
        <v>3441</v>
      </c>
      <c r="J1250" s="575" t="s">
        <v>3441</v>
      </c>
      <c r="K1250" s="575" t="s">
        <v>3441</v>
      </c>
      <c r="L1250" s="575" t="s">
        <v>3441</v>
      </c>
      <c r="M1250" s="575" t="s">
        <v>3441</v>
      </c>
    </row>
    <row r="1251" spans="1:13" s="575" customFormat="1" x14ac:dyDescent="0.3">
      <c r="A1251" s="575">
        <v>525830</v>
      </c>
      <c r="B1251" s="613" t="s">
        <v>1885</v>
      </c>
      <c r="C1251" s="575" t="s">
        <v>3441</v>
      </c>
      <c r="D1251" s="575" t="s">
        <v>3441</v>
      </c>
      <c r="E1251" s="575" t="s">
        <v>3441</v>
      </c>
      <c r="F1251" s="575" t="s">
        <v>3441</v>
      </c>
      <c r="G1251" s="575" t="s">
        <v>3441</v>
      </c>
      <c r="H1251" s="575" t="s">
        <v>3441</v>
      </c>
      <c r="I1251" s="575" t="s">
        <v>3441</v>
      </c>
      <c r="J1251" s="575" t="s">
        <v>3441</v>
      </c>
      <c r="K1251" s="575" t="s">
        <v>3441</v>
      </c>
      <c r="L1251" s="575" t="s">
        <v>3441</v>
      </c>
      <c r="M1251" s="575" t="s">
        <v>3441</v>
      </c>
    </row>
    <row r="1252" spans="1:13" s="575" customFormat="1" x14ac:dyDescent="0.3">
      <c r="A1252" s="575">
        <v>525832</v>
      </c>
      <c r="B1252" s="613" t="s">
        <v>1885</v>
      </c>
      <c r="C1252" s="575" t="s">
        <v>3441</v>
      </c>
      <c r="D1252" s="575" t="s">
        <v>3441</v>
      </c>
      <c r="E1252" s="575" t="s">
        <v>3441</v>
      </c>
      <c r="F1252" s="575" t="s">
        <v>3441</v>
      </c>
      <c r="G1252" s="575" t="s">
        <v>3441</v>
      </c>
      <c r="H1252" s="575" t="s">
        <v>3441</v>
      </c>
      <c r="I1252" s="575" t="s">
        <v>3441</v>
      </c>
      <c r="J1252" s="575" t="s">
        <v>3441</v>
      </c>
      <c r="K1252" s="575" t="s">
        <v>3441</v>
      </c>
      <c r="L1252" s="575" t="s">
        <v>3441</v>
      </c>
      <c r="M1252" s="575" t="s">
        <v>3441</v>
      </c>
    </row>
    <row r="1253" spans="1:13" s="575" customFormat="1" x14ac:dyDescent="0.3">
      <c r="A1253" s="575">
        <v>525842</v>
      </c>
      <c r="B1253" s="613" t="s">
        <v>1885</v>
      </c>
      <c r="C1253" s="575" t="s">
        <v>3441</v>
      </c>
      <c r="D1253" s="575" t="s">
        <v>3441</v>
      </c>
      <c r="E1253" s="575" t="s">
        <v>3441</v>
      </c>
      <c r="F1253" s="575" t="s">
        <v>3441</v>
      </c>
      <c r="G1253" s="575" t="s">
        <v>3441</v>
      </c>
      <c r="H1253" s="575" t="s">
        <v>3441</v>
      </c>
      <c r="I1253" s="575" t="s">
        <v>3441</v>
      </c>
      <c r="J1253" s="575" t="s">
        <v>3441</v>
      </c>
      <c r="K1253" s="575" t="s">
        <v>3441</v>
      </c>
      <c r="L1253" s="575" t="s">
        <v>3441</v>
      </c>
      <c r="M1253" s="575" t="s">
        <v>3441</v>
      </c>
    </row>
    <row r="1254" spans="1:13" s="575" customFormat="1" x14ac:dyDescent="0.3">
      <c r="A1254" s="575">
        <v>525871</v>
      </c>
      <c r="B1254" s="613" t="s">
        <v>1885</v>
      </c>
      <c r="C1254" s="575" t="s">
        <v>3441</v>
      </c>
      <c r="D1254" s="575" t="s">
        <v>3441</v>
      </c>
      <c r="E1254" s="575" t="s">
        <v>3441</v>
      </c>
      <c r="F1254" s="575" t="s">
        <v>3441</v>
      </c>
      <c r="G1254" s="575" t="s">
        <v>3441</v>
      </c>
      <c r="H1254" s="575" t="s">
        <v>3441</v>
      </c>
      <c r="I1254" s="575" t="s">
        <v>3441</v>
      </c>
      <c r="J1254" s="575" t="s">
        <v>3441</v>
      </c>
      <c r="K1254" s="575" t="s">
        <v>3441</v>
      </c>
      <c r="L1254" s="575" t="s">
        <v>3441</v>
      </c>
      <c r="M1254" s="575" t="s">
        <v>3441</v>
      </c>
    </row>
    <row r="1255" spans="1:13" s="575" customFormat="1" x14ac:dyDescent="0.3">
      <c r="A1255" s="575">
        <v>525878</v>
      </c>
      <c r="B1255" s="613" t="s">
        <v>1885</v>
      </c>
      <c r="C1255" s="575" t="s">
        <v>3441</v>
      </c>
      <c r="D1255" s="575" t="s">
        <v>3441</v>
      </c>
      <c r="E1255" s="575" t="s">
        <v>3441</v>
      </c>
      <c r="F1255" s="575" t="s">
        <v>3441</v>
      </c>
      <c r="G1255" s="575" t="s">
        <v>3441</v>
      </c>
      <c r="H1255" s="575" t="s">
        <v>3441</v>
      </c>
      <c r="I1255" s="575" t="s">
        <v>3441</v>
      </c>
      <c r="J1255" s="575" t="s">
        <v>3441</v>
      </c>
      <c r="K1255" s="575" t="s">
        <v>3441</v>
      </c>
      <c r="L1255" s="575" t="s">
        <v>3441</v>
      </c>
      <c r="M1255" s="575" t="s">
        <v>3441</v>
      </c>
    </row>
    <row r="1256" spans="1:13" s="575" customFormat="1" x14ac:dyDescent="0.3">
      <c r="A1256" s="575">
        <v>525901</v>
      </c>
      <c r="B1256" s="613" t="s">
        <v>1885</v>
      </c>
      <c r="C1256" s="575" t="s">
        <v>3441</v>
      </c>
      <c r="D1256" s="575" t="s">
        <v>3441</v>
      </c>
      <c r="E1256" s="575" t="s">
        <v>3441</v>
      </c>
      <c r="F1256" s="575" t="s">
        <v>3441</v>
      </c>
      <c r="G1256" s="575" t="s">
        <v>3441</v>
      </c>
      <c r="H1256" s="575" t="s">
        <v>3441</v>
      </c>
      <c r="I1256" s="575" t="s">
        <v>3441</v>
      </c>
      <c r="J1256" s="575" t="s">
        <v>3441</v>
      </c>
      <c r="K1256" s="575" t="s">
        <v>3441</v>
      </c>
      <c r="L1256" s="575" t="s">
        <v>3441</v>
      </c>
      <c r="M1256" s="575" t="s">
        <v>3441</v>
      </c>
    </row>
    <row r="1257" spans="1:13" s="575" customFormat="1" x14ac:dyDescent="0.3">
      <c r="A1257" s="575">
        <v>525902</v>
      </c>
      <c r="B1257" s="613" t="s">
        <v>1885</v>
      </c>
      <c r="C1257" s="575" t="s">
        <v>3441</v>
      </c>
      <c r="D1257" s="575" t="s">
        <v>3441</v>
      </c>
      <c r="E1257" s="575" t="s">
        <v>3441</v>
      </c>
      <c r="F1257" s="575" t="s">
        <v>3441</v>
      </c>
      <c r="G1257" s="575" t="s">
        <v>3441</v>
      </c>
      <c r="H1257" s="575" t="s">
        <v>3441</v>
      </c>
      <c r="I1257" s="575" t="s">
        <v>3441</v>
      </c>
      <c r="J1257" s="575" t="s">
        <v>3441</v>
      </c>
      <c r="K1257" s="575" t="s">
        <v>3441</v>
      </c>
      <c r="L1257" s="575" t="s">
        <v>3441</v>
      </c>
      <c r="M1257" s="575" t="s">
        <v>3441</v>
      </c>
    </row>
    <row r="1258" spans="1:13" s="575" customFormat="1" x14ac:dyDescent="0.3">
      <c r="A1258" s="575">
        <v>525917</v>
      </c>
      <c r="B1258" s="613" t="s">
        <v>1885</v>
      </c>
      <c r="C1258" s="575" t="s">
        <v>3441</v>
      </c>
      <c r="D1258" s="575" t="s">
        <v>3441</v>
      </c>
      <c r="E1258" s="575" t="s">
        <v>3441</v>
      </c>
      <c r="F1258" s="575" t="s">
        <v>3441</v>
      </c>
      <c r="G1258" s="575" t="s">
        <v>3441</v>
      </c>
      <c r="H1258" s="575" t="s">
        <v>3441</v>
      </c>
      <c r="I1258" s="575" t="s">
        <v>3441</v>
      </c>
      <c r="J1258" s="575" t="s">
        <v>3441</v>
      </c>
      <c r="K1258" s="575" t="s">
        <v>3441</v>
      </c>
      <c r="L1258" s="575" t="s">
        <v>3441</v>
      </c>
      <c r="M1258" s="575" t="s">
        <v>3441</v>
      </c>
    </row>
    <row r="1259" spans="1:13" s="575" customFormat="1" x14ac:dyDescent="0.3">
      <c r="A1259" s="575">
        <v>525934</v>
      </c>
      <c r="B1259" s="613" t="s">
        <v>1885</v>
      </c>
      <c r="C1259" s="575" t="s">
        <v>3441</v>
      </c>
      <c r="D1259" s="575" t="s">
        <v>3441</v>
      </c>
      <c r="E1259" s="575" t="s">
        <v>3441</v>
      </c>
      <c r="F1259" s="575" t="s">
        <v>3441</v>
      </c>
      <c r="G1259" s="575" t="s">
        <v>3441</v>
      </c>
      <c r="H1259" s="575" t="s">
        <v>3441</v>
      </c>
      <c r="I1259" s="575" t="s">
        <v>3441</v>
      </c>
      <c r="J1259" s="575" t="s">
        <v>3441</v>
      </c>
      <c r="K1259" s="575" t="s">
        <v>3441</v>
      </c>
      <c r="L1259" s="575" t="s">
        <v>3441</v>
      </c>
      <c r="M1259" s="575" t="s">
        <v>3441</v>
      </c>
    </row>
    <row r="1260" spans="1:13" s="575" customFormat="1" x14ac:dyDescent="0.3">
      <c r="A1260" s="575">
        <v>525945</v>
      </c>
      <c r="B1260" s="613" t="s">
        <v>1885</v>
      </c>
      <c r="C1260" s="575" t="s">
        <v>3441</v>
      </c>
      <c r="D1260" s="575" t="s">
        <v>3441</v>
      </c>
      <c r="E1260" s="575" t="s">
        <v>3441</v>
      </c>
      <c r="F1260" s="575" t="s">
        <v>3441</v>
      </c>
      <c r="G1260" s="575" t="s">
        <v>3441</v>
      </c>
      <c r="H1260" s="575" t="s">
        <v>3441</v>
      </c>
      <c r="I1260" s="575" t="s">
        <v>3441</v>
      </c>
      <c r="J1260" s="575" t="s">
        <v>3441</v>
      </c>
      <c r="K1260" s="575" t="s">
        <v>3441</v>
      </c>
      <c r="L1260" s="575" t="s">
        <v>3441</v>
      </c>
      <c r="M1260" s="575" t="s">
        <v>3441</v>
      </c>
    </row>
    <row r="1261" spans="1:13" s="575" customFormat="1" x14ac:dyDescent="0.3">
      <c r="A1261" s="575">
        <v>525951</v>
      </c>
      <c r="B1261" s="613" t="s">
        <v>1885</v>
      </c>
      <c r="C1261" s="575" t="s">
        <v>3441</v>
      </c>
      <c r="D1261" s="575" t="s">
        <v>3441</v>
      </c>
      <c r="E1261" s="575" t="s">
        <v>3441</v>
      </c>
      <c r="F1261" s="575" t="s">
        <v>3441</v>
      </c>
      <c r="G1261" s="575" t="s">
        <v>3441</v>
      </c>
      <c r="H1261" s="575" t="s">
        <v>3441</v>
      </c>
      <c r="I1261" s="575" t="s">
        <v>3441</v>
      </c>
      <c r="J1261" s="575" t="s">
        <v>3441</v>
      </c>
      <c r="K1261" s="575" t="s">
        <v>3441</v>
      </c>
      <c r="L1261" s="575" t="s">
        <v>3441</v>
      </c>
      <c r="M1261" s="575" t="s">
        <v>3441</v>
      </c>
    </row>
    <row r="1262" spans="1:13" s="575" customFormat="1" x14ac:dyDescent="0.3">
      <c r="A1262" s="575">
        <v>525954</v>
      </c>
      <c r="B1262" s="613" t="s">
        <v>1885</v>
      </c>
      <c r="C1262" s="575" t="s">
        <v>3441</v>
      </c>
      <c r="D1262" s="575" t="s">
        <v>3441</v>
      </c>
      <c r="E1262" s="575" t="s">
        <v>3441</v>
      </c>
      <c r="F1262" s="575" t="s">
        <v>3441</v>
      </c>
      <c r="G1262" s="575" t="s">
        <v>3441</v>
      </c>
      <c r="H1262" s="575" t="s">
        <v>3441</v>
      </c>
      <c r="I1262" s="575" t="s">
        <v>3441</v>
      </c>
      <c r="J1262" s="575" t="s">
        <v>3441</v>
      </c>
      <c r="K1262" s="575" t="s">
        <v>3441</v>
      </c>
      <c r="L1262" s="575" t="s">
        <v>3441</v>
      </c>
      <c r="M1262" s="575" t="s">
        <v>3441</v>
      </c>
    </row>
    <row r="1263" spans="1:13" s="575" customFormat="1" x14ac:dyDescent="0.3">
      <c r="A1263" s="575">
        <v>525965</v>
      </c>
      <c r="B1263" s="613" t="s">
        <v>1885</v>
      </c>
      <c r="C1263" s="575" t="s">
        <v>3441</v>
      </c>
      <c r="D1263" s="575" t="s">
        <v>3441</v>
      </c>
      <c r="E1263" s="575" t="s">
        <v>3441</v>
      </c>
      <c r="F1263" s="575" t="s">
        <v>3441</v>
      </c>
      <c r="G1263" s="575" t="s">
        <v>3441</v>
      </c>
      <c r="H1263" s="575" t="s">
        <v>3441</v>
      </c>
      <c r="I1263" s="575" t="s">
        <v>3441</v>
      </c>
      <c r="J1263" s="575" t="s">
        <v>3441</v>
      </c>
      <c r="K1263" s="575" t="s">
        <v>3441</v>
      </c>
      <c r="L1263" s="575" t="s">
        <v>3441</v>
      </c>
      <c r="M1263" s="575" t="s">
        <v>3441</v>
      </c>
    </row>
    <row r="1264" spans="1:13" s="575" customFormat="1" x14ac:dyDescent="0.3">
      <c r="A1264" s="575">
        <v>525967</v>
      </c>
      <c r="B1264" s="613" t="s">
        <v>1885</v>
      </c>
      <c r="C1264" s="575" t="s">
        <v>3441</v>
      </c>
      <c r="D1264" s="575" t="s">
        <v>3441</v>
      </c>
      <c r="E1264" s="575" t="s">
        <v>3441</v>
      </c>
      <c r="F1264" s="575" t="s">
        <v>3441</v>
      </c>
      <c r="G1264" s="575" t="s">
        <v>3441</v>
      </c>
      <c r="H1264" s="575" t="s">
        <v>3441</v>
      </c>
      <c r="I1264" s="575" t="s">
        <v>3441</v>
      </c>
      <c r="J1264" s="575" t="s">
        <v>3441</v>
      </c>
      <c r="K1264" s="575" t="s">
        <v>3441</v>
      </c>
      <c r="L1264" s="575" t="s">
        <v>3441</v>
      </c>
      <c r="M1264" s="575" t="s">
        <v>3441</v>
      </c>
    </row>
    <row r="1265" spans="1:13" s="575" customFormat="1" x14ac:dyDescent="0.3">
      <c r="A1265" s="575">
        <v>525973</v>
      </c>
      <c r="B1265" s="613" t="s">
        <v>1885</v>
      </c>
      <c r="C1265" s="575" t="s">
        <v>3441</v>
      </c>
      <c r="D1265" s="575" t="s">
        <v>3441</v>
      </c>
      <c r="E1265" s="575" t="s">
        <v>3441</v>
      </c>
      <c r="F1265" s="575" t="s">
        <v>3441</v>
      </c>
      <c r="G1265" s="575" t="s">
        <v>3441</v>
      </c>
      <c r="H1265" s="575" t="s">
        <v>3441</v>
      </c>
      <c r="I1265" s="575" t="s">
        <v>3441</v>
      </c>
      <c r="J1265" s="575" t="s">
        <v>3441</v>
      </c>
      <c r="K1265" s="575" t="s">
        <v>3441</v>
      </c>
      <c r="L1265" s="575" t="s">
        <v>3441</v>
      </c>
      <c r="M1265" s="575" t="s">
        <v>3441</v>
      </c>
    </row>
    <row r="1266" spans="1:13" s="575" customFormat="1" x14ac:dyDescent="0.3">
      <c r="A1266" s="575">
        <v>525974</v>
      </c>
      <c r="B1266" s="613" t="s">
        <v>1885</v>
      </c>
      <c r="C1266" s="575" t="s">
        <v>3441</v>
      </c>
      <c r="D1266" s="575" t="s">
        <v>3441</v>
      </c>
      <c r="E1266" s="575" t="s">
        <v>3441</v>
      </c>
      <c r="F1266" s="575" t="s">
        <v>3441</v>
      </c>
      <c r="G1266" s="575" t="s">
        <v>3441</v>
      </c>
      <c r="H1266" s="575" t="s">
        <v>3441</v>
      </c>
      <c r="I1266" s="575" t="s">
        <v>3441</v>
      </c>
      <c r="J1266" s="575" t="s">
        <v>3441</v>
      </c>
      <c r="K1266" s="575" t="s">
        <v>3441</v>
      </c>
      <c r="L1266" s="575" t="s">
        <v>3441</v>
      </c>
      <c r="M1266" s="575" t="s">
        <v>3441</v>
      </c>
    </row>
    <row r="1267" spans="1:13" s="575" customFormat="1" x14ac:dyDescent="0.3">
      <c r="A1267" s="575">
        <v>525976</v>
      </c>
      <c r="B1267" s="613" t="s">
        <v>1885</v>
      </c>
      <c r="C1267" s="575" t="s">
        <v>3441</v>
      </c>
      <c r="D1267" s="575" t="s">
        <v>3441</v>
      </c>
      <c r="E1267" s="575" t="s">
        <v>3441</v>
      </c>
      <c r="F1267" s="575" t="s">
        <v>3441</v>
      </c>
      <c r="G1267" s="575" t="s">
        <v>3441</v>
      </c>
      <c r="H1267" s="575" t="s">
        <v>3441</v>
      </c>
      <c r="I1267" s="575" t="s">
        <v>3441</v>
      </c>
      <c r="J1267" s="575" t="s">
        <v>3441</v>
      </c>
      <c r="K1267" s="575" t="s">
        <v>3441</v>
      </c>
      <c r="L1267" s="575" t="s">
        <v>3441</v>
      </c>
      <c r="M1267" s="575" t="s">
        <v>3441</v>
      </c>
    </row>
    <row r="1268" spans="1:13" s="575" customFormat="1" x14ac:dyDescent="0.3">
      <c r="A1268" s="575">
        <v>525977</v>
      </c>
      <c r="B1268" s="613" t="s">
        <v>1885</v>
      </c>
      <c r="C1268" s="575" t="s">
        <v>3441</v>
      </c>
      <c r="D1268" s="575" t="s">
        <v>3441</v>
      </c>
      <c r="E1268" s="575" t="s">
        <v>3441</v>
      </c>
      <c r="F1268" s="575" t="s">
        <v>3441</v>
      </c>
      <c r="G1268" s="575" t="s">
        <v>3441</v>
      </c>
      <c r="H1268" s="575" t="s">
        <v>3441</v>
      </c>
      <c r="I1268" s="575" t="s">
        <v>3441</v>
      </c>
      <c r="J1268" s="575" t="s">
        <v>3441</v>
      </c>
      <c r="K1268" s="575" t="s">
        <v>3441</v>
      </c>
      <c r="L1268" s="575" t="s">
        <v>3441</v>
      </c>
      <c r="M1268" s="575" t="s">
        <v>3441</v>
      </c>
    </row>
    <row r="1269" spans="1:13" s="575" customFormat="1" x14ac:dyDescent="0.3">
      <c r="A1269" s="575">
        <v>525988</v>
      </c>
      <c r="B1269" s="613" t="s">
        <v>1885</v>
      </c>
      <c r="C1269" s="575" t="s">
        <v>3441</v>
      </c>
      <c r="D1269" s="575" t="s">
        <v>3441</v>
      </c>
      <c r="E1269" s="575" t="s">
        <v>3441</v>
      </c>
      <c r="F1269" s="575" t="s">
        <v>3441</v>
      </c>
      <c r="G1269" s="575" t="s">
        <v>3441</v>
      </c>
      <c r="H1269" s="575" t="s">
        <v>3441</v>
      </c>
      <c r="I1269" s="575" t="s">
        <v>3441</v>
      </c>
      <c r="J1269" s="575" t="s">
        <v>3441</v>
      </c>
      <c r="K1269" s="575" t="s">
        <v>3441</v>
      </c>
      <c r="L1269" s="575" t="s">
        <v>3441</v>
      </c>
      <c r="M1269" s="575" t="s">
        <v>3441</v>
      </c>
    </row>
    <row r="1270" spans="1:13" s="575" customFormat="1" x14ac:dyDescent="0.3">
      <c r="A1270" s="575">
        <v>525994</v>
      </c>
      <c r="B1270" s="613" t="s">
        <v>1885</v>
      </c>
      <c r="C1270" s="575" t="s">
        <v>3441</v>
      </c>
      <c r="D1270" s="575" t="s">
        <v>3441</v>
      </c>
      <c r="E1270" s="575" t="s">
        <v>3441</v>
      </c>
      <c r="F1270" s="575" t="s">
        <v>3441</v>
      </c>
      <c r="G1270" s="575" t="s">
        <v>3441</v>
      </c>
      <c r="H1270" s="575" t="s">
        <v>3441</v>
      </c>
      <c r="I1270" s="575" t="s">
        <v>3441</v>
      </c>
      <c r="J1270" s="575" t="s">
        <v>3441</v>
      </c>
      <c r="K1270" s="575" t="s">
        <v>3441</v>
      </c>
      <c r="L1270" s="575" t="s">
        <v>3441</v>
      </c>
      <c r="M1270" s="575" t="s">
        <v>3441</v>
      </c>
    </row>
    <row r="1271" spans="1:13" s="575" customFormat="1" x14ac:dyDescent="0.3">
      <c r="A1271" s="575">
        <v>525998</v>
      </c>
      <c r="B1271" s="613" t="s">
        <v>1885</v>
      </c>
      <c r="C1271" s="575" t="s">
        <v>3441</v>
      </c>
      <c r="D1271" s="575" t="s">
        <v>3441</v>
      </c>
      <c r="E1271" s="575" t="s">
        <v>3441</v>
      </c>
      <c r="F1271" s="575" t="s">
        <v>3441</v>
      </c>
      <c r="G1271" s="575" t="s">
        <v>3441</v>
      </c>
      <c r="H1271" s="575" t="s">
        <v>3441</v>
      </c>
      <c r="I1271" s="575" t="s">
        <v>3441</v>
      </c>
      <c r="J1271" s="575" t="s">
        <v>3441</v>
      </c>
      <c r="K1271" s="575" t="s">
        <v>3441</v>
      </c>
      <c r="L1271" s="575" t="s">
        <v>3441</v>
      </c>
      <c r="M1271" s="575" t="s">
        <v>3441</v>
      </c>
    </row>
    <row r="1272" spans="1:13" s="575" customFormat="1" x14ac:dyDescent="0.3">
      <c r="A1272" s="575">
        <v>526005</v>
      </c>
      <c r="B1272" s="613" t="s">
        <v>1885</v>
      </c>
      <c r="C1272" s="575" t="s">
        <v>3441</v>
      </c>
      <c r="D1272" s="575" t="s">
        <v>3441</v>
      </c>
      <c r="E1272" s="575" t="s">
        <v>3441</v>
      </c>
      <c r="F1272" s="575" t="s">
        <v>3441</v>
      </c>
      <c r="G1272" s="575" t="s">
        <v>3441</v>
      </c>
      <c r="H1272" s="575" t="s">
        <v>3441</v>
      </c>
      <c r="I1272" s="575" t="s">
        <v>3441</v>
      </c>
      <c r="J1272" s="575" t="s">
        <v>3441</v>
      </c>
      <c r="K1272" s="575" t="s">
        <v>3441</v>
      </c>
      <c r="L1272" s="575" t="s">
        <v>3441</v>
      </c>
      <c r="M1272" s="575" t="s">
        <v>3441</v>
      </c>
    </row>
    <row r="1273" spans="1:13" s="575" customFormat="1" x14ac:dyDescent="0.3">
      <c r="A1273" s="575">
        <v>526014</v>
      </c>
      <c r="B1273" s="613" t="s">
        <v>1885</v>
      </c>
      <c r="C1273" s="575" t="s">
        <v>3441</v>
      </c>
      <c r="D1273" s="575" t="s">
        <v>3441</v>
      </c>
      <c r="E1273" s="575" t="s">
        <v>3441</v>
      </c>
      <c r="F1273" s="575" t="s">
        <v>3441</v>
      </c>
      <c r="G1273" s="575" t="s">
        <v>3441</v>
      </c>
      <c r="H1273" s="575" t="s">
        <v>3441</v>
      </c>
      <c r="I1273" s="575" t="s">
        <v>3441</v>
      </c>
      <c r="J1273" s="575" t="s">
        <v>3441</v>
      </c>
      <c r="K1273" s="575" t="s">
        <v>3441</v>
      </c>
      <c r="L1273" s="575" t="s">
        <v>3441</v>
      </c>
      <c r="M1273" s="575" t="s">
        <v>3441</v>
      </c>
    </row>
    <row r="1274" spans="1:13" s="575" customFormat="1" x14ac:dyDescent="0.3">
      <c r="A1274" s="575">
        <v>526035</v>
      </c>
      <c r="B1274" s="613" t="s">
        <v>1885</v>
      </c>
      <c r="C1274" s="575" t="s">
        <v>3441</v>
      </c>
      <c r="D1274" s="575" t="s">
        <v>3441</v>
      </c>
      <c r="E1274" s="575" t="s">
        <v>3441</v>
      </c>
      <c r="F1274" s="575" t="s">
        <v>3441</v>
      </c>
      <c r="G1274" s="575" t="s">
        <v>3441</v>
      </c>
      <c r="H1274" s="575" t="s">
        <v>3441</v>
      </c>
      <c r="I1274" s="575" t="s">
        <v>3441</v>
      </c>
      <c r="J1274" s="575" t="s">
        <v>3441</v>
      </c>
      <c r="K1274" s="575" t="s">
        <v>3441</v>
      </c>
      <c r="L1274" s="575" t="s">
        <v>3441</v>
      </c>
      <c r="M1274" s="575" t="s">
        <v>3441</v>
      </c>
    </row>
    <row r="1275" spans="1:13" s="575" customFormat="1" x14ac:dyDescent="0.3">
      <c r="A1275" s="575">
        <v>526040</v>
      </c>
      <c r="B1275" s="613" t="s">
        <v>1885</v>
      </c>
      <c r="C1275" s="575" t="s">
        <v>3441</v>
      </c>
      <c r="D1275" s="575" t="s">
        <v>3441</v>
      </c>
      <c r="E1275" s="575" t="s">
        <v>3441</v>
      </c>
      <c r="F1275" s="575" t="s">
        <v>3441</v>
      </c>
      <c r="G1275" s="575" t="s">
        <v>3441</v>
      </c>
      <c r="H1275" s="575" t="s">
        <v>3441</v>
      </c>
      <c r="I1275" s="575" t="s">
        <v>3441</v>
      </c>
      <c r="J1275" s="575" t="s">
        <v>3441</v>
      </c>
      <c r="K1275" s="575" t="s">
        <v>3441</v>
      </c>
      <c r="L1275" s="575" t="s">
        <v>3441</v>
      </c>
      <c r="M1275" s="575" t="s">
        <v>3441</v>
      </c>
    </row>
    <row r="1276" spans="1:13" s="575" customFormat="1" x14ac:dyDescent="0.3">
      <c r="A1276" s="575">
        <v>526042</v>
      </c>
      <c r="B1276" s="613" t="s">
        <v>1885</v>
      </c>
      <c r="C1276" s="575" t="s">
        <v>3441</v>
      </c>
      <c r="D1276" s="575" t="s">
        <v>3441</v>
      </c>
      <c r="E1276" s="575" t="s">
        <v>3441</v>
      </c>
      <c r="F1276" s="575" t="s">
        <v>3441</v>
      </c>
      <c r="G1276" s="575" t="s">
        <v>3441</v>
      </c>
      <c r="H1276" s="575" t="s">
        <v>3441</v>
      </c>
      <c r="I1276" s="575" t="s">
        <v>3441</v>
      </c>
      <c r="J1276" s="575" t="s">
        <v>3441</v>
      </c>
      <c r="K1276" s="575" t="s">
        <v>3441</v>
      </c>
      <c r="L1276" s="575" t="s">
        <v>3441</v>
      </c>
      <c r="M1276" s="575" t="s">
        <v>3441</v>
      </c>
    </row>
    <row r="1277" spans="1:13" s="575" customFormat="1" x14ac:dyDescent="0.3">
      <c r="A1277" s="575">
        <v>526060</v>
      </c>
      <c r="B1277" s="613" t="s">
        <v>1885</v>
      </c>
      <c r="C1277" s="575" t="s">
        <v>3441</v>
      </c>
      <c r="D1277" s="575" t="s">
        <v>3441</v>
      </c>
      <c r="E1277" s="575" t="s">
        <v>3441</v>
      </c>
      <c r="F1277" s="575" t="s">
        <v>3441</v>
      </c>
      <c r="G1277" s="575" t="s">
        <v>3441</v>
      </c>
      <c r="H1277" s="575" t="s">
        <v>3441</v>
      </c>
      <c r="I1277" s="575" t="s">
        <v>3441</v>
      </c>
      <c r="J1277" s="575" t="s">
        <v>3441</v>
      </c>
      <c r="K1277" s="575" t="s">
        <v>3441</v>
      </c>
      <c r="L1277" s="575" t="s">
        <v>3441</v>
      </c>
      <c r="M1277" s="575" t="s">
        <v>3441</v>
      </c>
    </row>
    <row r="1278" spans="1:13" s="575" customFormat="1" x14ac:dyDescent="0.3">
      <c r="A1278" s="575">
        <v>526064</v>
      </c>
      <c r="B1278" s="613" t="s">
        <v>1885</v>
      </c>
      <c r="C1278" s="575" t="s">
        <v>3441</v>
      </c>
      <c r="D1278" s="575" t="s">
        <v>3441</v>
      </c>
      <c r="E1278" s="575" t="s">
        <v>3441</v>
      </c>
      <c r="F1278" s="575" t="s">
        <v>3441</v>
      </c>
      <c r="G1278" s="575" t="s">
        <v>3441</v>
      </c>
      <c r="H1278" s="575" t="s">
        <v>3441</v>
      </c>
      <c r="I1278" s="575" t="s">
        <v>3441</v>
      </c>
      <c r="J1278" s="575" t="s">
        <v>3441</v>
      </c>
      <c r="K1278" s="575" t="s">
        <v>3441</v>
      </c>
      <c r="L1278" s="575" t="s">
        <v>3441</v>
      </c>
      <c r="M1278" s="575" t="s">
        <v>3441</v>
      </c>
    </row>
    <row r="1279" spans="1:13" s="575" customFormat="1" x14ac:dyDescent="0.3">
      <c r="A1279" s="575">
        <v>526079</v>
      </c>
      <c r="B1279" s="613" t="s">
        <v>1885</v>
      </c>
      <c r="C1279" s="575" t="s">
        <v>3441</v>
      </c>
      <c r="D1279" s="575" t="s">
        <v>3441</v>
      </c>
      <c r="E1279" s="575" t="s">
        <v>3441</v>
      </c>
      <c r="F1279" s="575" t="s">
        <v>3441</v>
      </c>
      <c r="G1279" s="575" t="s">
        <v>3441</v>
      </c>
      <c r="H1279" s="575" t="s">
        <v>3441</v>
      </c>
      <c r="I1279" s="575" t="s">
        <v>3441</v>
      </c>
      <c r="J1279" s="575" t="s">
        <v>3441</v>
      </c>
      <c r="K1279" s="575" t="s">
        <v>3441</v>
      </c>
      <c r="L1279" s="575" t="s">
        <v>3441</v>
      </c>
      <c r="M1279" s="575" t="s">
        <v>3441</v>
      </c>
    </row>
    <row r="1280" spans="1:13" s="575" customFormat="1" x14ac:dyDescent="0.3">
      <c r="A1280" s="575">
        <v>526092</v>
      </c>
      <c r="B1280" s="613" t="s">
        <v>1885</v>
      </c>
      <c r="C1280" s="575" t="s">
        <v>3441</v>
      </c>
      <c r="D1280" s="575" t="s">
        <v>3441</v>
      </c>
      <c r="E1280" s="575" t="s">
        <v>3441</v>
      </c>
      <c r="F1280" s="575" t="s">
        <v>3441</v>
      </c>
      <c r="G1280" s="575" t="s">
        <v>3441</v>
      </c>
      <c r="H1280" s="575" t="s">
        <v>3441</v>
      </c>
      <c r="I1280" s="575" t="s">
        <v>3441</v>
      </c>
      <c r="J1280" s="575" t="s">
        <v>3441</v>
      </c>
      <c r="K1280" s="575" t="s">
        <v>3441</v>
      </c>
      <c r="L1280" s="575" t="s">
        <v>3441</v>
      </c>
      <c r="M1280" s="575" t="s">
        <v>3441</v>
      </c>
    </row>
    <row r="1281" spans="1:13" s="575" customFormat="1" x14ac:dyDescent="0.3">
      <c r="A1281" s="575">
        <v>526114</v>
      </c>
      <c r="B1281" s="613" t="s">
        <v>1885</v>
      </c>
      <c r="C1281" s="575" t="s">
        <v>3441</v>
      </c>
      <c r="D1281" s="575" t="s">
        <v>3441</v>
      </c>
      <c r="E1281" s="575" t="s">
        <v>3441</v>
      </c>
      <c r="F1281" s="575" t="s">
        <v>3441</v>
      </c>
      <c r="G1281" s="575" t="s">
        <v>3441</v>
      </c>
      <c r="H1281" s="575" t="s">
        <v>3441</v>
      </c>
      <c r="I1281" s="575" t="s">
        <v>3441</v>
      </c>
      <c r="J1281" s="575" t="s">
        <v>3441</v>
      </c>
      <c r="K1281" s="575" t="s">
        <v>3441</v>
      </c>
      <c r="L1281" s="575" t="s">
        <v>3441</v>
      </c>
      <c r="M1281" s="575" t="s">
        <v>3441</v>
      </c>
    </row>
    <row r="1282" spans="1:13" s="575" customFormat="1" x14ac:dyDescent="0.3">
      <c r="A1282" s="575">
        <v>526122</v>
      </c>
      <c r="B1282" s="613" t="s">
        <v>1885</v>
      </c>
      <c r="C1282" s="575" t="s">
        <v>3441</v>
      </c>
      <c r="D1282" s="575" t="s">
        <v>3441</v>
      </c>
      <c r="E1282" s="575" t="s">
        <v>3441</v>
      </c>
      <c r="F1282" s="575" t="s">
        <v>3441</v>
      </c>
      <c r="G1282" s="575" t="s">
        <v>3441</v>
      </c>
      <c r="H1282" s="575" t="s">
        <v>3441</v>
      </c>
      <c r="I1282" s="575" t="s">
        <v>3441</v>
      </c>
      <c r="J1282" s="575" t="s">
        <v>3441</v>
      </c>
      <c r="K1282" s="575" t="s">
        <v>3441</v>
      </c>
      <c r="L1282" s="575" t="s">
        <v>3441</v>
      </c>
      <c r="M1282" s="575" t="s">
        <v>3441</v>
      </c>
    </row>
    <row r="1283" spans="1:13" s="575" customFormat="1" x14ac:dyDescent="0.3">
      <c r="A1283" s="575">
        <v>526131</v>
      </c>
      <c r="B1283" s="613" t="s">
        <v>1885</v>
      </c>
      <c r="C1283" s="575" t="s">
        <v>3441</v>
      </c>
      <c r="D1283" s="575" t="s">
        <v>3441</v>
      </c>
      <c r="E1283" s="575" t="s">
        <v>3441</v>
      </c>
      <c r="F1283" s="575" t="s">
        <v>3441</v>
      </c>
      <c r="G1283" s="575" t="s">
        <v>3441</v>
      </c>
      <c r="H1283" s="575" t="s">
        <v>3441</v>
      </c>
      <c r="I1283" s="575" t="s">
        <v>3441</v>
      </c>
      <c r="J1283" s="575" t="s">
        <v>3441</v>
      </c>
      <c r="K1283" s="575" t="s">
        <v>3441</v>
      </c>
      <c r="L1283" s="575" t="s">
        <v>3441</v>
      </c>
      <c r="M1283" s="575" t="s">
        <v>3441</v>
      </c>
    </row>
    <row r="1284" spans="1:13" s="575" customFormat="1" x14ac:dyDescent="0.3">
      <c r="A1284" s="575">
        <v>526135</v>
      </c>
      <c r="B1284" s="613" t="s">
        <v>1885</v>
      </c>
      <c r="C1284" s="575" t="s">
        <v>3441</v>
      </c>
      <c r="D1284" s="575" t="s">
        <v>3441</v>
      </c>
      <c r="E1284" s="575" t="s">
        <v>3441</v>
      </c>
      <c r="F1284" s="575" t="s">
        <v>3441</v>
      </c>
      <c r="G1284" s="575" t="s">
        <v>3441</v>
      </c>
      <c r="H1284" s="575" t="s">
        <v>3441</v>
      </c>
      <c r="I1284" s="575" t="s">
        <v>3441</v>
      </c>
      <c r="J1284" s="575" t="s">
        <v>3441</v>
      </c>
      <c r="K1284" s="575" t="s">
        <v>3441</v>
      </c>
      <c r="L1284" s="575" t="s">
        <v>3441</v>
      </c>
      <c r="M1284" s="575" t="s">
        <v>3441</v>
      </c>
    </row>
    <row r="1285" spans="1:13" s="575" customFormat="1" x14ac:dyDescent="0.3">
      <c r="A1285" s="575">
        <v>526151</v>
      </c>
      <c r="B1285" s="613" t="s">
        <v>1885</v>
      </c>
      <c r="C1285" s="575" t="s">
        <v>3441</v>
      </c>
      <c r="D1285" s="575" t="s">
        <v>3441</v>
      </c>
      <c r="E1285" s="575" t="s">
        <v>3441</v>
      </c>
      <c r="F1285" s="575" t="s">
        <v>3441</v>
      </c>
      <c r="G1285" s="575" t="s">
        <v>3441</v>
      </c>
      <c r="H1285" s="575" t="s">
        <v>3441</v>
      </c>
      <c r="I1285" s="575" t="s">
        <v>3441</v>
      </c>
      <c r="J1285" s="575" t="s">
        <v>3441</v>
      </c>
      <c r="K1285" s="575" t="s">
        <v>3441</v>
      </c>
      <c r="L1285" s="575" t="s">
        <v>3441</v>
      </c>
      <c r="M1285" s="575" t="s">
        <v>3441</v>
      </c>
    </row>
    <row r="1286" spans="1:13" s="575" customFormat="1" x14ac:dyDescent="0.3">
      <c r="A1286" s="575">
        <v>526152</v>
      </c>
      <c r="B1286" s="613" t="s">
        <v>1885</v>
      </c>
      <c r="C1286" s="575" t="s">
        <v>3441</v>
      </c>
      <c r="D1286" s="575" t="s">
        <v>3441</v>
      </c>
      <c r="E1286" s="575" t="s">
        <v>3441</v>
      </c>
      <c r="F1286" s="575" t="s">
        <v>3441</v>
      </c>
      <c r="G1286" s="575" t="s">
        <v>3441</v>
      </c>
      <c r="H1286" s="575" t="s">
        <v>3441</v>
      </c>
      <c r="I1286" s="575" t="s">
        <v>3441</v>
      </c>
      <c r="J1286" s="575" t="s">
        <v>3441</v>
      </c>
      <c r="K1286" s="575" t="s">
        <v>3441</v>
      </c>
      <c r="L1286" s="575" t="s">
        <v>3441</v>
      </c>
      <c r="M1286" s="575" t="s">
        <v>3441</v>
      </c>
    </row>
    <row r="1287" spans="1:13" s="575" customFormat="1" x14ac:dyDescent="0.3">
      <c r="A1287" s="575">
        <v>526153</v>
      </c>
      <c r="B1287" s="613" t="s">
        <v>1885</v>
      </c>
      <c r="C1287" s="575" t="s">
        <v>3441</v>
      </c>
      <c r="D1287" s="575" t="s">
        <v>3441</v>
      </c>
      <c r="E1287" s="575" t="s">
        <v>3441</v>
      </c>
      <c r="F1287" s="575" t="s">
        <v>3441</v>
      </c>
      <c r="G1287" s="575" t="s">
        <v>3441</v>
      </c>
      <c r="H1287" s="575" t="s">
        <v>3441</v>
      </c>
      <c r="I1287" s="575" t="s">
        <v>3441</v>
      </c>
      <c r="J1287" s="575" t="s">
        <v>3441</v>
      </c>
      <c r="K1287" s="575" t="s">
        <v>3441</v>
      </c>
      <c r="L1287" s="575" t="s">
        <v>3441</v>
      </c>
      <c r="M1287" s="575" t="s">
        <v>3441</v>
      </c>
    </row>
    <row r="1288" spans="1:13" s="575" customFormat="1" x14ac:dyDescent="0.3">
      <c r="A1288" s="575">
        <v>526155</v>
      </c>
      <c r="B1288" s="613" t="s">
        <v>1885</v>
      </c>
      <c r="C1288" s="575" t="s">
        <v>3441</v>
      </c>
      <c r="D1288" s="575" t="s">
        <v>3441</v>
      </c>
      <c r="E1288" s="575" t="s">
        <v>3441</v>
      </c>
      <c r="F1288" s="575" t="s">
        <v>3441</v>
      </c>
      <c r="G1288" s="575" t="s">
        <v>3441</v>
      </c>
      <c r="H1288" s="575" t="s">
        <v>3441</v>
      </c>
      <c r="I1288" s="575" t="s">
        <v>3441</v>
      </c>
      <c r="J1288" s="575" t="s">
        <v>3441</v>
      </c>
      <c r="K1288" s="575" t="s">
        <v>3441</v>
      </c>
      <c r="L1288" s="575" t="s">
        <v>3441</v>
      </c>
      <c r="M1288" s="575" t="s">
        <v>3441</v>
      </c>
    </row>
    <row r="1289" spans="1:13" s="575" customFormat="1" x14ac:dyDescent="0.3">
      <c r="A1289" s="575">
        <v>526158</v>
      </c>
      <c r="B1289" s="613" t="s">
        <v>1885</v>
      </c>
      <c r="C1289" s="575" t="s">
        <v>3441</v>
      </c>
      <c r="D1289" s="575" t="s">
        <v>3441</v>
      </c>
      <c r="E1289" s="575" t="s">
        <v>3441</v>
      </c>
      <c r="F1289" s="575" t="s">
        <v>3441</v>
      </c>
      <c r="G1289" s="575" t="s">
        <v>3441</v>
      </c>
      <c r="H1289" s="575" t="s">
        <v>3441</v>
      </c>
      <c r="I1289" s="575" t="s">
        <v>3441</v>
      </c>
      <c r="J1289" s="575" t="s">
        <v>3441</v>
      </c>
      <c r="K1289" s="575" t="s">
        <v>3441</v>
      </c>
      <c r="L1289" s="575" t="s">
        <v>3441</v>
      </c>
      <c r="M1289" s="575" t="s">
        <v>3441</v>
      </c>
    </row>
    <row r="1290" spans="1:13" s="575" customFormat="1" x14ac:dyDescent="0.3">
      <c r="A1290" s="575">
        <v>526178</v>
      </c>
      <c r="B1290" s="613" t="s">
        <v>1885</v>
      </c>
      <c r="C1290" s="575" t="s">
        <v>3441</v>
      </c>
      <c r="D1290" s="575" t="s">
        <v>3441</v>
      </c>
      <c r="E1290" s="575" t="s">
        <v>3441</v>
      </c>
      <c r="F1290" s="575" t="s">
        <v>3441</v>
      </c>
      <c r="G1290" s="575" t="s">
        <v>3441</v>
      </c>
      <c r="H1290" s="575" t="s">
        <v>3441</v>
      </c>
      <c r="I1290" s="575" t="s">
        <v>3441</v>
      </c>
      <c r="J1290" s="575" t="s">
        <v>3441</v>
      </c>
      <c r="K1290" s="575" t="s">
        <v>3441</v>
      </c>
      <c r="L1290" s="575" t="s">
        <v>3441</v>
      </c>
      <c r="M1290" s="575" t="s">
        <v>3441</v>
      </c>
    </row>
    <row r="1291" spans="1:13" s="575" customFormat="1" x14ac:dyDescent="0.3">
      <c r="A1291" s="575">
        <v>526180</v>
      </c>
      <c r="B1291" s="613" t="s">
        <v>1885</v>
      </c>
      <c r="C1291" s="575" t="s">
        <v>3441</v>
      </c>
      <c r="D1291" s="575" t="s">
        <v>3441</v>
      </c>
      <c r="E1291" s="575" t="s">
        <v>3441</v>
      </c>
      <c r="F1291" s="575" t="s">
        <v>3441</v>
      </c>
      <c r="G1291" s="575" t="s">
        <v>3441</v>
      </c>
      <c r="H1291" s="575" t="s">
        <v>3441</v>
      </c>
      <c r="I1291" s="575" t="s">
        <v>3441</v>
      </c>
      <c r="J1291" s="575" t="s">
        <v>3441</v>
      </c>
      <c r="K1291" s="575" t="s">
        <v>3441</v>
      </c>
      <c r="L1291" s="575" t="s">
        <v>3441</v>
      </c>
      <c r="M1291" s="575" t="s">
        <v>3441</v>
      </c>
    </row>
    <row r="1292" spans="1:13" s="575" customFormat="1" x14ac:dyDescent="0.3">
      <c r="A1292" s="575">
        <v>526194</v>
      </c>
      <c r="B1292" s="613" t="s">
        <v>1885</v>
      </c>
      <c r="C1292" s="575" t="s">
        <v>3441</v>
      </c>
      <c r="D1292" s="575" t="s">
        <v>3441</v>
      </c>
      <c r="E1292" s="575" t="s">
        <v>3441</v>
      </c>
      <c r="F1292" s="575" t="s">
        <v>3441</v>
      </c>
      <c r="G1292" s="575" t="s">
        <v>3441</v>
      </c>
      <c r="H1292" s="575" t="s">
        <v>3441</v>
      </c>
      <c r="I1292" s="575" t="s">
        <v>3441</v>
      </c>
      <c r="J1292" s="575" t="s">
        <v>3441</v>
      </c>
      <c r="K1292" s="575" t="s">
        <v>3441</v>
      </c>
      <c r="L1292" s="575" t="s">
        <v>3441</v>
      </c>
      <c r="M1292" s="575" t="s">
        <v>3441</v>
      </c>
    </row>
    <row r="1293" spans="1:13" s="575" customFormat="1" x14ac:dyDescent="0.3">
      <c r="A1293" s="575">
        <v>526195</v>
      </c>
      <c r="B1293" s="613" t="s">
        <v>1885</v>
      </c>
      <c r="C1293" s="575" t="s">
        <v>3441</v>
      </c>
      <c r="D1293" s="575" t="s">
        <v>3441</v>
      </c>
      <c r="E1293" s="575" t="s">
        <v>3441</v>
      </c>
      <c r="F1293" s="575" t="s">
        <v>3441</v>
      </c>
      <c r="G1293" s="575" t="s">
        <v>3441</v>
      </c>
      <c r="H1293" s="575" t="s">
        <v>3441</v>
      </c>
      <c r="I1293" s="575" t="s">
        <v>3441</v>
      </c>
      <c r="J1293" s="575" t="s">
        <v>3441</v>
      </c>
      <c r="K1293" s="575" t="s">
        <v>3441</v>
      </c>
      <c r="L1293" s="575" t="s">
        <v>3441</v>
      </c>
      <c r="M1293" s="575" t="s">
        <v>3441</v>
      </c>
    </row>
    <row r="1294" spans="1:13" s="575" customFormat="1" x14ac:dyDescent="0.3">
      <c r="A1294" s="575">
        <v>526221</v>
      </c>
      <c r="B1294" s="613" t="s">
        <v>1885</v>
      </c>
      <c r="C1294" s="575" t="s">
        <v>3441</v>
      </c>
      <c r="D1294" s="575" t="s">
        <v>3441</v>
      </c>
      <c r="E1294" s="575" t="s">
        <v>3441</v>
      </c>
      <c r="F1294" s="575" t="s">
        <v>3441</v>
      </c>
      <c r="G1294" s="575" t="s">
        <v>3441</v>
      </c>
      <c r="H1294" s="575" t="s">
        <v>3441</v>
      </c>
      <c r="I1294" s="575" t="s">
        <v>3441</v>
      </c>
      <c r="J1294" s="575" t="s">
        <v>3441</v>
      </c>
      <c r="K1294" s="575" t="s">
        <v>3441</v>
      </c>
      <c r="L1294" s="575" t="s">
        <v>3441</v>
      </c>
      <c r="M1294" s="575" t="s">
        <v>3441</v>
      </c>
    </row>
    <row r="1295" spans="1:13" s="575" customFormat="1" x14ac:dyDescent="0.3">
      <c r="A1295" s="575">
        <v>526229</v>
      </c>
      <c r="B1295" s="613" t="s">
        <v>1885</v>
      </c>
      <c r="C1295" s="575" t="s">
        <v>3441</v>
      </c>
      <c r="D1295" s="575" t="s">
        <v>3441</v>
      </c>
      <c r="E1295" s="575" t="s">
        <v>3441</v>
      </c>
      <c r="F1295" s="575" t="s">
        <v>3441</v>
      </c>
      <c r="G1295" s="575" t="s">
        <v>3441</v>
      </c>
      <c r="H1295" s="575" t="s">
        <v>3441</v>
      </c>
      <c r="I1295" s="575" t="s">
        <v>3441</v>
      </c>
      <c r="J1295" s="575" t="s">
        <v>3441</v>
      </c>
      <c r="K1295" s="575" t="s">
        <v>3441</v>
      </c>
      <c r="L1295" s="575" t="s">
        <v>3441</v>
      </c>
      <c r="M1295" s="575" t="s">
        <v>3441</v>
      </c>
    </row>
    <row r="1296" spans="1:13" s="575" customFormat="1" x14ac:dyDescent="0.3">
      <c r="A1296" s="575">
        <v>526230</v>
      </c>
      <c r="B1296" s="613" t="s">
        <v>1885</v>
      </c>
      <c r="C1296" s="575" t="s">
        <v>3441</v>
      </c>
      <c r="D1296" s="575" t="s">
        <v>3441</v>
      </c>
      <c r="E1296" s="575" t="s">
        <v>3441</v>
      </c>
      <c r="F1296" s="575" t="s">
        <v>3441</v>
      </c>
      <c r="G1296" s="575" t="s">
        <v>3441</v>
      </c>
      <c r="H1296" s="575" t="s">
        <v>3441</v>
      </c>
      <c r="I1296" s="575" t="s">
        <v>3441</v>
      </c>
      <c r="J1296" s="575" t="s">
        <v>3441</v>
      </c>
      <c r="K1296" s="575" t="s">
        <v>3441</v>
      </c>
      <c r="L1296" s="575" t="s">
        <v>3441</v>
      </c>
      <c r="M1296" s="575" t="s">
        <v>3441</v>
      </c>
    </row>
    <row r="1297" spans="1:13" s="575" customFormat="1" x14ac:dyDescent="0.3">
      <c r="A1297" s="575">
        <v>526249</v>
      </c>
      <c r="B1297" s="613" t="s">
        <v>1885</v>
      </c>
      <c r="C1297" s="575" t="s">
        <v>3441</v>
      </c>
      <c r="D1297" s="575" t="s">
        <v>3441</v>
      </c>
      <c r="E1297" s="575" t="s">
        <v>3441</v>
      </c>
      <c r="F1297" s="575" t="s">
        <v>3441</v>
      </c>
      <c r="G1297" s="575" t="s">
        <v>3441</v>
      </c>
      <c r="H1297" s="575" t="s">
        <v>3441</v>
      </c>
      <c r="I1297" s="575" t="s">
        <v>3441</v>
      </c>
      <c r="J1297" s="575" t="s">
        <v>3441</v>
      </c>
      <c r="K1297" s="575" t="s">
        <v>3441</v>
      </c>
      <c r="L1297" s="575" t="s">
        <v>3441</v>
      </c>
      <c r="M1297" s="575" t="s">
        <v>3441</v>
      </c>
    </row>
    <row r="1298" spans="1:13" s="575" customFormat="1" x14ac:dyDescent="0.3">
      <c r="A1298" s="575">
        <v>526276</v>
      </c>
      <c r="B1298" s="613" t="s">
        <v>1885</v>
      </c>
      <c r="C1298" s="575" t="s">
        <v>3441</v>
      </c>
      <c r="D1298" s="575" t="s">
        <v>3441</v>
      </c>
      <c r="E1298" s="575" t="s">
        <v>3441</v>
      </c>
      <c r="F1298" s="575" t="s">
        <v>3441</v>
      </c>
      <c r="G1298" s="575" t="s">
        <v>3441</v>
      </c>
      <c r="H1298" s="575" t="s">
        <v>3441</v>
      </c>
      <c r="I1298" s="575" t="s">
        <v>3441</v>
      </c>
      <c r="J1298" s="575" t="s">
        <v>3441</v>
      </c>
      <c r="K1298" s="575" t="s">
        <v>3441</v>
      </c>
      <c r="L1298" s="575" t="s">
        <v>3441</v>
      </c>
      <c r="M1298" s="575" t="s">
        <v>3441</v>
      </c>
    </row>
    <row r="1299" spans="1:13" s="575" customFormat="1" x14ac:dyDescent="0.3">
      <c r="A1299" s="575">
        <v>526282</v>
      </c>
      <c r="B1299" s="613" t="s">
        <v>1885</v>
      </c>
      <c r="C1299" s="575" t="s">
        <v>3441</v>
      </c>
      <c r="D1299" s="575" t="s">
        <v>3441</v>
      </c>
      <c r="E1299" s="575" t="s">
        <v>3441</v>
      </c>
      <c r="F1299" s="575" t="s">
        <v>3441</v>
      </c>
      <c r="G1299" s="575" t="s">
        <v>3441</v>
      </c>
      <c r="H1299" s="575" t="s">
        <v>3441</v>
      </c>
      <c r="I1299" s="575" t="s">
        <v>3441</v>
      </c>
      <c r="J1299" s="575" t="s">
        <v>3441</v>
      </c>
      <c r="K1299" s="575" t="s">
        <v>3441</v>
      </c>
      <c r="L1299" s="575" t="s">
        <v>3441</v>
      </c>
      <c r="M1299" s="575" t="s">
        <v>3441</v>
      </c>
    </row>
    <row r="1300" spans="1:13" s="575" customFormat="1" x14ac:dyDescent="0.3">
      <c r="A1300" s="575">
        <v>526284</v>
      </c>
      <c r="B1300" s="613" t="s">
        <v>1885</v>
      </c>
      <c r="C1300" s="575" t="s">
        <v>3441</v>
      </c>
      <c r="D1300" s="575" t="s">
        <v>3441</v>
      </c>
      <c r="E1300" s="575" t="s">
        <v>3441</v>
      </c>
      <c r="F1300" s="575" t="s">
        <v>3441</v>
      </c>
      <c r="G1300" s="575" t="s">
        <v>3441</v>
      </c>
      <c r="H1300" s="575" t="s">
        <v>3441</v>
      </c>
      <c r="I1300" s="575" t="s">
        <v>3441</v>
      </c>
      <c r="J1300" s="575" t="s">
        <v>3441</v>
      </c>
      <c r="K1300" s="575" t="s">
        <v>3441</v>
      </c>
      <c r="L1300" s="575" t="s">
        <v>3441</v>
      </c>
      <c r="M1300" s="575" t="s">
        <v>3441</v>
      </c>
    </row>
    <row r="1301" spans="1:13" s="575" customFormat="1" x14ac:dyDescent="0.3">
      <c r="A1301" s="575">
        <v>526292</v>
      </c>
      <c r="B1301" s="613" t="s">
        <v>1885</v>
      </c>
      <c r="C1301" s="575" t="s">
        <v>3441</v>
      </c>
      <c r="D1301" s="575" t="s">
        <v>3441</v>
      </c>
      <c r="E1301" s="575" t="s">
        <v>3441</v>
      </c>
      <c r="F1301" s="575" t="s">
        <v>3441</v>
      </c>
      <c r="G1301" s="575" t="s">
        <v>3441</v>
      </c>
      <c r="H1301" s="575" t="s">
        <v>3441</v>
      </c>
      <c r="I1301" s="575" t="s">
        <v>3441</v>
      </c>
      <c r="J1301" s="575" t="s">
        <v>3441</v>
      </c>
      <c r="K1301" s="575" t="s">
        <v>3441</v>
      </c>
      <c r="L1301" s="575" t="s">
        <v>3441</v>
      </c>
      <c r="M1301" s="575" t="s">
        <v>3441</v>
      </c>
    </row>
    <row r="1302" spans="1:13" s="575" customFormat="1" x14ac:dyDescent="0.3">
      <c r="A1302" s="575">
        <v>526293</v>
      </c>
      <c r="B1302" s="613" t="s">
        <v>1885</v>
      </c>
      <c r="C1302" s="575" t="s">
        <v>3441</v>
      </c>
      <c r="D1302" s="575" t="s">
        <v>3441</v>
      </c>
      <c r="E1302" s="575" t="s">
        <v>3441</v>
      </c>
      <c r="F1302" s="575" t="s">
        <v>3441</v>
      </c>
      <c r="G1302" s="575" t="s">
        <v>3441</v>
      </c>
      <c r="H1302" s="575" t="s">
        <v>3441</v>
      </c>
      <c r="I1302" s="575" t="s">
        <v>3441</v>
      </c>
      <c r="J1302" s="575" t="s">
        <v>3441</v>
      </c>
      <c r="K1302" s="575" t="s">
        <v>3441</v>
      </c>
      <c r="L1302" s="575" t="s">
        <v>3441</v>
      </c>
      <c r="M1302" s="575" t="s">
        <v>3441</v>
      </c>
    </row>
    <row r="1303" spans="1:13" s="575" customFormat="1" x14ac:dyDescent="0.3">
      <c r="A1303" s="575">
        <v>526314</v>
      </c>
      <c r="B1303" s="613" t="s">
        <v>1885</v>
      </c>
      <c r="C1303" s="575" t="s">
        <v>3441</v>
      </c>
      <c r="D1303" s="575" t="s">
        <v>3441</v>
      </c>
      <c r="E1303" s="575" t="s">
        <v>3441</v>
      </c>
      <c r="F1303" s="575" t="s">
        <v>3441</v>
      </c>
      <c r="G1303" s="575" t="s">
        <v>3441</v>
      </c>
      <c r="H1303" s="575" t="s">
        <v>3441</v>
      </c>
      <c r="I1303" s="575" t="s">
        <v>3441</v>
      </c>
      <c r="J1303" s="575" t="s">
        <v>3441</v>
      </c>
      <c r="K1303" s="575" t="s">
        <v>3441</v>
      </c>
      <c r="L1303" s="575" t="s">
        <v>3441</v>
      </c>
      <c r="M1303" s="575" t="s">
        <v>3441</v>
      </c>
    </row>
    <row r="1304" spans="1:13" s="575" customFormat="1" x14ac:dyDescent="0.3">
      <c r="A1304" s="575">
        <v>526317</v>
      </c>
      <c r="B1304" s="613" t="s">
        <v>1885</v>
      </c>
      <c r="C1304" s="575" t="s">
        <v>3441</v>
      </c>
      <c r="D1304" s="575" t="s">
        <v>3441</v>
      </c>
      <c r="E1304" s="575" t="s">
        <v>3441</v>
      </c>
      <c r="F1304" s="575" t="s">
        <v>3441</v>
      </c>
      <c r="G1304" s="575" t="s">
        <v>3441</v>
      </c>
      <c r="H1304" s="575" t="s">
        <v>3441</v>
      </c>
      <c r="I1304" s="575" t="s">
        <v>3441</v>
      </c>
      <c r="J1304" s="575" t="s">
        <v>3441</v>
      </c>
      <c r="K1304" s="575" t="s">
        <v>3441</v>
      </c>
      <c r="L1304" s="575" t="s">
        <v>3441</v>
      </c>
      <c r="M1304" s="575" t="s">
        <v>3441</v>
      </c>
    </row>
    <row r="1305" spans="1:13" s="575" customFormat="1" x14ac:dyDescent="0.3">
      <c r="A1305" s="575">
        <v>526342</v>
      </c>
      <c r="B1305" s="613" t="s">
        <v>1885</v>
      </c>
      <c r="C1305" s="575" t="s">
        <v>3441</v>
      </c>
      <c r="D1305" s="575" t="s">
        <v>3441</v>
      </c>
      <c r="E1305" s="575" t="s">
        <v>3441</v>
      </c>
      <c r="F1305" s="575" t="s">
        <v>3441</v>
      </c>
      <c r="G1305" s="575" t="s">
        <v>3441</v>
      </c>
      <c r="H1305" s="575" t="s">
        <v>3441</v>
      </c>
      <c r="I1305" s="575" t="s">
        <v>3441</v>
      </c>
      <c r="J1305" s="575" t="s">
        <v>3441</v>
      </c>
      <c r="K1305" s="575" t="s">
        <v>3441</v>
      </c>
      <c r="L1305" s="575" t="s">
        <v>3441</v>
      </c>
      <c r="M1305" s="575" t="s">
        <v>3441</v>
      </c>
    </row>
    <row r="1306" spans="1:13" s="575" customFormat="1" x14ac:dyDescent="0.3">
      <c r="A1306" s="575">
        <v>516230</v>
      </c>
      <c r="B1306" s="613" t="s">
        <v>1885</v>
      </c>
      <c r="C1306" s="575" t="s">
        <v>3441</v>
      </c>
      <c r="D1306" s="575" t="s">
        <v>3441</v>
      </c>
      <c r="E1306" s="575" t="s">
        <v>3441</v>
      </c>
      <c r="F1306" s="575" t="s">
        <v>3441</v>
      </c>
      <c r="G1306" s="575" t="s">
        <v>3441</v>
      </c>
      <c r="H1306" s="575" t="s">
        <v>3441</v>
      </c>
      <c r="I1306" s="575" t="s">
        <v>3441</v>
      </c>
      <c r="J1306" s="575" t="s">
        <v>3441</v>
      </c>
      <c r="K1306" s="575" t="s">
        <v>3441</v>
      </c>
      <c r="L1306" s="575" t="s">
        <v>3441</v>
      </c>
      <c r="M1306" s="575" t="s">
        <v>3441</v>
      </c>
    </row>
    <row r="1307" spans="1:13" s="575" customFormat="1" x14ac:dyDescent="0.3">
      <c r="A1307" s="575">
        <v>516612</v>
      </c>
      <c r="B1307" s="613" t="s">
        <v>1885</v>
      </c>
      <c r="C1307" s="575" t="s">
        <v>3441</v>
      </c>
      <c r="D1307" s="575" t="s">
        <v>3441</v>
      </c>
      <c r="E1307" s="575" t="s">
        <v>3441</v>
      </c>
      <c r="F1307" s="575" t="s">
        <v>3441</v>
      </c>
      <c r="G1307" s="575" t="s">
        <v>3441</v>
      </c>
      <c r="H1307" s="575" t="s">
        <v>3441</v>
      </c>
      <c r="I1307" s="575" t="s">
        <v>3441</v>
      </c>
      <c r="J1307" s="575" t="s">
        <v>3441</v>
      </c>
      <c r="K1307" s="575" t="s">
        <v>3441</v>
      </c>
      <c r="L1307" s="575" t="s">
        <v>3441</v>
      </c>
      <c r="M1307" s="575" t="s">
        <v>3441</v>
      </c>
    </row>
    <row r="1308" spans="1:13" s="575" customFormat="1" x14ac:dyDescent="0.3">
      <c r="A1308" s="575">
        <v>513637</v>
      </c>
      <c r="B1308" s="575" t="s">
        <v>1885</v>
      </c>
      <c r="C1308" s="575" t="s">
        <v>3441</v>
      </c>
      <c r="D1308" s="575" t="s">
        <v>3441</v>
      </c>
      <c r="E1308" s="575" t="s">
        <v>3441</v>
      </c>
      <c r="F1308" s="575" t="s">
        <v>3441</v>
      </c>
      <c r="G1308" s="575" t="s">
        <v>3441</v>
      </c>
      <c r="H1308" s="575" t="s">
        <v>3441</v>
      </c>
      <c r="I1308" s="575" t="s">
        <v>3441</v>
      </c>
      <c r="J1308" s="575" t="s">
        <v>3441</v>
      </c>
      <c r="K1308" s="575" t="s">
        <v>3441</v>
      </c>
      <c r="L1308" s="575" t="s">
        <v>3441</v>
      </c>
      <c r="M1308" s="575" t="s">
        <v>3441</v>
      </c>
    </row>
    <row r="1309" spans="1:13" s="575" customFormat="1" x14ac:dyDescent="0.3">
      <c r="A1309" s="575">
        <v>514994</v>
      </c>
      <c r="B1309" s="575" t="s">
        <v>1885</v>
      </c>
      <c r="C1309" s="575" t="s">
        <v>3441</v>
      </c>
      <c r="D1309" s="575" t="s">
        <v>3441</v>
      </c>
      <c r="E1309" s="575" t="s">
        <v>3441</v>
      </c>
      <c r="F1309" s="575" t="s">
        <v>3441</v>
      </c>
      <c r="G1309" s="575" t="s">
        <v>3441</v>
      </c>
      <c r="H1309" s="575" t="s">
        <v>3441</v>
      </c>
      <c r="I1309" s="575" t="s">
        <v>3441</v>
      </c>
      <c r="J1309" s="575" t="s">
        <v>3441</v>
      </c>
      <c r="K1309" s="575" t="s">
        <v>3441</v>
      </c>
      <c r="L1309" s="575" t="s">
        <v>3441</v>
      </c>
      <c r="M1309" s="575" t="s">
        <v>3441</v>
      </c>
    </row>
    <row r="1310" spans="1:13" s="575" customFormat="1" x14ac:dyDescent="0.3">
      <c r="A1310" s="575">
        <v>515506</v>
      </c>
      <c r="B1310" s="575" t="s">
        <v>1885</v>
      </c>
      <c r="C1310" s="575" t="s">
        <v>3441</v>
      </c>
      <c r="D1310" s="575" t="s">
        <v>3441</v>
      </c>
      <c r="E1310" s="575" t="s">
        <v>3441</v>
      </c>
      <c r="F1310" s="575" t="s">
        <v>3441</v>
      </c>
      <c r="G1310" s="575" t="s">
        <v>3441</v>
      </c>
      <c r="H1310" s="575" t="s">
        <v>3441</v>
      </c>
      <c r="I1310" s="575" t="s">
        <v>3441</v>
      </c>
      <c r="J1310" s="575" t="s">
        <v>3441</v>
      </c>
      <c r="K1310" s="575" t="s">
        <v>3441</v>
      </c>
      <c r="L1310" s="575" t="s">
        <v>3441</v>
      </c>
      <c r="M1310" s="575" t="s">
        <v>3441</v>
      </c>
    </row>
    <row r="1311" spans="1:13" s="575" customFormat="1" x14ac:dyDescent="0.3">
      <c r="A1311" s="575">
        <v>520150</v>
      </c>
      <c r="B1311" s="575" t="s">
        <v>1885</v>
      </c>
      <c r="C1311" s="575" t="s">
        <v>3441</v>
      </c>
      <c r="D1311" s="575" t="s">
        <v>3441</v>
      </c>
      <c r="E1311" s="575" t="s">
        <v>3441</v>
      </c>
      <c r="F1311" s="575" t="s">
        <v>3441</v>
      </c>
      <c r="G1311" s="575" t="s">
        <v>3441</v>
      </c>
      <c r="H1311" s="575" t="s">
        <v>3441</v>
      </c>
      <c r="I1311" s="575" t="s">
        <v>3441</v>
      </c>
      <c r="J1311" s="575" t="s">
        <v>3441</v>
      </c>
      <c r="K1311" s="575" t="s">
        <v>3441</v>
      </c>
      <c r="L1311" s="575" t="s">
        <v>3441</v>
      </c>
      <c r="M1311" s="575" t="s">
        <v>3441</v>
      </c>
    </row>
    <row r="1312" spans="1:13" s="575" customFormat="1" x14ac:dyDescent="0.3">
      <c r="A1312" s="575">
        <v>520568</v>
      </c>
      <c r="B1312" s="575" t="s">
        <v>1885</v>
      </c>
      <c r="C1312" s="575" t="s">
        <v>3441</v>
      </c>
      <c r="D1312" s="575" t="s">
        <v>3441</v>
      </c>
      <c r="E1312" s="575" t="s">
        <v>3441</v>
      </c>
      <c r="F1312" s="575" t="s">
        <v>3441</v>
      </c>
      <c r="G1312" s="575" t="s">
        <v>3441</v>
      </c>
      <c r="H1312" s="575" t="s">
        <v>3441</v>
      </c>
      <c r="I1312" s="575" t="s">
        <v>3441</v>
      </c>
      <c r="J1312" s="575" t="s">
        <v>3441</v>
      </c>
      <c r="K1312" s="575" t="s">
        <v>3441</v>
      </c>
      <c r="L1312" s="575" t="s">
        <v>3441</v>
      </c>
      <c r="M1312" s="575" t="s">
        <v>3441</v>
      </c>
    </row>
    <row r="1313" spans="1:13" s="575" customFormat="1" x14ac:dyDescent="0.3">
      <c r="A1313" s="575">
        <v>511548</v>
      </c>
      <c r="B1313" s="575" t="s">
        <v>1885</v>
      </c>
      <c r="C1313" s="575" t="s">
        <v>3441</v>
      </c>
      <c r="D1313" s="575" t="s">
        <v>3441</v>
      </c>
      <c r="E1313" s="575" t="s">
        <v>3441</v>
      </c>
      <c r="F1313" s="575" t="s">
        <v>3441</v>
      </c>
      <c r="G1313" s="575" t="s">
        <v>3441</v>
      </c>
      <c r="H1313" s="575" t="s">
        <v>3441</v>
      </c>
      <c r="I1313" s="575" t="s">
        <v>3441</v>
      </c>
      <c r="J1313" s="575" t="s">
        <v>3441</v>
      </c>
      <c r="K1313" s="575" t="s">
        <v>3441</v>
      </c>
      <c r="L1313" s="575" t="s">
        <v>3441</v>
      </c>
      <c r="M1313" s="575" t="s">
        <v>3441</v>
      </c>
    </row>
    <row r="1314" spans="1:13" s="575" customFormat="1" x14ac:dyDescent="0.3">
      <c r="A1314" s="575">
        <v>513843</v>
      </c>
      <c r="B1314" s="575" t="s">
        <v>1885</v>
      </c>
      <c r="C1314" s="575" t="s">
        <v>3441</v>
      </c>
      <c r="D1314" s="575" t="s">
        <v>3441</v>
      </c>
      <c r="E1314" s="575" t="s">
        <v>3441</v>
      </c>
      <c r="F1314" s="575" t="s">
        <v>3441</v>
      </c>
      <c r="G1314" s="575" t="s">
        <v>3441</v>
      </c>
      <c r="H1314" s="575" t="s">
        <v>3441</v>
      </c>
      <c r="I1314" s="575" t="s">
        <v>3441</v>
      </c>
      <c r="J1314" s="575" t="s">
        <v>3441</v>
      </c>
      <c r="K1314" s="575" t="s">
        <v>3441</v>
      </c>
      <c r="L1314" s="575" t="s">
        <v>3441</v>
      </c>
      <c r="M1314" s="575" t="s">
        <v>3441</v>
      </c>
    </row>
    <row r="1315" spans="1:13" s="575" customFormat="1" x14ac:dyDescent="0.3">
      <c r="A1315" s="575">
        <v>514216</v>
      </c>
      <c r="B1315" s="575" t="s">
        <v>1885</v>
      </c>
      <c r="C1315" s="575" t="s">
        <v>3441</v>
      </c>
      <c r="D1315" s="575" t="s">
        <v>3441</v>
      </c>
      <c r="E1315" s="575" t="s">
        <v>3441</v>
      </c>
      <c r="F1315" s="575" t="s">
        <v>3441</v>
      </c>
      <c r="G1315" s="575" t="s">
        <v>3441</v>
      </c>
      <c r="H1315" s="575" t="s">
        <v>3441</v>
      </c>
      <c r="I1315" s="575" t="s">
        <v>3441</v>
      </c>
      <c r="J1315" s="575" t="s">
        <v>3441</v>
      </c>
      <c r="K1315" s="575" t="s">
        <v>3441</v>
      </c>
      <c r="L1315" s="575" t="s">
        <v>3441</v>
      </c>
      <c r="M1315" s="575" t="s">
        <v>3441</v>
      </c>
    </row>
    <row r="1316" spans="1:13" s="575" customFormat="1" x14ac:dyDescent="0.3">
      <c r="A1316" s="575">
        <v>514230</v>
      </c>
      <c r="B1316" s="575" t="s">
        <v>1885</v>
      </c>
      <c r="C1316" s="575" t="s">
        <v>3441</v>
      </c>
      <c r="D1316" s="575" t="s">
        <v>3441</v>
      </c>
      <c r="E1316" s="575" t="s">
        <v>3441</v>
      </c>
      <c r="F1316" s="575" t="s">
        <v>3441</v>
      </c>
      <c r="G1316" s="575" t="s">
        <v>3441</v>
      </c>
      <c r="H1316" s="575" t="s">
        <v>3441</v>
      </c>
      <c r="I1316" s="575" t="s">
        <v>3441</v>
      </c>
      <c r="J1316" s="575" t="s">
        <v>3441</v>
      </c>
      <c r="K1316" s="575" t="s">
        <v>3441</v>
      </c>
      <c r="L1316" s="575" t="s">
        <v>3441</v>
      </c>
      <c r="M1316" s="575" t="s">
        <v>3441</v>
      </c>
    </row>
    <row r="1317" spans="1:13" s="575" customFormat="1" x14ac:dyDescent="0.3">
      <c r="A1317" s="575">
        <v>514231</v>
      </c>
      <c r="B1317" s="575" t="s">
        <v>1885</v>
      </c>
      <c r="C1317" s="575" t="s">
        <v>3441</v>
      </c>
      <c r="D1317" s="575" t="s">
        <v>3441</v>
      </c>
      <c r="E1317" s="575" t="s">
        <v>3441</v>
      </c>
      <c r="F1317" s="575" t="s">
        <v>3441</v>
      </c>
      <c r="G1317" s="575" t="s">
        <v>3441</v>
      </c>
      <c r="H1317" s="575" t="s">
        <v>3441</v>
      </c>
      <c r="I1317" s="575" t="s">
        <v>3441</v>
      </c>
      <c r="J1317" s="575" t="s">
        <v>3441</v>
      </c>
      <c r="K1317" s="575" t="s">
        <v>3441</v>
      </c>
      <c r="L1317" s="575" t="s">
        <v>3441</v>
      </c>
      <c r="M1317" s="575" t="s">
        <v>3441</v>
      </c>
    </row>
    <row r="1318" spans="1:13" s="575" customFormat="1" x14ac:dyDescent="0.3">
      <c r="A1318" s="575">
        <v>514391</v>
      </c>
      <c r="B1318" s="575" t="s">
        <v>1885</v>
      </c>
      <c r="C1318" s="575" t="s">
        <v>3441</v>
      </c>
      <c r="D1318" s="575" t="s">
        <v>3441</v>
      </c>
      <c r="E1318" s="575" t="s">
        <v>3441</v>
      </c>
      <c r="F1318" s="575" t="s">
        <v>3441</v>
      </c>
      <c r="G1318" s="575" t="s">
        <v>3441</v>
      </c>
      <c r="H1318" s="575" t="s">
        <v>3441</v>
      </c>
      <c r="I1318" s="575" t="s">
        <v>3441</v>
      </c>
      <c r="J1318" s="575" t="s">
        <v>3441</v>
      </c>
      <c r="K1318" s="575" t="s">
        <v>3441</v>
      </c>
      <c r="L1318" s="575" t="s">
        <v>3441</v>
      </c>
      <c r="M1318" s="575" t="s">
        <v>3441</v>
      </c>
    </row>
    <row r="1319" spans="1:13" s="575" customFormat="1" x14ac:dyDescent="0.3">
      <c r="A1319" s="575">
        <v>514634</v>
      </c>
      <c r="B1319" s="575" t="s">
        <v>1885</v>
      </c>
      <c r="C1319" s="575" t="s">
        <v>3441</v>
      </c>
      <c r="D1319" s="575" t="s">
        <v>3441</v>
      </c>
      <c r="E1319" s="575" t="s">
        <v>3441</v>
      </c>
      <c r="F1319" s="575" t="s">
        <v>3441</v>
      </c>
      <c r="G1319" s="575" t="s">
        <v>3441</v>
      </c>
      <c r="H1319" s="575" t="s">
        <v>3441</v>
      </c>
      <c r="I1319" s="575" t="s">
        <v>3441</v>
      </c>
      <c r="J1319" s="575" t="s">
        <v>3441</v>
      </c>
      <c r="K1319" s="575" t="s">
        <v>3441</v>
      </c>
      <c r="L1319" s="575" t="s">
        <v>3441</v>
      </c>
      <c r="M1319" s="575" t="s">
        <v>3441</v>
      </c>
    </row>
    <row r="1320" spans="1:13" s="575" customFormat="1" x14ac:dyDescent="0.3">
      <c r="A1320" s="575">
        <v>514891</v>
      </c>
      <c r="B1320" s="575" t="s">
        <v>1885</v>
      </c>
      <c r="C1320" s="575" t="s">
        <v>3441</v>
      </c>
      <c r="D1320" s="575" t="s">
        <v>3441</v>
      </c>
      <c r="E1320" s="575" t="s">
        <v>3441</v>
      </c>
      <c r="F1320" s="575" t="s">
        <v>3441</v>
      </c>
      <c r="G1320" s="575" t="s">
        <v>3441</v>
      </c>
      <c r="H1320" s="575" t="s">
        <v>3441</v>
      </c>
      <c r="I1320" s="575" t="s">
        <v>3441</v>
      </c>
      <c r="J1320" s="575" t="s">
        <v>3441</v>
      </c>
      <c r="K1320" s="575" t="s">
        <v>3441</v>
      </c>
      <c r="L1320" s="575" t="s">
        <v>3441</v>
      </c>
      <c r="M1320" s="575" t="s">
        <v>3441</v>
      </c>
    </row>
    <row r="1321" spans="1:13" s="575" customFormat="1" x14ac:dyDescent="0.3">
      <c r="A1321" s="575">
        <v>515162</v>
      </c>
      <c r="B1321" s="575" t="s">
        <v>1885</v>
      </c>
      <c r="C1321" s="575" t="s">
        <v>3441</v>
      </c>
      <c r="D1321" s="575" t="s">
        <v>3441</v>
      </c>
      <c r="E1321" s="575" t="s">
        <v>3441</v>
      </c>
      <c r="F1321" s="575" t="s">
        <v>3441</v>
      </c>
      <c r="G1321" s="575" t="s">
        <v>3441</v>
      </c>
      <c r="H1321" s="575" t="s">
        <v>3441</v>
      </c>
      <c r="I1321" s="575" t="s">
        <v>3441</v>
      </c>
      <c r="J1321" s="575" t="s">
        <v>3441</v>
      </c>
      <c r="K1321" s="575" t="s">
        <v>3441</v>
      </c>
      <c r="L1321" s="575" t="s">
        <v>3441</v>
      </c>
      <c r="M1321" s="575" t="s">
        <v>3441</v>
      </c>
    </row>
    <row r="1322" spans="1:13" s="575" customFormat="1" x14ac:dyDescent="0.3">
      <c r="A1322" s="575">
        <v>515253</v>
      </c>
      <c r="B1322" s="575" t="s">
        <v>1885</v>
      </c>
      <c r="C1322" s="575" t="s">
        <v>3441</v>
      </c>
      <c r="D1322" s="575" t="s">
        <v>3441</v>
      </c>
      <c r="E1322" s="575" t="s">
        <v>3441</v>
      </c>
      <c r="F1322" s="575" t="s">
        <v>3441</v>
      </c>
      <c r="G1322" s="575" t="s">
        <v>3441</v>
      </c>
      <c r="H1322" s="575" t="s">
        <v>3441</v>
      </c>
      <c r="I1322" s="575" t="s">
        <v>3441</v>
      </c>
      <c r="J1322" s="575" t="s">
        <v>3441</v>
      </c>
      <c r="K1322" s="575" t="s">
        <v>3441</v>
      </c>
      <c r="L1322" s="575" t="s">
        <v>3441</v>
      </c>
      <c r="M1322" s="575" t="s">
        <v>3441</v>
      </c>
    </row>
    <row r="1323" spans="1:13" s="575" customFormat="1" x14ac:dyDescent="0.3">
      <c r="A1323" s="575">
        <v>515474</v>
      </c>
      <c r="B1323" s="575" t="s">
        <v>1885</v>
      </c>
      <c r="C1323" s="575" t="s">
        <v>3441</v>
      </c>
      <c r="D1323" s="575" t="s">
        <v>3441</v>
      </c>
      <c r="E1323" s="575" t="s">
        <v>3441</v>
      </c>
      <c r="F1323" s="575" t="s">
        <v>3441</v>
      </c>
      <c r="G1323" s="575" t="s">
        <v>3441</v>
      </c>
      <c r="H1323" s="575" t="s">
        <v>3441</v>
      </c>
      <c r="I1323" s="575" t="s">
        <v>3441</v>
      </c>
      <c r="J1323" s="575" t="s">
        <v>3441</v>
      </c>
      <c r="K1323" s="575" t="s">
        <v>3441</v>
      </c>
      <c r="L1323" s="575" t="s">
        <v>3441</v>
      </c>
      <c r="M1323" s="575" t="s">
        <v>3441</v>
      </c>
    </row>
    <row r="1324" spans="1:13" s="575" customFormat="1" x14ac:dyDescent="0.3">
      <c r="A1324" s="575">
        <v>515505</v>
      </c>
      <c r="B1324" s="575" t="s">
        <v>1885</v>
      </c>
      <c r="C1324" s="575" t="s">
        <v>3441</v>
      </c>
      <c r="D1324" s="575" t="s">
        <v>3441</v>
      </c>
      <c r="E1324" s="575" t="s">
        <v>3441</v>
      </c>
      <c r="F1324" s="575" t="s">
        <v>3441</v>
      </c>
      <c r="G1324" s="575" t="s">
        <v>3441</v>
      </c>
      <c r="H1324" s="575" t="s">
        <v>3441</v>
      </c>
      <c r="I1324" s="575" t="s">
        <v>3441</v>
      </c>
      <c r="J1324" s="575" t="s">
        <v>3441</v>
      </c>
      <c r="K1324" s="575" t="s">
        <v>3441</v>
      </c>
      <c r="L1324" s="575" t="s">
        <v>3441</v>
      </c>
      <c r="M1324" s="575" t="s">
        <v>3441</v>
      </c>
    </row>
    <row r="1325" spans="1:13" s="575" customFormat="1" x14ac:dyDescent="0.3">
      <c r="A1325" s="575">
        <v>515716</v>
      </c>
      <c r="B1325" s="575" t="s">
        <v>1885</v>
      </c>
      <c r="C1325" s="575" t="s">
        <v>3441</v>
      </c>
      <c r="D1325" s="575" t="s">
        <v>3441</v>
      </c>
      <c r="E1325" s="575" t="s">
        <v>3441</v>
      </c>
      <c r="F1325" s="575" t="s">
        <v>3441</v>
      </c>
      <c r="G1325" s="575" t="s">
        <v>3441</v>
      </c>
      <c r="H1325" s="575" t="s">
        <v>3441</v>
      </c>
      <c r="I1325" s="575" t="s">
        <v>3441</v>
      </c>
      <c r="J1325" s="575" t="s">
        <v>3441</v>
      </c>
      <c r="K1325" s="575" t="s">
        <v>3441</v>
      </c>
      <c r="L1325" s="575" t="s">
        <v>3441</v>
      </c>
      <c r="M1325" s="575" t="s">
        <v>3441</v>
      </c>
    </row>
    <row r="1326" spans="1:13" s="575" customFormat="1" x14ac:dyDescent="0.3">
      <c r="A1326" s="575">
        <v>516151</v>
      </c>
      <c r="B1326" s="575" t="s">
        <v>1885</v>
      </c>
      <c r="C1326" s="575" t="s">
        <v>3441</v>
      </c>
      <c r="D1326" s="575" t="s">
        <v>3441</v>
      </c>
      <c r="E1326" s="575" t="s">
        <v>3441</v>
      </c>
      <c r="F1326" s="575" t="s">
        <v>3441</v>
      </c>
      <c r="G1326" s="575" t="s">
        <v>3441</v>
      </c>
      <c r="H1326" s="575" t="s">
        <v>3441</v>
      </c>
      <c r="I1326" s="575" t="s">
        <v>3441</v>
      </c>
      <c r="J1326" s="575" t="s">
        <v>3441</v>
      </c>
      <c r="K1326" s="575" t="s">
        <v>3441</v>
      </c>
      <c r="L1326" s="575" t="s">
        <v>3441</v>
      </c>
      <c r="M1326" s="575" t="s">
        <v>3441</v>
      </c>
    </row>
    <row r="1327" spans="1:13" s="575" customFormat="1" x14ac:dyDescent="0.3">
      <c r="A1327" s="575">
        <v>516271</v>
      </c>
      <c r="B1327" s="575" t="s">
        <v>1885</v>
      </c>
      <c r="C1327" s="575" t="s">
        <v>3441</v>
      </c>
      <c r="D1327" s="575" t="s">
        <v>3441</v>
      </c>
      <c r="E1327" s="575" t="s">
        <v>3441</v>
      </c>
      <c r="F1327" s="575" t="s">
        <v>3441</v>
      </c>
      <c r="G1327" s="575" t="s">
        <v>3441</v>
      </c>
      <c r="H1327" s="575" t="s">
        <v>3441</v>
      </c>
      <c r="I1327" s="575" t="s">
        <v>3441</v>
      </c>
      <c r="J1327" s="575" t="s">
        <v>3441</v>
      </c>
      <c r="K1327" s="575" t="s">
        <v>3441</v>
      </c>
      <c r="L1327" s="575" t="s">
        <v>3441</v>
      </c>
      <c r="M1327" s="575" t="s">
        <v>3441</v>
      </c>
    </row>
    <row r="1328" spans="1:13" s="575" customFormat="1" x14ac:dyDescent="0.3">
      <c r="A1328" s="575">
        <v>516495</v>
      </c>
      <c r="B1328" s="575" t="s">
        <v>1885</v>
      </c>
      <c r="C1328" s="575" t="s">
        <v>3441</v>
      </c>
      <c r="D1328" s="575" t="s">
        <v>3441</v>
      </c>
      <c r="E1328" s="575" t="s">
        <v>3441</v>
      </c>
      <c r="F1328" s="575" t="s">
        <v>3441</v>
      </c>
      <c r="G1328" s="575" t="s">
        <v>3441</v>
      </c>
      <c r="H1328" s="575" t="s">
        <v>3441</v>
      </c>
      <c r="I1328" s="575" t="s">
        <v>3441</v>
      </c>
      <c r="J1328" s="575" t="s">
        <v>3441</v>
      </c>
      <c r="K1328" s="575" t="s">
        <v>3441</v>
      </c>
      <c r="L1328" s="575" t="s">
        <v>3441</v>
      </c>
      <c r="M1328" s="575" t="s">
        <v>3441</v>
      </c>
    </row>
    <row r="1329" spans="1:13" s="575" customFormat="1" x14ac:dyDescent="0.3">
      <c r="A1329" s="575">
        <v>516714</v>
      </c>
      <c r="B1329" s="575" t="s">
        <v>1885</v>
      </c>
      <c r="C1329" s="575" t="s">
        <v>3441</v>
      </c>
      <c r="D1329" s="575" t="s">
        <v>3441</v>
      </c>
      <c r="E1329" s="575" t="s">
        <v>3441</v>
      </c>
      <c r="F1329" s="575" t="s">
        <v>3441</v>
      </c>
      <c r="G1329" s="575" t="s">
        <v>3441</v>
      </c>
      <c r="H1329" s="575" t="s">
        <v>3441</v>
      </c>
      <c r="I1329" s="575" t="s">
        <v>3441</v>
      </c>
      <c r="J1329" s="575" t="s">
        <v>3441</v>
      </c>
      <c r="K1329" s="575" t="s">
        <v>3441</v>
      </c>
      <c r="L1329" s="575" t="s">
        <v>3441</v>
      </c>
      <c r="M1329" s="575" t="s">
        <v>3441</v>
      </c>
    </row>
    <row r="1330" spans="1:13" s="575" customFormat="1" x14ac:dyDescent="0.3">
      <c r="A1330" s="575">
        <v>517883</v>
      </c>
      <c r="B1330" s="575" t="s">
        <v>1885</v>
      </c>
      <c r="C1330" s="575" t="s">
        <v>3441</v>
      </c>
      <c r="D1330" s="575" t="s">
        <v>3441</v>
      </c>
      <c r="E1330" s="575" t="s">
        <v>3441</v>
      </c>
      <c r="F1330" s="575" t="s">
        <v>3441</v>
      </c>
      <c r="G1330" s="575" t="s">
        <v>3441</v>
      </c>
      <c r="H1330" s="575" t="s">
        <v>3441</v>
      </c>
      <c r="I1330" s="575" t="s">
        <v>3441</v>
      </c>
      <c r="J1330" s="575" t="s">
        <v>3441</v>
      </c>
      <c r="K1330" s="575" t="s">
        <v>3441</v>
      </c>
      <c r="L1330" s="575" t="s">
        <v>3441</v>
      </c>
      <c r="M1330" s="575" t="s">
        <v>3441</v>
      </c>
    </row>
    <row r="1331" spans="1:13" s="575" customFormat="1" x14ac:dyDescent="0.3">
      <c r="A1331" s="575">
        <v>518103</v>
      </c>
      <c r="B1331" s="575" t="s">
        <v>1885</v>
      </c>
      <c r="C1331" s="575" t="s">
        <v>3441</v>
      </c>
      <c r="D1331" s="575" t="s">
        <v>3441</v>
      </c>
      <c r="E1331" s="575" t="s">
        <v>3441</v>
      </c>
      <c r="F1331" s="575" t="s">
        <v>3441</v>
      </c>
      <c r="G1331" s="575" t="s">
        <v>3441</v>
      </c>
      <c r="H1331" s="575" t="s">
        <v>3441</v>
      </c>
      <c r="I1331" s="575" t="s">
        <v>3441</v>
      </c>
      <c r="J1331" s="575" t="s">
        <v>3441</v>
      </c>
      <c r="K1331" s="575" t="s">
        <v>3441</v>
      </c>
      <c r="L1331" s="575" t="s">
        <v>3441</v>
      </c>
      <c r="M1331" s="575" t="s">
        <v>3441</v>
      </c>
    </row>
    <row r="1332" spans="1:13" s="575" customFormat="1" x14ac:dyDescent="0.3">
      <c r="A1332" s="575">
        <v>521412</v>
      </c>
      <c r="B1332" s="575" t="s">
        <v>1885</v>
      </c>
      <c r="C1332" s="575" t="s">
        <v>3441</v>
      </c>
      <c r="D1332" s="575" t="s">
        <v>3441</v>
      </c>
      <c r="E1332" s="575" t="s">
        <v>3441</v>
      </c>
      <c r="F1332" s="575" t="s">
        <v>3441</v>
      </c>
      <c r="G1332" s="575" t="s">
        <v>3441</v>
      </c>
      <c r="H1332" s="575" t="s">
        <v>3441</v>
      </c>
      <c r="I1332" s="575" t="s">
        <v>3441</v>
      </c>
      <c r="J1332" s="575" t="s">
        <v>3441</v>
      </c>
      <c r="K1332" s="575" t="s">
        <v>3441</v>
      </c>
      <c r="L1332" s="575" t="s">
        <v>3441</v>
      </c>
      <c r="M1332" s="575" t="s">
        <v>3441</v>
      </c>
    </row>
    <row r="1333" spans="1:13" s="575" customFormat="1" x14ac:dyDescent="0.3">
      <c r="A1333" s="575">
        <v>522482</v>
      </c>
      <c r="B1333" s="575" t="s">
        <v>1885</v>
      </c>
      <c r="C1333" s="575" t="s">
        <v>3441</v>
      </c>
      <c r="D1333" s="575" t="s">
        <v>3441</v>
      </c>
      <c r="E1333" s="575" t="s">
        <v>3441</v>
      </c>
      <c r="F1333" s="575" t="s">
        <v>3441</v>
      </c>
      <c r="G1333" s="575" t="s">
        <v>3441</v>
      </c>
      <c r="H1333" s="575" t="s">
        <v>3441</v>
      </c>
      <c r="I1333" s="575" t="s">
        <v>3441</v>
      </c>
      <c r="J1333" s="575" t="s">
        <v>3441</v>
      </c>
      <c r="K1333" s="575" t="s">
        <v>3441</v>
      </c>
      <c r="L1333" s="575" t="s">
        <v>3441</v>
      </c>
      <c r="M1333" s="575" t="s">
        <v>3441</v>
      </c>
    </row>
    <row r="1334" spans="1:13" s="575" customFormat="1" x14ac:dyDescent="0.3">
      <c r="A1334" s="575">
        <v>519073</v>
      </c>
      <c r="B1334" s="575" t="s">
        <v>1885</v>
      </c>
      <c r="C1334" s="575" t="s">
        <v>3441</v>
      </c>
      <c r="D1334" s="575" t="s">
        <v>3441</v>
      </c>
      <c r="E1334" s="575" t="s">
        <v>3441</v>
      </c>
      <c r="F1334" s="575" t="s">
        <v>3441</v>
      </c>
      <c r="G1334" s="575" t="s">
        <v>3441</v>
      </c>
      <c r="H1334" s="575" t="s">
        <v>3441</v>
      </c>
      <c r="I1334" s="575" t="s">
        <v>3441</v>
      </c>
      <c r="J1334" s="575" t="s">
        <v>3441</v>
      </c>
      <c r="K1334" s="575" t="s">
        <v>3441</v>
      </c>
      <c r="L1334" s="575" t="s">
        <v>3441</v>
      </c>
      <c r="M1334" s="575" t="s">
        <v>3441</v>
      </c>
    </row>
    <row r="1335" spans="1:13" s="575" customFormat="1" x14ac:dyDescent="0.3">
      <c r="A1335" s="575">
        <v>513496</v>
      </c>
      <c r="B1335" s="575" t="s">
        <v>1885</v>
      </c>
      <c r="C1335" s="575" t="s">
        <v>3441</v>
      </c>
      <c r="D1335" s="575" t="s">
        <v>3441</v>
      </c>
      <c r="E1335" s="575" t="s">
        <v>3441</v>
      </c>
      <c r="F1335" s="575" t="s">
        <v>3441</v>
      </c>
      <c r="G1335" s="575" t="s">
        <v>3441</v>
      </c>
      <c r="H1335" s="575" t="s">
        <v>3441</v>
      </c>
      <c r="I1335" s="575" t="s">
        <v>3441</v>
      </c>
      <c r="J1335" s="575" t="s">
        <v>3441</v>
      </c>
      <c r="K1335" s="575" t="s">
        <v>3441</v>
      </c>
      <c r="L1335" s="575" t="s">
        <v>3441</v>
      </c>
      <c r="M1335" s="575" t="s">
        <v>3441</v>
      </c>
    </row>
    <row r="1336" spans="1:13" s="575" customFormat="1" x14ac:dyDescent="0.3">
      <c r="A1336" s="575">
        <v>526746</v>
      </c>
      <c r="B1336" s="575" t="s">
        <v>1885</v>
      </c>
      <c r="C1336" s="575" t="s">
        <v>3441</v>
      </c>
      <c r="D1336" s="575" t="s">
        <v>3441</v>
      </c>
      <c r="E1336" s="575" t="s">
        <v>3441</v>
      </c>
      <c r="F1336" s="575" t="s">
        <v>3441</v>
      </c>
      <c r="G1336" s="575" t="s">
        <v>3441</v>
      </c>
      <c r="H1336" s="575" t="s">
        <v>3441</v>
      </c>
      <c r="I1336" s="575" t="s">
        <v>3441</v>
      </c>
      <c r="J1336" s="575" t="s">
        <v>3441</v>
      </c>
      <c r="K1336" s="575" t="s">
        <v>3441</v>
      </c>
      <c r="L1336" s="575" t="s">
        <v>3441</v>
      </c>
      <c r="M1336" s="575" t="s">
        <v>3441</v>
      </c>
    </row>
    <row r="1337" spans="1:13" s="575" customFormat="1" x14ac:dyDescent="0.3">
      <c r="A1337" s="575">
        <v>526749</v>
      </c>
      <c r="B1337" s="575" t="s">
        <v>1885</v>
      </c>
      <c r="C1337" s="575" t="s">
        <v>3441</v>
      </c>
      <c r="D1337" s="575" t="s">
        <v>3441</v>
      </c>
      <c r="E1337" s="575" t="s">
        <v>3441</v>
      </c>
      <c r="F1337" s="575" t="s">
        <v>3441</v>
      </c>
      <c r="G1337" s="575" t="s">
        <v>3441</v>
      </c>
      <c r="H1337" s="575" t="s">
        <v>3441</v>
      </c>
      <c r="I1337" s="575" t="s">
        <v>3441</v>
      </c>
      <c r="J1337" s="575" t="s">
        <v>3441</v>
      </c>
      <c r="K1337" s="575" t="s">
        <v>3441</v>
      </c>
      <c r="L1337" s="575" t="s">
        <v>3441</v>
      </c>
      <c r="M1337" s="575" t="s">
        <v>3441</v>
      </c>
    </row>
    <row r="1338" spans="1:13" s="575" customFormat="1" x14ac:dyDescent="0.3">
      <c r="A1338" s="575">
        <v>526750</v>
      </c>
      <c r="B1338" s="575" t="s">
        <v>1885</v>
      </c>
      <c r="C1338" s="575" t="s">
        <v>3441</v>
      </c>
      <c r="D1338" s="575" t="s">
        <v>3441</v>
      </c>
      <c r="E1338" s="575" t="s">
        <v>3441</v>
      </c>
      <c r="F1338" s="575" t="s">
        <v>3441</v>
      </c>
      <c r="G1338" s="575" t="s">
        <v>3441</v>
      </c>
      <c r="H1338" s="575" t="s">
        <v>3441</v>
      </c>
      <c r="I1338" s="575" t="s">
        <v>3441</v>
      </c>
      <c r="J1338" s="575" t="s">
        <v>3441</v>
      </c>
      <c r="K1338" s="575" t="s">
        <v>3441</v>
      </c>
      <c r="L1338" s="575" t="s">
        <v>3441</v>
      </c>
      <c r="M1338" s="575" t="s">
        <v>3441</v>
      </c>
    </row>
    <row r="1339" spans="1:13" s="575" customFormat="1" x14ac:dyDescent="0.3">
      <c r="A1339" s="575">
        <v>526751</v>
      </c>
      <c r="B1339" s="575" t="s">
        <v>1885</v>
      </c>
      <c r="C1339" s="575" t="s">
        <v>3441</v>
      </c>
      <c r="D1339" s="575" t="s">
        <v>3441</v>
      </c>
      <c r="E1339" s="575" t="s">
        <v>3441</v>
      </c>
      <c r="F1339" s="575" t="s">
        <v>3441</v>
      </c>
      <c r="G1339" s="575" t="s">
        <v>3441</v>
      </c>
      <c r="H1339" s="575" t="s">
        <v>3441</v>
      </c>
      <c r="I1339" s="575" t="s">
        <v>3441</v>
      </c>
      <c r="J1339" s="575" t="s">
        <v>3441</v>
      </c>
      <c r="K1339" s="575" t="s">
        <v>3441</v>
      </c>
      <c r="L1339" s="575" t="s">
        <v>3441</v>
      </c>
      <c r="M1339" s="575" t="s">
        <v>3441</v>
      </c>
    </row>
    <row r="1340" spans="1:13" s="575" customFormat="1" x14ac:dyDescent="0.3">
      <c r="A1340" s="575">
        <v>515744</v>
      </c>
      <c r="B1340" s="613" t="s">
        <v>1885</v>
      </c>
      <c r="C1340" s="575" t="s">
        <v>3441</v>
      </c>
      <c r="D1340" s="575" t="s">
        <v>3441</v>
      </c>
      <c r="E1340" s="575" t="s">
        <v>3441</v>
      </c>
      <c r="F1340" s="575" t="s">
        <v>3441</v>
      </c>
      <c r="G1340" s="575" t="s">
        <v>3441</v>
      </c>
      <c r="H1340" s="575" t="s">
        <v>3441</v>
      </c>
      <c r="I1340" s="575" t="s">
        <v>3441</v>
      </c>
      <c r="J1340" s="575" t="s">
        <v>3441</v>
      </c>
      <c r="K1340" s="575" t="s">
        <v>3441</v>
      </c>
      <c r="L1340" s="575" t="s">
        <v>3441</v>
      </c>
      <c r="M1340" s="575" t="s">
        <v>3441</v>
      </c>
    </row>
    <row r="1341" spans="1:13" s="575" customFormat="1" x14ac:dyDescent="0.3">
      <c r="A1341" s="575">
        <v>519060</v>
      </c>
      <c r="B1341" s="613" t="s">
        <v>1885</v>
      </c>
      <c r="C1341" s="575" t="s">
        <v>3441</v>
      </c>
      <c r="D1341" s="575" t="s">
        <v>3441</v>
      </c>
      <c r="E1341" s="575" t="s">
        <v>3441</v>
      </c>
      <c r="F1341" s="575" t="s">
        <v>3441</v>
      </c>
      <c r="G1341" s="575" t="s">
        <v>3441</v>
      </c>
      <c r="H1341" s="575" t="s">
        <v>3441</v>
      </c>
      <c r="I1341" s="575" t="s">
        <v>3441</v>
      </c>
      <c r="J1341" s="575" t="s">
        <v>3441</v>
      </c>
      <c r="K1341" s="575" t="s">
        <v>3441</v>
      </c>
      <c r="L1341" s="575" t="s">
        <v>3441</v>
      </c>
      <c r="M1341" s="575" t="s">
        <v>3441</v>
      </c>
    </row>
    <row r="1342" spans="1:13" s="575" customFormat="1" x14ac:dyDescent="0.3">
      <c r="A1342" s="575">
        <v>520007</v>
      </c>
      <c r="B1342" s="613" t="s">
        <v>1885</v>
      </c>
      <c r="C1342" s="575" t="s">
        <v>3441</v>
      </c>
      <c r="D1342" s="575" t="s">
        <v>3441</v>
      </c>
      <c r="E1342" s="575" t="s">
        <v>3441</v>
      </c>
      <c r="F1342" s="575" t="s">
        <v>3441</v>
      </c>
      <c r="G1342" s="575" t="s">
        <v>3441</v>
      </c>
      <c r="H1342" s="575" t="s">
        <v>3441</v>
      </c>
      <c r="I1342" s="575" t="s">
        <v>3441</v>
      </c>
      <c r="J1342" s="575" t="s">
        <v>3441</v>
      </c>
      <c r="K1342" s="575" t="s">
        <v>3441</v>
      </c>
      <c r="L1342" s="575" t="s">
        <v>3441</v>
      </c>
      <c r="M1342" s="575" t="s">
        <v>3441</v>
      </c>
    </row>
    <row r="1343" spans="1:13" s="575" customFormat="1" x14ac:dyDescent="0.3">
      <c r="A1343" s="575">
        <v>521454</v>
      </c>
      <c r="B1343" s="575" t="s">
        <v>1885</v>
      </c>
      <c r="C1343" s="575" t="s">
        <v>3441</v>
      </c>
      <c r="D1343" s="575" t="s">
        <v>3441</v>
      </c>
      <c r="E1343" s="575" t="s">
        <v>3441</v>
      </c>
      <c r="F1343" s="575" t="s">
        <v>3441</v>
      </c>
      <c r="G1343" s="575" t="s">
        <v>3441</v>
      </c>
      <c r="H1343" s="575" t="s">
        <v>3441</v>
      </c>
      <c r="I1343" s="575" t="s">
        <v>3441</v>
      </c>
      <c r="J1343" s="575" t="s">
        <v>3441</v>
      </c>
      <c r="K1343" s="575" t="s">
        <v>3441</v>
      </c>
      <c r="L1343" s="575" t="s">
        <v>3441</v>
      </c>
      <c r="M1343" s="575" t="s">
        <v>3441</v>
      </c>
    </row>
    <row r="1344" spans="1:13" s="575" customFormat="1" x14ac:dyDescent="0.3">
      <c r="A1344" s="575">
        <v>521851</v>
      </c>
      <c r="B1344" s="575" t="s">
        <v>1885</v>
      </c>
      <c r="C1344" s="575" t="s">
        <v>3441</v>
      </c>
      <c r="D1344" s="575" t="s">
        <v>3441</v>
      </c>
      <c r="E1344" s="575" t="s">
        <v>3441</v>
      </c>
      <c r="F1344" s="575" t="s">
        <v>3441</v>
      </c>
      <c r="G1344" s="575" t="s">
        <v>3441</v>
      </c>
      <c r="H1344" s="575" t="s">
        <v>3441</v>
      </c>
      <c r="I1344" s="575" t="s">
        <v>3441</v>
      </c>
      <c r="J1344" s="575" t="s">
        <v>3441</v>
      </c>
      <c r="K1344" s="575" t="s">
        <v>3441</v>
      </c>
      <c r="L1344" s="575" t="s">
        <v>3441</v>
      </c>
      <c r="M1344" s="575" t="s">
        <v>3441</v>
      </c>
    </row>
    <row r="1345" spans="1:13" s="575" customFormat="1" x14ac:dyDescent="0.3">
      <c r="A1345" s="575">
        <v>522810</v>
      </c>
      <c r="B1345" s="613" t="s">
        <v>1885</v>
      </c>
      <c r="C1345" s="575" t="s">
        <v>3441</v>
      </c>
      <c r="D1345" s="575" t="s">
        <v>3441</v>
      </c>
      <c r="E1345" s="575" t="s">
        <v>3441</v>
      </c>
      <c r="F1345" s="575" t="s">
        <v>3441</v>
      </c>
      <c r="G1345" s="575" t="s">
        <v>3441</v>
      </c>
      <c r="H1345" s="575" t="s">
        <v>3441</v>
      </c>
      <c r="I1345" s="575" t="s">
        <v>3441</v>
      </c>
      <c r="J1345" s="575" t="s">
        <v>3441</v>
      </c>
      <c r="K1345" s="575" t="s">
        <v>3441</v>
      </c>
      <c r="L1345" s="575" t="s">
        <v>3441</v>
      </c>
      <c r="M1345" s="575" t="s">
        <v>3441</v>
      </c>
    </row>
    <row r="1346" spans="1:13" s="575" customFormat="1" x14ac:dyDescent="0.3">
      <c r="A1346" s="575">
        <v>522844</v>
      </c>
      <c r="B1346" s="613" t="s">
        <v>1885</v>
      </c>
      <c r="C1346" s="575" t="s">
        <v>3441</v>
      </c>
      <c r="D1346" s="575" t="s">
        <v>3441</v>
      </c>
      <c r="E1346" s="575" t="s">
        <v>3441</v>
      </c>
      <c r="F1346" s="575" t="s">
        <v>3441</v>
      </c>
      <c r="G1346" s="575" t="s">
        <v>3441</v>
      </c>
      <c r="H1346" s="575" t="s">
        <v>3441</v>
      </c>
      <c r="I1346" s="575" t="s">
        <v>3441</v>
      </c>
      <c r="J1346" s="575" t="s">
        <v>3441</v>
      </c>
      <c r="K1346" s="575" t="s">
        <v>3441</v>
      </c>
      <c r="L1346" s="575" t="s">
        <v>3441</v>
      </c>
      <c r="M1346" s="575" t="s">
        <v>3441</v>
      </c>
    </row>
    <row r="1347" spans="1:13" s="575" customFormat="1" x14ac:dyDescent="0.3">
      <c r="A1347" s="575">
        <v>522848</v>
      </c>
      <c r="B1347" s="613" t="s">
        <v>1885</v>
      </c>
      <c r="C1347" s="575" t="s">
        <v>3441</v>
      </c>
      <c r="D1347" s="575" t="s">
        <v>3441</v>
      </c>
      <c r="E1347" s="575" t="s">
        <v>3441</v>
      </c>
      <c r="F1347" s="575" t="s">
        <v>3441</v>
      </c>
      <c r="G1347" s="575" t="s">
        <v>3441</v>
      </c>
      <c r="H1347" s="575" t="s">
        <v>3441</v>
      </c>
      <c r="I1347" s="575" t="s">
        <v>3441</v>
      </c>
      <c r="J1347" s="575" t="s">
        <v>3441</v>
      </c>
      <c r="K1347" s="575" t="s">
        <v>3441</v>
      </c>
      <c r="L1347" s="575" t="s">
        <v>3441</v>
      </c>
      <c r="M1347" s="575" t="s">
        <v>3441</v>
      </c>
    </row>
    <row r="1348" spans="1:13" s="575" customFormat="1" x14ac:dyDescent="0.3">
      <c r="A1348" s="575">
        <v>523468</v>
      </c>
      <c r="B1348" s="613" t="s">
        <v>1885</v>
      </c>
      <c r="C1348" s="575" t="s">
        <v>3441</v>
      </c>
      <c r="D1348" s="575" t="s">
        <v>3441</v>
      </c>
      <c r="E1348" s="575" t="s">
        <v>3441</v>
      </c>
      <c r="F1348" s="575" t="s">
        <v>3441</v>
      </c>
      <c r="G1348" s="575" t="s">
        <v>3441</v>
      </c>
      <c r="H1348" s="575" t="s">
        <v>3441</v>
      </c>
      <c r="I1348" s="575" t="s">
        <v>3441</v>
      </c>
      <c r="J1348" s="575" t="s">
        <v>3441</v>
      </c>
      <c r="K1348" s="575" t="s">
        <v>3441</v>
      </c>
      <c r="L1348" s="575" t="s">
        <v>3441</v>
      </c>
      <c r="M1348" s="575" t="s">
        <v>3441</v>
      </c>
    </row>
    <row r="1349" spans="1:13" s="575" customFormat="1" x14ac:dyDescent="0.3">
      <c r="A1349" s="575">
        <v>523652</v>
      </c>
      <c r="B1349" s="613" t="s">
        <v>1885</v>
      </c>
      <c r="C1349" s="575" t="s">
        <v>3441</v>
      </c>
      <c r="D1349" s="575" t="s">
        <v>3441</v>
      </c>
      <c r="E1349" s="575" t="s">
        <v>3441</v>
      </c>
      <c r="F1349" s="575" t="s">
        <v>3441</v>
      </c>
      <c r="G1349" s="575" t="s">
        <v>3441</v>
      </c>
      <c r="H1349" s="575" t="s">
        <v>3441</v>
      </c>
      <c r="I1349" s="575" t="s">
        <v>3441</v>
      </c>
      <c r="J1349" s="575" t="s">
        <v>3441</v>
      </c>
      <c r="K1349" s="575" t="s">
        <v>3441</v>
      </c>
      <c r="L1349" s="575" t="s">
        <v>3441</v>
      </c>
      <c r="M1349" s="575" t="s">
        <v>3441</v>
      </c>
    </row>
    <row r="1350" spans="1:13" s="575" customFormat="1" x14ac:dyDescent="0.3">
      <c r="A1350" s="575">
        <v>524063</v>
      </c>
      <c r="B1350" s="613" t="s">
        <v>1885</v>
      </c>
      <c r="C1350" s="575" t="s">
        <v>3441</v>
      </c>
      <c r="D1350" s="575" t="s">
        <v>3441</v>
      </c>
      <c r="E1350" s="575" t="s">
        <v>3441</v>
      </c>
      <c r="F1350" s="575" t="s">
        <v>3441</v>
      </c>
      <c r="G1350" s="575" t="s">
        <v>3441</v>
      </c>
      <c r="H1350" s="575" t="s">
        <v>3441</v>
      </c>
      <c r="I1350" s="575" t="s">
        <v>3441</v>
      </c>
      <c r="J1350" s="575" t="s">
        <v>3441</v>
      </c>
      <c r="K1350" s="575" t="s">
        <v>3441</v>
      </c>
      <c r="L1350" s="575" t="s">
        <v>3441</v>
      </c>
      <c r="M1350" s="575" t="s">
        <v>3441</v>
      </c>
    </row>
    <row r="1351" spans="1:13" s="575" customFormat="1" x14ac:dyDescent="0.3">
      <c r="A1351" s="575">
        <v>524070</v>
      </c>
      <c r="B1351" s="613" t="s">
        <v>1885</v>
      </c>
      <c r="C1351" s="575" t="s">
        <v>3441</v>
      </c>
      <c r="D1351" s="575" t="s">
        <v>3441</v>
      </c>
      <c r="E1351" s="575" t="s">
        <v>3441</v>
      </c>
      <c r="F1351" s="575" t="s">
        <v>3441</v>
      </c>
      <c r="G1351" s="575" t="s">
        <v>3441</v>
      </c>
      <c r="H1351" s="575" t="s">
        <v>3441</v>
      </c>
      <c r="I1351" s="575" t="s">
        <v>3441</v>
      </c>
      <c r="J1351" s="575" t="s">
        <v>3441</v>
      </c>
      <c r="K1351" s="575" t="s">
        <v>3441</v>
      </c>
      <c r="L1351" s="575" t="s">
        <v>3441</v>
      </c>
      <c r="M1351" s="575" t="s">
        <v>3441</v>
      </c>
    </row>
    <row r="1352" spans="1:13" s="575" customFormat="1" x14ac:dyDescent="0.3">
      <c r="A1352" s="575">
        <v>524136</v>
      </c>
      <c r="B1352" s="613" t="s">
        <v>1885</v>
      </c>
      <c r="C1352" s="575" t="s">
        <v>3441</v>
      </c>
      <c r="D1352" s="575" t="s">
        <v>3441</v>
      </c>
      <c r="E1352" s="575" t="s">
        <v>3441</v>
      </c>
      <c r="F1352" s="575" t="s">
        <v>3441</v>
      </c>
      <c r="G1352" s="575" t="s">
        <v>3441</v>
      </c>
      <c r="H1352" s="575" t="s">
        <v>3441</v>
      </c>
      <c r="I1352" s="575" t="s">
        <v>3441</v>
      </c>
      <c r="J1352" s="575" t="s">
        <v>3441</v>
      </c>
      <c r="K1352" s="575" t="s">
        <v>3441</v>
      </c>
      <c r="L1352" s="575" t="s">
        <v>3441</v>
      </c>
      <c r="M1352" s="575" t="s">
        <v>3441</v>
      </c>
    </row>
    <row r="1353" spans="1:13" s="575" customFormat="1" x14ac:dyDescent="0.3">
      <c r="A1353" s="575">
        <v>524140</v>
      </c>
      <c r="B1353" s="613" t="s">
        <v>1885</v>
      </c>
      <c r="C1353" s="575" t="s">
        <v>3441</v>
      </c>
      <c r="D1353" s="575" t="s">
        <v>3441</v>
      </c>
      <c r="E1353" s="575" t="s">
        <v>3441</v>
      </c>
      <c r="F1353" s="575" t="s">
        <v>3441</v>
      </c>
      <c r="G1353" s="575" t="s">
        <v>3441</v>
      </c>
      <c r="H1353" s="575" t="s">
        <v>3441</v>
      </c>
      <c r="I1353" s="575" t="s">
        <v>3441</v>
      </c>
      <c r="J1353" s="575" t="s">
        <v>3441</v>
      </c>
      <c r="K1353" s="575" t="s">
        <v>3441</v>
      </c>
      <c r="L1353" s="575" t="s">
        <v>3441</v>
      </c>
      <c r="M1353" s="575" t="s">
        <v>3441</v>
      </c>
    </row>
    <row r="1354" spans="1:13" s="575" customFormat="1" x14ac:dyDescent="0.3">
      <c r="A1354" s="575">
        <v>524167</v>
      </c>
      <c r="B1354" s="613" t="s">
        <v>1885</v>
      </c>
      <c r="C1354" s="575" t="s">
        <v>3441</v>
      </c>
      <c r="D1354" s="575" t="s">
        <v>3441</v>
      </c>
      <c r="E1354" s="575" t="s">
        <v>3441</v>
      </c>
      <c r="F1354" s="575" t="s">
        <v>3441</v>
      </c>
      <c r="G1354" s="575" t="s">
        <v>3441</v>
      </c>
      <c r="H1354" s="575" t="s">
        <v>3441</v>
      </c>
      <c r="I1354" s="575" t="s">
        <v>3441</v>
      </c>
      <c r="J1354" s="575" t="s">
        <v>3441</v>
      </c>
      <c r="K1354" s="575" t="s">
        <v>3441</v>
      </c>
      <c r="L1354" s="575" t="s">
        <v>3441</v>
      </c>
      <c r="M1354" s="575" t="s">
        <v>3441</v>
      </c>
    </row>
    <row r="1355" spans="1:13" s="575" customFormat="1" x14ac:dyDescent="0.3">
      <c r="A1355" s="575">
        <v>524176</v>
      </c>
      <c r="B1355" s="613" t="s">
        <v>1885</v>
      </c>
      <c r="C1355" s="575" t="s">
        <v>3441</v>
      </c>
      <c r="D1355" s="575" t="s">
        <v>3441</v>
      </c>
      <c r="E1355" s="575" t="s">
        <v>3441</v>
      </c>
      <c r="F1355" s="575" t="s">
        <v>3441</v>
      </c>
      <c r="G1355" s="575" t="s">
        <v>3441</v>
      </c>
      <c r="H1355" s="575" t="s">
        <v>3441</v>
      </c>
      <c r="I1355" s="575" t="s">
        <v>3441</v>
      </c>
      <c r="J1355" s="575" t="s">
        <v>3441</v>
      </c>
      <c r="K1355" s="575" t="s">
        <v>3441</v>
      </c>
      <c r="L1355" s="575" t="s">
        <v>3441</v>
      </c>
      <c r="M1355" s="575" t="s">
        <v>3441</v>
      </c>
    </row>
    <row r="1356" spans="1:13" s="575" customFormat="1" x14ac:dyDescent="0.3">
      <c r="A1356" s="575">
        <v>524181</v>
      </c>
      <c r="B1356" s="613" t="s">
        <v>1885</v>
      </c>
      <c r="C1356" s="575" t="s">
        <v>3441</v>
      </c>
      <c r="D1356" s="575" t="s">
        <v>3441</v>
      </c>
      <c r="E1356" s="575" t="s">
        <v>3441</v>
      </c>
      <c r="F1356" s="575" t="s">
        <v>3441</v>
      </c>
      <c r="G1356" s="575" t="s">
        <v>3441</v>
      </c>
      <c r="H1356" s="575" t="s">
        <v>3441</v>
      </c>
      <c r="I1356" s="575" t="s">
        <v>3441</v>
      </c>
      <c r="J1356" s="575" t="s">
        <v>3441</v>
      </c>
      <c r="K1356" s="575" t="s">
        <v>3441</v>
      </c>
      <c r="L1356" s="575" t="s">
        <v>3441</v>
      </c>
      <c r="M1356" s="575" t="s">
        <v>3441</v>
      </c>
    </row>
    <row r="1357" spans="1:13" s="575" customFormat="1" x14ac:dyDescent="0.3">
      <c r="A1357" s="575">
        <v>524189</v>
      </c>
      <c r="B1357" s="613" t="s">
        <v>1885</v>
      </c>
      <c r="C1357" s="575" t="s">
        <v>3441</v>
      </c>
      <c r="D1357" s="575" t="s">
        <v>3441</v>
      </c>
      <c r="E1357" s="575" t="s">
        <v>3441</v>
      </c>
      <c r="F1357" s="575" t="s">
        <v>3441</v>
      </c>
      <c r="G1357" s="575" t="s">
        <v>3441</v>
      </c>
      <c r="H1357" s="575" t="s">
        <v>3441</v>
      </c>
      <c r="I1357" s="575" t="s">
        <v>3441</v>
      </c>
      <c r="J1357" s="575" t="s">
        <v>3441</v>
      </c>
      <c r="K1357" s="575" t="s">
        <v>3441</v>
      </c>
      <c r="L1357" s="575" t="s">
        <v>3441</v>
      </c>
      <c r="M1357" s="575" t="s">
        <v>3441</v>
      </c>
    </row>
    <row r="1358" spans="1:13" s="575" customFormat="1" x14ac:dyDescent="0.3">
      <c r="A1358" s="575">
        <v>524219</v>
      </c>
      <c r="B1358" s="613" t="s">
        <v>1885</v>
      </c>
      <c r="C1358" s="575" t="s">
        <v>3441</v>
      </c>
      <c r="D1358" s="575" t="s">
        <v>3441</v>
      </c>
      <c r="E1358" s="575" t="s">
        <v>3441</v>
      </c>
      <c r="F1358" s="575" t="s">
        <v>3441</v>
      </c>
      <c r="G1358" s="575" t="s">
        <v>3441</v>
      </c>
      <c r="H1358" s="575" t="s">
        <v>3441</v>
      </c>
      <c r="I1358" s="575" t="s">
        <v>3441</v>
      </c>
      <c r="J1358" s="575" t="s">
        <v>3441</v>
      </c>
      <c r="K1358" s="575" t="s">
        <v>3441</v>
      </c>
      <c r="L1358" s="575" t="s">
        <v>3441</v>
      </c>
      <c r="M1358" s="575" t="s">
        <v>3441</v>
      </c>
    </row>
    <row r="1359" spans="1:13" s="575" customFormat="1" x14ac:dyDescent="0.3">
      <c r="A1359" s="575">
        <v>524221</v>
      </c>
      <c r="B1359" s="613" t="s">
        <v>1885</v>
      </c>
      <c r="C1359" s="575" t="s">
        <v>3441</v>
      </c>
      <c r="D1359" s="575" t="s">
        <v>3441</v>
      </c>
      <c r="E1359" s="575" t="s">
        <v>3441</v>
      </c>
      <c r="F1359" s="575" t="s">
        <v>3441</v>
      </c>
      <c r="G1359" s="575" t="s">
        <v>3441</v>
      </c>
      <c r="H1359" s="575" t="s">
        <v>3441</v>
      </c>
      <c r="I1359" s="575" t="s">
        <v>3441</v>
      </c>
      <c r="J1359" s="575" t="s">
        <v>3441</v>
      </c>
      <c r="K1359" s="575" t="s">
        <v>3441</v>
      </c>
      <c r="L1359" s="575" t="s">
        <v>3441</v>
      </c>
      <c r="M1359" s="575" t="s">
        <v>3441</v>
      </c>
    </row>
    <row r="1360" spans="1:13" s="575" customFormat="1" x14ac:dyDescent="0.3">
      <c r="A1360" s="575">
        <v>524228</v>
      </c>
      <c r="B1360" s="613" t="s">
        <v>1885</v>
      </c>
      <c r="C1360" s="575" t="s">
        <v>3441</v>
      </c>
      <c r="D1360" s="575" t="s">
        <v>3441</v>
      </c>
      <c r="E1360" s="575" t="s">
        <v>3441</v>
      </c>
      <c r="F1360" s="575" t="s">
        <v>3441</v>
      </c>
      <c r="G1360" s="575" t="s">
        <v>3441</v>
      </c>
      <c r="H1360" s="575" t="s">
        <v>3441</v>
      </c>
      <c r="I1360" s="575" t="s">
        <v>3441</v>
      </c>
      <c r="J1360" s="575" t="s">
        <v>3441</v>
      </c>
      <c r="K1360" s="575" t="s">
        <v>3441</v>
      </c>
      <c r="L1360" s="575" t="s">
        <v>3441</v>
      </c>
      <c r="M1360" s="575" t="s">
        <v>3441</v>
      </c>
    </row>
    <row r="1361" spans="1:13" s="575" customFormat="1" x14ac:dyDescent="0.3">
      <c r="A1361" s="575">
        <v>524233</v>
      </c>
      <c r="B1361" s="613" t="s">
        <v>1885</v>
      </c>
      <c r="C1361" s="575" t="s">
        <v>3441</v>
      </c>
      <c r="D1361" s="575" t="s">
        <v>3441</v>
      </c>
      <c r="E1361" s="575" t="s">
        <v>3441</v>
      </c>
      <c r="F1361" s="575" t="s">
        <v>3441</v>
      </c>
      <c r="G1361" s="575" t="s">
        <v>3441</v>
      </c>
      <c r="H1361" s="575" t="s">
        <v>3441</v>
      </c>
      <c r="I1361" s="575" t="s">
        <v>3441</v>
      </c>
      <c r="J1361" s="575" t="s">
        <v>3441</v>
      </c>
      <c r="K1361" s="575" t="s">
        <v>3441</v>
      </c>
      <c r="L1361" s="575" t="s">
        <v>3441</v>
      </c>
      <c r="M1361" s="575" t="s">
        <v>3441</v>
      </c>
    </row>
    <row r="1362" spans="1:13" s="575" customFormat="1" x14ac:dyDescent="0.3">
      <c r="A1362" s="575">
        <v>524238</v>
      </c>
      <c r="B1362" s="613" t="s">
        <v>1885</v>
      </c>
      <c r="C1362" s="575" t="s">
        <v>3441</v>
      </c>
      <c r="D1362" s="575" t="s">
        <v>3441</v>
      </c>
      <c r="E1362" s="575" t="s">
        <v>3441</v>
      </c>
      <c r="F1362" s="575" t="s">
        <v>3441</v>
      </c>
      <c r="G1362" s="575" t="s">
        <v>3441</v>
      </c>
      <c r="H1362" s="575" t="s">
        <v>3441</v>
      </c>
      <c r="I1362" s="575" t="s">
        <v>3441</v>
      </c>
      <c r="J1362" s="575" t="s">
        <v>3441</v>
      </c>
      <c r="K1362" s="575" t="s">
        <v>3441</v>
      </c>
      <c r="L1362" s="575" t="s">
        <v>3441</v>
      </c>
      <c r="M1362" s="575" t="s">
        <v>3441</v>
      </c>
    </row>
    <row r="1363" spans="1:13" s="575" customFormat="1" x14ac:dyDescent="0.3">
      <c r="A1363" s="575">
        <v>524256</v>
      </c>
      <c r="B1363" s="613" t="s">
        <v>1885</v>
      </c>
      <c r="C1363" s="575" t="s">
        <v>3441</v>
      </c>
      <c r="D1363" s="575" t="s">
        <v>3441</v>
      </c>
      <c r="E1363" s="575" t="s">
        <v>3441</v>
      </c>
      <c r="F1363" s="575" t="s">
        <v>3441</v>
      </c>
      <c r="G1363" s="575" t="s">
        <v>3441</v>
      </c>
      <c r="H1363" s="575" t="s">
        <v>3441</v>
      </c>
      <c r="I1363" s="575" t="s">
        <v>3441</v>
      </c>
      <c r="J1363" s="575" t="s">
        <v>3441</v>
      </c>
      <c r="K1363" s="575" t="s">
        <v>3441</v>
      </c>
      <c r="L1363" s="575" t="s">
        <v>3441</v>
      </c>
      <c r="M1363" s="575" t="s">
        <v>3441</v>
      </c>
    </row>
    <row r="1364" spans="1:13" s="575" customFormat="1" x14ac:dyDescent="0.3">
      <c r="A1364" s="575">
        <v>524261</v>
      </c>
      <c r="B1364" s="613" t="s">
        <v>1885</v>
      </c>
      <c r="C1364" s="575" t="s">
        <v>3441</v>
      </c>
      <c r="D1364" s="575" t="s">
        <v>3441</v>
      </c>
      <c r="E1364" s="575" t="s">
        <v>3441</v>
      </c>
      <c r="F1364" s="575" t="s">
        <v>3441</v>
      </c>
      <c r="G1364" s="575" t="s">
        <v>3441</v>
      </c>
      <c r="H1364" s="575" t="s">
        <v>3441</v>
      </c>
      <c r="I1364" s="575" t="s">
        <v>3441</v>
      </c>
      <c r="J1364" s="575" t="s">
        <v>3441</v>
      </c>
      <c r="K1364" s="575" t="s">
        <v>3441</v>
      </c>
      <c r="L1364" s="575" t="s">
        <v>3441</v>
      </c>
      <c r="M1364" s="575" t="s">
        <v>3441</v>
      </c>
    </row>
    <row r="1365" spans="1:13" s="575" customFormat="1" x14ac:dyDescent="0.3">
      <c r="A1365" s="575">
        <v>524303</v>
      </c>
      <c r="B1365" s="613" t="s">
        <v>1885</v>
      </c>
      <c r="C1365" s="575" t="s">
        <v>3441</v>
      </c>
      <c r="D1365" s="575" t="s">
        <v>3441</v>
      </c>
      <c r="E1365" s="575" t="s">
        <v>3441</v>
      </c>
      <c r="F1365" s="575" t="s">
        <v>3441</v>
      </c>
      <c r="G1365" s="575" t="s">
        <v>3441</v>
      </c>
      <c r="H1365" s="575" t="s">
        <v>3441</v>
      </c>
      <c r="I1365" s="575" t="s">
        <v>3441</v>
      </c>
      <c r="J1365" s="575" t="s">
        <v>3441</v>
      </c>
      <c r="K1365" s="575" t="s">
        <v>3441</v>
      </c>
      <c r="L1365" s="575" t="s">
        <v>3441</v>
      </c>
      <c r="M1365" s="575" t="s">
        <v>3441</v>
      </c>
    </row>
    <row r="1366" spans="1:13" s="575" customFormat="1" x14ac:dyDescent="0.3">
      <c r="A1366" s="575">
        <v>524306</v>
      </c>
      <c r="B1366" s="613" t="s">
        <v>1885</v>
      </c>
      <c r="C1366" s="575" t="s">
        <v>3441</v>
      </c>
      <c r="D1366" s="575" t="s">
        <v>3441</v>
      </c>
      <c r="E1366" s="575" t="s">
        <v>3441</v>
      </c>
      <c r="F1366" s="575" t="s">
        <v>3441</v>
      </c>
      <c r="G1366" s="575" t="s">
        <v>3441</v>
      </c>
      <c r="H1366" s="575" t="s">
        <v>3441</v>
      </c>
      <c r="I1366" s="575" t="s">
        <v>3441</v>
      </c>
      <c r="J1366" s="575" t="s">
        <v>3441</v>
      </c>
      <c r="K1366" s="575" t="s">
        <v>3441</v>
      </c>
      <c r="L1366" s="575" t="s">
        <v>3441</v>
      </c>
      <c r="M1366" s="575" t="s">
        <v>3441</v>
      </c>
    </row>
    <row r="1367" spans="1:13" s="575" customFormat="1" x14ac:dyDescent="0.3">
      <c r="A1367" s="575">
        <v>524344</v>
      </c>
      <c r="B1367" s="613" t="s">
        <v>1885</v>
      </c>
      <c r="C1367" s="575" t="s">
        <v>3441</v>
      </c>
      <c r="D1367" s="575" t="s">
        <v>3441</v>
      </c>
      <c r="E1367" s="575" t="s">
        <v>3441</v>
      </c>
      <c r="F1367" s="575" t="s">
        <v>3441</v>
      </c>
      <c r="G1367" s="575" t="s">
        <v>3441</v>
      </c>
      <c r="H1367" s="575" t="s">
        <v>3441</v>
      </c>
      <c r="I1367" s="575" t="s">
        <v>3441</v>
      </c>
      <c r="J1367" s="575" t="s">
        <v>3441</v>
      </c>
      <c r="K1367" s="575" t="s">
        <v>3441</v>
      </c>
      <c r="L1367" s="575" t="s">
        <v>3441</v>
      </c>
      <c r="M1367" s="575" t="s">
        <v>3441</v>
      </c>
    </row>
    <row r="1368" spans="1:13" s="575" customFormat="1" x14ac:dyDescent="0.3">
      <c r="A1368" s="575">
        <v>524422</v>
      </c>
      <c r="B1368" s="613" t="s">
        <v>1885</v>
      </c>
      <c r="C1368" s="575" t="s">
        <v>3441</v>
      </c>
      <c r="D1368" s="575" t="s">
        <v>3441</v>
      </c>
      <c r="E1368" s="575" t="s">
        <v>3441</v>
      </c>
      <c r="F1368" s="575" t="s">
        <v>3441</v>
      </c>
      <c r="G1368" s="575" t="s">
        <v>3441</v>
      </c>
      <c r="H1368" s="575" t="s">
        <v>3441</v>
      </c>
      <c r="I1368" s="575" t="s">
        <v>3441</v>
      </c>
      <c r="J1368" s="575" t="s">
        <v>3441</v>
      </c>
      <c r="K1368" s="575" t="s">
        <v>3441</v>
      </c>
      <c r="L1368" s="575" t="s">
        <v>3441</v>
      </c>
      <c r="M1368" s="575" t="s">
        <v>3441</v>
      </c>
    </row>
    <row r="1369" spans="1:13" s="575" customFormat="1" x14ac:dyDescent="0.3">
      <c r="A1369" s="575">
        <v>524441</v>
      </c>
      <c r="B1369" s="613" t="s">
        <v>1885</v>
      </c>
      <c r="C1369" s="575" t="s">
        <v>3441</v>
      </c>
      <c r="D1369" s="575" t="s">
        <v>3441</v>
      </c>
      <c r="E1369" s="575" t="s">
        <v>3441</v>
      </c>
      <c r="F1369" s="575" t="s">
        <v>3441</v>
      </c>
      <c r="G1369" s="575" t="s">
        <v>3441</v>
      </c>
      <c r="H1369" s="575" t="s">
        <v>3441</v>
      </c>
      <c r="I1369" s="575" t="s">
        <v>3441</v>
      </c>
      <c r="J1369" s="575" t="s">
        <v>3441</v>
      </c>
      <c r="K1369" s="575" t="s">
        <v>3441</v>
      </c>
      <c r="L1369" s="575" t="s">
        <v>3441</v>
      </c>
      <c r="M1369" s="575" t="s">
        <v>3441</v>
      </c>
    </row>
    <row r="1370" spans="1:13" s="575" customFormat="1" x14ac:dyDescent="0.3">
      <c r="A1370" s="575">
        <v>524474</v>
      </c>
      <c r="B1370" s="613" t="s">
        <v>1885</v>
      </c>
      <c r="C1370" s="575" t="s">
        <v>3441</v>
      </c>
      <c r="D1370" s="575" t="s">
        <v>3441</v>
      </c>
      <c r="E1370" s="575" t="s">
        <v>3441</v>
      </c>
      <c r="F1370" s="575" t="s">
        <v>3441</v>
      </c>
      <c r="G1370" s="575" t="s">
        <v>3441</v>
      </c>
      <c r="H1370" s="575" t="s">
        <v>3441</v>
      </c>
      <c r="I1370" s="575" t="s">
        <v>3441</v>
      </c>
      <c r="J1370" s="575" t="s">
        <v>3441</v>
      </c>
      <c r="K1370" s="575" t="s">
        <v>3441</v>
      </c>
      <c r="L1370" s="575" t="s">
        <v>3441</v>
      </c>
      <c r="M1370" s="575" t="s">
        <v>3441</v>
      </c>
    </row>
    <row r="1371" spans="1:13" s="575" customFormat="1" x14ac:dyDescent="0.3">
      <c r="A1371" s="575">
        <v>524527</v>
      </c>
      <c r="B1371" s="613" t="s">
        <v>1885</v>
      </c>
      <c r="C1371" s="575" t="s">
        <v>3441</v>
      </c>
      <c r="D1371" s="575" t="s">
        <v>3441</v>
      </c>
      <c r="E1371" s="575" t="s">
        <v>3441</v>
      </c>
      <c r="F1371" s="575" t="s">
        <v>3441</v>
      </c>
      <c r="G1371" s="575" t="s">
        <v>3441</v>
      </c>
      <c r="H1371" s="575" t="s">
        <v>3441</v>
      </c>
      <c r="I1371" s="575" t="s">
        <v>3441</v>
      </c>
      <c r="J1371" s="575" t="s">
        <v>3441</v>
      </c>
      <c r="K1371" s="575" t="s">
        <v>3441</v>
      </c>
      <c r="L1371" s="575" t="s">
        <v>3441</v>
      </c>
      <c r="M1371" s="575" t="s">
        <v>3441</v>
      </c>
    </row>
    <row r="1372" spans="1:13" s="575" customFormat="1" x14ac:dyDescent="0.3">
      <c r="A1372" s="575">
        <v>524549</v>
      </c>
      <c r="B1372" s="613" t="s">
        <v>1885</v>
      </c>
      <c r="C1372" s="575" t="s">
        <v>3441</v>
      </c>
      <c r="D1372" s="575" t="s">
        <v>3441</v>
      </c>
      <c r="E1372" s="575" t="s">
        <v>3441</v>
      </c>
      <c r="F1372" s="575" t="s">
        <v>3441</v>
      </c>
      <c r="G1372" s="575" t="s">
        <v>3441</v>
      </c>
      <c r="H1372" s="575" t="s">
        <v>3441</v>
      </c>
      <c r="I1372" s="575" t="s">
        <v>3441</v>
      </c>
      <c r="J1372" s="575" t="s">
        <v>3441</v>
      </c>
      <c r="K1372" s="575" t="s">
        <v>3441</v>
      </c>
      <c r="L1372" s="575" t="s">
        <v>3441</v>
      </c>
      <c r="M1372" s="575" t="s">
        <v>3441</v>
      </c>
    </row>
    <row r="1373" spans="1:13" s="575" customFormat="1" x14ac:dyDescent="0.3">
      <c r="A1373" s="575">
        <v>524551</v>
      </c>
      <c r="B1373" s="613" t="s">
        <v>1885</v>
      </c>
      <c r="C1373" s="575" t="s">
        <v>3441</v>
      </c>
      <c r="D1373" s="575" t="s">
        <v>3441</v>
      </c>
      <c r="E1373" s="575" t="s">
        <v>3441</v>
      </c>
      <c r="F1373" s="575" t="s">
        <v>3441</v>
      </c>
      <c r="G1373" s="575" t="s">
        <v>3441</v>
      </c>
      <c r="H1373" s="575" t="s">
        <v>3441</v>
      </c>
      <c r="I1373" s="575" t="s">
        <v>3441</v>
      </c>
      <c r="J1373" s="575" t="s">
        <v>3441</v>
      </c>
      <c r="K1373" s="575" t="s">
        <v>3441</v>
      </c>
      <c r="L1373" s="575" t="s">
        <v>3441</v>
      </c>
      <c r="M1373" s="575" t="s">
        <v>3441</v>
      </c>
    </row>
    <row r="1374" spans="1:13" s="575" customFormat="1" x14ac:dyDescent="0.3">
      <c r="A1374" s="575">
        <v>524564</v>
      </c>
      <c r="B1374" s="613" t="s">
        <v>1885</v>
      </c>
      <c r="C1374" s="575" t="s">
        <v>3441</v>
      </c>
      <c r="D1374" s="575" t="s">
        <v>3441</v>
      </c>
      <c r="E1374" s="575" t="s">
        <v>3441</v>
      </c>
      <c r="F1374" s="575" t="s">
        <v>3441</v>
      </c>
      <c r="G1374" s="575" t="s">
        <v>3441</v>
      </c>
      <c r="H1374" s="575" t="s">
        <v>3441</v>
      </c>
      <c r="I1374" s="575" t="s">
        <v>3441</v>
      </c>
      <c r="J1374" s="575" t="s">
        <v>3441</v>
      </c>
      <c r="K1374" s="575" t="s">
        <v>3441</v>
      </c>
      <c r="L1374" s="575" t="s">
        <v>3441</v>
      </c>
      <c r="M1374" s="575" t="s">
        <v>3441</v>
      </c>
    </row>
    <row r="1375" spans="1:13" s="575" customFormat="1" x14ac:dyDescent="0.3">
      <c r="A1375" s="575">
        <v>524602</v>
      </c>
      <c r="B1375" s="613" t="s">
        <v>1885</v>
      </c>
      <c r="C1375" s="575" t="s">
        <v>3441</v>
      </c>
      <c r="D1375" s="575" t="s">
        <v>3441</v>
      </c>
      <c r="E1375" s="575" t="s">
        <v>3441</v>
      </c>
      <c r="F1375" s="575" t="s">
        <v>3441</v>
      </c>
      <c r="G1375" s="575" t="s">
        <v>3441</v>
      </c>
      <c r="H1375" s="575" t="s">
        <v>3441</v>
      </c>
      <c r="I1375" s="575" t="s">
        <v>3441</v>
      </c>
      <c r="J1375" s="575" t="s">
        <v>3441</v>
      </c>
      <c r="K1375" s="575" t="s">
        <v>3441</v>
      </c>
      <c r="L1375" s="575" t="s">
        <v>3441</v>
      </c>
      <c r="M1375" s="575" t="s">
        <v>3441</v>
      </c>
    </row>
    <row r="1376" spans="1:13" s="575" customFormat="1" x14ac:dyDescent="0.3">
      <c r="A1376" s="575">
        <v>524657</v>
      </c>
      <c r="B1376" s="613" t="s">
        <v>1885</v>
      </c>
      <c r="C1376" s="575" t="s">
        <v>3441</v>
      </c>
      <c r="D1376" s="575" t="s">
        <v>3441</v>
      </c>
      <c r="E1376" s="575" t="s">
        <v>3441</v>
      </c>
      <c r="F1376" s="575" t="s">
        <v>3441</v>
      </c>
      <c r="G1376" s="575" t="s">
        <v>3441</v>
      </c>
      <c r="H1376" s="575" t="s">
        <v>3441</v>
      </c>
      <c r="I1376" s="575" t="s">
        <v>3441</v>
      </c>
      <c r="J1376" s="575" t="s">
        <v>3441</v>
      </c>
      <c r="K1376" s="575" t="s">
        <v>3441</v>
      </c>
      <c r="L1376" s="575" t="s">
        <v>3441</v>
      </c>
      <c r="M1376" s="575" t="s">
        <v>3441</v>
      </c>
    </row>
    <row r="1377" spans="1:13" s="575" customFormat="1" x14ac:dyDescent="0.3">
      <c r="A1377" s="575">
        <v>524692</v>
      </c>
      <c r="B1377" s="613" t="s">
        <v>1885</v>
      </c>
      <c r="C1377" s="575" t="s">
        <v>3441</v>
      </c>
      <c r="D1377" s="575" t="s">
        <v>3441</v>
      </c>
      <c r="E1377" s="575" t="s">
        <v>3441</v>
      </c>
      <c r="F1377" s="575" t="s">
        <v>3441</v>
      </c>
      <c r="G1377" s="575" t="s">
        <v>3441</v>
      </c>
      <c r="H1377" s="575" t="s">
        <v>3441</v>
      </c>
      <c r="I1377" s="575" t="s">
        <v>3441</v>
      </c>
      <c r="J1377" s="575" t="s">
        <v>3441</v>
      </c>
      <c r="K1377" s="575" t="s">
        <v>3441</v>
      </c>
      <c r="L1377" s="575" t="s">
        <v>3441</v>
      </c>
      <c r="M1377" s="575" t="s">
        <v>3441</v>
      </c>
    </row>
    <row r="1378" spans="1:13" s="575" customFormat="1" x14ac:dyDescent="0.3">
      <c r="A1378" s="575">
        <v>524742</v>
      </c>
      <c r="B1378" s="613" t="s">
        <v>1885</v>
      </c>
      <c r="C1378" s="575" t="s">
        <v>3441</v>
      </c>
      <c r="D1378" s="575" t="s">
        <v>3441</v>
      </c>
      <c r="E1378" s="575" t="s">
        <v>3441</v>
      </c>
      <c r="F1378" s="575" t="s">
        <v>3441</v>
      </c>
      <c r="G1378" s="575" t="s">
        <v>3441</v>
      </c>
      <c r="H1378" s="575" t="s">
        <v>3441</v>
      </c>
      <c r="I1378" s="575" t="s">
        <v>3441</v>
      </c>
      <c r="J1378" s="575" t="s">
        <v>3441</v>
      </c>
      <c r="K1378" s="575" t="s">
        <v>3441</v>
      </c>
      <c r="L1378" s="575" t="s">
        <v>3441</v>
      </c>
      <c r="M1378" s="575" t="s">
        <v>3441</v>
      </c>
    </row>
    <row r="1379" spans="1:13" s="575" customFormat="1" x14ac:dyDescent="0.3">
      <c r="A1379" s="575">
        <v>524756</v>
      </c>
      <c r="B1379" s="613" t="s">
        <v>1885</v>
      </c>
      <c r="C1379" s="575" t="s">
        <v>3441</v>
      </c>
      <c r="D1379" s="575" t="s">
        <v>3441</v>
      </c>
      <c r="E1379" s="575" t="s">
        <v>3441</v>
      </c>
      <c r="F1379" s="575" t="s">
        <v>3441</v>
      </c>
      <c r="G1379" s="575" t="s">
        <v>3441</v>
      </c>
      <c r="H1379" s="575" t="s">
        <v>3441</v>
      </c>
      <c r="I1379" s="575" t="s">
        <v>3441</v>
      </c>
      <c r="J1379" s="575" t="s">
        <v>3441</v>
      </c>
      <c r="K1379" s="575" t="s">
        <v>3441</v>
      </c>
      <c r="L1379" s="575" t="s">
        <v>3441</v>
      </c>
      <c r="M1379" s="575" t="s">
        <v>3441</v>
      </c>
    </row>
    <row r="1380" spans="1:13" s="575" customFormat="1" x14ac:dyDescent="0.3">
      <c r="A1380" s="575">
        <v>524762</v>
      </c>
      <c r="B1380" s="613" t="s">
        <v>1885</v>
      </c>
      <c r="C1380" s="575" t="s">
        <v>3441</v>
      </c>
      <c r="D1380" s="575" t="s">
        <v>3441</v>
      </c>
      <c r="E1380" s="575" t="s">
        <v>3441</v>
      </c>
      <c r="F1380" s="575" t="s">
        <v>3441</v>
      </c>
      <c r="G1380" s="575" t="s">
        <v>3441</v>
      </c>
      <c r="H1380" s="575" t="s">
        <v>3441</v>
      </c>
      <c r="I1380" s="575" t="s">
        <v>3441</v>
      </c>
      <c r="J1380" s="575" t="s">
        <v>3441</v>
      </c>
      <c r="K1380" s="575" t="s">
        <v>3441</v>
      </c>
      <c r="L1380" s="575" t="s">
        <v>3441</v>
      </c>
      <c r="M1380" s="575" t="s">
        <v>3441</v>
      </c>
    </row>
    <row r="1381" spans="1:13" s="575" customFormat="1" x14ac:dyDescent="0.3">
      <c r="A1381" s="575">
        <v>524804</v>
      </c>
      <c r="B1381" s="613" t="s">
        <v>1885</v>
      </c>
      <c r="C1381" s="575" t="s">
        <v>3441</v>
      </c>
      <c r="D1381" s="575" t="s">
        <v>3441</v>
      </c>
      <c r="E1381" s="575" t="s">
        <v>3441</v>
      </c>
      <c r="F1381" s="575" t="s">
        <v>3441</v>
      </c>
      <c r="G1381" s="575" t="s">
        <v>3441</v>
      </c>
      <c r="H1381" s="575" t="s">
        <v>3441</v>
      </c>
      <c r="I1381" s="575" t="s">
        <v>3441</v>
      </c>
      <c r="J1381" s="575" t="s">
        <v>3441</v>
      </c>
      <c r="K1381" s="575" t="s">
        <v>3441</v>
      </c>
      <c r="L1381" s="575" t="s">
        <v>3441</v>
      </c>
      <c r="M1381" s="575" t="s">
        <v>3441</v>
      </c>
    </row>
    <row r="1382" spans="1:13" s="575" customFormat="1" x14ac:dyDescent="0.3">
      <c r="A1382" s="575">
        <v>524837</v>
      </c>
      <c r="B1382" s="613" t="s">
        <v>1885</v>
      </c>
      <c r="C1382" s="575" t="s">
        <v>3441</v>
      </c>
      <c r="D1382" s="575" t="s">
        <v>3441</v>
      </c>
      <c r="E1382" s="575" t="s">
        <v>3441</v>
      </c>
      <c r="F1382" s="575" t="s">
        <v>3441</v>
      </c>
      <c r="G1382" s="575" t="s">
        <v>3441</v>
      </c>
      <c r="H1382" s="575" t="s">
        <v>3441</v>
      </c>
      <c r="I1382" s="575" t="s">
        <v>3441</v>
      </c>
      <c r="J1382" s="575" t="s">
        <v>3441</v>
      </c>
      <c r="K1382" s="575" t="s">
        <v>3441</v>
      </c>
      <c r="L1382" s="575" t="s">
        <v>3441</v>
      </c>
      <c r="M1382" s="575" t="s">
        <v>3441</v>
      </c>
    </row>
    <row r="1383" spans="1:13" s="575" customFormat="1" x14ac:dyDescent="0.3">
      <c r="A1383" s="575">
        <v>524841</v>
      </c>
      <c r="B1383" s="613" t="s">
        <v>1885</v>
      </c>
      <c r="C1383" s="575" t="s">
        <v>3441</v>
      </c>
      <c r="D1383" s="575" t="s">
        <v>3441</v>
      </c>
      <c r="E1383" s="575" t="s">
        <v>3441</v>
      </c>
      <c r="F1383" s="575" t="s">
        <v>3441</v>
      </c>
      <c r="G1383" s="575" t="s">
        <v>3441</v>
      </c>
      <c r="H1383" s="575" t="s">
        <v>3441</v>
      </c>
      <c r="I1383" s="575" t="s">
        <v>3441</v>
      </c>
      <c r="J1383" s="575" t="s">
        <v>3441</v>
      </c>
      <c r="K1383" s="575" t="s">
        <v>3441</v>
      </c>
      <c r="L1383" s="575" t="s">
        <v>3441</v>
      </c>
      <c r="M1383" s="575" t="s">
        <v>3441</v>
      </c>
    </row>
    <row r="1384" spans="1:13" s="575" customFormat="1" x14ac:dyDescent="0.3">
      <c r="A1384" s="575">
        <v>524850</v>
      </c>
      <c r="B1384" s="613" t="s">
        <v>1885</v>
      </c>
      <c r="C1384" s="575" t="s">
        <v>3441</v>
      </c>
      <c r="D1384" s="575" t="s">
        <v>3441</v>
      </c>
      <c r="E1384" s="575" t="s">
        <v>3441</v>
      </c>
      <c r="F1384" s="575" t="s">
        <v>3441</v>
      </c>
      <c r="G1384" s="575" t="s">
        <v>3441</v>
      </c>
      <c r="H1384" s="575" t="s">
        <v>3441</v>
      </c>
      <c r="I1384" s="575" t="s">
        <v>3441</v>
      </c>
      <c r="J1384" s="575" t="s">
        <v>3441</v>
      </c>
      <c r="K1384" s="575" t="s">
        <v>3441</v>
      </c>
      <c r="L1384" s="575" t="s">
        <v>3441</v>
      </c>
      <c r="M1384" s="575" t="s">
        <v>3441</v>
      </c>
    </row>
    <row r="1385" spans="1:13" s="575" customFormat="1" x14ac:dyDescent="0.3">
      <c r="A1385" s="575">
        <v>524883</v>
      </c>
      <c r="B1385" s="613" t="s">
        <v>1885</v>
      </c>
      <c r="C1385" s="575" t="s">
        <v>3441</v>
      </c>
      <c r="D1385" s="575" t="s">
        <v>3441</v>
      </c>
      <c r="E1385" s="575" t="s">
        <v>3441</v>
      </c>
      <c r="F1385" s="575" t="s">
        <v>3441</v>
      </c>
      <c r="G1385" s="575" t="s">
        <v>3441</v>
      </c>
      <c r="H1385" s="575" t="s">
        <v>3441</v>
      </c>
      <c r="I1385" s="575" t="s">
        <v>3441</v>
      </c>
      <c r="J1385" s="575" t="s">
        <v>3441</v>
      </c>
      <c r="K1385" s="575" t="s">
        <v>3441</v>
      </c>
      <c r="L1385" s="575" t="s">
        <v>3441</v>
      </c>
      <c r="M1385" s="575" t="s">
        <v>3441</v>
      </c>
    </row>
    <row r="1386" spans="1:13" s="575" customFormat="1" x14ac:dyDescent="0.3">
      <c r="A1386" s="575">
        <v>524903</v>
      </c>
      <c r="B1386" s="613" t="s">
        <v>1885</v>
      </c>
      <c r="C1386" s="575" t="s">
        <v>3441</v>
      </c>
      <c r="D1386" s="575" t="s">
        <v>3441</v>
      </c>
      <c r="E1386" s="575" t="s">
        <v>3441</v>
      </c>
      <c r="F1386" s="575" t="s">
        <v>3441</v>
      </c>
      <c r="G1386" s="575" t="s">
        <v>3441</v>
      </c>
      <c r="H1386" s="575" t="s">
        <v>3441</v>
      </c>
      <c r="I1386" s="575" t="s">
        <v>3441</v>
      </c>
      <c r="J1386" s="575" t="s">
        <v>3441</v>
      </c>
      <c r="K1386" s="575" t="s">
        <v>3441</v>
      </c>
      <c r="L1386" s="575" t="s">
        <v>3441</v>
      </c>
      <c r="M1386" s="575" t="s">
        <v>3441</v>
      </c>
    </row>
    <row r="1387" spans="1:13" s="575" customFormat="1" x14ac:dyDescent="0.3">
      <c r="A1387" s="575">
        <v>524933</v>
      </c>
      <c r="B1387" s="613" t="s">
        <v>1885</v>
      </c>
      <c r="C1387" s="575" t="s">
        <v>3441</v>
      </c>
      <c r="D1387" s="575" t="s">
        <v>3441</v>
      </c>
      <c r="E1387" s="575" t="s">
        <v>3441</v>
      </c>
      <c r="F1387" s="575" t="s">
        <v>3441</v>
      </c>
      <c r="G1387" s="575" t="s">
        <v>3441</v>
      </c>
      <c r="H1387" s="575" t="s">
        <v>3441</v>
      </c>
      <c r="I1387" s="575" t="s">
        <v>3441</v>
      </c>
      <c r="J1387" s="575" t="s">
        <v>3441</v>
      </c>
      <c r="K1387" s="575" t="s">
        <v>3441</v>
      </c>
      <c r="L1387" s="575" t="s">
        <v>3441</v>
      </c>
      <c r="M1387" s="575" t="s">
        <v>3441</v>
      </c>
    </row>
    <row r="1388" spans="1:13" s="575" customFormat="1" x14ac:dyDescent="0.3">
      <c r="A1388" s="575">
        <v>524957</v>
      </c>
      <c r="B1388" s="613" t="s">
        <v>1885</v>
      </c>
      <c r="C1388" s="575" t="s">
        <v>3441</v>
      </c>
      <c r="D1388" s="575" t="s">
        <v>3441</v>
      </c>
      <c r="E1388" s="575" t="s">
        <v>3441</v>
      </c>
      <c r="F1388" s="575" t="s">
        <v>3441</v>
      </c>
      <c r="G1388" s="575" t="s">
        <v>3441</v>
      </c>
      <c r="H1388" s="575" t="s">
        <v>3441</v>
      </c>
      <c r="I1388" s="575" t="s">
        <v>3441</v>
      </c>
      <c r="J1388" s="575" t="s">
        <v>3441</v>
      </c>
      <c r="K1388" s="575" t="s">
        <v>3441</v>
      </c>
      <c r="L1388" s="575" t="s">
        <v>3441</v>
      </c>
      <c r="M1388" s="575" t="s">
        <v>3441</v>
      </c>
    </row>
    <row r="1389" spans="1:13" s="575" customFormat="1" x14ac:dyDescent="0.3">
      <c r="A1389" s="575">
        <v>525018</v>
      </c>
      <c r="B1389" s="613" t="s">
        <v>1885</v>
      </c>
      <c r="C1389" s="575" t="s">
        <v>3441</v>
      </c>
      <c r="D1389" s="575" t="s">
        <v>3441</v>
      </c>
      <c r="E1389" s="575" t="s">
        <v>3441</v>
      </c>
      <c r="F1389" s="575" t="s">
        <v>3441</v>
      </c>
      <c r="G1389" s="575" t="s">
        <v>3441</v>
      </c>
      <c r="H1389" s="575" t="s">
        <v>3441</v>
      </c>
      <c r="I1389" s="575" t="s">
        <v>3441</v>
      </c>
      <c r="J1389" s="575" t="s">
        <v>3441</v>
      </c>
      <c r="K1389" s="575" t="s">
        <v>3441</v>
      </c>
      <c r="L1389" s="575" t="s">
        <v>3441</v>
      </c>
      <c r="M1389" s="575" t="s">
        <v>3441</v>
      </c>
    </row>
    <row r="1390" spans="1:13" s="575" customFormat="1" x14ac:dyDescent="0.3">
      <c r="A1390" s="575">
        <v>525034</v>
      </c>
      <c r="B1390" s="613" t="s">
        <v>1885</v>
      </c>
      <c r="C1390" s="575" t="s">
        <v>3441</v>
      </c>
      <c r="D1390" s="575" t="s">
        <v>3441</v>
      </c>
      <c r="E1390" s="575" t="s">
        <v>3441</v>
      </c>
      <c r="F1390" s="575" t="s">
        <v>3441</v>
      </c>
      <c r="G1390" s="575" t="s">
        <v>3441</v>
      </c>
      <c r="H1390" s="575" t="s">
        <v>3441</v>
      </c>
      <c r="I1390" s="575" t="s">
        <v>3441</v>
      </c>
      <c r="J1390" s="575" t="s">
        <v>3441</v>
      </c>
      <c r="K1390" s="575" t="s">
        <v>3441</v>
      </c>
      <c r="L1390" s="575" t="s">
        <v>3441</v>
      </c>
      <c r="M1390" s="575" t="s">
        <v>3441</v>
      </c>
    </row>
    <row r="1391" spans="1:13" s="575" customFormat="1" x14ac:dyDescent="0.3">
      <c r="A1391" s="575">
        <v>525075</v>
      </c>
      <c r="B1391" s="613" t="s">
        <v>1885</v>
      </c>
      <c r="C1391" s="575" t="s">
        <v>3441</v>
      </c>
      <c r="D1391" s="575" t="s">
        <v>3441</v>
      </c>
      <c r="E1391" s="575" t="s">
        <v>3441</v>
      </c>
      <c r="F1391" s="575" t="s">
        <v>3441</v>
      </c>
      <c r="G1391" s="575" t="s">
        <v>3441</v>
      </c>
      <c r="H1391" s="575" t="s">
        <v>3441</v>
      </c>
      <c r="I1391" s="575" t="s">
        <v>3441</v>
      </c>
      <c r="J1391" s="575" t="s">
        <v>3441</v>
      </c>
      <c r="K1391" s="575" t="s">
        <v>3441</v>
      </c>
      <c r="L1391" s="575" t="s">
        <v>3441</v>
      </c>
      <c r="M1391" s="575" t="s">
        <v>3441</v>
      </c>
    </row>
    <row r="1392" spans="1:13" s="575" customFormat="1" x14ac:dyDescent="0.3">
      <c r="A1392" s="575">
        <v>525091</v>
      </c>
      <c r="B1392" s="613" t="s">
        <v>1885</v>
      </c>
      <c r="C1392" s="575" t="s">
        <v>3441</v>
      </c>
      <c r="D1392" s="575" t="s">
        <v>3441</v>
      </c>
      <c r="E1392" s="575" t="s">
        <v>3441</v>
      </c>
      <c r="F1392" s="575" t="s">
        <v>3441</v>
      </c>
      <c r="G1392" s="575" t="s">
        <v>3441</v>
      </c>
      <c r="H1392" s="575" t="s">
        <v>3441</v>
      </c>
      <c r="I1392" s="575" t="s">
        <v>3441</v>
      </c>
      <c r="J1392" s="575" t="s">
        <v>3441</v>
      </c>
      <c r="K1392" s="575" t="s">
        <v>3441</v>
      </c>
      <c r="L1392" s="575" t="s">
        <v>3441</v>
      </c>
      <c r="M1392" s="575" t="s">
        <v>3441</v>
      </c>
    </row>
    <row r="1393" spans="1:13" s="575" customFormat="1" x14ac:dyDescent="0.3">
      <c r="A1393" s="575">
        <v>525122</v>
      </c>
      <c r="B1393" s="613" t="s">
        <v>1885</v>
      </c>
      <c r="C1393" s="575" t="s">
        <v>3441</v>
      </c>
      <c r="D1393" s="575" t="s">
        <v>3441</v>
      </c>
      <c r="E1393" s="575" t="s">
        <v>3441</v>
      </c>
      <c r="F1393" s="575" t="s">
        <v>3441</v>
      </c>
      <c r="G1393" s="575" t="s">
        <v>3441</v>
      </c>
      <c r="H1393" s="575" t="s">
        <v>3441</v>
      </c>
      <c r="I1393" s="575" t="s">
        <v>3441</v>
      </c>
      <c r="J1393" s="575" t="s">
        <v>3441</v>
      </c>
      <c r="K1393" s="575" t="s">
        <v>3441</v>
      </c>
      <c r="L1393" s="575" t="s">
        <v>3441</v>
      </c>
      <c r="M1393" s="575" t="s">
        <v>3441</v>
      </c>
    </row>
    <row r="1394" spans="1:13" s="575" customFormat="1" x14ac:dyDescent="0.3">
      <c r="A1394" s="575">
        <v>525134</v>
      </c>
      <c r="B1394" s="613" t="s">
        <v>1885</v>
      </c>
      <c r="C1394" s="575" t="s">
        <v>3441</v>
      </c>
      <c r="D1394" s="575" t="s">
        <v>3441</v>
      </c>
      <c r="E1394" s="575" t="s">
        <v>3441</v>
      </c>
      <c r="F1394" s="575" t="s">
        <v>3441</v>
      </c>
      <c r="G1394" s="575" t="s">
        <v>3441</v>
      </c>
      <c r="H1394" s="575" t="s">
        <v>3441</v>
      </c>
      <c r="I1394" s="575" t="s">
        <v>3441</v>
      </c>
      <c r="J1394" s="575" t="s">
        <v>3441</v>
      </c>
      <c r="K1394" s="575" t="s">
        <v>3441</v>
      </c>
      <c r="L1394" s="575" t="s">
        <v>3441</v>
      </c>
      <c r="M1394" s="575" t="s">
        <v>3441</v>
      </c>
    </row>
    <row r="1395" spans="1:13" s="575" customFormat="1" x14ac:dyDescent="0.3">
      <c r="A1395" s="575">
        <v>525189</v>
      </c>
      <c r="B1395" s="613" t="s">
        <v>1885</v>
      </c>
      <c r="C1395" s="575" t="s">
        <v>3441</v>
      </c>
      <c r="D1395" s="575" t="s">
        <v>3441</v>
      </c>
      <c r="E1395" s="575" t="s">
        <v>3441</v>
      </c>
      <c r="F1395" s="575" t="s">
        <v>3441</v>
      </c>
      <c r="G1395" s="575" t="s">
        <v>3441</v>
      </c>
      <c r="H1395" s="575" t="s">
        <v>3441</v>
      </c>
      <c r="I1395" s="575" t="s">
        <v>3441</v>
      </c>
      <c r="J1395" s="575" t="s">
        <v>3441</v>
      </c>
      <c r="K1395" s="575" t="s">
        <v>3441</v>
      </c>
      <c r="L1395" s="575" t="s">
        <v>3441</v>
      </c>
      <c r="M1395" s="575" t="s">
        <v>3441</v>
      </c>
    </row>
    <row r="1396" spans="1:13" s="575" customFormat="1" x14ac:dyDescent="0.3">
      <c r="A1396" s="575">
        <v>525243</v>
      </c>
      <c r="B1396" s="613" t="s">
        <v>1885</v>
      </c>
      <c r="C1396" s="575" t="s">
        <v>3441</v>
      </c>
      <c r="D1396" s="575" t="s">
        <v>3441</v>
      </c>
      <c r="E1396" s="575" t="s">
        <v>3441</v>
      </c>
      <c r="F1396" s="575" t="s">
        <v>3441</v>
      </c>
      <c r="G1396" s="575" t="s">
        <v>3441</v>
      </c>
      <c r="H1396" s="575" t="s">
        <v>3441</v>
      </c>
      <c r="I1396" s="575" t="s">
        <v>3441</v>
      </c>
      <c r="J1396" s="575" t="s">
        <v>3441</v>
      </c>
      <c r="K1396" s="575" t="s">
        <v>3441</v>
      </c>
      <c r="L1396" s="575" t="s">
        <v>3441</v>
      </c>
      <c r="M1396" s="575" t="s">
        <v>3441</v>
      </c>
    </row>
    <row r="1397" spans="1:13" s="575" customFormat="1" x14ac:dyDescent="0.3">
      <c r="A1397" s="575">
        <v>525244</v>
      </c>
      <c r="B1397" s="613" t="s">
        <v>1885</v>
      </c>
      <c r="C1397" s="575" t="s">
        <v>3441</v>
      </c>
      <c r="D1397" s="575" t="s">
        <v>3441</v>
      </c>
      <c r="E1397" s="575" t="s">
        <v>3441</v>
      </c>
      <c r="F1397" s="575" t="s">
        <v>3441</v>
      </c>
      <c r="G1397" s="575" t="s">
        <v>3441</v>
      </c>
      <c r="H1397" s="575" t="s">
        <v>3441</v>
      </c>
      <c r="I1397" s="575" t="s">
        <v>3441</v>
      </c>
      <c r="J1397" s="575" t="s">
        <v>3441</v>
      </c>
      <c r="K1397" s="575" t="s">
        <v>3441</v>
      </c>
      <c r="L1397" s="575" t="s">
        <v>3441</v>
      </c>
      <c r="M1397" s="575" t="s">
        <v>3441</v>
      </c>
    </row>
    <row r="1398" spans="1:13" s="575" customFormat="1" x14ac:dyDescent="0.3">
      <c r="A1398" s="575">
        <v>525248</v>
      </c>
      <c r="B1398" s="613" t="s">
        <v>1885</v>
      </c>
      <c r="C1398" s="575" t="s">
        <v>3441</v>
      </c>
      <c r="D1398" s="575" t="s">
        <v>3441</v>
      </c>
      <c r="E1398" s="575" t="s">
        <v>3441</v>
      </c>
      <c r="F1398" s="575" t="s">
        <v>3441</v>
      </c>
      <c r="G1398" s="575" t="s">
        <v>3441</v>
      </c>
      <c r="H1398" s="575" t="s">
        <v>3441</v>
      </c>
      <c r="I1398" s="575" t="s">
        <v>3441</v>
      </c>
      <c r="J1398" s="575" t="s">
        <v>3441</v>
      </c>
      <c r="K1398" s="575" t="s">
        <v>3441</v>
      </c>
      <c r="L1398" s="575" t="s">
        <v>3441</v>
      </c>
      <c r="M1398" s="575" t="s">
        <v>3441</v>
      </c>
    </row>
    <row r="1399" spans="1:13" s="575" customFormat="1" x14ac:dyDescent="0.3">
      <c r="A1399" s="575">
        <v>525273</v>
      </c>
      <c r="B1399" s="613" t="s">
        <v>1885</v>
      </c>
      <c r="C1399" s="575" t="s">
        <v>3441</v>
      </c>
      <c r="D1399" s="575" t="s">
        <v>3441</v>
      </c>
      <c r="E1399" s="575" t="s">
        <v>3441</v>
      </c>
      <c r="F1399" s="575" t="s">
        <v>3441</v>
      </c>
      <c r="G1399" s="575" t="s">
        <v>3441</v>
      </c>
      <c r="H1399" s="575" t="s">
        <v>3441</v>
      </c>
      <c r="I1399" s="575" t="s">
        <v>3441</v>
      </c>
      <c r="J1399" s="575" t="s">
        <v>3441</v>
      </c>
      <c r="K1399" s="575" t="s">
        <v>3441</v>
      </c>
      <c r="L1399" s="575" t="s">
        <v>3441</v>
      </c>
      <c r="M1399" s="575" t="s">
        <v>3441</v>
      </c>
    </row>
    <row r="1400" spans="1:13" s="575" customFormat="1" x14ac:dyDescent="0.3">
      <c r="A1400" s="575">
        <v>525311</v>
      </c>
      <c r="B1400" s="613" t="s">
        <v>1885</v>
      </c>
      <c r="C1400" s="575" t="s">
        <v>3441</v>
      </c>
      <c r="D1400" s="575" t="s">
        <v>3441</v>
      </c>
      <c r="E1400" s="575" t="s">
        <v>3441</v>
      </c>
      <c r="F1400" s="575" t="s">
        <v>3441</v>
      </c>
      <c r="G1400" s="575" t="s">
        <v>3441</v>
      </c>
      <c r="H1400" s="575" t="s">
        <v>3441</v>
      </c>
      <c r="I1400" s="575" t="s">
        <v>3441</v>
      </c>
      <c r="J1400" s="575" t="s">
        <v>3441</v>
      </c>
      <c r="K1400" s="575" t="s">
        <v>3441</v>
      </c>
      <c r="L1400" s="575" t="s">
        <v>3441</v>
      </c>
      <c r="M1400" s="575" t="s">
        <v>3441</v>
      </c>
    </row>
    <row r="1401" spans="1:13" s="575" customFormat="1" x14ac:dyDescent="0.3">
      <c r="A1401" s="575">
        <v>525332</v>
      </c>
      <c r="B1401" s="613" t="s">
        <v>1885</v>
      </c>
      <c r="C1401" s="575" t="s">
        <v>3441</v>
      </c>
      <c r="D1401" s="575" t="s">
        <v>3441</v>
      </c>
      <c r="E1401" s="575" t="s">
        <v>3441</v>
      </c>
      <c r="F1401" s="575" t="s">
        <v>3441</v>
      </c>
      <c r="G1401" s="575" t="s">
        <v>3441</v>
      </c>
      <c r="H1401" s="575" t="s">
        <v>3441</v>
      </c>
      <c r="I1401" s="575" t="s">
        <v>3441</v>
      </c>
      <c r="J1401" s="575" t="s">
        <v>3441</v>
      </c>
      <c r="K1401" s="575" t="s">
        <v>3441</v>
      </c>
      <c r="L1401" s="575" t="s">
        <v>3441</v>
      </c>
      <c r="M1401" s="575" t="s">
        <v>3441</v>
      </c>
    </row>
    <row r="1402" spans="1:13" s="575" customFormat="1" x14ac:dyDescent="0.3">
      <c r="A1402" s="575">
        <v>525333</v>
      </c>
      <c r="B1402" s="613" t="s">
        <v>1885</v>
      </c>
      <c r="C1402" s="575" t="s">
        <v>3441</v>
      </c>
      <c r="D1402" s="575" t="s">
        <v>3441</v>
      </c>
      <c r="E1402" s="575" t="s">
        <v>3441</v>
      </c>
      <c r="F1402" s="575" t="s">
        <v>3441</v>
      </c>
      <c r="G1402" s="575" t="s">
        <v>3441</v>
      </c>
      <c r="H1402" s="575" t="s">
        <v>3441</v>
      </c>
      <c r="I1402" s="575" t="s">
        <v>3441</v>
      </c>
      <c r="J1402" s="575" t="s">
        <v>3441</v>
      </c>
      <c r="K1402" s="575" t="s">
        <v>3441</v>
      </c>
      <c r="L1402" s="575" t="s">
        <v>3441</v>
      </c>
      <c r="M1402" s="575" t="s">
        <v>3441</v>
      </c>
    </row>
    <row r="1403" spans="1:13" s="575" customFormat="1" x14ac:dyDescent="0.3">
      <c r="A1403" s="575">
        <v>525351</v>
      </c>
      <c r="B1403" s="613" t="s">
        <v>1885</v>
      </c>
      <c r="C1403" s="575" t="s">
        <v>3441</v>
      </c>
      <c r="D1403" s="575" t="s">
        <v>3441</v>
      </c>
      <c r="E1403" s="575" t="s">
        <v>3441</v>
      </c>
      <c r="F1403" s="575" t="s">
        <v>3441</v>
      </c>
      <c r="G1403" s="575" t="s">
        <v>3441</v>
      </c>
      <c r="H1403" s="575" t="s">
        <v>3441</v>
      </c>
      <c r="I1403" s="575" t="s">
        <v>3441</v>
      </c>
      <c r="J1403" s="575" t="s">
        <v>3441</v>
      </c>
      <c r="K1403" s="575" t="s">
        <v>3441</v>
      </c>
      <c r="L1403" s="575" t="s">
        <v>3441</v>
      </c>
      <c r="M1403" s="575" t="s">
        <v>3441</v>
      </c>
    </row>
    <row r="1404" spans="1:13" s="575" customFormat="1" x14ac:dyDescent="0.3">
      <c r="A1404" s="575">
        <v>525376</v>
      </c>
      <c r="B1404" s="613" t="s">
        <v>1885</v>
      </c>
      <c r="C1404" s="575" t="s">
        <v>3441</v>
      </c>
      <c r="D1404" s="575" t="s">
        <v>3441</v>
      </c>
      <c r="E1404" s="575" t="s">
        <v>3441</v>
      </c>
      <c r="F1404" s="575" t="s">
        <v>3441</v>
      </c>
      <c r="G1404" s="575" t="s">
        <v>3441</v>
      </c>
      <c r="H1404" s="575" t="s">
        <v>3441</v>
      </c>
      <c r="I1404" s="575" t="s">
        <v>3441</v>
      </c>
      <c r="J1404" s="575" t="s">
        <v>3441</v>
      </c>
      <c r="K1404" s="575" t="s">
        <v>3441</v>
      </c>
      <c r="L1404" s="575" t="s">
        <v>3441</v>
      </c>
      <c r="M1404" s="575" t="s">
        <v>3441</v>
      </c>
    </row>
    <row r="1405" spans="1:13" s="575" customFormat="1" x14ac:dyDescent="0.3">
      <c r="A1405" s="575">
        <v>525379</v>
      </c>
      <c r="B1405" s="613" t="s">
        <v>1885</v>
      </c>
      <c r="C1405" s="575" t="s">
        <v>3441</v>
      </c>
      <c r="D1405" s="575" t="s">
        <v>3441</v>
      </c>
      <c r="E1405" s="575" t="s">
        <v>3441</v>
      </c>
      <c r="F1405" s="575" t="s">
        <v>3441</v>
      </c>
      <c r="G1405" s="575" t="s">
        <v>3441</v>
      </c>
      <c r="H1405" s="575" t="s">
        <v>3441</v>
      </c>
      <c r="I1405" s="575" t="s">
        <v>3441</v>
      </c>
      <c r="J1405" s="575" t="s">
        <v>3441</v>
      </c>
      <c r="K1405" s="575" t="s">
        <v>3441</v>
      </c>
      <c r="L1405" s="575" t="s">
        <v>3441</v>
      </c>
      <c r="M1405" s="575" t="s">
        <v>3441</v>
      </c>
    </row>
    <row r="1406" spans="1:13" s="575" customFormat="1" x14ac:dyDescent="0.3">
      <c r="A1406" s="575">
        <v>525394</v>
      </c>
      <c r="B1406" s="613" t="s">
        <v>1885</v>
      </c>
      <c r="C1406" s="575" t="s">
        <v>3441</v>
      </c>
      <c r="D1406" s="575" t="s">
        <v>3441</v>
      </c>
      <c r="E1406" s="575" t="s">
        <v>3441</v>
      </c>
      <c r="F1406" s="575" t="s">
        <v>3441</v>
      </c>
      <c r="G1406" s="575" t="s">
        <v>3441</v>
      </c>
      <c r="H1406" s="575" t="s">
        <v>3441</v>
      </c>
      <c r="I1406" s="575" t="s">
        <v>3441</v>
      </c>
      <c r="J1406" s="575" t="s">
        <v>3441</v>
      </c>
      <c r="K1406" s="575" t="s">
        <v>3441</v>
      </c>
      <c r="L1406" s="575" t="s">
        <v>3441</v>
      </c>
      <c r="M1406" s="575" t="s">
        <v>3441</v>
      </c>
    </row>
    <row r="1407" spans="1:13" s="575" customFormat="1" x14ac:dyDescent="0.3">
      <c r="A1407" s="575">
        <v>525415</v>
      </c>
      <c r="B1407" s="613" t="s">
        <v>1885</v>
      </c>
      <c r="C1407" s="575" t="s">
        <v>3441</v>
      </c>
      <c r="D1407" s="575" t="s">
        <v>3441</v>
      </c>
      <c r="E1407" s="575" t="s">
        <v>3441</v>
      </c>
      <c r="F1407" s="575" t="s">
        <v>3441</v>
      </c>
      <c r="G1407" s="575" t="s">
        <v>3441</v>
      </c>
      <c r="H1407" s="575" t="s">
        <v>3441</v>
      </c>
      <c r="I1407" s="575" t="s">
        <v>3441</v>
      </c>
      <c r="J1407" s="575" t="s">
        <v>3441</v>
      </c>
      <c r="K1407" s="575" t="s">
        <v>3441</v>
      </c>
      <c r="L1407" s="575" t="s">
        <v>3441</v>
      </c>
      <c r="M1407" s="575" t="s">
        <v>3441</v>
      </c>
    </row>
    <row r="1408" spans="1:13" s="575" customFormat="1" x14ac:dyDescent="0.3">
      <c r="A1408" s="575">
        <v>525451</v>
      </c>
      <c r="B1408" s="613" t="s">
        <v>1885</v>
      </c>
      <c r="C1408" s="575" t="s">
        <v>3441</v>
      </c>
      <c r="D1408" s="575" t="s">
        <v>3441</v>
      </c>
      <c r="E1408" s="575" t="s">
        <v>3441</v>
      </c>
      <c r="F1408" s="575" t="s">
        <v>3441</v>
      </c>
      <c r="G1408" s="575" t="s">
        <v>3441</v>
      </c>
      <c r="H1408" s="575" t="s">
        <v>3441</v>
      </c>
      <c r="I1408" s="575" t="s">
        <v>3441</v>
      </c>
      <c r="J1408" s="575" t="s">
        <v>3441</v>
      </c>
      <c r="K1408" s="575" t="s">
        <v>3441</v>
      </c>
      <c r="L1408" s="575" t="s">
        <v>3441</v>
      </c>
      <c r="M1408" s="575" t="s">
        <v>3441</v>
      </c>
    </row>
    <row r="1409" spans="1:13" s="575" customFormat="1" x14ac:dyDescent="0.3">
      <c r="A1409" s="575">
        <v>525458</v>
      </c>
      <c r="B1409" s="613" t="s">
        <v>1885</v>
      </c>
      <c r="C1409" s="575" t="s">
        <v>3441</v>
      </c>
      <c r="D1409" s="575" t="s">
        <v>3441</v>
      </c>
      <c r="E1409" s="575" t="s">
        <v>3441</v>
      </c>
      <c r="F1409" s="575" t="s">
        <v>3441</v>
      </c>
      <c r="G1409" s="575" t="s">
        <v>3441</v>
      </c>
      <c r="H1409" s="575" t="s">
        <v>3441</v>
      </c>
      <c r="I1409" s="575" t="s">
        <v>3441</v>
      </c>
      <c r="J1409" s="575" t="s">
        <v>3441</v>
      </c>
      <c r="K1409" s="575" t="s">
        <v>3441</v>
      </c>
      <c r="L1409" s="575" t="s">
        <v>3441</v>
      </c>
      <c r="M1409" s="575" t="s">
        <v>3441</v>
      </c>
    </row>
    <row r="1410" spans="1:13" s="575" customFormat="1" x14ac:dyDescent="0.3">
      <c r="A1410" s="575">
        <v>525470</v>
      </c>
      <c r="B1410" s="613" t="s">
        <v>1885</v>
      </c>
      <c r="C1410" s="575" t="s">
        <v>3441</v>
      </c>
      <c r="D1410" s="575" t="s">
        <v>3441</v>
      </c>
      <c r="E1410" s="575" t="s">
        <v>3441</v>
      </c>
      <c r="F1410" s="575" t="s">
        <v>3441</v>
      </c>
      <c r="G1410" s="575" t="s">
        <v>3441</v>
      </c>
      <c r="H1410" s="575" t="s">
        <v>3441</v>
      </c>
      <c r="I1410" s="575" t="s">
        <v>3441</v>
      </c>
      <c r="J1410" s="575" t="s">
        <v>3441</v>
      </c>
      <c r="K1410" s="575" t="s">
        <v>3441</v>
      </c>
      <c r="L1410" s="575" t="s">
        <v>3441</v>
      </c>
      <c r="M1410" s="575" t="s">
        <v>3441</v>
      </c>
    </row>
    <row r="1411" spans="1:13" s="575" customFormat="1" x14ac:dyDescent="0.3">
      <c r="A1411" s="575">
        <v>525488</v>
      </c>
      <c r="B1411" s="613" t="s">
        <v>1885</v>
      </c>
      <c r="C1411" s="575" t="s">
        <v>3441</v>
      </c>
      <c r="D1411" s="575" t="s">
        <v>3441</v>
      </c>
      <c r="E1411" s="575" t="s">
        <v>3441</v>
      </c>
      <c r="F1411" s="575" t="s">
        <v>3441</v>
      </c>
      <c r="G1411" s="575" t="s">
        <v>3441</v>
      </c>
      <c r="H1411" s="575" t="s">
        <v>3441</v>
      </c>
      <c r="I1411" s="575" t="s">
        <v>3441</v>
      </c>
      <c r="J1411" s="575" t="s">
        <v>3441</v>
      </c>
      <c r="K1411" s="575" t="s">
        <v>3441</v>
      </c>
      <c r="L1411" s="575" t="s">
        <v>3441</v>
      </c>
      <c r="M1411" s="575" t="s">
        <v>3441</v>
      </c>
    </row>
    <row r="1412" spans="1:13" s="575" customFormat="1" x14ac:dyDescent="0.3">
      <c r="A1412" s="575">
        <v>525490</v>
      </c>
      <c r="B1412" s="613" t="s">
        <v>1885</v>
      </c>
      <c r="C1412" s="575" t="s">
        <v>3441</v>
      </c>
      <c r="D1412" s="575" t="s">
        <v>3441</v>
      </c>
      <c r="E1412" s="575" t="s">
        <v>3441</v>
      </c>
      <c r="F1412" s="575" t="s">
        <v>3441</v>
      </c>
      <c r="G1412" s="575" t="s">
        <v>3441</v>
      </c>
      <c r="H1412" s="575" t="s">
        <v>3441</v>
      </c>
      <c r="I1412" s="575" t="s">
        <v>3441</v>
      </c>
      <c r="J1412" s="575" t="s">
        <v>3441</v>
      </c>
      <c r="K1412" s="575" t="s">
        <v>3441</v>
      </c>
      <c r="L1412" s="575" t="s">
        <v>3441</v>
      </c>
      <c r="M1412" s="575" t="s">
        <v>3441</v>
      </c>
    </row>
    <row r="1413" spans="1:13" s="575" customFormat="1" x14ac:dyDescent="0.3">
      <c r="A1413" s="575">
        <v>525496</v>
      </c>
      <c r="B1413" s="613" t="s">
        <v>1885</v>
      </c>
      <c r="C1413" s="575" t="s">
        <v>3441</v>
      </c>
      <c r="D1413" s="575" t="s">
        <v>3441</v>
      </c>
      <c r="E1413" s="575" t="s">
        <v>3441</v>
      </c>
      <c r="F1413" s="575" t="s">
        <v>3441</v>
      </c>
      <c r="G1413" s="575" t="s">
        <v>3441</v>
      </c>
      <c r="H1413" s="575" t="s">
        <v>3441</v>
      </c>
      <c r="I1413" s="575" t="s">
        <v>3441</v>
      </c>
      <c r="J1413" s="575" t="s">
        <v>3441</v>
      </c>
      <c r="K1413" s="575" t="s">
        <v>3441</v>
      </c>
      <c r="L1413" s="575" t="s">
        <v>3441</v>
      </c>
      <c r="M1413" s="575" t="s">
        <v>3441</v>
      </c>
    </row>
    <row r="1414" spans="1:13" s="575" customFormat="1" x14ac:dyDescent="0.3">
      <c r="A1414" s="575">
        <v>525502</v>
      </c>
      <c r="B1414" s="613" t="s">
        <v>1885</v>
      </c>
      <c r="C1414" s="575" t="s">
        <v>3441</v>
      </c>
      <c r="D1414" s="575" t="s">
        <v>3441</v>
      </c>
      <c r="E1414" s="575" t="s">
        <v>3441</v>
      </c>
      <c r="F1414" s="575" t="s">
        <v>3441</v>
      </c>
      <c r="G1414" s="575" t="s">
        <v>3441</v>
      </c>
      <c r="H1414" s="575" t="s">
        <v>3441</v>
      </c>
      <c r="I1414" s="575" t="s">
        <v>3441</v>
      </c>
      <c r="J1414" s="575" t="s">
        <v>3441</v>
      </c>
      <c r="K1414" s="575" t="s">
        <v>3441</v>
      </c>
      <c r="L1414" s="575" t="s">
        <v>3441</v>
      </c>
      <c r="M1414" s="575" t="s">
        <v>3441</v>
      </c>
    </row>
    <row r="1415" spans="1:13" s="575" customFormat="1" x14ac:dyDescent="0.3">
      <c r="A1415" s="575">
        <v>525506</v>
      </c>
      <c r="B1415" s="613" t="s">
        <v>1885</v>
      </c>
      <c r="C1415" s="575" t="s">
        <v>3441</v>
      </c>
      <c r="D1415" s="575" t="s">
        <v>3441</v>
      </c>
      <c r="E1415" s="575" t="s">
        <v>3441</v>
      </c>
      <c r="F1415" s="575" t="s">
        <v>3441</v>
      </c>
      <c r="G1415" s="575" t="s">
        <v>3441</v>
      </c>
      <c r="H1415" s="575" t="s">
        <v>3441</v>
      </c>
      <c r="I1415" s="575" t="s">
        <v>3441</v>
      </c>
      <c r="J1415" s="575" t="s">
        <v>3441</v>
      </c>
      <c r="K1415" s="575" t="s">
        <v>3441</v>
      </c>
      <c r="L1415" s="575" t="s">
        <v>3441</v>
      </c>
      <c r="M1415" s="575" t="s">
        <v>3441</v>
      </c>
    </row>
    <row r="1416" spans="1:13" s="575" customFormat="1" x14ac:dyDescent="0.3">
      <c r="A1416" s="575">
        <v>525577</v>
      </c>
      <c r="B1416" s="613" t="s">
        <v>1885</v>
      </c>
      <c r="C1416" s="575" t="s">
        <v>3441</v>
      </c>
      <c r="D1416" s="575" t="s">
        <v>3441</v>
      </c>
      <c r="E1416" s="575" t="s">
        <v>3441</v>
      </c>
      <c r="F1416" s="575" t="s">
        <v>3441</v>
      </c>
      <c r="G1416" s="575" t="s">
        <v>3441</v>
      </c>
      <c r="H1416" s="575" t="s">
        <v>3441</v>
      </c>
      <c r="I1416" s="575" t="s">
        <v>3441</v>
      </c>
      <c r="J1416" s="575" t="s">
        <v>3441</v>
      </c>
      <c r="K1416" s="575" t="s">
        <v>3441</v>
      </c>
      <c r="L1416" s="575" t="s">
        <v>3441</v>
      </c>
      <c r="M1416" s="575" t="s">
        <v>3441</v>
      </c>
    </row>
    <row r="1417" spans="1:13" s="575" customFormat="1" x14ac:dyDescent="0.3">
      <c r="A1417" s="575">
        <v>525613</v>
      </c>
      <c r="B1417" s="613" t="s">
        <v>1885</v>
      </c>
      <c r="C1417" s="575" t="s">
        <v>3441</v>
      </c>
      <c r="D1417" s="575" t="s">
        <v>3441</v>
      </c>
      <c r="E1417" s="575" t="s">
        <v>3441</v>
      </c>
      <c r="F1417" s="575" t="s">
        <v>3441</v>
      </c>
      <c r="G1417" s="575" t="s">
        <v>3441</v>
      </c>
      <c r="H1417" s="575" t="s">
        <v>3441</v>
      </c>
      <c r="I1417" s="575" t="s">
        <v>3441</v>
      </c>
      <c r="J1417" s="575" t="s">
        <v>3441</v>
      </c>
      <c r="K1417" s="575" t="s">
        <v>3441</v>
      </c>
      <c r="L1417" s="575" t="s">
        <v>3441</v>
      </c>
      <c r="M1417" s="575" t="s">
        <v>3441</v>
      </c>
    </row>
    <row r="1418" spans="1:13" s="575" customFormat="1" x14ac:dyDescent="0.3">
      <c r="A1418" s="575">
        <v>525617</v>
      </c>
      <c r="B1418" s="613" t="s">
        <v>1885</v>
      </c>
      <c r="C1418" s="575" t="s">
        <v>3441</v>
      </c>
      <c r="D1418" s="575" t="s">
        <v>3441</v>
      </c>
      <c r="E1418" s="575" t="s">
        <v>3441</v>
      </c>
      <c r="F1418" s="575" t="s">
        <v>3441</v>
      </c>
      <c r="G1418" s="575" t="s">
        <v>3441</v>
      </c>
      <c r="H1418" s="575" t="s">
        <v>3441</v>
      </c>
      <c r="I1418" s="575" t="s">
        <v>3441</v>
      </c>
      <c r="J1418" s="575" t="s">
        <v>3441</v>
      </c>
      <c r="K1418" s="575" t="s">
        <v>3441</v>
      </c>
      <c r="L1418" s="575" t="s">
        <v>3441</v>
      </c>
      <c r="M1418" s="575" t="s">
        <v>3441</v>
      </c>
    </row>
    <row r="1419" spans="1:13" s="575" customFormat="1" x14ac:dyDescent="0.3">
      <c r="A1419" s="575">
        <v>525626</v>
      </c>
      <c r="B1419" s="613" t="s">
        <v>1885</v>
      </c>
      <c r="C1419" s="575" t="s">
        <v>3441</v>
      </c>
      <c r="D1419" s="575" t="s">
        <v>3441</v>
      </c>
      <c r="E1419" s="575" t="s">
        <v>3441</v>
      </c>
      <c r="F1419" s="575" t="s">
        <v>3441</v>
      </c>
      <c r="G1419" s="575" t="s">
        <v>3441</v>
      </c>
      <c r="H1419" s="575" t="s">
        <v>3441</v>
      </c>
      <c r="I1419" s="575" t="s">
        <v>3441</v>
      </c>
      <c r="J1419" s="575" t="s">
        <v>3441</v>
      </c>
      <c r="K1419" s="575" t="s">
        <v>3441</v>
      </c>
      <c r="L1419" s="575" t="s">
        <v>3441</v>
      </c>
      <c r="M1419" s="575" t="s">
        <v>3441</v>
      </c>
    </row>
    <row r="1420" spans="1:13" s="575" customFormat="1" x14ac:dyDescent="0.3">
      <c r="A1420" s="575">
        <v>525646</v>
      </c>
      <c r="B1420" s="613" t="s">
        <v>1885</v>
      </c>
      <c r="C1420" s="575" t="s">
        <v>3441</v>
      </c>
      <c r="D1420" s="575" t="s">
        <v>3441</v>
      </c>
      <c r="E1420" s="575" t="s">
        <v>3441</v>
      </c>
      <c r="F1420" s="575" t="s">
        <v>3441</v>
      </c>
      <c r="G1420" s="575" t="s">
        <v>3441</v>
      </c>
      <c r="H1420" s="575" t="s">
        <v>3441</v>
      </c>
      <c r="I1420" s="575" t="s">
        <v>3441</v>
      </c>
      <c r="J1420" s="575" t="s">
        <v>3441</v>
      </c>
      <c r="K1420" s="575" t="s">
        <v>3441</v>
      </c>
      <c r="L1420" s="575" t="s">
        <v>3441</v>
      </c>
      <c r="M1420" s="575" t="s">
        <v>3441</v>
      </c>
    </row>
    <row r="1421" spans="1:13" s="575" customFormat="1" x14ac:dyDescent="0.3">
      <c r="A1421" s="575">
        <v>525673</v>
      </c>
      <c r="B1421" s="613" t="s">
        <v>1885</v>
      </c>
      <c r="C1421" s="575" t="s">
        <v>3441</v>
      </c>
      <c r="D1421" s="575" t="s">
        <v>3441</v>
      </c>
      <c r="E1421" s="575" t="s">
        <v>3441</v>
      </c>
      <c r="F1421" s="575" t="s">
        <v>3441</v>
      </c>
      <c r="G1421" s="575" t="s">
        <v>3441</v>
      </c>
      <c r="H1421" s="575" t="s">
        <v>3441</v>
      </c>
      <c r="I1421" s="575" t="s">
        <v>3441</v>
      </c>
      <c r="J1421" s="575" t="s">
        <v>3441</v>
      </c>
      <c r="K1421" s="575" t="s">
        <v>3441</v>
      </c>
      <c r="L1421" s="575" t="s">
        <v>3441</v>
      </c>
      <c r="M1421" s="575" t="s">
        <v>3441</v>
      </c>
    </row>
    <row r="1422" spans="1:13" s="575" customFormat="1" x14ac:dyDescent="0.3">
      <c r="A1422" s="575">
        <v>525685</v>
      </c>
      <c r="B1422" s="613" t="s">
        <v>1885</v>
      </c>
      <c r="C1422" s="575" t="s">
        <v>3441</v>
      </c>
      <c r="D1422" s="575" t="s">
        <v>3441</v>
      </c>
      <c r="E1422" s="575" t="s">
        <v>3441</v>
      </c>
      <c r="F1422" s="575" t="s">
        <v>3441</v>
      </c>
      <c r="G1422" s="575" t="s">
        <v>3441</v>
      </c>
      <c r="H1422" s="575" t="s">
        <v>3441</v>
      </c>
      <c r="I1422" s="575" t="s">
        <v>3441</v>
      </c>
      <c r="J1422" s="575" t="s">
        <v>3441</v>
      </c>
      <c r="K1422" s="575" t="s">
        <v>3441</v>
      </c>
      <c r="L1422" s="575" t="s">
        <v>3441</v>
      </c>
      <c r="M1422" s="575" t="s">
        <v>3441</v>
      </c>
    </row>
    <row r="1423" spans="1:13" s="575" customFormat="1" x14ac:dyDescent="0.3">
      <c r="A1423" s="575">
        <v>525700</v>
      </c>
      <c r="B1423" s="613" t="s">
        <v>1885</v>
      </c>
      <c r="C1423" s="575" t="s">
        <v>3441</v>
      </c>
      <c r="D1423" s="575" t="s">
        <v>3441</v>
      </c>
      <c r="E1423" s="575" t="s">
        <v>3441</v>
      </c>
      <c r="F1423" s="575" t="s">
        <v>3441</v>
      </c>
      <c r="G1423" s="575" t="s">
        <v>3441</v>
      </c>
      <c r="H1423" s="575" t="s">
        <v>3441</v>
      </c>
      <c r="I1423" s="575" t="s">
        <v>3441</v>
      </c>
      <c r="J1423" s="575" t="s">
        <v>3441</v>
      </c>
      <c r="K1423" s="575" t="s">
        <v>3441</v>
      </c>
      <c r="L1423" s="575" t="s">
        <v>3441</v>
      </c>
      <c r="M1423" s="575" t="s">
        <v>3441</v>
      </c>
    </row>
    <row r="1424" spans="1:13" s="575" customFormat="1" x14ac:dyDescent="0.3">
      <c r="A1424" s="575">
        <v>525703</v>
      </c>
      <c r="B1424" s="613" t="s">
        <v>1885</v>
      </c>
      <c r="C1424" s="575" t="s">
        <v>3441</v>
      </c>
      <c r="D1424" s="575" t="s">
        <v>3441</v>
      </c>
      <c r="E1424" s="575" t="s">
        <v>3441</v>
      </c>
      <c r="F1424" s="575" t="s">
        <v>3441</v>
      </c>
      <c r="G1424" s="575" t="s">
        <v>3441</v>
      </c>
      <c r="H1424" s="575" t="s">
        <v>3441</v>
      </c>
      <c r="I1424" s="575" t="s">
        <v>3441</v>
      </c>
      <c r="J1424" s="575" t="s">
        <v>3441</v>
      </c>
      <c r="K1424" s="575" t="s">
        <v>3441</v>
      </c>
      <c r="L1424" s="575" t="s">
        <v>3441</v>
      </c>
      <c r="M1424" s="575" t="s">
        <v>3441</v>
      </c>
    </row>
    <row r="1425" spans="1:13" s="575" customFormat="1" x14ac:dyDescent="0.3">
      <c r="A1425" s="575">
        <v>525706</v>
      </c>
      <c r="B1425" s="613" t="s">
        <v>1885</v>
      </c>
      <c r="C1425" s="575" t="s">
        <v>3441</v>
      </c>
      <c r="D1425" s="575" t="s">
        <v>3441</v>
      </c>
      <c r="E1425" s="575" t="s">
        <v>3441</v>
      </c>
      <c r="F1425" s="575" t="s">
        <v>3441</v>
      </c>
      <c r="G1425" s="575" t="s">
        <v>3441</v>
      </c>
      <c r="H1425" s="575" t="s">
        <v>3441</v>
      </c>
      <c r="I1425" s="575" t="s">
        <v>3441</v>
      </c>
      <c r="J1425" s="575" t="s">
        <v>3441</v>
      </c>
      <c r="K1425" s="575" t="s">
        <v>3441</v>
      </c>
      <c r="L1425" s="575" t="s">
        <v>3441</v>
      </c>
      <c r="M1425" s="575" t="s">
        <v>3441</v>
      </c>
    </row>
    <row r="1426" spans="1:13" s="575" customFormat="1" x14ac:dyDescent="0.3">
      <c r="A1426" s="575">
        <v>525712</v>
      </c>
      <c r="B1426" s="613" t="s">
        <v>1885</v>
      </c>
      <c r="C1426" s="575" t="s">
        <v>3441</v>
      </c>
      <c r="D1426" s="575" t="s">
        <v>3441</v>
      </c>
      <c r="E1426" s="575" t="s">
        <v>3441</v>
      </c>
      <c r="F1426" s="575" t="s">
        <v>3441</v>
      </c>
      <c r="G1426" s="575" t="s">
        <v>3441</v>
      </c>
      <c r="H1426" s="575" t="s">
        <v>3441</v>
      </c>
      <c r="I1426" s="575" t="s">
        <v>3441</v>
      </c>
      <c r="J1426" s="575" t="s">
        <v>3441</v>
      </c>
      <c r="K1426" s="575" t="s">
        <v>3441</v>
      </c>
      <c r="L1426" s="575" t="s">
        <v>3441</v>
      </c>
      <c r="M1426" s="575" t="s">
        <v>3441</v>
      </c>
    </row>
    <row r="1427" spans="1:13" s="575" customFormat="1" x14ac:dyDescent="0.3">
      <c r="A1427" s="575">
        <v>525720</v>
      </c>
      <c r="B1427" s="613" t="s">
        <v>1885</v>
      </c>
      <c r="C1427" s="575" t="s">
        <v>3441</v>
      </c>
      <c r="D1427" s="575" t="s">
        <v>3441</v>
      </c>
      <c r="E1427" s="575" t="s">
        <v>3441</v>
      </c>
      <c r="F1427" s="575" t="s">
        <v>3441</v>
      </c>
      <c r="G1427" s="575" t="s">
        <v>3441</v>
      </c>
      <c r="H1427" s="575" t="s">
        <v>3441</v>
      </c>
      <c r="I1427" s="575" t="s">
        <v>3441</v>
      </c>
      <c r="J1427" s="575" t="s">
        <v>3441</v>
      </c>
      <c r="K1427" s="575" t="s">
        <v>3441</v>
      </c>
      <c r="L1427" s="575" t="s">
        <v>3441</v>
      </c>
      <c r="M1427" s="575" t="s">
        <v>3441</v>
      </c>
    </row>
    <row r="1428" spans="1:13" s="575" customFormat="1" x14ac:dyDescent="0.3">
      <c r="A1428" s="575">
        <v>525721</v>
      </c>
      <c r="B1428" s="613" t="s">
        <v>1885</v>
      </c>
      <c r="C1428" s="575" t="s">
        <v>3441</v>
      </c>
      <c r="D1428" s="575" t="s">
        <v>3441</v>
      </c>
      <c r="E1428" s="575" t="s">
        <v>3441</v>
      </c>
      <c r="F1428" s="575" t="s">
        <v>3441</v>
      </c>
      <c r="G1428" s="575" t="s">
        <v>3441</v>
      </c>
      <c r="H1428" s="575" t="s">
        <v>3441</v>
      </c>
      <c r="I1428" s="575" t="s">
        <v>3441</v>
      </c>
      <c r="J1428" s="575" t="s">
        <v>3441</v>
      </c>
      <c r="K1428" s="575" t="s">
        <v>3441</v>
      </c>
      <c r="L1428" s="575" t="s">
        <v>3441</v>
      </c>
      <c r="M1428" s="575" t="s">
        <v>3441</v>
      </c>
    </row>
    <row r="1429" spans="1:13" s="575" customFormat="1" x14ac:dyDescent="0.3">
      <c r="A1429" s="575">
        <v>525723</v>
      </c>
      <c r="B1429" s="613" t="s">
        <v>1885</v>
      </c>
      <c r="C1429" s="575" t="s">
        <v>3441</v>
      </c>
      <c r="D1429" s="575" t="s">
        <v>3441</v>
      </c>
      <c r="E1429" s="575" t="s">
        <v>3441</v>
      </c>
      <c r="F1429" s="575" t="s">
        <v>3441</v>
      </c>
      <c r="G1429" s="575" t="s">
        <v>3441</v>
      </c>
      <c r="H1429" s="575" t="s">
        <v>3441</v>
      </c>
      <c r="I1429" s="575" t="s">
        <v>3441</v>
      </c>
      <c r="J1429" s="575" t="s">
        <v>3441</v>
      </c>
      <c r="K1429" s="575" t="s">
        <v>3441</v>
      </c>
      <c r="L1429" s="575" t="s">
        <v>3441</v>
      </c>
      <c r="M1429" s="575" t="s">
        <v>3441</v>
      </c>
    </row>
    <row r="1430" spans="1:13" s="575" customFormat="1" x14ac:dyDescent="0.3">
      <c r="A1430" s="575">
        <v>525729</v>
      </c>
      <c r="B1430" s="613" t="s">
        <v>1885</v>
      </c>
      <c r="C1430" s="575" t="s">
        <v>3441</v>
      </c>
      <c r="D1430" s="575" t="s">
        <v>3441</v>
      </c>
      <c r="E1430" s="575" t="s">
        <v>3441</v>
      </c>
      <c r="F1430" s="575" t="s">
        <v>3441</v>
      </c>
      <c r="G1430" s="575" t="s">
        <v>3441</v>
      </c>
      <c r="H1430" s="575" t="s">
        <v>3441</v>
      </c>
      <c r="I1430" s="575" t="s">
        <v>3441</v>
      </c>
      <c r="J1430" s="575" t="s">
        <v>3441</v>
      </c>
      <c r="K1430" s="575" t="s">
        <v>3441</v>
      </c>
      <c r="L1430" s="575" t="s">
        <v>3441</v>
      </c>
      <c r="M1430" s="575" t="s">
        <v>3441</v>
      </c>
    </row>
    <row r="1431" spans="1:13" s="575" customFormat="1" x14ac:dyDescent="0.3">
      <c r="A1431" s="575">
        <v>525747</v>
      </c>
      <c r="B1431" s="613" t="s">
        <v>1885</v>
      </c>
      <c r="C1431" s="575" t="s">
        <v>3441</v>
      </c>
      <c r="D1431" s="575" t="s">
        <v>3441</v>
      </c>
      <c r="E1431" s="575" t="s">
        <v>3441</v>
      </c>
      <c r="F1431" s="575" t="s">
        <v>3441</v>
      </c>
      <c r="G1431" s="575" t="s">
        <v>3441</v>
      </c>
      <c r="H1431" s="575" t="s">
        <v>3441</v>
      </c>
      <c r="I1431" s="575" t="s">
        <v>3441</v>
      </c>
      <c r="J1431" s="575" t="s">
        <v>3441</v>
      </c>
      <c r="K1431" s="575" t="s">
        <v>3441</v>
      </c>
      <c r="L1431" s="575" t="s">
        <v>3441</v>
      </c>
      <c r="M1431" s="575" t="s">
        <v>3441</v>
      </c>
    </row>
    <row r="1432" spans="1:13" s="575" customFormat="1" x14ac:dyDescent="0.3">
      <c r="A1432" s="575">
        <v>525764</v>
      </c>
      <c r="B1432" s="613" t="s">
        <v>1885</v>
      </c>
      <c r="C1432" s="575" t="s">
        <v>3441</v>
      </c>
      <c r="D1432" s="575" t="s">
        <v>3441</v>
      </c>
      <c r="E1432" s="575" t="s">
        <v>3441</v>
      </c>
      <c r="F1432" s="575" t="s">
        <v>3441</v>
      </c>
      <c r="G1432" s="575" t="s">
        <v>3441</v>
      </c>
      <c r="H1432" s="575" t="s">
        <v>3441</v>
      </c>
      <c r="I1432" s="575" t="s">
        <v>3441</v>
      </c>
      <c r="J1432" s="575" t="s">
        <v>3441</v>
      </c>
      <c r="K1432" s="575" t="s">
        <v>3441</v>
      </c>
      <c r="L1432" s="575" t="s">
        <v>3441</v>
      </c>
      <c r="M1432" s="575" t="s">
        <v>3441</v>
      </c>
    </row>
    <row r="1433" spans="1:13" s="575" customFormat="1" x14ac:dyDescent="0.3">
      <c r="A1433" s="575">
        <v>525766</v>
      </c>
      <c r="B1433" s="613" t="s">
        <v>1885</v>
      </c>
      <c r="C1433" s="575" t="s">
        <v>3441</v>
      </c>
      <c r="D1433" s="575" t="s">
        <v>3441</v>
      </c>
      <c r="E1433" s="575" t="s">
        <v>3441</v>
      </c>
      <c r="F1433" s="575" t="s">
        <v>3441</v>
      </c>
      <c r="G1433" s="575" t="s">
        <v>3441</v>
      </c>
      <c r="H1433" s="575" t="s">
        <v>3441</v>
      </c>
      <c r="I1433" s="575" t="s">
        <v>3441</v>
      </c>
      <c r="J1433" s="575" t="s">
        <v>3441</v>
      </c>
      <c r="K1433" s="575" t="s">
        <v>3441</v>
      </c>
      <c r="L1433" s="575" t="s">
        <v>3441</v>
      </c>
      <c r="M1433" s="575" t="s">
        <v>3441</v>
      </c>
    </row>
    <row r="1434" spans="1:13" s="575" customFormat="1" x14ac:dyDescent="0.3">
      <c r="A1434" s="575">
        <v>525767</v>
      </c>
      <c r="B1434" s="613" t="s">
        <v>1885</v>
      </c>
      <c r="C1434" s="575" t="s">
        <v>3441</v>
      </c>
      <c r="D1434" s="575" t="s">
        <v>3441</v>
      </c>
      <c r="E1434" s="575" t="s">
        <v>3441</v>
      </c>
      <c r="F1434" s="575" t="s">
        <v>3441</v>
      </c>
      <c r="G1434" s="575" t="s">
        <v>3441</v>
      </c>
      <c r="H1434" s="575" t="s">
        <v>3441</v>
      </c>
      <c r="I1434" s="575" t="s">
        <v>3441</v>
      </c>
      <c r="J1434" s="575" t="s">
        <v>3441</v>
      </c>
      <c r="K1434" s="575" t="s">
        <v>3441</v>
      </c>
      <c r="L1434" s="575" t="s">
        <v>3441</v>
      </c>
      <c r="M1434" s="575" t="s">
        <v>3441</v>
      </c>
    </row>
    <row r="1435" spans="1:13" s="575" customFormat="1" x14ac:dyDescent="0.3">
      <c r="A1435" s="575">
        <v>525770</v>
      </c>
      <c r="B1435" s="613" t="s">
        <v>1885</v>
      </c>
      <c r="C1435" s="575" t="s">
        <v>3441</v>
      </c>
      <c r="D1435" s="575" t="s">
        <v>3441</v>
      </c>
      <c r="E1435" s="575" t="s">
        <v>3441</v>
      </c>
      <c r="F1435" s="575" t="s">
        <v>3441</v>
      </c>
      <c r="G1435" s="575" t="s">
        <v>3441</v>
      </c>
      <c r="H1435" s="575" t="s">
        <v>3441</v>
      </c>
      <c r="I1435" s="575" t="s">
        <v>3441</v>
      </c>
      <c r="J1435" s="575" t="s">
        <v>3441</v>
      </c>
      <c r="K1435" s="575" t="s">
        <v>3441</v>
      </c>
      <c r="L1435" s="575" t="s">
        <v>3441</v>
      </c>
      <c r="M1435" s="575" t="s">
        <v>3441</v>
      </c>
    </row>
    <row r="1436" spans="1:13" s="575" customFormat="1" x14ac:dyDescent="0.3">
      <c r="A1436" s="575">
        <v>525779</v>
      </c>
      <c r="B1436" s="613" t="s">
        <v>1885</v>
      </c>
      <c r="C1436" s="575" t="s">
        <v>3441</v>
      </c>
      <c r="D1436" s="575" t="s">
        <v>3441</v>
      </c>
      <c r="E1436" s="575" t="s">
        <v>3441</v>
      </c>
      <c r="F1436" s="575" t="s">
        <v>3441</v>
      </c>
      <c r="G1436" s="575" t="s">
        <v>3441</v>
      </c>
      <c r="H1436" s="575" t="s">
        <v>3441</v>
      </c>
      <c r="I1436" s="575" t="s">
        <v>3441</v>
      </c>
      <c r="J1436" s="575" t="s">
        <v>3441</v>
      </c>
      <c r="K1436" s="575" t="s">
        <v>3441</v>
      </c>
      <c r="L1436" s="575" t="s">
        <v>3441</v>
      </c>
      <c r="M1436" s="575" t="s">
        <v>3441</v>
      </c>
    </row>
    <row r="1437" spans="1:13" s="575" customFormat="1" x14ac:dyDescent="0.3">
      <c r="A1437" s="575">
        <v>525790</v>
      </c>
      <c r="B1437" s="613" t="s">
        <v>1885</v>
      </c>
      <c r="C1437" s="575" t="s">
        <v>3441</v>
      </c>
      <c r="D1437" s="575" t="s">
        <v>3441</v>
      </c>
      <c r="E1437" s="575" t="s">
        <v>3441</v>
      </c>
      <c r="F1437" s="575" t="s">
        <v>3441</v>
      </c>
      <c r="G1437" s="575" t="s">
        <v>3441</v>
      </c>
      <c r="H1437" s="575" t="s">
        <v>3441</v>
      </c>
      <c r="I1437" s="575" t="s">
        <v>3441</v>
      </c>
      <c r="J1437" s="575" t="s">
        <v>3441</v>
      </c>
      <c r="K1437" s="575" t="s">
        <v>3441</v>
      </c>
      <c r="L1437" s="575" t="s">
        <v>3441</v>
      </c>
      <c r="M1437" s="575" t="s">
        <v>3441</v>
      </c>
    </row>
    <row r="1438" spans="1:13" s="575" customFormat="1" x14ac:dyDescent="0.3">
      <c r="A1438" s="575">
        <v>525796</v>
      </c>
      <c r="B1438" s="613" t="s">
        <v>1885</v>
      </c>
      <c r="C1438" s="575" t="s">
        <v>3441</v>
      </c>
      <c r="D1438" s="575" t="s">
        <v>3441</v>
      </c>
      <c r="E1438" s="575" t="s">
        <v>3441</v>
      </c>
      <c r="F1438" s="575" t="s">
        <v>3441</v>
      </c>
      <c r="G1438" s="575" t="s">
        <v>3441</v>
      </c>
      <c r="H1438" s="575" t="s">
        <v>3441</v>
      </c>
      <c r="I1438" s="575" t="s">
        <v>3441</v>
      </c>
      <c r="J1438" s="575" t="s">
        <v>3441</v>
      </c>
      <c r="K1438" s="575" t="s">
        <v>3441</v>
      </c>
      <c r="L1438" s="575" t="s">
        <v>3441</v>
      </c>
      <c r="M1438" s="575" t="s">
        <v>3441</v>
      </c>
    </row>
    <row r="1439" spans="1:13" s="575" customFormat="1" x14ac:dyDescent="0.3">
      <c r="A1439" s="575">
        <v>525800</v>
      </c>
      <c r="B1439" s="613" t="s">
        <v>1885</v>
      </c>
      <c r="C1439" s="575" t="s">
        <v>3441</v>
      </c>
      <c r="D1439" s="575" t="s">
        <v>3441</v>
      </c>
      <c r="E1439" s="575" t="s">
        <v>3441</v>
      </c>
      <c r="F1439" s="575" t="s">
        <v>3441</v>
      </c>
      <c r="G1439" s="575" t="s">
        <v>3441</v>
      </c>
      <c r="H1439" s="575" t="s">
        <v>3441</v>
      </c>
      <c r="I1439" s="575" t="s">
        <v>3441</v>
      </c>
      <c r="J1439" s="575" t="s">
        <v>3441</v>
      </c>
      <c r="K1439" s="575" t="s">
        <v>3441</v>
      </c>
      <c r="L1439" s="575" t="s">
        <v>3441</v>
      </c>
      <c r="M1439" s="575" t="s">
        <v>3441</v>
      </c>
    </row>
    <row r="1440" spans="1:13" s="575" customFormat="1" x14ac:dyDescent="0.3">
      <c r="A1440" s="575">
        <v>525803</v>
      </c>
      <c r="B1440" s="613" t="s">
        <v>1885</v>
      </c>
      <c r="C1440" s="575" t="s">
        <v>3441</v>
      </c>
      <c r="D1440" s="575" t="s">
        <v>3441</v>
      </c>
      <c r="E1440" s="575" t="s">
        <v>3441</v>
      </c>
      <c r="F1440" s="575" t="s">
        <v>3441</v>
      </c>
      <c r="G1440" s="575" t="s">
        <v>3441</v>
      </c>
      <c r="H1440" s="575" t="s">
        <v>3441</v>
      </c>
      <c r="I1440" s="575" t="s">
        <v>3441</v>
      </c>
      <c r="J1440" s="575" t="s">
        <v>3441</v>
      </c>
      <c r="K1440" s="575" t="s">
        <v>3441</v>
      </c>
      <c r="L1440" s="575" t="s">
        <v>3441</v>
      </c>
      <c r="M1440" s="575" t="s">
        <v>3441</v>
      </c>
    </row>
    <row r="1441" spans="1:13" s="575" customFormat="1" x14ac:dyDescent="0.3">
      <c r="A1441" s="575">
        <v>525814</v>
      </c>
      <c r="B1441" s="613" t="s">
        <v>1885</v>
      </c>
      <c r="C1441" s="575" t="s">
        <v>3441</v>
      </c>
      <c r="D1441" s="575" t="s">
        <v>3441</v>
      </c>
      <c r="E1441" s="575" t="s">
        <v>3441</v>
      </c>
      <c r="F1441" s="575" t="s">
        <v>3441</v>
      </c>
      <c r="G1441" s="575" t="s">
        <v>3441</v>
      </c>
      <c r="H1441" s="575" t="s">
        <v>3441</v>
      </c>
      <c r="I1441" s="575" t="s">
        <v>3441</v>
      </c>
      <c r="J1441" s="575" t="s">
        <v>3441</v>
      </c>
      <c r="K1441" s="575" t="s">
        <v>3441</v>
      </c>
      <c r="L1441" s="575" t="s">
        <v>3441</v>
      </c>
      <c r="M1441" s="575" t="s">
        <v>3441</v>
      </c>
    </row>
    <row r="1442" spans="1:13" s="575" customFormat="1" x14ac:dyDescent="0.3">
      <c r="A1442" s="575">
        <v>525817</v>
      </c>
      <c r="B1442" s="613" t="s">
        <v>1885</v>
      </c>
      <c r="C1442" s="575" t="s">
        <v>3441</v>
      </c>
      <c r="D1442" s="575" t="s">
        <v>3441</v>
      </c>
      <c r="E1442" s="575" t="s">
        <v>3441</v>
      </c>
      <c r="F1442" s="575" t="s">
        <v>3441</v>
      </c>
      <c r="G1442" s="575" t="s">
        <v>3441</v>
      </c>
      <c r="H1442" s="575" t="s">
        <v>3441</v>
      </c>
      <c r="I1442" s="575" t="s">
        <v>3441</v>
      </c>
      <c r="J1442" s="575" t="s">
        <v>3441</v>
      </c>
      <c r="K1442" s="575" t="s">
        <v>3441</v>
      </c>
      <c r="L1442" s="575" t="s">
        <v>3441</v>
      </c>
      <c r="M1442" s="575" t="s">
        <v>3441</v>
      </c>
    </row>
    <row r="1443" spans="1:13" s="575" customFormat="1" x14ac:dyDescent="0.3">
      <c r="A1443" s="575">
        <v>525833</v>
      </c>
      <c r="B1443" s="613" t="s">
        <v>1885</v>
      </c>
      <c r="C1443" s="575" t="s">
        <v>3441</v>
      </c>
      <c r="D1443" s="575" t="s">
        <v>3441</v>
      </c>
      <c r="E1443" s="575" t="s">
        <v>3441</v>
      </c>
      <c r="F1443" s="575" t="s">
        <v>3441</v>
      </c>
      <c r="G1443" s="575" t="s">
        <v>3441</v>
      </c>
      <c r="H1443" s="575" t="s">
        <v>3441</v>
      </c>
      <c r="I1443" s="575" t="s">
        <v>3441</v>
      </c>
      <c r="J1443" s="575" t="s">
        <v>3441</v>
      </c>
      <c r="K1443" s="575" t="s">
        <v>3441</v>
      </c>
      <c r="L1443" s="575" t="s">
        <v>3441</v>
      </c>
      <c r="M1443" s="575" t="s">
        <v>3441</v>
      </c>
    </row>
    <row r="1444" spans="1:13" s="575" customFormat="1" x14ac:dyDescent="0.3">
      <c r="A1444" s="575">
        <v>525846</v>
      </c>
      <c r="B1444" s="613" t="s">
        <v>1885</v>
      </c>
      <c r="C1444" s="575" t="s">
        <v>3441</v>
      </c>
      <c r="D1444" s="575" t="s">
        <v>3441</v>
      </c>
      <c r="E1444" s="575" t="s">
        <v>3441</v>
      </c>
      <c r="F1444" s="575" t="s">
        <v>3441</v>
      </c>
      <c r="G1444" s="575" t="s">
        <v>3441</v>
      </c>
      <c r="H1444" s="575" t="s">
        <v>3441</v>
      </c>
      <c r="I1444" s="575" t="s">
        <v>3441</v>
      </c>
      <c r="J1444" s="575" t="s">
        <v>3441</v>
      </c>
      <c r="K1444" s="575" t="s">
        <v>3441</v>
      </c>
      <c r="L1444" s="575" t="s">
        <v>3441</v>
      </c>
      <c r="M1444" s="575" t="s">
        <v>3441</v>
      </c>
    </row>
    <row r="1445" spans="1:13" s="575" customFormat="1" x14ac:dyDescent="0.3">
      <c r="A1445" s="575">
        <v>525847</v>
      </c>
      <c r="B1445" s="613" t="s">
        <v>1885</v>
      </c>
      <c r="C1445" s="575" t="s">
        <v>3441</v>
      </c>
      <c r="D1445" s="575" t="s">
        <v>3441</v>
      </c>
      <c r="E1445" s="575" t="s">
        <v>3441</v>
      </c>
      <c r="F1445" s="575" t="s">
        <v>3441</v>
      </c>
      <c r="G1445" s="575" t="s">
        <v>3441</v>
      </c>
      <c r="H1445" s="575" t="s">
        <v>3441</v>
      </c>
      <c r="I1445" s="575" t="s">
        <v>3441</v>
      </c>
      <c r="J1445" s="575" t="s">
        <v>3441</v>
      </c>
      <c r="K1445" s="575" t="s">
        <v>3441</v>
      </c>
      <c r="L1445" s="575" t="s">
        <v>3441</v>
      </c>
      <c r="M1445" s="575" t="s">
        <v>3441</v>
      </c>
    </row>
    <row r="1446" spans="1:13" s="575" customFormat="1" x14ac:dyDescent="0.3">
      <c r="A1446" s="575">
        <v>525854</v>
      </c>
      <c r="B1446" s="613" t="s">
        <v>1885</v>
      </c>
      <c r="C1446" s="575" t="s">
        <v>3441</v>
      </c>
      <c r="D1446" s="575" t="s">
        <v>3441</v>
      </c>
      <c r="E1446" s="575" t="s">
        <v>3441</v>
      </c>
      <c r="F1446" s="575" t="s">
        <v>3441</v>
      </c>
      <c r="G1446" s="575" t="s">
        <v>3441</v>
      </c>
      <c r="H1446" s="575" t="s">
        <v>3441</v>
      </c>
      <c r="I1446" s="575" t="s">
        <v>3441</v>
      </c>
      <c r="J1446" s="575" t="s">
        <v>3441</v>
      </c>
      <c r="K1446" s="575" t="s">
        <v>3441</v>
      </c>
      <c r="L1446" s="575" t="s">
        <v>3441</v>
      </c>
      <c r="M1446" s="575" t="s">
        <v>3441</v>
      </c>
    </row>
    <row r="1447" spans="1:13" s="575" customFormat="1" x14ac:dyDescent="0.3">
      <c r="A1447" s="575">
        <v>525860</v>
      </c>
      <c r="B1447" s="613" t="s">
        <v>1885</v>
      </c>
      <c r="C1447" s="575" t="s">
        <v>3441</v>
      </c>
      <c r="D1447" s="575" t="s">
        <v>3441</v>
      </c>
      <c r="E1447" s="575" t="s">
        <v>3441</v>
      </c>
      <c r="F1447" s="575" t="s">
        <v>3441</v>
      </c>
      <c r="G1447" s="575" t="s">
        <v>3441</v>
      </c>
      <c r="H1447" s="575" t="s">
        <v>3441</v>
      </c>
      <c r="I1447" s="575" t="s">
        <v>3441</v>
      </c>
      <c r="J1447" s="575" t="s">
        <v>3441</v>
      </c>
      <c r="K1447" s="575" t="s">
        <v>3441</v>
      </c>
      <c r="L1447" s="575" t="s">
        <v>3441</v>
      </c>
      <c r="M1447" s="575" t="s">
        <v>3441</v>
      </c>
    </row>
    <row r="1448" spans="1:13" s="575" customFormat="1" x14ac:dyDescent="0.3">
      <c r="A1448" s="575">
        <v>525864</v>
      </c>
      <c r="B1448" s="613" t="s">
        <v>1885</v>
      </c>
      <c r="C1448" s="575" t="s">
        <v>3441</v>
      </c>
      <c r="D1448" s="575" t="s">
        <v>3441</v>
      </c>
      <c r="E1448" s="575" t="s">
        <v>3441</v>
      </c>
      <c r="F1448" s="575" t="s">
        <v>3441</v>
      </c>
      <c r="G1448" s="575" t="s">
        <v>3441</v>
      </c>
      <c r="H1448" s="575" t="s">
        <v>3441</v>
      </c>
      <c r="I1448" s="575" t="s">
        <v>3441</v>
      </c>
      <c r="J1448" s="575" t="s">
        <v>3441</v>
      </c>
      <c r="K1448" s="575" t="s">
        <v>3441</v>
      </c>
      <c r="L1448" s="575" t="s">
        <v>3441</v>
      </c>
      <c r="M1448" s="575" t="s">
        <v>3441</v>
      </c>
    </row>
    <row r="1449" spans="1:13" s="575" customFormat="1" x14ac:dyDescent="0.3">
      <c r="A1449" s="575">
        <v>525867</v>
      </c>
      <c r="B1449" s="613" t="s">
        <v>1885</v>
      </c>
      <c r="C1449" s="575" t="s">
        <v>3441</v>
      </c>
      <c r="D1449" s="575" t="s">
        <v>3441</v>
      </c>
      <c r="E1449" s="575" t="s">
        <v>3441</v>
      </c>
      <c r="F1449" s="575" t="s">
        <v>3441</v>
      </c>
      <c r="G1449" s="575" t="s">
        <v>3441</v>
      </c>
      <c r="H1449" s="575" t="s">
        <v>3441</v>
      </c>
      <c r="I1449" s="575" t="s">
        <v>3441</v>
      </c>
      <c r="J1449" s="575" t="s">
        <v>3441</v>
      </c>
      <c r="K1449" s="575" t="s">
        <v>3441</v>
      </c>
      <c r="L1449" s="575" t="s">
        <v>3441</v>
      </c>
      <c r="M1449" s="575" t="s">
        <v>3441</v>
      </c>
    </row>
    <row r="1450" spans="1:13" s="575" customFormat="1" x14ac:dyDescent="0.3">
      <c r="A1450" s="575">
        <v>525877</v>
      </c>
      <c r="B1450" s="613" t="s">
        <v>1885</v>
      </c>
      <c r="C1450" s="575" t="s">
        <v>3441</v>
      </c>
      <c r="D1450" s="575" t="s">
        <v>3441</v>
      </c>
      <c r="E1450" s="575" t="s">
        <v>3441</v>
      </c>
      <c r="F1450" s="575" t="s">
        <v>3441</v>
      </c>
      <c r="G1450" s="575" t="s">
        <v>3441</v>
      </c>
      <c r="H1450" s="575" t="s">
        <v>3441</v>
      </c>
      <c r="I1450" s="575" t="s">
        <v>3441</v>
      </c>
      <c r="J1450" s="575" t="s">
        <v>3441</v>
      </c>
      <c r="K1450" s="575" t="s">
        <v>3441</v>
      </c>
      <c r="L1450" s="575" t="s">
        <v>3441</v>
      </c>
      <c r="M1450" s="575" t="s">
        <v>3441</v>
      </c>
    </row>
    <row r="1451" spans="1:13" s="575" customFormat="1" x14ac:dyDescent="0.3">
      <c r="A1451" s="575">
        <v>525887</v>
      </c>
      <c r="B1451" s="613" t="s">
        <v>1885</v>
      </c>
      <c r="C1451" s="575" t="s">
        <v>3441</v>
      </c>
      <c r="D1451" s="575" t="s">
        <v>3441</v>
      </c>
      <c r="E1451" s="575" t="s">
        <v>3441</v>
      </c>
      <c r="F1451" s="575" t="s">
        <v>3441</v>
      </c>
      <c r="G1451" s="575" t="s">
        <v>3441</v>
      </c>
      <c r="H1451" s="575" t="s">
        <v>3441</v>
      </c>
      <c r="I1451" s="575" t="s">
        <v>3441</v>
      </c>
      <c r="J1451" s="575" t="s">
        <v>3441</v>
      </c>
      <c r="K1451" s="575" t="s">
        <v>3441</v>
      </c>
      <c r="L1451" s="575" t="s">
        <v>3441</v>
      </c>
      <c r="M1451" s="575" t="s">
        <v>3441</v>
      </c>
    </row>
    <row r="1452" spans="1:13" s="575" customFormat="1" x14ac:dyDescent="0.3">
      <c r="A1452" s="575">
        <v>525890</v>
      </c>
      <c r="B1452" s="613" t="s">
        <v>1885</v>
      </c>
      <c r="C1452" s="575" t="s">
        <v>3441</v>
      </c>
      <c r="D1452" s="575" t="s">
        <v>3441</v>
      </c>
      <c r="E1452" s="575" t="s">
        <v>3441</v>
      </c>
      <c r="F1452" s="575" t="s">
        <v>3441</v>
      </c>
      <c r="G1452" s="575" t="s">
        <v>3441</v>
      </c>
      <c r="H1452" s="575" t="s">
        <v>3441</v>
      </c>
      <c r="I1452" s="575" t="s">
        <v>3441</v>
      </c>
      <c r="J1452" s="575" t="s">
        <v>3441</v>
      </c>
      <c r="K1452" s="575" t="s">
        <v>3441</v>
      </c>
      <c r="L1452" s="575" t="s">
        <v>3441</v>
      </c>
      <c r="M1452" s="575" t="s">
        <v>3441</v>
      </c>
    </row>
    <row r="1453" spans="1:13" s="575" customFormat="1" x14ac:dyDescent="0.3">
      <c r="A1453" s="575">
        <v>525891</v>
      </c>
      <c r="B1453" s="613" t="s">
        <v>1885</v>
      </c>
      <c r="C1453" s="575" t="s">
        <v>3441</v>
      </c>
      <c r="D1453" s="575" t="s">
        <v>3441</v>
      </c>
      <c r="E1453" s="575" t="s">
        <v>3441</v>
      </c>
      <c r="F1453" s="575" t="s">
        <v>3441</v>
      </c>
      <c r="G1453" s="575" t="s">
        <v>3441</v>
      </c>
      <c r="H1453" s="575" t="s">
        <v>3441</v>
      </c>
      <c r="I1453" s="575" t="s">
        <v>3441</v>
      </c>
      <c r="J1453" s="575" t="s">
        <v>3441</v>
      </c>
      <c r="K1453" s="575" t="s">
        <v>3441</v>
      </c>
      <c r="L1453" s="575" t="s">
        <v>3441</v>
      </c>
      <c r="M1453" s="575" t="s">
        <v>3441</v>
      </c>
    </row>
    <row r="1454" spans="1:13" s="575" customFormat="1" x14ac:dyDescent="0.3">
      <c r="A1454" s="575">
        <v>525897</v>
      </c>
      <c r="B1454" s="613" t="s">
        <v>1885</v>
      </c>
      <c r="C1454" s="575" t="s">
        <v>3441</v>
      </c>
      <c r="D1454" s="575" t="s">
        <v>3441</v>
      </c>
      <c r="E1454" s="575" t="s">
        <v>3441</v>
      </c>
      <c r="F1454" s="575" t="s">
        <v>3441</v>
      </c>
      <c r="G1454" s="575" t="s">
        <v>3441</v>
      </c>
      <c r="H1454" s="575" t="s">
        <v>3441</v>
      </c>
      <c r="I1454" s="575" t="s">
        <v>3441</v>
      </c>
      <c r="J1454" s="575" t="s">
        <v>3441</v>
      </c>
      <c r="K1454" s="575" t="s">
        <v>3441</v>
      </c>
      <c r="L1454" s="575" t="s">
        <v>3441</v>
      </c>
      <c r="M1454" s="575" t="s">
        <v>3441</v>
      </c>
    </row>
    <row r="1455" spans="1:13" s="575" customFormat="1" x14ac:dyDescent="0.3">
      <c r="A1455" s="575">
        <v>525899</v>
      </c>
      <c r="B1455" s="613" t="s">
        <v>1885</v>
      </c>
      <c r="C1455" s="575" t="s">
        <v>3441</v>
      </c>
      <c r="D1455" s="575" t="s">
        <v>3441</v>
      </c>
      <c r="E1455" s="575" t="s">
        <v>3441</v>
      </c>
      <c r="F1455" s="575" t="s">
        <v>3441</v>
      </c>
      <c r="G1455" s="575" t="s">
        <v>3441</v>
      </c>
      <c r="H1455" s="575" t="s">
        <v>3441</v>
      </c>
      <c r="I1455" s="575" t="s">
        <v>3441</v>
      </c>
      <c r="J1455" s="575" t="s">
        <v>3441</v>
      </c>
      <c r="K1455" s="575" t="s">
        <v>3441</v>
      </c>
      <c r="L1455" s="575" t="s">
        <v>3441</v>
      </c>
      <c r="M1455" s="575" t="s">
        <v>3441</v>
      </c>
    </row>
    <row r="1456" spans="1:13" s="575" customFormat="1" x14ac:dyDescent="0.3">
      <c r="A1456" s="575">
        <v>525900</v>
      </c>
      <c r="B1456" s="613" t="s">
        <v>1885</v>
      </c>
      <c r="C1456" s="575" t="s">
        <v>3441</v>
      </c>
      <c r="D1456" s="575" t="s">
        <v>3441</v>
      </c>
      <c r="E1456" s="575" t="s">
        <v>3441</v>
      </c>
      <c r="F1456" s="575" t="s">
        <v>3441</v>
      </c>
      <c r="G1456" s="575" t="s">
        <v>3441</v>
      </c>
      <c r="H1456" s="575" t="s">
        <v>3441</v>
      </c>
      <c r="I1456" s="575" t="s">
        <v>3441</v>
      </c>
      <c r="J1456" s="575" t="s">
        <v>3441</v>
      </c>
      <c r="K1456" s="575" t="s">
        <v>3441</v>
      </c>
      <c r="L1456" s="575" t="s">
        <v>3441</v>
      </c>
      <c r="M1456" s="575" t="s">
        <v>3441</v>
      </c>
    </row>
    <row r="1457" spans="1:13" s="575" customFormat="1" x14ac:dyDescent="0.3">
      <c r="A1457" s="575">
        <v>525914</v>
      </c>
      <c r="B1457" s="613" t="s">
        <v>1885</v>
      </c>
      <c r="C1457" s="575" t="s">
        <v>3441</v>
      </c>
      <c r="D1457" s="575" t="s">
        <v>3441</v>
      </c>
      <c r="E1457" s="575" t="s">
        <v>3441</v>
      </c>
      <c r="F1457" s="575" t="s">
        <v>3441</v>
      </c>
      <c r="G1457" s="575" t="s">
        <v>3441</v>
      </c>
      <c r="H1457" s="575" t="s">
        <v>3441</v>
      </c>
      <c r="I1457" s="575" t="s">
        <v>3441</v>
      </c>
      <c r="J1457" s="575" t="s">
        <v>3441</v>
      </c>
      <c r="K1457" s="575" t="s">
        <v>3441</v>
      </c>
      <c r="L1457" s="575" t="s">
        <v>3441</v>
      </c>
      <c r="M1457" s="575" t="s">
        <v>3441</v>
      </c>
    </row>
    <row r="1458" spans="1:13" s="575" customFormat="1" x14ac:dyDescent="0.3">
      <c r="A1458" s="575">
        <v>525938</v>
      </c>
      <c r="B1458" s="613" t="s">
        <v>1885</v>
      </c>
      <c r="C1458" s="575" t="s">
        <v>3441</v>
      </c>
      <c r="D1458" s="575" t="s">
        <v>3441</v>
      </c>
      <c r="E1458" s="575" t="s">
        <v>3441</v>
      </c>
      <c r="F1458" s="575" t="s">
        <v>3441</v>
      </c>
      <c r="G1458" s="575" t="s">
        <v>3441</v>
      </c>
      <c r="H1458" s="575" t="s">
        <v>3441</v>
      </c>
      <c r="I1458" s="575" t="s">
        <v>3441</v>
      </c>
      <c r="J1458" s="575" t="s">
        <v>3441</v>
      </c>
      <c r="K1458" s="575" t="s">
        <v>3441</v>
      </c>
      <c r="L1458" s="575" t="s">
        <v>3441</v>
      </c>
      <c r="M1458" s="575" t="s">
        <v>3441</v>
      </c>
    </row>
    <row r="1459" spans="1:13" s="575" customFormat="1" x14ac:dyDescent="0.3">
      <c r="A1459" s="575">
        <v>525943</v>
      </c>
      <c r="B1459" s="613" t="s">
        <v>1885</v>
      </c>
      <c r="C1459" s="575" t="s">
        <v>3441</v>
      </c>
      <c r="D1459" s="575" t="s">
        <v>3441</v>
      </c>
      <c r="E1459" s="575" t="s">
        <v>3441</v>
      </c>
      <c r="F1459" s="575" t="s">
        <v>3441</v>
      </c>
      <c r="G1459" s="575" t="s">
        <v>3441</v>
      </c>
      <c r="H1459" s="575" t="s">
        <v>3441</v>
      </c>
      <c r="I1459" s="575" t="s">
        <v>3441</v>
      </c>
      <c r="J1459" s="575" t="s">
        <v>3441</v>
      </c>
      <c r="K1459" s="575" t="s">
        <v>3441</v>
      </c>
      <c r="L1459" s="575" t="s">
        <v>3441</v>
      </c>
      <c r="M1459" s="575" t="s">
        <v>3441</v>
      </c>
    </row>
    <row r="1460" spans="1:13" s="575" customFormat="1" x14ac:dyDescent="0.3">
      <c r="A1460" s="575">
        <v>525950</v>
      </c>
      <c r="B1460" s="613" t="s">
        <v>1885</v>
      </c>
      <c r="C1460" s="575" t="s">
        <v>3441</v>
      </c>
      <c r="D1460" s="575" t="s">
        <v>3441</v>
      </c>
      <c r="E1460" s="575" t="s">
        <v>3441</v>
      </c>
      <c r="F1460" s="575" t="s">
        <v>3441</v>
      </c>
      <c r="G1460" s="575" t="s">
        <v>3441</v>
      </c>
      <c r="H1460" s="575" t="s">
        <v>3441</v>
      </c>
      <c r="I1460" s="575" t="s">
        <v>3441</v>
      </c>
      <c r="J1460" s="575" t="s">
        <v>3441</v>
      </c>
      <c r="K1460" s="575" t="s">
        <v>3441</v>
      </c>
      <c r="L1460" s="575" t="s">
        <v>3441</v>
      </c>
      <c r="M1460" s="575" t="s">
        <v>3441</v>
      </c>
    </row>
    <row r="1461" spans="1:13" s="575" customFormat="1" x14ac:dyDescent="0.3">
      <c r="A1461" s="575">
        <v>525952</v>
      </c>
      <c r="B1461" s="613" t="s">
        <v>1885</v>
      </c>
      <c r="C1461" s="575" t="s">
        <v>3441</v>
      </c>
      <c r="D1461" s="575" t="s">
        <v>3441</v>
      </c>
      <c r="E1461" s="575" t="s">
        <v>3441</v>
      </c>
      <c r="F1461" s="575" t="s">
        <v>3441</v>
      </c>
      <c r="G1461" s="575" t="s">
        <v>3441</v>
      </c>
      <c r="H1461" s="575" t="s">
        <v>3441</v>
      </c>
      <c r="I1461" s="575" t="s">
        <v>3441</v>
      </c>
      <c r="J1461" s="575" t="s">
        <v>3441</v>
      </c>
      <c r="K1461" s="575" t="s">
        <v>3441</v>
      </c>
      <c r="L1461" s="575" t="s">
        <v>3441</v>
      </c>
      <c r="M1461" s="575" t="s">
        <v>3441</v>
      </c>
    </row>
    <row r="1462" spans="1:13" s="575" customFormat="1" x14ac:dyDescent="0.3">
      <c r="A1462" s="575">
        <v>525972</v>
      </c>
      <c r="B1462" s="613" t="s">
        <v>1885</v>
      </c>
      <c r="C1462" s="575" t="s">
        <v>3441</v>
      </c>
      <c r="D1462" s="575" t="s">
        <v>3441</v>
      </c>
      <c r="E1462" s="575" t="s">
        <v>3441</v>
      </c>
      <c r="F1462" s="575" t="s">
        <v>3441</v>
      </c>
      <c r="G1462" s="575" t="s">
        <v>3441</v>
      </c>
      <c r="H1462" s="575" t="s">
        <v>3441</v>
      </c>
      <c r="I1462" s="575" t="s">
        <v>3441</v>
      </c>
      <c r="J1462" s="575" t="s">
        <v>3441</v>
      </c>
      <c r="K1462" s="575" t="s">
        <v>3441</v>
      </c>
      <c r="L1462" s="575" t="s">
        <v>3441</v>
      </c>
      <c r="M1462" s="575" t="s">
        <v>3441</v>
      </c>
    </row>
    <row r="1463" spans="1:13" s="575" customFormat="1" x14ac:dyDescent="0.3">
      <c r="A1463" s="575">
        <v>525980</v>
      </c>
      <c r="B1463" s="613" t="s">
        <v>1885</v>
      </c>
      <c r="C1463" s="575" t="s">
        <v>3441</v>
      </c>
      <c r="D1463" s="575" t="s">
        <v>3441</v>
      </c>
      <c r="E1463" s="575" t="s">
        <v>3441</v>
      </c>
      <c r="F1463" s="575" t="s">
        <v>3441</v>
      </c>
      <c r="G1463" s="575" t="s">
        <v>3441</v>
      </c>
      <c r="H1463" s="575" t="s">
        <v>3441</v>
      </c>
      <c r="I1463" s="575" t="s">
        <v>3441</v>
      </c>
      <c r="J1463" s="575" t="s">
        <v>3441</v>
      </c>
      <c r="K1463" s="575" t="s">
        <v>3441</v>
      </c>
      <c r="L1463" s="575" t="s">
        <v>3441</v>
      </c>
      <c r="M1463" s="575" t="s">
        <v>3441</v>
      </c>
    </row>
    <row r="1464" spans="1:13" s="575" customFormat="1" x14ac:dyDescent="0.3">
      <c r="A1464" s="575">
        <v>525983</v>
      </c>
      <c r="B1464" s="613" t="s">
        <v>1885</v>
      </c>
      <c r="C1464" s="575" t="s">
        <v>3441</v>
      </c>
      <c r="D1464" s="575" t="s">
        <v>3441</v>
      </c>
      <c r="E1464" s="575" t="s">
        <v>3441</v>
      </c>
      <c r="F1464" s="575" t="s">
        <v>3441</v>
      </c>
      <c r="G1464" s="575" t="s">
        <v>3441</v>
      </c>
      <c r="H1464" s="575" t="s">
        <v>3441</v>
      </c>
      <c r="I1464" s="575" t="s">
        <v>3441</v>
      </c>
      <c r="J1464" s="575" t="s">
        <v>3441</v>
      </c>
      <c r="K1464" s="575" t="s">
        <v>3441</v>
      </c>
      <c r="L1464" s="575" t="s">
        <v>3441</v>
      </c>
      <c r="M1464" s="575" t="s">
        <v>3441</v>
      </c>
    </row>
    <row r="1465" spans="1:13" s="575" customFormat="1" x14ac:dyDescent="0.3">
      <c r="A1465" s="575">
        <v>525992</v>
      </c>
      <c r="B1465" s="613" t="s">
        <v>1885</v>
      </c>
      <c r="C1465" s="575" t="s">
        <v>3441</v>
      </c>
      <c r="D1465" s="575" t="s">
        <v>3441</v>
      </c>
      <c r="E1465" s="575" t="s">
        <v>3441</v>
      </c>
      <c r="F1465" s="575" t="s">
        <v>3441</v>
      </c>
      <c r="G1465" s="575" t="s">
        <v>3441</v>
      </c>
      <c r="H1465" s="575" t="s">
        <v>3441</v>
      </c>
      <c r="I1465" s="575" t="s">
        <v>3441</v>
      </c>
      <c r="J1465" s="575" t="s">
        <v>3441</v>
      </c>
      <c r="K1465" s="575" t="s">
        <v>3441</v>
      </c>
      <c r="L1465" s="575" t="s">
        <v>3441</v>
      </c>
      <c r="M1465" s="575" t="s">
        <v>3441</v>
      </c>
    </row>
    <row r="1466" spans="1:13" s="575" customFormat="1" x14ac:dyDescent="0.3">
      <c r="A1466" s="575">
        <v>526000</v>
      </c>
      <c r="B1466" s="613" t="s">
        <v>1885</v>
      </c>
      <c r="C1466" s="575" t="s">
        <v>3441</v>
      </c>
      <c r="D1466" s="575" t="s">
        <v>3441</v>
      </c>
      <c r="E1466" s="575" t="s">
        <v>3441</v>
      </c>
      <c r="F1466" s="575" t="s">
        <v>3441</v>
      </c>
      <c r="G1466" s="575" t="s">
        <v>3441</v>
      </c>
      <c r="H1466" s="575" t="s">
        <v>3441</v>
      </c>
      <c r="I1466" s="575" t="s">
        <v>3441</v>
      </c>
      <c r="J1466" s="575" t="s">
        <v>3441</v>
      </c>
      <c r="K1466" s="575" t="s">
        <v>3441</v>
      </c>
      <c r="L1466" s="575" t="s">
        <v>3441</v>
      </c>
      <c r="M1466" s="575" t="s">
        <v>3441</v>
      </c>
    </row>
    <row r="1467" spans="1:13" s="575" customFormat="1" x14ac:dyDescent="0.3">
      <c r="A1467" s="575">
        <v>526008</v>
      </c>
      <c r="B1467" s="613" t="s">
        <v>1885</v>
      </c>
      <c r="C1467" s="575" t="s">
        <v>3441</v>
      </c>
      <c r="D1467" s="575" t="s">
        <v>3441</v>
      </c>
      <c r="E1467" s="575" t="s">
        <v>3441</v>
      </c>
      <c r="F1467" s="575" t="s">
        <v>3441</v>
      </c>
      <c r="G1467" s="575" t="s">
        <v>3441</v>
      </c>
      <c r="H1467" s="575" t="s">
        <v>3441</v>
      </c>
      <c r="I1467" s="575" t="s">
        <v>3441</v>
      </c>
      <c r="J1467" s="575" t="s">
        <v>3441</v>
      </c>
      <c r="K1467" s="575" t="s">
        <v>3441</v>
      </c>
      <c r="L1467" s="575" t="s">
        <v>3441</v>
      </c>
      <c r="M1467" s="575" t="s">
        <v>3441</v>
      </c>
    </row>
    <row r="1468" spans="1:13" s="575" customFormat="1" x14ac:dyDescent="0.3">
      <c r="A1468" s="575">
        <v>526013</v>
      </c>
      <c r="B1468" s="613" t="s">
        <v>1885</v>
      </c>
      <c r="C1468" s="575" t="s">
        <v>3441</v>
      </c>
      <c r="D1468" s="575" t="s">
        <v>3441</v>
      </c>
      <c r="E1468" s="575" t="s">
        <v>3441</v>
      </c>
      <c r="F1468" s="575" t="s">
        <v>3441</v>
      </c>
      <c r="G1468" s="575" t="s">
        <v>3441</v>
      </c>
      <c r="H1468" s="575" t="s">
        <v>3441</v>
      </c>
      <c r="I1468" s="575" t="s">
        <v>3441</v>
      </c>
      <c r="J1468" s="575" t="s">
        <v>3441</v>
      </c>
      <c r="K1468" s="575" t="s">
        <v>3441</v>
      </c>
      <c r="L1468" s="575" t="s">
        <v>3441</v>
      </c>
      <c r="M1468" s="575" t="s">
        <v>3441</v>
      </c>
    </row>
    <row r="1469" spans="1:13" s="575" customFormat="1" x14ac:dyDescent="0.3">
      <c r="A1469" s="575">
        <v>526020</v>
      </c>
      <c r="B1469" s="613" t="s">
        <v>1885</v>
      </c>
      <c r="C1469" s="575" t="s">
        <v>3441</v>
      </c>
      <c r="D1469" s="575" t="s">
        <v>3441</v>
      </c>
      <c r="E1469" s="575" t="s">
        <v>3441</v>
      </c>
      <c r="F1469" s="575" t="s">
        <v>3441</v>
      </c>
      <c r="G1469" s="575" t="s">
        <v>3441</v>
      </c>
      <c r="H1469" s="575" t="s">
        <v>3441</v>
      </c>
      <c r="I1469" s="575" t="s">
        <v>3441</v>
      </c>
      <c r="J1469" s="575" t="s">
        <v>3441</v>
      </c>
      <c r="K1469" s="575" t="s">
        <v>3441</v>
      </c>
      <c r="L1469" s="575" t="s">
        <v>3441</v>
      </c>
      <c r="M1469" s="575" t="s">
        <v>3441</v>
      </c>
    </row>
    <row r="1470" spans="1:13" s="575" customFormat="1" x14ac:dyDescent="0.3">
      <c r="A1470" s="575">
        <v>526025</v>
      </c>
      <c r="B1470" s="613" t="s">
        <v>1885</v>
      </c>
      <c r="C1470" s="575" t="s">
        <v>3441</v>
      </c>
      <c r="D1470" s="575" t="s">
        <v>3441</v>
      </c>
      <c r="E1470" s="575" t="s">
        <v>3441</v>
      </c>
      <c r="F1470" s="575" t="s">
        <v>3441</v>
      </c>
      <c r="G1470" s="575" t="s">
        <v>3441</v>
      </c>
      <c r="H1470" s="575" t="s">
        <v>3441</v>
      </c>
      <c r="I1470" s="575" t="s">
        <v>3441</v>
      </c>
      <c r="J1470" s="575" t="s">
        <v>3441</v>
      </c>
      <c r="K1470" s="575" t="s">
        <v>3441</v>
      </c>
      <c r="L1470" s="575" t="s">
        <v>3441</v>
      </c>
      <c r="M1470" s="575" t="s">
        <v>3441</v>
      </c>
    </row>
    <row r="1471" spans="1:13" s="575" customFormat="1" x14ac:dyDescent="0.3">
      <c r="A1471" s="575">
        <v>526028</v>
      </c>
      <c r="B1471" s="613" t="s">
        <v>1885</v>
      </c>
      <c r="C1471" s="575" t="s">
        <v>3441</v>
      </c>
      <c r="D1471" s="575" t="s">
        <v>3441</v>
      </c>
      <c r="E1471" s="575" t="s">
        <v>3441</v>
      </c>
      <c r="F1471" s="575" t="s">
        <v>3441</v>
      </c>
      <c r="G1471" s="575" t="s">
        <v>3441</v>
      </c>
      <c r="H1471" s="575" t="s">
        <v>3441</v>
      </c>
      <c r="I1471" s="575" t="s">
        <v>3441</v>
      </c>
      <c r="J1471" s="575" t="s">
        <v>3441</v>
      </c>
      <c r="K1471" s="575" t="s">
        <v>3441</v>
      </c>
      <c r="L1471" s="575" t="s">
        <v>3441</v>
      </c>
      <c r="M1471" s="575" t="s">
        <v>3441</v>
      </c>
    </row>
    <row r="1472" spans="1:13" s="575" customFormat="1" x14ac:dyDescent="0.3">
      <c r="A1472" s="575">
        <v>526033</v>
      </c>
      <c r="B1472" s="613" t="s">
        <v>1885</v>
      </c>
      <c r="C1472" s="575" t="s">
        <v>3441</v>
      </c>
      <c r="D1472" s="575" t="s">
        <v>3441</v>
      </c>
      <c r="E1472" s="575" t="s">
        <v>3441</v>
      </c>
      <c r="F1472" s="575" t="s">
        <v>3441</v>
      </c>
      <c r="G1472" s="575" t="s">
        <v>3441</v>
      </c>
      <c r="H1472" s="575" t="s">
        <v>3441</v>
      </c>
      <c r="I1472" s="575" t="s">
        <v>3441</v>
      </c>
      <c r="J1472" s="575" t="s">
        <v>3441</v>
      </c>
      <c r="K1472" s="575" t="s">
        <v>3441</v>
      </c>
      <c r="L1472" s="575" t="s">
        <v>3441</v>
      </c>
      <c r="M1472" s="575" t="s">
        <v>3441</v>
      </c>
    </row>
    <row r="1473" spans="1:13" s="575" customFormat="1" x14ac:dyDescent="0.3">
      <c r="A1473" s="575">
        <v>526049</v>
      </c>
      <c r="B1473" s="613" t="s">
        <v>1885</v>
      </c>
      <c r="C1473" s="575" t="s">
        <v>3441</v>
      </c>
      <c r="D1473" s="575" t="s">
        <v>3441</v>
      </c>
      <c r="E1473" s="575" t="s">
        <v>3441</v>
      </c>
      <c r="F1473" s="575" t="s">
        <v>3441</v>
      </c>
      <c r="G1473" s="575" t="s">
        <v>3441</v>
      </c>
      <c r="H1473" s="575" t="s">
        <v>3441</v>
      </c>
      <c r="I1473" s="575" t="s">
        <v>3441</v>
      </c>
      <c r="J1473" s="575" t="s">
        <v>3441</v>
      </c>
      <c r="K1473" s="575" t="s">
        <v>3441</v>
      </c>
      <c r="L1473" s="575" t="s">
        <v>3441</v>
      </c>
      <c r="M1473" s="575" t="s">
        <v>3441</v>
      </c>
    </row>
    <row r="1474" spans="1:13" s="575" customFormat="1" x14ac:dyDescent="0.3">
      <c r="A1474" s="575">
        <v>526054</v>
      </c>
      <c r="B1474" s="613" t="s">
        <v>1885</v>
      </c>
      <c r="C1474" s="575" t="s">
        <v>3441</v>
      </c>
      <c r="D1474" s="575" t="s">
        <v>3441</v>
      </c>
      <c r="E1474" s="575" t="s">
        <v>3441</v>
      </c>
      <c r="F1474" s="575" t="s">
        <v>3441</v>
      </c>
      <c r="G1474" s="575" t="s">
        <v>3441</v>
      </c>
      <c r="H1474" s="575" t="s">
        <v>3441</v>
      </c>
      <c r="I1474" s="575" t="s">
        <v>3441</v>
      </c>
      <c r="J1474" s="575" t="s">
        <v>3441</v>
      </c>
      <c r="K1474" s="575" t="s">
        <v>3441</v>
      </c>
      <c r="L1474" s="575" t="s">
        <v>3441</v>
      </c>
      <c r="M1474" s="575" t="s">
        <v>3441</v>
      </c>
    </row>
    <row r="1475" spans="1:13" s="575" customFormat="1" x14ac:dyDescent="0.3">
      <c r="A1475" s="575">
        <v>526068</v>
      </c>
      <c r="B1475" s="613" t="s">
        <v>1885</v>
      </c>
      <c r="C1475" s="575" t="s">
        <v>3441</v>
      </c>
      <c r="D1475" s="575" t="s">
        <v>3441</v>
      </c>
      <c r="E1475" s="575" t="s">
        <v>3441</v>
      </c>
      <c r="F1475" s="575" t="s">
        <v>3441</v>
      </c>
      <c r="G1475" s="575" t="s">
        <v>3441</v>
      </c>
      <c r="H1475" s="575" t="s">
        <v>3441</v>
      </c>
      <c r="I1475" s="575" t="s">
        <v>3441</v>
      </c>
      <c r="J1475" s="575" t="s">
        <v>3441</v>
      </c>
      <c r="K1475" s="575" t="s">
        <v>3441</v>
      </c>
      <c r="L1475" s="575" t="s">
        <v>3441</v>
      </c>
      <c r="M1475" s="575" t="s">
        <v>3441</v>
      </c>
    </row>
    <row r="1476" spans="1:13" s="575" customFormat="1" x14ac:dyDescent="0.3">
      <c r="A1476" s="575">
        <v>526076</v>
      </c>
      <c r="B1476" s="613" t="s">
        <v>1885</v>
      </c>
      <c r="C1476" s="575" t="s">
        <v>3441</v>
      </c>
      <c r="D1476" s="575" t="s">
        <v>3441</v>
      </c>
      <c r="E1476" s="575" t="s">
        <v>3441</v>
      </c>
      <c r="F1476" s="575" t="s">
        <v>3441</v>
      </c>
      <c r="G1476" s="575" t="s">
        <v>3441</v>
      </c>
      <c r="H1476" s="575" t="s">
        <v>3441</v>
      </c>
      <c r="I1476" s="575" t="s">
        <v>3441</v>
      </c>
      <c r="J1476" s="575" t="s">
        <v>3441</v>
      </c>
      <c r="K1476" s="575" t="s">
        <v>3441</v>
      </c>
      <c r="L1476" s="575" t="s">
        <v>3441</v>
      </c>
      <c r="M1476" s="575" t="s">
        <v>3441</v>
      </c>
    </row>
    <row r="1477" spans="1:13" s="575" customFormat="1" x14ac:dyDescent="0.3">
      <c r="A1477" s="575">
        <v>526081</v>
      </c>
      <c r="B1477" s="613" t="s">
        <v>1885</v>
      </c>
      <c r="C1477" s="575" t="s">
        <v>3441</v>
      </c>
      <c r="D1477" s="575" t="s">
        <v>3441</v>
      </c>
      <c r="E1477" s="575" t="s">
        <v>3441</v>
      </c>
      <c r="F1477" s="575" t="s">
        <v>3441</v>
      </c>
      <c r="G1477" s="575" t="s">
        <v>3441</v>
      </c>
      <c r="H1477" s="575" t="s">
        <v>3441</v>
      </c>
      <c r="I1477" s="575" t="s">
        <v>3441</v>
      </c>
      <c r="J1477" s="575" t="s">
        <v>3441</v>
      </c>
      <c r="K1477" s="575" t="s">
        <v>3441</v>
      </c>
      <c r="L1477" s="575" t="s">
        <v>3441</v>
      </c>
      <c r="M1477" s="575" t="s">
        <v>3441</v>
      </c>
    </row>
    <row r="1478" spans="1:13" s="575" customFormat="1" x14ac:dyDescent="0.3">
      <c r="A1478" s="575">
        <v>526089</v>
      </c>
      <c r="B1478" s="613" t="s">
        <v>1885</v>
      </c>
      <c r="C1478" s="575" t="s">
        <v>3441</v>
      </c>
      <c r="D1478" s="575" t="s">
        <v>3441</v>
      </c>
      <c r="E1478" s="575" t="s">
        <v>3441</v>
      </c>
      <c r="F1478" s="575" t="s">
        <v>3441</v>
      </c>
      <c r="G1478" s="575" t="s">
        <v>3441</v>
      </c>
      <c r="H1478" s="575" t="s">
        <v>3441</v>
      </c>
      <c r="I1478" s="575" t="s">
        <v>3441</v>
      </c>
      <c r="J1478" s="575" t="s">
        <v>3441</v>
      </c>
      <c r="K1478" s="575" t="s">
        <v>3441</v>
      </c>
      <c r="L1478" s="575" t="s">
        <v>3441</v>
      </c>
      <c r="M1478" s="575" t="s">
        <v>3441</v>
      </c>
    </row>
    <row r="1479" spans="1:13" s="575" customFormat="1" x14ac:dyDescent="0.3">
      <c r="A1479" s="575">
        <v>526099</v>
      </c>
      <c r="B1479" s="613" t="s">
        <v>1885</v>
      </c>
      <c r="C1479" s="575" t="s">
        <v>3441</v>
      </c>
      <c r="D1479" s="575" t="s">
        <v>3441</v>
      </c>
      <c r="E1479" s="575" t="s">
        <v>3441</v>
      </c>
      <c r="F1479" s="575" t="s">
        <v>3441</v>
      </c>
      <c r="G1479" s="575" t="s">
        <v>3441</v>
      </c>
      <c r="H1479" s="575" t="s">
        <v>3441</v>
      </c>
      <c r="I1479" s="575" t="s">
        <v>3441</v>
      </c>
      <c r="J1479" s="575" t="s">
        <v>3441</v>
      </c>
      <c r="K1479" s="575" t="s">
        <v>3441</v>
      </c>
      <c r="L1479" s="575" t="s">
        <v>3441</v>
      </c>
      <c r="M1479" s="575" t="s">
        <v>3441</v>
      </c>
    </row>
    <row r="1480" spans="1:13" s="575" customFormat="1" x14ac:dyDescent="0.3">
      <c r="A1480" s="575">
        <v>526101</v>
      </c>
      <c r="B1480" s="613" t="s">
        <v>1885</v>
      </c>
      <c r="C1480" s="575" t="s">
        <v>3441</v>
      </c>
      <c r="D1480" s="575" t="s">
        <v>3441</v>
      </c>
      <c r="E1480" s="575" t="s">
        <v>3441</v>
      </c>
      <c r="F1480" s="575" t="s">
        <v>3441</v>
      </c>
      <c r="G1480" s="575" t="s">
        <v>3441</v>
      </c>
      <c r="H1480" s="575" t="s">
        <v>3441</v>
      </c>
      <c r="I1480" s="575" t="s">
        <v>3441</v>
      </c>
      <c r="J1480" s="575" t="s">
        <v>3441</v>
      </c>
      <c r="K1480" s="575" t="s">
        <v>3441</v>
      </c>
      <c r="L1480" s="575" t="s">
        <v>3441</v>
      </c>
      <c r="M1480" s="575" t="s">
        <v>3441</v>
      </c>
    </row>
    <row r="1481" spans="1:13" s="575" customFormat="1" x14ac:dyDescent="0.3">
      <c r="A1481" s="575">
        <v>526129</v>
      </c>
      <c r="B1481" s="613" t="s">
        <v>1885</v>
      </c>
      <c r="C1481" s="575" t="s">
        <v>3441</v>
      </c>
      <c r="D1481" s="575" t="s">
        <v>3441</v>
      </c>
      <c r="E1481" s="575" t="s">
        <v>3441</v>
      </c>
      <c r="F1481" s="575" t="s">
        <v>3441</v>
      </c>
      <c r="G1481" s="575" t="s">
        <v>3441</v>
      </c>
      <c r="H1481" s="575" t="s">
        <v>3441</v>
      </c>
      <c r="I1481" s="575" t="s">
        <v>3441</v>
      </c>
      <c r="J1481" s="575" t="s">
        <v>3441</v>
      </c>
      <c r="K1481" s="575" t="s">
        <v>3441</v>
      </c>
      <c r="L1481" s="575" t="s">
        <v>3441</v>
      </c>
      <c r="M1481" s="575" t="s">
        <v>3441</v>
      </c>
    </row>
    <row r="1482" spans="1:13" s="575" customFormat="1" x14ac:dyDescent="0.3">
      <c r="A1482" s="575">
        <v>526132</v>
      </c>
      <c r="B1482" s="613" t="s">
        <v>1885</v>
      </c>
      <c r="C1482" s="575" t="s">
        <v>3441</v>
      </c>
      <c r="D1482" s="575" t="s">
        <v>3441</v>
      </c>
      <c r="E1482" s="575" t="s">
        <v>3441</v>
      </c>
      <c r="F1482" s="575" t="s">
        <v>3441</v>
      </c>
      <c r="G1482" s="575" t="s">
        <v>3441</v>
      </c>
      <c r="H1482" s="575" t="s">
        <v>3441</v>
      </c>
      <c r="I1482" s="575" t="s">
        <v>3441</v>
      </c>
      <c r="J1482" s="575" t="s">
        <v>3441</v>
      </c>
      <c r="K1482" s="575" t="s">
        <v>3441</v>
      </c>
      <c r="L1482" s="575" t="s">
        <v>3441</v>
      </c>
      <c r="M1482" s="575" t="s">
        <v>3441</v>
      </c>
    </row>
    <row r="1483" spans="1:13" s="575" customFormat="1" x14ac:dyDescent="0.3">
      <c r="A1483" s="575">
        <v>526146</v>
      </c>
      <c r="B1483" s="613" t="s">
        <v>1885</v>
      </c>
      <c r="C1483" s="575" t="s">
        <v>3441</v>
      </c>
      <c r="D1483" s="575" t="s">
        <v>3441</v>
      </c>
      <c r="E1483" s="575" t="s">
        <v>3441</v>
      </c>
      <c r="F1483" s="575" t="s">
        <v>3441</v>
      </c>
      <c r="G1483" s="575" t="s">
        <v>3441</v>
      </c>
      <c r="H1483" s="575" t="s">
        <v>3441</v>
      </c>
      <c r="I1483" s="575" t="s">
        <v>3441</v>
      </c>
      <c r="J1483" s="575" t="s">
        <v>3441</v>
      </c>
      <c r="K1483" s="575" t="s">
        <v>3441</v>
      </c>
      <c r="L1483" s="575" t="s">
        <v>3441</v>
      </c>
      <c r="M1483" s="575" t="s">
        <v>3441</v>
      </c>
    </row>
    <row r="1484" spans="1:13" s="575" customFormat="1" x14ac:dyDescent="0.3">
      <c r="A1484" s="575">
        <v>526148</v>
      </c>
      <c r="B1484" s="613" t="s">
        <v>1885</v>
      </c>
      <c r="C1484" s="575" t="s">
        <v>3441</v>
      </c>
      <c r="D1484" s="575" t="s">
        <v>3441</v>
      </c>
      <c r="E1484" s="575" t="s">
        <v>3441</v>
      </c>
      <c r="F1484" s="575" t="s">
        <v>3441</v>
      </c>
      <c r="G1484" s="575" t="s">
        <v>3441</v>
      </c>
      <c r="H1484" s="575" t="s">
        <v>3441</v>
      </c>
      <c r="I1484" s="575" t="s">
        <v>3441</v>
      </c>
      <c r="J1484" s="575" t="s">
        <v>3441</v>
      </c>
      <c r="K1484" s="575" t="s">
        <v>3441</v>
      </c>
      <c r="L1484" s="575" t="s">
        <v>3441</v>
      </c>
      <c r="M1484" s="575" t="s">
        <v>3441</v>
      </c>
    </row>
    <row r="1485" spans="1:13" s="575" customFormat="1" x14ac:dyDescent="0.3">
      <c r="A1485" s="575">
        <v>526156</v>
      </c>
      <c r="B1485" s="613" t="s">
        <v>1885</v>
      </c>
      <c r="C1485" s="575" t="s">
        <v>3441</v>
      </c>
      <c r="D1485" s="575" t="s">
        <v>3441</v>
      </c>
      <c r="E1485" s="575" t="s">
        <v>3441</v>
      </c>
      <c r="F1485" s="575" t="s">
        <v>3441</v>
      </c>
      <c r="G1485" s="575" t="s">
        <v>3441</v>
      </c>
      <c r="H1485" s="575" t="s">
        <v>3441</v>
      </c>
      <c r="I1485" s="575" t="s">
        <v>3441</v>
      </c>
      <c r="J1485" s="575" t="s">
        <v>3441</v>
      </c>
      <c r="K1485" s="575" t="s">
        <v>3441</v>
      </c>
      <c r="L1485" s="575" t="s">
        <v>3441</v>
      </c>
      <c r="M1485" s="575" t="s">
        <v>3441</v>
      </c>
    </row>
    <row r="1486" spans="1:13" s="575" customFormat="1" x14ac:dyDescent="0.3">
      <c r="A1486" s="575">
        <v>526170</v>
      </c>
      <c r="B1486" s="613" t="s">
        <v>1885</v>
      </c>
      <c r="C1486" s="575" t="s">
        <v>3441</v>
      </c>
      <c r="D1486" s="575" t="s">
        <v>3441</v>
      </c>
      <c r="E1486" s="575" t="s">
        <v>3441</v>
      </c>
      <c r="F1486" s="575" t="s">
        <v>3441</v>
      </c>
      <c r="G1486" s="575" t="s">
        <v>3441</v>
      </c>
      <c r="H1486" s="575" t="s">
        <v>3441</v>
      </c>
      <c r="I1486" s="575" t="s">
        <v>3441</v>
      </c>
      <c r="J1486" s="575" t="s">
        <v>3441</v>
      </c>
      <c r="K1486" s="575" t="s">
        <v>3441</v>
      </c>
      <c r="L1486" s="575" t="s">
        <v>3441</v>
      </c>
      <c r="M1486" s="575" t="s">
        <v>3441</v>
      </c>
    </row>
    <row r="1487" spans="1:13" s="575" customFormat="1" x14ac:dyDescent="0.3">
      <c r="A1487" s="575">
        <v>526182</v>
      </c>
      <c r="B1487" s="613" t="s">
        <v>1885</v>
      </c>
      <c r="C1487" s="575" t="s">
        <v>3441</v>
      </c>
      <c r="D1487" s="575" t="s">
        <v>3441</v>
      </c>
      <c r="E1487" s="575" t="s">
        <v>3441</v>
      </c>
      <c r="F1487" s="575" t="s">
        <v>3441</v>
      </c>
      <c r="G1487" s="575" t="s">
        <v>3441</v>
      </c>
      <c r="H1487" s="575" t="s">
        <v>3441</v>
      </c>
      <c r="I1487" s="575" t="s">
        <v>3441</v>
      </c>
      <c r="J1487" s="575" t="s">
        <v>3441</v>
      </c>
      <c r="K1487" s="575" t="s">
        <v>3441</v>
      </c>
      <c r="L1487" s="575" t="s">
        <v>3441</v>
      </c>
      <c r="M1487" s="575" t="s">
        <v>3441</v>
      </c>
    </row>
    <row r="1488" spans="1:13" s="575" customFormat="1" x14ac:dyDescent="0.3">
      <c r="A1488" s="575">
        <v>526200</v>
      </c>
      <c r="B1488" s="613" t="s">
        <v>1885</v>
      </c>
      <c r="C1488" s="575" t="s">
        <v>3441</v>
      </c>
      <c r="D1488" s="575" t="s">
        <v>3441</v>
      </c>
      <c r="E1488" s="575" t="s">
        <v>3441</v>
      </c>
      <c r="F1488" s="575" t="s">
        <v>3441</v>
      </c>
      <c r="G1488" s="575" t="s">
        <v>3441</v>
      </c>
      <c r="H1488" s="575" t="s">
        <v>3441</v>
      </c>
      <c r="I1488" s="575" t="s">
        <v>3441</v>
      </c>
      <c r="J1488" s="575" t="s">
        <v>3441</v>
      </c>
      <c r="K1488" s="575" t="s">
        <v>3441</v>
      </c>
      <c r="L1488" s="575" t="s">
        <v>3441</v>
      </c>
      <c r="M1488" s="575" t="s">
        <v>3441</v>
      </c>
    </row>
    <row r="1489" spans="1:13" s="575" customFormat="1" x14ac:dyDescent="0.3">
      <c r="A1489" s="575">
        <v>526218</v>
      </c>
      <c r="B1489" s="613" t="s">
        <v>1885</v>
      </c>
      <c r="C1489" s="575" t="s">
        <v>3441</v>
      </c>
      <c r="D1489" s="575" t="s">
        <v>3441</v>
      </c>
      <c r="E1489" s="575" t="s">
        <v>3441</v>
      </c>
      <c r="F1489" s="575" t="s">
        <v>3441</v>
      </c>
      <c r="G1489" s="575" t="s">
        <v>3441</v>
      </c>
      <c r="H1489" s="575" t="s">
        <v>3441</v>
      </c>
      <c r="I1489" s="575" t="s">
        <v>3441</v>
      </c>
      <c r="J1489" s="575" t="s">
        <v>3441</v>
      </c>
      <c r="K1489" s="575" t="s">
        <v>3441</v>
      </c>
      <c r="L1489" s="575" t="s">
        <v>3441</v>
      </c>
      <c r="M1489" s="575" t="s">
        <v>3441</v>
      </c>
    </row>
    <row r="1490" spans="1:13" s="575" customFormat="1" x14ac:dyDescent="0.3">
      <c r="A1490" s="575">
        <v>526232</v>
      </c>
      <c r="B1490" s="613" t="s">
        <v>1885</v>
      </c>
      <c r="C1490" s="575" t="s">
        <v>3441</v>
      </c>
      <c r="D1490" s="575" t="s">
        <v>3441</v>
      </c>
      <c r="E1490" s="575" t="s">
        <v>3441</v>
      </c>
      <c r="F1490" s="575" t="s">
        <v>3441</v>
      </c>
      <c r="G1490" s="575" t="s">
        <v>3441</v>
      </c>
      <c r="H1490" s="575" t="s">
        <v>3441</v>
      </c>
      <c r="I1490" s="575" t="s">
        <v>3441</v>
      </c>
      <c r="J1490" s="575" t="s">
        <v>3441</v>
      </c>
      <c r="K1490" s="575" t="s">
        <v>3441</v>
      </c>
      <c r="L1490" s="575" t="s">
        <v>3441</v>
      </c>
      <c r="M1490" s="575" t="s">
        <v>3441</v>
      </c>
    </row>
    <row r="1491" spans="1:13" s="575" customFormat="1" x14ac:dyDescent="0.3">
      <c r="A1491" s="575">
        <v>526233</v>
      </c>
      <c r="B1491" s="613" t="s">
        <v>1885</v>
      </c>
      <c r="C1491" s="575" t="s">
        <v>3441</v>
      </c>
      <c r="D1491" s="575" t="s">
        <v>3441</v>
      </c>
      <c r="E1491" s="575" t="s">
        <v>3441</v>
      </c>
      <c r="F1491" s="575" t="s">
        <v>3441</v>
      </c>
      <c r="G1491" s="575" t="s">
        <v>3441</v>
      </c>
      <c r="H1491" s="575" t="s">
        <v>3441</v>
      </c>
      <c r="I1491" s="575" t="s">
        <v>3441</v>
      </c>
      <c r="J1491" s="575" t="s">
        <v>3441</v>
      </c>
      <c r="K1491" s="575" t="s">
        <v>3441</v>
      </c>
      <c r="L1491" s="575" t="s">
        <v>3441</v>
      </c>
      <c r="M1491" s="575" t="s">
        <v>3441</v>
      </c>
    </row>
    <row r="1492" spans="1:13" s="575" customFormat="1" x14ac:dyDescent="0.3">
      <c r="A1492" s="575">
        <v>526234</v>
      </c>
      <c r="B1492" s="613" t="s">
        <v>1885</v>
      </c>
      <c r="C1492" s="575" t="s">
        <v>3441</v>
      </c>
      <c r="D1492" s="575" t="s">
        <v>3441</v>
      </c>
      <c r="E1492" s="575" t="s">
        <v>3441</v>
      </c>
      <c r="F1492" s="575" t="s">
        <v>3441</v>
      </c>
      <c r="G1492" s="575" t="s">
        <v>3441</v>
      </c>
      <c r="H1492" s="575" t="s">
        <v>3441</v>
      </c>
      <c r="I1492" s="575" t="s">
        <v>3441</v>
      </c>
      <c r="J1492" s="575" t="s">
        <v>3441</v>
      </c>
      <c r="K1492" s="575" t="s">
        <v>3441</v>
      </c>
      <c r="L1492" s="575" t="s">
        <v>3441</v>
      </c>
      <c r="M1492" s="575" t="s">
        <v>3441</v>
      </c>
    </row>
    <row r="1493" spans="1:13" s="575" customFormat="1" x14ac:dyDescent="0.3">
      <c r="A1493" s="575">
        <v>526235</v>
      </c>
      <c r="B1493" s="613" t="s">
        <v>1885</v>
      </c>
      <c r="C1493" s="575" t="s">
        <v>3441</v>
      </c>
      <c r="D1493" s="575" t="s">
        <v>3441</v>
      </c>
      <c r="E1493" s="575" t="s">
        <v>3441</v>
      </c>
      <c r="F1493" s="575" t="s">
        <v>3441</v>
      </c>
      <c r="G1493" s="575" t="s">
        <v>3441</v>
      </c>
      <c r="H1493" s="575" t="s">
        <v>3441</v>
      </c>
      <c r="I1493" s="575" t="s">
        <v>3441</v>
      </c>
      <c r="J1493" s="575" t="s">
        <v>3441</v>
      </c>
      <c r="K1493" s="575" t="s">
        <v>3441</v>
      </c>
      <c r="L1493" s="575" t="s">
        <v>3441</v>
      </c>
      <c r="M1493" s="575" t="s">
        <v>3441</v>
      </c>
    </row>
    <row r="1494" spans="1:13" s="575" customFormat="1" x14ac:dyDescent="0.3">
      <c r="A1494" s="575">
        <v>526242</v>
      </c>
      <c r="B1494" s="613" t="s">
        <v>1885</v>
      </c>
      <c r="C1494" s="575" t="s">
        <v>3441</v>
      </c>
      <c r="D1494" s="575" t="s">
        <v>3441</v>
      </c>
      <c r="E1494" s="575" t="s">
        <v>3441</v>
      </c>
      <c r="F1494" s="575" t="s">
        <v>3441</v>
      </c>
      <c r="G1494" s="575" t="s">
        <v>3441</v>
      </c>
      <c r="H1494" s="575" t="s">
        <v>3441</v>
      </c>
      <c r="I1494" s="575" t="s">
        <v>3441</v>
      </c>
      <c r="J1494" s="575" t="s">
        <v>3441</v>
      </c>
      <c r="K1494" s="575" t="s">
        <v>3441</v>
      </c>
      <c r="L1494" s="575" t="s">
        <v>3441</v>
      </c>
      <c r="M1494" s="575" t="s">
        <v>3441</v>
      </c>
    </row>
    <row r="1495" spans="1:13" s="575" customFormat="1" x14ac:dyDescent="0.3">
      <c r="A1495" s="575">
        <v>526244</v>
      </c>
      <c r="B1495" s="613" t="s">
        <v>1885</v>
      </c>
      <c r="C1495" s="575" t="s">
        <v>3441</v>
      </c>
      <c r="D1495" s="575" t="s">
        <v>3441</v>
      </c>
      <c r="E1495" s="575" t="s">
        <v>3441</v>
      </c>
      <c r="F1495" s="575" t="s">
        <v>3441</v>
      </c>
      <c r="G1495" s="575" t="s">
        <v>3441</v>
      </c>
      <c r="H1495" s="575" t="s">
        <v>3441</v>
      </c>
      <c r="I1495" s="575" t="s">
        <v>3441</v>
      </c>
      <c r="J1495" s="575" t="s">
        <v>3441</v>
      </c>
      <c r="K1495" s="575" t="s">
        <v>3441</v>
      </c>
      <c r="L1495" s="575" t="s">
        <v>3441</v>
      </c>
      <c r="M1495" s="575" t="s">
        <v>3441</v>
      </c>
    </row>
    <row r="1496" spans="1:13" s="575" customFormat="1" x14ac:dyDescent="0.3">
      <c r="A1496" s="575">
        <v>526247</v>
      </c>
      <c r="B1496" s="613" t="s">
        <v>1885</v>
      </c>
      <c r="C1496" s="575" t="s">
        <v>3441</v>
      </c>
      <c r="D1496" s="575" t="s">
        <v>3441</v>
      </c>
      <c r="E1496" s="575" t="s">
        <v>3441</v>
      </c>
      <c r="F1496" s="575" t="s">
        <v>3441</v>
      </c>
      <c r="G1496" s="575" t="s">
        <v>3441</v>
      </c>
      <c r="H1496" s="575" t="s">
        <v>3441</v>
      </c>
      <c r="I1496" s="575" t="s">
        <v>3441</v>
      </c>
      <c r="J1496" s="575" t="s">
        <v>3441</v>
      </c>
      <c r="K1496" s="575" t="s">
        <v>3441</v>
      </c>
      <c r="L1496" s="575" t="s">
        <v>3441</v>
      </c>
      <c r="M1496" s="575" t="s">
        <v>3441</v>
      </c>
    </row>
    <row r="1497" spans="1:13" s="575" customFormat="1" x14ac:dyDescent="0.3">
      <c r="A1497" s="575">
        <v>526266</v>
      </c>
      <c r="B1497" s="613" t="s">
        <v>1885</v>
      </c>
      <c r="C1497" s="575" t="s">
        <v>3441</v>
      </c>
      <c r="D1497" s="575" t="s">
        <v>3441</v>
      </c>
      <c r="E1497" s="575" t="s">
        <v>3441</v>
      </c>
      <c r="F1497" s="575" t="s">
        <v>3441</v>
      </c>
      <c r="G1497" s="575" t="s">
        <v>3441</v>
      </c>
      <c r="H1497" s="575" t="s">
        <v>3441</v>
      </c>
      <c r="I1497" s="575" t="s">
        <v>3441</v>
      </c>
      <c r="J1497" s="575" t="s">
        <v>3441</v>
      </c>
      <c r="K1497" s="575" t="s">
        <v>3441</v>
      </c>
      <c r="L1497" s="575" t="s">
        <v>3441</v>
      </c>
      <c r="M1497" s="575" t="s">
        <v>3441</v>
      </c>
    </row>
    <row r="1498" spans="1:13" s="575" customFormat="1" x14ac:dyDescent="0.3">
      <c r="A1498" s="575">
        <v>526268</v>
      </c>
      <c r="B1498" s="613" t="s">
        <v>1885</v>
      </c>
      <c r="C1498" s="575" t="s">
        <v>3441</v>
      </c>
      <c r="D1498" s="575" t="s">
        <v>3441</v>
      </c>
      <c r="E1498" s="575" t="s">
        <v>3441</v>
      </c>
      <c r="F1498" s="575" t="s">
        <v>3441</v>
      </c>
      <c r="G1498" s="575" t="s">
        <v>3441</v>
      </c>
      <c r="H1498" s="575" t="s">
        <v>3441</v>
      </c>
      <c r="I1498" s="575" t="s">
        <v>3441</v>
      </c>
      <c r="J1498" s="575" t="s">
        <v>3441</v>
      </c>
      <c r="K1498" s="575" t="s">
        <v>3441</v>
      </c>
      <c r="L1498" s="575" t="s">
        <v>3441</v>
      </c>
      <c r="M1498" s="575" t="s">
        <v>3441</v>
      </c>
    </row>
    <row r="1499" spans="1:13" s="575" customFormat="1" x14ac:dyDescent="0.3">
      <c r="A1499" s="575">
        <v>526274</v>
      </c>
      <c r="B1499" s="613" t="s">
        <v>1885</v>
      </c>
      <c r="C1499" s="575" t="s">
        <v>3441</v>
      </c>
      <c r="D1499" s="575" t="s">
        <v>3441</v>
      </c>
      <c r="E1499" s="575" t="s">
        <v>3441</v>
      </c>
      <c r="F1499" s="575" t="s">
        <v>3441</v>
      </c>
      <c r="G1499" s="575" t="s">
        <v>3441</v>
      </c>
      <c r="H1499" s="575" t="s">
        <v>3441</v>
      </c>
      <c r="I1499" s="575" t="s">
        <v>3441</v>
      </c>
      <c r="J1499" s="575" t="s">
        <v>3441</v>
      </c>
      <c r="K1499" s="575" t="s">
        <v>3441</v>
      </c>
      <c r="L1499" s="575" t="s">
        <v>3441</v>
      </c>
      <c r="M1499" s="575" t="s">
        <v>3441</v>
      </c>
    </row>
    <row r="1500" spans="1:13" s="575" customFormat="1" x14ac:dyDescent="0.3">
      <c r="A1500" s="575">
        <v>526275</v>
      </c>
      <c r="B1500" s="613" t="s">
        <v>1885</v>
      </c>
      <c r="C1500" s="575" t="s">
        <v>3441</v>
      </c>
      <c r="D1500" s="575" t="s">
        <v>3441</v>
      </c>
      <c r="E1500" s="575" t="s">
        <v>3441</v>
      </c>
      <c r="F1500" s="575" t="s">
        <v>3441</v>
      </c>
      <c r="G1500" s="575" t="s">
        <v>3441</v>
      </c>
      <c r="H1500" s="575" t="s">
        <v>3441</v>
      </c>
      <c r="I1500" s="575" t="s">
        <v>3441</v>
      </c>
      <c r="J1500" s="575" t="s">
        <v>3441</v>
      </c>
      <c r="K1500" s="575" t="s">
        <v>3441</v>
      </c>
      <c r="L1500" s="575" t="s">
        <v>3441</v>
      </c>
      <c r="M1500" s="575" t="s">
        <v>3441</v>
      </c>
    </row>
    <row r="1501" spans="1:13" s="575" customFormat="1" x14ac:dyDescent="0.3">
      <c r="A1501" s="575">
        <v>526315</v>
      </c>
      <c r="B1501" s="613" t="s">
        <v>1885</v>
      </c>
      <c r="C1501" s="575" t="s">
        <v>3441</v>
      </c>
      <c r="D1501" s="575" t="s">
        <v>3441</v>
      </c>
      <c r="E1501" s="575" t="s">
        <v>3441</v>
      </c>
      <c r="F1501" s="575" t="s">
        <v>3441</v>
      </c>
      <c r="G1501" s="575" t="s">
        <v>3441</v>
      </c>
      <c r="H1501" s="575" t="s">
        <v>3441</v>
      </c>
      <c r="I1501" s="575" t="s">
        <v>3441</v>
      </c>
      <c r="J1501" s="575" t="s">
        <v>3441</v>
      </c>
      <c r="K1501" s="575" t="s">
        <v>3441</v>
      </c>
      <c r="L1501" s="575" t="s">
        <v>3441</v>
      </c>
      <c r="M1501" s="575" t="s">
        <v>3441</v>
      </c>
    </row>
    <row r="1502" spans="1:13" s="575" customFormat="1" x14ac:dyDescent="0.3">
      <c r="A1502" s="575">
        <v>526316</v>
      </c>
      <c r="B1502" s="613" t="s">
        <v>1885</v>
      </c>
      <c r="C1502" s="575" t="s">
        <v>3441</v>
      </c>
      <c r="D1502" s="575" t="s">
        <v>3441</v>
      </c>
      <c r="E1502" s="575" t="s">
        <v>3441</v>
      </c>
      <c r="F1502" s="575" t="s">
        <v>3441</v>
      </c>
      <c r="G1502" s="575" t="s">
        <v>3441</v>
      </c>
      <c r="H1502" s="575" t="s">
        <v>3441</v>
      </c>
      <c r="I1502" s="575" t="s">
        <v>3441</v>
      </c>
      <c r="J1502" s="575" t="s">
        <v>3441</v>
      </c>
      <c r="K1502" s="575" t="s">
        <v>3441</v>
      </c>
      <c r="L1502" s="575" t="s">
        <v>3441</v>
      </c>
      <c r="M1502" s="575" t="s">
        <v>3441</v>
      </c>
    </row>
    <row r="1503" spans="1:13" s="575" customFormat="1" x14ac:dyDescent="0.3">
      <c r="A1503" s="575">
        <v>526335</v>
      </c>
      <c r="B1503" s="613" t="s">
        <v>1885</v>
      </c>
      <c r="C1503" s="575" t="s">
        <v>3441</v>
      </c>
      <c r="D1503" s="575" t="s">
        <v>3441</v>
      </c>
      <c r="E1503" s="575" t="s">
        <v>3441</v>
      </c>
      <c r="F1503" s="575" t="s">
        <v>3441</v>
      </c>
      <c r="G1503" s="575" t="s">
        <v>3441</v>
      </c>
      <c r="H1503" s="575" t="s">
        <v>3441</v>
      </c>
      <c r="I1503" s="575" t="s">
        <v>3441</v>
      </c>
      <c r="J1503" s="575" t="s">
        <v>3441</v>
      </c>
      <c r="K1503" s="575" t="s">
        <v>3441</v>
      </c>
      <c r="L1503" s="575" t="s">
        <v>3441</v>
      </c>
      <c r="M1503" s="575" t="s">
        <v>3441</v>
      </c>
    </row>
    <row r="1504" spans="1:13" s="575" customFormat="1" x14ac:dyDescent="0.3">
      <c r="A1504" s="575">
        <v>526340</v>
      </c>
      <c r="B1504" s="613" t="s">
        <v>1885</v>
      </c>
      <c r="C1504" s="575" t="s">
        <v>3441</v>
      </c>
      <c r="D1504" s="575" t="s">
        <v>3441</v>
      </c>
      <c r="E1504" s="575" t="s">
        <v>3441</v>
      </c>
      <c r="F1504" s="575" t="s">
        <v>3441</v>
      </c>
      <c r="G1504" s="575" t="s">
        <v>3441</v>
      </c>
      <c r="H1504" s="575" t="s">
        <v>3441</v>
      </c>
      <c r="I1504" s="575" t="s">
        <v>3441</v>
      </c>
      <c r="J1504" s="575" t="s">
        <v>3441</v>
      </c>
      <c r="K1504" s="575" t="s">
        <v>3441</v>
      </c>
      <c r="L1504" s="575" t="s">
        <v>3441</v>
      </c>
      <c r="M1504" s="575" t="s">
        <v>3441</v>
      </c>
    </row>
    <row r="1505" spans="1:13" s="575" customFormat="1" x14ac:dyDescent="0.3">
      <c r="A1505" s="575">
        <v>526343</v>
      </c>
      <c r="B1505" s="613" t="s">
        <v>1885</v>
      </c>
      <c r="C1505" s="575" t="s">
        <v>3441</v>
      </c>
      <c r="D1505" s="575" t="s">
        <v>3441</v>
      </c>
      <c r="E1505" s="575" t="s">
        <v>3441</v>
      </c>
      <c r="F1505" s="575" t="s">
        <v>3441</v>
      </c>
      <c r="G1505" s="575" t="s">
        <v>3441</v>
      </c>
      <c r="H1505" s="575" t="s">
        <v>3441</v>
      </c>
      <c r="I1505" s="575" t="s">
        <v>3441</v>
      </c>
      <c r="J1505" s="575" t="s">
        <v>3441</v>
      </c>
      <c r="K1505" s="575" t="s">
        <v>3441</v>
      </c>
      <c r="L1505" s="575" t="s">
        <v>3441</v>
      </c>
      <c r="M1505" s="575" t="s">
        <v>3441</v>
      </c>
    </row>
    <row r="1506" spans="1:13" s="575" customFormat="1" x14ac:dyDescent="0.3">
      <c r="A1506" s="575">
        <v>526350</v>
      </c>
      <c r="B1506" s="575" t="s">
        <v>1885</v>
      </c>
      <c r="C1506" s="575" t="s">
        <v>3441</v>
      </c>
      <c r="D1506" s="575" t="s">
        <v>3441</v>
      </c>
      <c r="E1506" s="575" t="s">
        <v>3441</v>
      </c>
      <c r="F1506" s="575" t="s">
        <v>3441</v>
      </c>
      <c r="G1506" s="575" t="s">
        <v>3441</v>
      </c>
      <c r="H1506" s="575" t="s">
        <v>3441</v>
      </c>
      <c r="I1506" s="575" t="s">
        <v>3441</v>
      </c>
      <c r="J1506" s="575" t="s">
        <v>3441</v>
      </c>
      <c r="K1506" s="575" t="s">
        <v>3441</v>
      </c>
      <c r="L1506" s="575" t="s">
        <v>3441</v>
      </c>
      <c r="M1506" s="575" t="s">
        <v>3441</v>
      </c>
    </row>
    <row r="1507" spans="1:13" s="575" customFormat="1" x14ac:dyDescent="0.3">
      <c r="A1507" s="575">
        <v>526351</v>
      </c>
      <c r="B1507" s="575" t="s">
        <v>1885</v>
      </c>
      <c r="C1507" s="575" t="s">
        <v>3441</v>
      </c>
      <c r="D1507" s="575" t="s">
        <v>3441</v>
      </c>
      <c r="E1507" s="575" t="s">
        <v>3441</v>
      </c>
      <c r="F1507" s="575" t="s">
        <v>3441</v>
      </c>
      <c r="G1507" s="575" t="s">
        <v>3441</v>
      </c>
      <c r="H1507" s="575" t="s">
        <v>3441</v>
      </c>
      <c r="I1507" s="575" t="s">
        <v>3441</v>
      </c>
      <c r="J1507" s="575" t="s">
        <v>3441</v>
      </c>
      <c r="K1507" s="575" t="s">
        <v>3441</v>
      </c>
      <c r="L1507" s="575" t="s">
        <v>3441</v>
      </c>
      <c r="M1507" s="575" t="s">
        <v>3441</v>
      </c>
    </row>
    <row r="1508" spans="1:13" s="575" customFormat="1" x14ac:dyDescent="0.3">
      <c r="A1508" s="575">
        <v>526352</v>
      </c>
      <c r="B1508" s="575" t="s">
        <v>1885</v>
      </c>
      <c r="C1508" s="575" t="s">
        <v>3441</v>
      </c>
      <c r="D1508" s="575" t="s">
        <v>3441</v>
      </c>
      <c r="E1508" s="575" t="s">
        <v>3441</v>
      </c>
      <c r="F1508" s="575" t="s">
        <v>3441</v>
      </c>
      <c r="G1508" s="575" t="s">
        <v>3441</v>
      </c>
      <c r="H1508" s="575" t="s">
        <v>3441</v>
      </c>
      <c r="I1508" s="575" t="s">
        <v>3441</v>
      </c>
      <c r="J1508" s="575" t="s">
        <v>3441</v>
      </c>
      <c r="K1508" s="575" t="s">
        <v>3441</v>
      </c>
      <c r="L1508" s="575" t="s">
        <v>3441</v>
      </c>
      <c r="M1508" s="575" t="s">
        <v>3441</v>
      </c>
    </row>
    <row r="1509" spans="1:13" s="575" customFormat="1" x14ac:dyDescent="0.3">
      <c r="A1509" s="575">
        <v>526353</v>
      </c>
      <c r="B1509" s="575" t="s">
        <v>1885</v>
      </c>
      <c r="C1509" s="575" t="s">
        <v>3441</v>
      </c>
      <c r="D1509" s="575" t="s">
        <v>3441</v>
      </c>
      <c r="E1509" s="575" t="s">
        <v>3441</v>
      </c>
      <c r="F1509" s="575" t="s">
        <v>3441</v>
      </c>
      <c r="G1509" s="575" t="s">
        <v>3441</v>
      </c>
      <c r="H1509" s="575" t="s">
        <v>3441</v>
      </c>
      <c r="I1509" s="575" t="s">
        <v>3441</v>
      </c>
      <c r="J1509" s="575" t="s">
        <v>3441</v>
      </c>
      <c r="K1509" s="575" t="s">
        <v>3441</v>
      </c>
      <c r="L1509" s="575" t="s">
        <v>3441</v>
      </c>
      <c r="M1509" s="575" t="s">
        <v>3441</v>
      </c>
    </row>
    <row r="1510" spans="1:13" s="575" customFormat="1" x14ac:dyDescent="0.3">
      <c r="A1510" s="575">
        <v>526354</v>
      </c>
      <c r="B1510" s="575" t="s">
        <v>1885</v>
      </c>
      <c r="C1510" s="575" t="s">
        <v>3441</v>
      </c>
      <c r="D1510" s="575" t="s">
        <v>3441</v>
      </c>
      <c r="E1510" s="575" t="s">
        <v>3441</v>
      </c>
      <c r="F1510" s="575" t="s">
        <v>3441</v>
      </c>
      <c r="G1510" s="575" t="s">
        <v>3441</v>
      </c>
      <c r="H1510" s="575" t="s">
        <v>3441</v>
      </c>
      <c r="I1510" s="575" t="s">
        <v>3441</v>
      </c>
      <c r="J1510" s="575" t="s">
        <v>3441</v>
      </c>
      <c r="K1510" s="575" t="s">
        <v>3441</v>
      </c>
      <c r="L1510" s="575" t="s">
        <v>3441</v>
      </c>
      <c r="M1510" s="575" t="s">
        <v>3441</v>
      </c>
    </row>
    <row r="1511" spans="1:13" s="575" customFormat="1" x14ac:dyDescent="0.3">
      <c r="A1511" s="575">
        <v>526355</v>
      </c>
      <c r="B1511" s="575" t="s">
        <v>1885</v>
      </c>
      <c r="C1511" s="575" t="s">
        <v>3441</v>
      </c>
      <c r="D1511" s="575" t="s">
        <v>3441</v>
      </c>
      <c r="E1511" s="575" t="s">
        <v>3441</v>
      </c>
      <c r="F1511" s="575" t="s">
        <v>3441</v>
      </c>
      <c r="G1511" s="575" t="s">
        <v>3441</v>
      </c>
      <c r="H1511" s="575" t="s">
        <v>3441</v>
      </c>
      <c r="I1511" s="575" t="s">
        <v>3441</v>
      </c>
      <c r="J1511" s="575" t="s">
        <v>3441</v>
      </c>
      <c r="K1511" s="575" t="s">
        <v>3441</v>
      </c>
      <c r="L1511" s="575" t="s">
        <v>3441</v>
      </c>
      <c r="M1511" s="575" t="s">
        <v>3441</v>
      </c>
    </row>
    <row r="1512" spans="1:13" s="575" customFormat="1" x14ac:dyDescent="0.3">
      <c r="A1512" s="575">
        <v>526356</v>
      </c>
      <c r="B1512" s="575" t="s">
        <v>1885</v>
      </c>
      <c r="C1512" s="575" t="s">
        <v>3441</v>
      </c>
      <c r="D1512" s="575" t="s">
        <v>3441</v>
      </c>
      <c r="E1512" s="575" t="s">
        <v>3441</v>
      </c>
      <c r="F1512" s="575" t="s">
        <v>3441</v>
      </c>
      <c r="G1512" s="575" t="s">
        <v>3441</v>
      </c>
      <c r="H1512" s="575" t="s">
        <v>3441</v>
      </c>
      <c r="I1512" s="575" t="s">
        <v>3441</v>
      </c>
      <c r="J1512" s="575" t="s">
        <v>3441</v>
      </c>
      <c r="K1512" s="575" t="s">
        <v>3441</v>
      </c>
      <c r="L1512" s="575" t="s">
        <v>3441</v>
      </c>
      <c r="M1512" s="575" t="s">
        <v>3441</v>
      </c>
    </row>
    <row r="1513" spans="1:13" s="575" customFormat="1" x14ac:dyDescent="0.3">
      <c r="A1513" s="575">
        <v>526357</v>
      </c>
      <c r="B1513" s="575" t="s">
        <v>1885</v>
      </c>
      <c r="C1513" s="575" t="s">
        <v>3441</v>
      </c>
      <c r="D1513" s="575" t="s">
        <v>3441</v>
      </c>
      <c r="E1513" s="575" t="s">
        <v>3441</v>
      </c>
      <c r="F1513" s="575" t="s">
        <v>3441</v>
      </c>
      <c r="G1513" s="575" t="s">
        <v>3441</v>
      </c>
      <c r="H1513" s="575" t="s">
        <v>3441</v>
      </c>
      <c r="I1513" s="575" t="s">
        <v>3441</v>
      </c>
      <c r="J1513" s="575" t="s">
        <v>3441</v>
      </c>
      <c r="K1513" s="575" t="s">
        <v>3441</v>
      </c>
      <c r="L1513" s="575" t="s">
        <v>3441</v>
      </c>
      <c r="M1513" s="575" t="s">
        <v>3441</v>
      </c>
    </row>
    <row r="1514" spans="1:13" s="575" customFormat="1" x14ac:dyDescent="0.3">
      <c r="A1514" s="575">
        <v>526358</v>
      </c>
      <c r="B1514" s="575" t="s">
        <v>1885</v>
      </c>
      <c r="C1514" s="575" t="s">
        <v>3441</v>
      </c>
      <c r="D1514" s="575" t="s">
        <v>3441</v>
      </c>
      <c r="E1514" s="575" t="s">
        <v>3441</v>
      </c>
      <c r="F1514" s="575" t="s">
        <v>3441</v>
      </c>
      <c r="G1514" s="575" t="s">
        <v>3441</v>
      </c>
      <c r="H1514" s="575" t="s">
        <v>3441</v>
      </c>
      <c r="I1514" s="575" t="s">
        <v>3441</v>
      </c>
      <c r="J1514" s="575" t="s">
        <v>3441</v>
      </c>
      <c r="K1514" s="575" t="s">
        <v>3441</v>
      </c>
      <c r="L1514" s="575" t="s">
        <v>3441</v>
      </c>
      <c r="M1514" s="575" t="s">
        <v>3441</v>
      </c>
    </row>
    <row r="1515" spans="1:13" s="575" customFormat="1" x14ac:dyDescent="0.3">
      <c r="A1515" s="575">
        <v>526359</v>
      </c>
      <c r="B1515" s="575" t="s">
        <v>1885</v>
      </c>
      <c r="C1515" s="575" t="s">
        <v>3441</v>
      </c>
      <c r="D1515" s="575" t="s">
        <v>3441</v>
      </c>
      <c r="E1515" s="575" t="s">
        <v>3441</v>
      </c>
      <c r="F1515" s="575" t="s">
        <v>3441</v>
      </c>
      <c r="G1515" s="575" t="s">
        <v>3441</v>
      </c>
      <c r="H1515" s="575" t="s">
        <v>3441</v>
      </c>
      <c r="I1515" s="575" t="s">
        <v>3441</v>
      </c>
      <c r="J1515" s="575" t="s">
        <v>3441</v>
      </c>
      <c r="K1515" s="575" t="s">
        <v>3441</v>
      </c>
      <c r="L1515" s="575" t="s">
        <v>3441</v>
      </c>
      <c r="M1515" s="575" t="s">
        <v>3441</v>
      </c>
    </row>
    <row r="1516" spans="1:13" s="575" customFormat="1" x14ac:dyDescent="0.3">
      <c r="A1516" s="575">
        <v>526360</v>
      </c>
      <c r="B1516" s="575" t="s">
        <v>1885</v>
      </c>
      <c r="C1516" s="575" t="s">
        <v>3441</v>
      </c>
      <c r="D1516" s="575" t="s">
        <v>3441</v>
      </c>
      <c r="E1516" s="575" t="s">
        <v>3441</v>
      </c>
      <c r="F1516" s="575" t="s">
        <v>3441</v>
      </c>
      <c r="G1516" s="575" t="s">
        <v>3441</v>
      </c>
      <c r="H1516" s="575" t="s">
        <v>3441</v>
      </c>
      <c r="I1516" s="575" t="s">
        <v>3441</v>
      </c>
      <c r="J1516" s="575" t="s">
        <v>3441</v>
      </c>
      <c r="K1516" s="575" t="s">
        <v>3441</v>
      </c>
      <c r="L1516" s="575" t="s">
        <v>3441</v>
      </c>
      <c r="M1516" s="575" t="s">
        <v>3441</v>
      </c>
    </row>
    <row r="1517" spans="1:13" s="575" customFormat="1" x14ac:dyDescent="0.3">
      <c r="A1517" s="575">
        <v>526361</v>
      </c>
      <c r="B1517" s="575" t="s">
        <v>1885</v>
      </c>
      <c r="C1517" s="575" t="s">
        <v>3441</v>
      </c>
      <c r="D1517" s="575" t="s">
        <v>3441</v>
      </c>
      <c r="E1517" s="575" t="s">
        <v>3441</v>
      </c>
      <c r="F1517" s="575" t="s">
        <v>3441</v>
      </c>
      <c r="G1517" s="575" t="s">
        <v>3441</v>
      </c>
      <c r="H1517" s="575" t="s">
        <v>3441</v>
      </c>
      <c r="I1517" s="575" t="s">
        <v>3441</v>
      </c>
      <c r="J1517" s="575" t="s">
        <v>3441</v>
      </c>
      <c r="K1517" s="575" t="s">
        <v>3441</v>
      </c>
      <c r="L1517" s="575" t="s">
        <v>3441</v>
      </c>
      <c r="M1517" s="575" t="s">
        <v>3441</v>
      </c>
    </row>
    <row r="1518" spans="1:13" s="575" customFormat="1" x14ac:dyDescent="0.3">
      <c r="A1518" s="575">
        <v>526362</v>
      </c>
      <c r="B1518" s="575" t="s">
        <v>1885</v>
      </c>
      <c r="C1518" s="575" t="s">
        <v>3441</v>
      </c>
      <c r="D1518" s="575" t="s">
        <v>3441</v>
      </c>
      <c r="E1518" s="575" t="s">
        <v>3441</v>
      </c>
      <c r="F1518" s="575" t="s">
        <v>3441</v>
      </c>
      <c r="G1518" s="575" t="s">
        <v>3441</v>
      </c>
      <c r="H1518" s="575" t="s">
        <v>3441</v>
      </c>
      <c r="I1518" s="575" t="s">
        <v>3441</v>
      </c>
      <c r="J1518" s="575" t="s">
        <v>3441</v>
      </c>
      <c r="K1518" s="575" t="s">
        <v>3441</v>
      </c>
      <c r="L1518" s="575" t="s">
        <v>3441</v>
      </c>
      <c r="M1518" s="575" t="s">
        <v>3441</v>
      </c>
    </row>
    <row r="1519" spans="1:13" s="575" customFormat="1" x14ac:dyDescent="0.3">
      <c r="A1519" s="575">
        <v>526363</v>
      </c>
      <c r="B1519" s="575" t="s">
        <v>1885</v>
      </c>
      <c r="C1519" s="575" t="s">
        <v>3441</v>
      </c>
      <c r="D1519" s="575" t="s">
        <v>3441</v>
      </c>
      <c r="E1519" s="575" t="s">
        <v>3441</v>
      </c>
      <c r="F1519" s="575" t="s">
        <v>3441</v>
      </c>
      <c r="G1519" s="575" t="s">
        <v>3441</v>
      </c>
      <c r="H1519" s="575" t="s">
        <v>3441</v>
      </c>
      <c r="I1519" s="575" t="s">
        <v>3441</v>
      </c>
      <c r="J1519" s="575" t="s">
        <v>3441</v>
      </c>
      <c r="K1519" s="575" t="s">
        <v>3441</v>
      </c>
      <c r="L1519" s="575" t="s">
        <v>3441</v>
      </c>
      <c r="M1519" s="575" t="s">
        <v>3441</v>
      </c>
    </row>
    <row r="1520" spans="1:13" s="575" customFormat="1" x14ac:dyDescent="0.3">
      <c r="A1520" s="575">
        <v>526364</v>
      </c>
      <c r="B1520" s="575" t="s">
        <v>1885</v>
      </c>
      <c r="C1520" s="575" t="s">
        <v>3441</v>
      </c>
      <c r="D1520" s="575" t="s">
        <v>3441</v>
      </c>
      <c r="E1520" s="575" t="s">
        <v>3441</v>
      </c>
      <c r="F1520" s="575" t="s">
        <v>3441</v>
      </c>
      <c r="G1520" s="575" t="s">
        <v>3441</v>
      </c>
      <c r="H1520" s="575" t="s">
        <v>3441</v>
      </c>
      <c r="I1520" s="575" t="s">
        <v>3441</v>
      </c>
      <c r="J1520" s="575" t="s">
        <v>3441</v>
      </c>
      <c r="K1520" s="575" t="s">
        <v>3441</v>
      </c>
      <c r="L1520" s="575" t="s">
        <v>3441</v>
      </c>
      <c r="M1520" s="575" t="s">
        <v>3441</v>
      </c>
    </row>
    <row r="1521" spans="1:13" s="575" customFormat="1" x14ac:dyDescent="0.3">
      <c r="A1521" s="575">
        <v>526365</v>
      </c>
      <c r="B1521" s="575" t="s">
        <v>1885</v>
      </c>
      <c r="C1521" s="575" t="s">
        <v>3441</v>
      </c>
      <c r="D1521" s="575" t="s">
        <v>3441</v>
      </c>
      <c r="E1521" s="575" t="s">
        <v>3441</v>
      </c>
      <c r="F1521" s="575" t="s">
        <v>3441</v>
      </c>
      <c r="G1521" s="575" t="s">
        <v>3441</v>
      </c>
      <c r="H1521" s="575" t="s">
        <v>3441</v>
      </c>
      <c r="I1521" s="575" t="s">
        <v>3441</v>
      </c>
      <c r="J1521" s="575" t="s">
        <v>3441</v>
      </c>
      <c r="K1521" s="575" t="s">
        <v>3441</v>
      </c>
      <c r="L1521" s="575" t="s">
        <v>3441</v>
      </c>
      <c r="M1521" s="575" t="s">
        <v>3441</v>
      </c>
    </row>
    <row r="1522" spans="1:13" s="575" customFormat="1" x14ac:dyDescent="0.3">
      <c r="A1522" s="575">
        <v>526366</v>
      </c>
      <c r="B1522" s="575" t="s">
        <v>1885</v>
      </c>
      <c r="C1522" s="575" t="s">
        <v>3441</v>
      </c>
      <c r="D1522" s="575" t="s">
        <v>3441</v>
      </c>
      <c r="E1522" s="575" t="s">
        <v>3441</v>
      </c>
      <c r="F1522" s="575" t="s">
        <v>3441</v>
      </c>
      <c r="G1522" s="575" t="s">
        <v>3441</v>
      </c>
      <c r="H1522" s="575" t="s">
        <v>3441</v>
      </c>
      <c r="I1522" s="575" t="s">
        <v>3441</v>
      </c>
      <c r="J1522" s="575" t="s">
        <v>3441</v>
      </c>
      <c r="K1522" s="575" t="s">
        <v>3441</v>
      </c>
      <c r="L1522" s="575" t="s">
        <v>3441</v>
      </c>
      <c r="M1522" s="575" t="s">
        <v>3441</v>
      </c>
    </row>
    <row r="1523" spans="1:13" s="575" customFormat="1" x14ac:dyDescent="0.3">
      <c r="A1523" s="575">
        <v>526367</v>
      </c>
      <c r="B1523" s="575" t="s">
        <v>1885</v>
      </c>
      <c r="C1523" s="575" t="s">
        <v>3441</v>
      </c>
      <c r="D1523" s="575" t="s">
        <v>3441</v>
      </c>
      <c r="E1523" s="575" t="s">
        <v>3441</v>
      </c>
      <c r="F1523" s="575" t="s">
        <v>3441</v>
      </c>
      <c r="G1523" s="575" t="s">
        <v>3441</v>
      </c>
      <c r="H1523" s="575" t="s">
        <v>3441</v>
      </c>
      <c r="I1523" s="575" t="s">
        <v>3441</v>
      </c>
      <c r="J1523" s="575" t="s">
        <v>3441</v>
      </c>
      <c r="K1523" s="575" t="s">
        <v>3441</v>
      </c>
      <c r="L1523" s="575" t="s">
        <v>3441</v>
      </c>
      <c r="M1523" s="575" t="s">
        <v>3441</v>
      </c>
    </row>
    <row r="1524" spans="1:13" s="575" customFormat="1" x14ac:dyDescent="0.3">
      <c r="A1524" s="575">
        <v>526368</v>
      </c>
      <c r="B1524" s="575" t="s">
        <v>1885</v>
      </c>
      <c r="C1524" s="575" t="s">
        <v>3441</v>
      </c>
      <c r="D1524" s="575" t="s">
        <v>3441</v>
      </c>
      <c r="E1524" s="575" t="s">
        <v>3441</v>
      </c>
      <c r="F1524" s="575" t="s">
        <v>3441</v>
      </c>
      <c r="G1524" s="575" t="s">
        <v>3441</v>
      </c>
      <c r="H1524" s="575" t="s">
        <v>3441</v>
      </c>
      <c r="I1524" s="575" t="s">
        <v>3441</v>
      </c>
      <c r="J1524" s="575" t="s">
        <v>3441</v>
      </c>
      <c r="K1524" s="575" t="s">
        <v>3441</v>
      </c>
      <c r="L1524" s="575" t="s">
        <v>3441</v>
      </c>
      <c r="M1524" s="575" t="s">
        <v>3441</v>
      </c>
    </row>
    <row r="1525" spans="1:13" s="575" customFormat="1" x14ac:dyDescent="0.3">
      <c r="A1525" s="575">
        <v>526369</v>
      </c>
      <c r="B1525" s="575" t="s">
        <v>1885</v>
      </c>
      <c r="C1525" s="575" t="s">
        <v>3441</v>
      </c>
      <c r="D1525" s="575" t="s">
        <v>3441</v>
      </c>
      <c r="E1525" s="575" t="s">
        <v>3441</v>
      </c>
      <c r="F1525" s="575" t="s">
        <v>3441</v>
      </c>
      <c r="G1525" s="575" t="s">
        <v>3441</v>
      </c>
      <c r="H1525" s="575" t="s">
        <v>3441</v>
      </c>
      <c r="I1525" s="575" t="s">
        <v>3441</v>
      </c>
      <c r="J1525" s="575" t="s">
        <v>3441</v>
      </c>
      <c r="K1525" s="575" t="s">
        <v>3441</v>
      </c>
      <c r="L1525" s="575" t="s">
        <v>3441</v>
      </c>
      <c r="M1525" s="575" t="s">
        <v>3441</v>
      </c>
    </row>
    <row r="1526" spans="1:13" s="575" customFormat="1" x14ac:dyDescent="0.3">
      <c r="A1526" s="575">
        <v>526370</v>
      </c>
      <c r="B1526" s="575" t="s">
        <v>1885</v>
      </c>
      <c r="C1526" s="575" t="s">
        <v>3441</v>
      </c>
      <c r="D1526" s="575" t="s">
        <v>3441</v>
      </c>
      <c r="E1526" s="575" t="s">
        <v>3441</v>
      </c>
      <c r="F1526" s="575" t="s">
        <v>3441</v>
      </c>
      <c r="G1526" s="575" t="s">
        <v>3441</v>
      </c>
      <c r="H1526" s="575" t="s">
        <v>3441</v>
      </c>
      <c r="I1526" s="575" t="s">
        <v>3441</v>
      </c>
      <c r="J1526" s="575" t="s">
        <v>3441</v>
      </c>
      <c r="K1526" s="575" t="s">
        <v>3441</v>
      </c>
      <c r="L1526" s="575" t="s">
        <v>3441</v>
      </c>
      <c r="M1526" s="575" t="s">
        <v>3441</v>
      </c>
    </row>
    <row r="1527" spans="1:13" s="575" customFormat="1" x14ac:dyDescent="0.3">
      <c r="A1527" s="575">
        <v>526371</v>
      </c>
      <c r="B1527" s="575" t="s">
        <v>1885</v>
      </c>
      <c r="C1527" s="575" t="s">
        <v>3441</v>
      </c>
      <c r="D1527" s="575" t="s">
        <v>3441</v>
      </c>
      <c r="E1527" s="575" t="s">
        <v>3441</v>
      </c>
      <c r="F1527" s="575" t="s">
        <v>3441</v>
      </c>
      <c r="G1527" s="575" t="s">
        <v>3441</v>
      </c>
      <c r="H1527" s="575" t="s">
        <v>3441</v>
      </c>
      <c r="I1527" s="575" t="s">
        <v>3441</v>
      </c>
      <c r="J1527" s="575" t="s">
        <v>3441</v>
      </c>
      <c r="K1527" s="575" t="s">
        <v>3441</v>
      </c>
      <c r="L1527" s="575" t="s">
        <v>3441</v>
      </c>
      <c r="M1527" s="575" t="s">
        <v>3441</v>
      </c>
    </row>
    <row r="1528" spans="1:13" s="575" customFormat="1" x14ac:dyDescent="0.3">
      <c r="A1528" s="575">
        <v>526372</v>
      </c>
      <c r="B1528" s="575" t="s">
        <v>1885</v>
      </c>
      <c r="C1528" s="575" t="s">
        <v>3441</v>
      </c>
      <c r="D1528" s="575" t="s">
        <v>3441</v>
      </c>
      <c r="E1528" s="575" t="s">
        <v>3441</v>
      </c>
      <c r="F1528" s="575" t="s">
        <v>3441</v>
      </c>
      <c r="G1528" s="575" t="s">
        <v>3441</v>
      </c>
      <c r="H1528" s="575" t="s">
        <v>3441</v>
      </c>
      <c r="I1528" s="575" t="s">
        <v>3441</v>
      </c>
      <c r="J1528" s="575" t="s">
        <v>3441</v>
      </c>
      <c r="K1528" s="575" t="s">
        <v>3441</v>
      </c>
      <c r="L1528" s="575" t="s">
        <v>3441</v>
      </c>
      <c r="M1528" s="575" t="s">
        <v>3441</v>
      </c>
    </row>
    <row r="1529" spans="1:13" s="575" customFormat="1" x14ac:dyDescent="0.3">
      <c r="A1529" s="575">
        <v>526373</v>
      </c>
      <c r="B1529" s="575" t="s">
        <v>1885</v>
      </c>
      <c r="C1529" s="575" t="s">
        <v>3441</v>
      </c>
      <c r="D1529" s="575" t="s">
        <v>3441</v>
      </c>
      <c r="E1529" s="575" t="s">
        <v>3441</v>
      </c>
      <c r="F1529" s="575" t="s">
        <v>3441</v>
      </c>
      <c r="G1529" s="575" t="s">
        <v>3441</v>
      </c>
      <c r="H1529" s="575" t="s">
        <v>3441</v>
      </c>
      <c r="I1529" s="575" t="s">
        <v>3441</v>
      </c>
      <c r="J1529" s="575" t="s">
        <v>3441</v>
      </c>
      <c r="K1529" s="575" t="s">
        <v>3441</v>
      </c>
      <c r="L1529" s="575" t="s">
        <v>3441</v>
      </c>
      <c r="M1529" s="575" t="s">
        <v>3441</v>
      </c>
    </row>
    <row r="1530" spans="1:13" s="575" customFormat="1" x14ac:dyDescent="0.3">
      <c r="A1530" s="575">
        <v>526374</v>
      </c>
      <c r="B1530" s="575" t="s">
        <v>1885</v>
      </c>
      <c r="C1530" s="575" t="s">
        <v>3441</v>
      </c>
      <c r="D1530" s="575" t="s">
        <v>3441</v>
      </c>
      <c r="E1530" s="575" t="s">
        <v>3441</v>
      </c>
      <c r="F1530" s="575" t="s">
        <v>3441</v>
      </c>
      <c r="G1530" s="575" t="s">
        <v>3441</v>
      </c>
      <c r="H1530" s="575" t="s">
        <v>3441</v>
      </c>
      <c r="I1530" s="575" t="s">
        <v>3441</v>
      </c>
      <c r="J1530" s="575" t="s">
        <v>3441</v>
      </c>
      <c r="K1530" s="575" t="s">
        <v>3441</v>
      </c>
      <c r="L1530" s="575" t="s">
        <v>3441</v>
      </c>
      <c r="M1530" s="575" t="s">
        <v>3441</v>
      </c>
    </row>
    <row r="1531" spans="1:13" s="575" customFormat="1" x14ac:dyDescent="0.3">
      <c r="A1531" s="575">
        <v>526375</v>
      </c>
      <c r="B1531" s="575" t="s">
        <v>1885</v>
      </c>
      <c r="C1531" s="575" t="s">
        <v>3441</v>
      </c>
      <c r="D1531" s="575" t="s">
        <v>3441</v>
      </c>
      <c r="E1531" s="575" t="s">
        <v>3441</v>
      </c>
      <c r="F1531" s="575" t="s">
        <v>3441</v>
      </c>
      <c r="G1531" s="575" t="s">
        <v>3441</v>
      </c>
      <c r="H1531" s="575" t="s">
        <v>3441</v>
      </c>
      <c r="I1531" s="575" t="s">
        <v>3441</v>
      </c>
      <c r="J1531" s="575" t="s">
        <v>3441</v>
      </c>
      <c r="K1531" s="575" t="s">
        <v>3441</v>
      </c>
      <c r="L1531" s="575" t="s">
        <v>3441</v>
      </c>
      <c r="M1531" s="575" t="s">
        <v>3441</v>
      </c>
    </row>
    <row r="1532" spans="1:13" s="575" customFormat="1" x14ac:dyDescent="0.3">
      <c r="A1532" s="575">
        <v>526376</v>
      </c>
      <c r="B1532" s="575" t="s">
        <v>1885</v>
      </c>
      <c r="C1532" s="575" t="s">
        <v>3441</v>
      </c>
      <c r="D1532" s="575" t="s">
        <v>3441</v>
      </c>
      <c r="E1532" s="575" t="s">
        <v>3441</v>
      </c>
      <c r="F1532" s="575" t="s">
        <v>3441</v>
      </c>
      <c r="G1532" s="575" t="s">
        <v>3441</v>
      </c>
      <c r="H1532" s="575" t="s">
        <v>3441</v>
      </c>
      <c r="I1532" s="575" t="s">
        <v>3441</v>
      </c>
      <c r="J1532" s="575" t="s">
        <v>3441</v>
      </c>
      <c r="K1532" s="575" t="s">
        <v>3441</v>
      </c>
      <c r="L1532" s="575" t="s">
        <v>3441</v>
      </c>
      <c r="M1532" s="575" t="s">
        <v>3441</v>
      </c>
    </row>
    <row r="1533" spans="1:13" s="575" customFormat="1" x14ac:dyDescent="0.3">
      <c r="A1533" s="575">
        <v>526377</v>
      </c>
      <c r="B1533" s="575" t="s">
        <v>1885</v>
      </c>
      <c r="C1533" s="575" t="s">
        <v>3441</v>
      </c>
      <c r="D1533" s="575" t="s">
        <v>3441</v>
      </c>
      <c r="E1533" s="575" t="s">
        <v>3441</v>
      </c>
      <c r="F1533" s="575" t="s">
        <v>3441</v>
      </c>
      <c r="G1533" s="575" t="s">
        <v>3441</v>
      </c>
      <c r="H1533" s="575" t="s">
        <v>3441</v>
      </c>
      <c r="I1533" s="575" t="s">
        <v>3441</v>
      </c>
      <c r="J1533" s="575" t="s">
        <v>3441</v>
      </c>
      <c r="K1533" s="575" t="s">
        <v>3441</v>
      </c>
      <c r="L1533" s="575" t="s">
        <v>3441</v>
      </c>
      <c r="M1533" s="575" t="s">
        <v>3441</v>
      </c>
    </row>
    <row r="1534" spans="1:13" s="575" customFormat="1" x14ac:dyDescent="0.3">
      <c r="A1534" s="575">
        <v>526378</v>
      </c>
      <c r="B1534" s="575" t="s">
        <v>1885</v>
      </c>
      <c r="C1534" s="575" t="s">
        <v>3441</v>
      </c>
      <c r="D1534" s="575" t="s">
        <v>3441</v>
      </c>
      <c r="E1534" s="575" t="s">
        <v>3441</v>
      </c>
      <c r="F1534" s="575" t="s">
        <v>3441</v>
      </c>
      <c r="G1534" s="575" t="s">
        <v>3441</v>
      </c>
      <c r="H1534" s="575" t="s">
        <v>3441</v>
      </c>
      <c r="I1534" s="575" t="s">
        <v>3441</v>
      </c>
      <c r="J1534" s="575" t="s">
        <v>3441</v>
      </c>
      <c r="K1534" s="575" t="s">
        <v>3441</v>
      </c>
      <c r="L1534" s="575" t="s">
        <v>3441</v>
      </c>
      <c r="M1534" s="575" t="s">
        <v>3441</v>
      </c>
    </row>
    <row r="1535" spans="1:13" s="575" customFormat="1" x14ac:dyDescent="0.3">
      <c r="A1535" s="575">
        <v>526379</v>
      </c>
      <c r="B1535" s="575" t="s">
        <v>1885</v>
      </c>
      <c r="C1535" s="575" t="s">
        <v>3441</v>
      </c>
      <c r="D1535" s="575" t="s">
        <v>3441</v>
      </c>
      <c r="E1535" s="575" t="s">
        <v>3441</v>
      </c>
      <c r="F1535" s="575" t="s">
        <v>3441</v>
      </c>
      <c r="G1535" s="575" t="s">
        <v>3441</v>
      </c>
      <c r="H1535" s="575" t="s">
        <v>3441</v>
      </c>
      <c r="I1535" s="575" t="s">
        <v>3441</v>
      </c>
      <c r="J1535" s="575" t="s">
        <v>3441</v>
      </c>
      <c r="K1535" s="575" t="s">
        <v>3441</v>
      </c>
      <c r="L1535" s="575" t="s">
        <v>3441</v>
      </c>
      <c r="M1535" s="575" t="s">
        <v>3441</v>
      </c>
    </row>
    <row r="1536" spans="1:13" s="575" customFormat="1" x14ac:dyDescent="0.3">
      <c r="A1536" s="575">
        <v>526380</v>
      </c>
      <c r="B1536" s="575" t="s">
        <v>1885</v>
      </c>
      <c r="C1536" s="575" t="s">
        <v>3441</v>
      </c>
      <c r="D1536" s="575" t="s">
        <v>3441</v>
      </c>
      <c r="E1536" s="575" t="s">
        <v>3441</v>
      </c>
      <c r="F1536" s="575" t="s">
        <v>3441</v>
      </c>
      <c r="G1536" s="575" t="s">
        <v>3441</v>
      </c>
      <c r="H1536" s="575" t="s">
        <v>3441</v>
      </c>
      <c r="I1536" s="575" t="s">
        <v>3441</v>
      </c>
      <c r="J1536" s="575" t="s">
        <v>3441</v>
      </c>
      <c r="K1536" s="575" t="s">
        <v>3441</v>
      </c>
      <c r="L1536" s="575" t="s">
        <v>3441</v>
      </c>
      <c r="M1536" s="575" t="s">
        <v>3441</v>
      </c>
    </row>
    <row r="1537" spans="1:13" s="575" customFormat="1" x14ac:dyDescent="0.3">
      <c r="A1537" s="575">
        <v>526381</v>
      </c>
      <c r="B1537" s="575" t="s">
        <v>1885</v>
      </c>
      <c r="C1537" s="575" t="s">
        <v>3441</v>
      </c>
      <c r="D1537" s="575" t="s">
        <v>3441</v>
      </c>
      <c r="E1537" s="575" t="s">
        <v>3441</v>
      </c>
      <c r="F1537" s="575" t="s">
        <v>3441</v>
      </c>
      <c r="G1537" s="575" t="s">
        <v>3441</v>
      </c>
      <c r="H1537" s="575" t="s">
        <v>3441</v>
      </c>
      <c r="I1537" s="575" t="s">
        <v>3441</v>
      </c>
      <c r="J1537" s="575" t="s">
        <v>3441</v>
      </c>
      <c r="K1537" s="575" t="s">
        <v>3441</v>
      </c>
      <c r="L1537" s="575" t="s">
        <v>3441</v>
      </c>
      <c r="M1537" s="575" t="s">
        <v>3441</v>
      </c>
    </row>
    <row r="1538" spans="1:13" s="575" customFormat="1" x14ac:dyDescent="0.3">
      <c r="A1538" s="575">
        <v>526382</v>
      </c>
      <c r="B1538" s="575" t="s">
        <v>1885</v>
      </c>
      <c r="C1538" s="575" t="s">
        <v>3441</v>
      </c>
      <c r="D1538" s="575" t="s">
        <v>3441</v>
      </c>
      <c r="E1538" s="575" t="s">
        <v>3441</v>
      </c>
      <c r="F1538" s="575" t="s">
        <v>3441</v>
      </c>
      <c r="G1538" s="575" t="s">
        <v>3441</v>
      </c>
      <c r="H1538" s="575" t="s">
        <v>3441</v>
      </c>
      <c r="I1538" s="575" t="s">
        <v>3441</v>
      </c>
      <c r="J1538" s="575" t="s">
        <v>3441</v>
      </c>
      <c r="K1538" s="575" t="s">
        <v>3441</v>
      </c>
      <c r="L1538" s="575" t="s">
        <v>3441</v>
      </c>
      <c r="M1538" s="575" t="s">
        <v>3441</v>
      </c>
    </row>
    <row r="1539" spans="1:13" s="575" customFormat="1" x14ac:dyDescent="0.3">
      <c r="A1539" s="575">
        <v>526383</v>
      </c>
      <c r="B1539" s="575" t="s">
        <v>1885</v>
      </c>
      <c r="C1539" s="575" t="s">
        <v>3441</v>
      </c>
      <c r="D1539" s="575" t="s">
        <v>3441</v>
      </c>
      <c r="E1539" s="575" t="s">
        <v>3441</v>
      </c>
      <c r="F1539" s="575" t="s">
        <v>3441</v>
      </c>
      <c r="G1539" s="575" t="s">
        <v>3441</v>
      </c>
      <c r="H1539" s="575" t="s">
        <v>3441</v>
      </c>
      <c r="I1539" s="575" t="s">
        <v>3441</v>
      </c>
      <c r="J1539" s="575" t="s">
        <v>3441</v>
      </c>
      <c r="K1539" s="575" t="s">
        <v>3441</v>
      </c>
      <c r="L1539" s="575" t="s">
        <v>3441</v>
      </c>
      <c r="M1539" s="575" t="s">
        <v>3441</v>
      </c>
    </row>
    <row r="1540" spans="1:13" s="575" customFormat="1" x14ac:dyDescent="0.3">
      <c r="A1540" s="575">
        <v>526384</v>
      </c>
      <c r="B1540" s="575" t="s">
        <v>1885</v>
      </c>
      <c r="C1540" s="575" t="s">
        <v>3441</v>
      </c>
      <c r="D1540" s="575" t="s">
        <v>3441</v>
      </c>
      <c r="E1540" s="575" t="s">
        <v>3441</v>
      </c>
      <c r="F1540" s="575" t="s">
        <v>3441</v>
      </c>
      <c r="G1540" s="575" t="s">
        <v>3441</v>
      </c>
      <c r="H1540" s="575" t="s">
        <v>3441</v>
      </c>
      <c r="I1540" s="575" t="s">
        <v>3441</v>
      </c>
      <c r="J1540" s="575" t="s">
        <v>3441</v>
      </c>
      <c r="K1540" s="575" t="s">
        <v>3441</v>
      </c>
      <c r="L1540" s="575" t="s">
        <v>3441</v>
      </c>
      <c r="M1540" s="575" t="s">
        <v>3441</v>
      </c>
    </row>
    <row r="1541" spans="1:13" s="575" customFormat="1" x14ac:dyDescent="0.3">
      <c r="A1541" s="575">
        <v>526385</v>
      </c>
      <c r="B1541" s="575" t="s">
        <v>1885</v>
      </c>
      <c r="C1541" s="575" t="s">
        <v>3441</v>
      </c>
      <c r="D1541" s="575" t="s">
        <v>3441</v>
      </c>
      <c r="E1541" s="575" t="s">
        <v>3441</v>
      </c>
      <c r="F1541" s="575" t="s">
        <v>3441</v>
      </c>
      <c r="G1541" s="575" t="s">
        <v>3441</v>
      </c>
      <c r="H1541" s="575" t="s">
        <v>3441</v>
      </c>
      <c r="I1541" s="575" t="s">
        <v>3441</v>
      </c>
      <c r="J1541" s="575" t="s">
        <v>3441</v>
      </c>
      <c r="K1541" s="575" t="s">
        <v>3441</v>
      </c>
      <c r="L1541" s="575" t="s">
        <v>3441</v>
      </c>
      <c r="M1541" s="575" t="s">
        <v>3441</v>
      </c>
    </row>
    <row r="1542" spans="1:13" s="575" customFormat="1" x14ac:dyDescent="0.3">
      <c r="A1542" s="575">
        <v>526386</v>
      </c>
      <c r="B1542" s="575" t="s">
        <v>1885</v>
      </c>
      <c r="C1542" s="575" t="s">
        <v>3441</v>
      </c>
      <c r="D1542" s="575" t="s">
        <v>3441</v>
      </c>
      <c r="E1542" s="575" t="s">
        <v>3441</v>
      </c>
      <c r="F1542" s="575" t="s">
        <v>3441</v>
      </c>
      <c r="G1542" s="575" t="s">
        <v>3441</v>
      </c>
      <c r="H1542" s="575" t="s">
        <v>3441</v>
      </c>
      <c r="I1542" s="575" t="s">
        <v>3441</v>
      </c>
      <c r="J1542" s="575" t="s">
        <v>3441</v>
      </c>
      <c r="K1542" s="575" t="s">
        <v>3441</v>
      </c>
      <c r="L1542" s="575" t="s">
        <v>3441</v>
      </c>
      <c r="M1542" s="575" t="s">
        <v>3441</v>
      </c>
    </row>
    <row r="1543" spans="1:13" s="575" customFormat="1" x14ac:dyDescent="0.3">
      <c r="A1543" s="575">
        <v>526387</v>
      </c>
      <c r="B1543" s="575" t="s">
        <v>1885</v>
      </c>
      <c r="C1543" s="575" t="s">
        <v>3441</v>
      </c>
      <c r="D1543" s="575" t="s">
        <v>3441</v>
      </c>
      <c r="E1543" s="575" t="s">
        <v>3441</v>
      </c>
      <c r="F1543" s="575" t="s">
        <v>3441</v>
      </c>
      <c r="G1543" s="575" t="s">
        <v>3441</v>
      </c>
      <c r="H1543" s="575" t="s">
        <v>3441</v>
      </c>
      <c r="I1543" s="575" t="s">
        <v>3441</v>
      </c>
      <c r="J1543" s="575" t="s">
        <v>3441</v>
      </c>
      <c r="K1543" s="575" t="s">
        <v>3441</v>
      </c>
      <c r="L1543" s="575" t="s">
        <v>3441</v>
      </c>
      <c r="M1543" s="575" t="s">
        <v>3441</v>
      </c>
    </row>
    <row r="1544" spans="1:13" s="575" customFormat="1" x14ac:dyDescent="0.3">
      <c r="A1544" s="575">
        <v>526388</v>
      </c>
      <c r="B1544" s="575" t="s">
        <v>1885</v>
      </c>
      <c r="C1544" s="575" t="s">
        <v>3441</v>
      </c>
      <c r="D1544" s="575" t="s">
        <v>3441</v>
      </c>
      <c r="E1544" s="575" t="s">
        <v>3441</v>
      </c>
      <c r="F1544" s="575" t="s">
        <v>3441</v>
      </c>
      <c r="G1544" s="575" t="s">
        <v>3441</v>
      </c>
      <c r="H1544" s="575" t="s">
        <v>3441</v>
      </c>
      <c r="I1544" s="575" t="s">
        <v>3441</v>
      </c>
      <c r="J1544" s="575" t="s">
        <v>3441</v>
      </c>
      <c r="K1544" s="575" t="s">
        <v>3441</v>
      </c>
      <c r="L1544" s="575" t="s">
        <v>3441</v>
      </c>
      <c r="M1544" s="575" t="s">
        <v>3441</v>
      </c>
    </row>
    <row r="1545" spans="1:13" s="575" customFormat="1" x14ac:dyDescent="0.3">
      <c r="A1545" s="575">
        <v>526389</v>
      </c>
      <c r="B1545" s="575" t="s">
        <v>1885</v>
      </c>
      <c r="C1545" s="575" t="s">
        <v>3441</v>
      </c>
      <c r="D1545" s="575" t="s">
        <v>3441</v>
      </c>
      <c r="E1545" s="575" t="s">
        <v>3441</v>
      </c>
      <c r="F1545" s="575" t="s">
        <v>3441</v>
      </c>
      <c r="G1545" s="575" t="s">
        <v>3441</v>
      </c>
      <c r="H1545" s="575" t="s">
        <v>3441</v>
      </c>
      <c r="I1545" s="575" t="s">
        <v>3441</v>
      </c>
      <c r="J1545" s="575" t="s">
        <v>3441</v>
      </c>
      <c r="K1545" s="575" t="s">
        <v>3441</v>
      </c>
      <c r="L1545" s="575" t="s">
        <v>3441</v>
      </c>
      <c r="M1545" s="575" t="s">
        <v>3441</v>
      </c>
    </row>
    <row r="1546" spans="1:13" s="575" customFormat="1" x14ac:dyDescent="0.3">
      <c r="A1546" s="575">
        <v>526390</v>
      </c>
      <c r="B1546" s="575" t="s">
        <v>1885</v>
      </c>
      <c r="C1546" s="575" t="s">
        <v>3441</v>
      </c>
      <c r="D1546" s="575" t="s">
        <v>3441</v>
      </c>
      <c r="E1546" s="575" t="s">
        <v>3441</v>
      </c>
      <c r="F1546" s="575" t="s">
        <v>3441</v>
      </c>
      <c r="G1546" s="575" t="s">
        <v>3441</v>
      </c>
      <c r="H1546" s="575" t="s">
        <v>3441</v>
      </c>
      <c r="I1546" s="575" t="s">
        <v>3441</v>
      </c>
      <c r="J1546" s="575" t="s">
        <v>3441</v>
      </c>
      <c r="K1546" s="575" t="s">
        <v>3441</v>
      </c>
      <c r="L1546" s="575" t="s">
        <v>3441</v>
      </c>
      <c r="M1546" s="575" t="s">
        <v>3441</v>
      </c>
    </row>
    <row r="1547" spans="1:13" s="575" customFormat="1" x14ac:dyDescent="0.3">
      <c r="A1547" s="575">
        <v>526391</v>
      </c>
      <c r="B1547" s="575" t="s">
        <v>1885</v>
      </c>
      <c r="C1547" s="575" t="s">
        <v>3441</v>
      </c>
      <c r="D1547" s="575" t="s">
        <v>3441</v>
      </c>
      <c r="E1547" s="575" t="s">
        <v>3441</v>
      </c>
      <c r="F1547" s="575" t="s">
        <v>3441</v>
      </c>
      <c r="G1547" s="575" t="s">
        <v>3441</v>
      </c>
      <c r="H1547" s="575" t="s">
        <v>3441</v>
      </c>
      <c r="I1547" s="575" t="s">
        <v>3441</v>
      </c>
      <c r="J1547" s="575" t="s">
        <v>3441</v>
      </c>
      <c r="K1547" s="575" t="s">
        <v>3441</v>
      </c>
      <c r="L1547" s="575" t="s">
        <v>3441</v>
      </c>
      <c r="M1547" s="575" t="s">
        <v>3441</v>
      </c>
    </row>
    <row r="1548" spans="1:13" s="575" customFormat="1" x14ac:dyDescent="0.3">
      <c r="A1548" s="575">
        <v>526392</v>
      </c>
      <c r="B1548" s="575" t="s">
        <v>1885</v>
      </c>
      <c r="C1548" s="575" t="s">
        <v>3441</v>
      </c>
      <c r="D1548" s="575" t="s">
        <v>3441</v>
      </c>
      <c r="E1548" s="575" t="s">
        <v>3441</v>
      </c>
      <c r="F1548" s="575" t="s">
        <v>3441</v>
      </c>
      <c r="G1548" s="575" t="s">
        <v>3441</v>
      </c>
      <c r="H1548" s="575" t="s">
        <v>3441</v>
      </c>
      <c r="I1548" s="575" t="s">
        <v>3441</v>
      </c>
      <c r="J1548" s="575" t="s">
        <v>3441</v>
      </c>
      <c r="K1548" s="575" t="s">
        <v>3441</v>
      </c>
      <c r="L1548" s="575" t="s">
        <v>3441</v>
      </c>
      <c r="M1548" s="575" t="s">
        <v>3441</v>
      </c>
    </row>
    <row r="1549" spans="1:13" s="575" customFormat="1" x14ac:dyDescent="0.3">
      <c r="A1549" s="575">
        <v>526393</v>
      </c>
      <c r="B1549" s="575" t="s">
        <v>1885</v>
      </c>
      <c r="C1549" s="575" t="s">
        <v>3441</v>
      </c>
      <c r="D1549" s="575" t="s">
        <v>3441</v>
      </c>
      <c r="E1549" s="575" t="s">
        <v>3441</v>
      </c>
      <c r="F1549" s="575" t="s">
        <v>3441</v>
      </c>
      <c r="G1549" s="575" t="s">
        <v>3441</v>
      </c>
      <c r="H1549" s="575" t="s">
        <v>3441</v>
      </c>
      <c r="I1549" s="575" t="s">
        <v>3441</v>
      </c>
      <c r="J1549" s="575" t="s">
        <v>3441</v>
      </c>
      <c r="K1549" s="575" t="s">
        <v>3441</v>
      </c>
      <c r="L1549" s="575" t="s">
        <v>3441</v>
      </c>
      <c r="M1549" s="575" t="s">
        <v>3441</v>
      </c>
    </row>
    <row r="1550" spans="1:13" s="575" customFormat="1" x14ac:dyDescent="0.3">
      <c r="A1550" s="575">
        <v>526394</v>
      </c>
      <c r="B1550" s="575" t="s">
        <v>1885</v>
      </c>
      <c r="C1550" s="575" t="s">
        <v>3441</v>
      </c>
      <c r="D1550" s="575" t="s">
        <v>3441</v>
      </c>
      <c r="E1550" s="575" t="s">
        <v>3441</v>
      </c>
      <c r="F1550" s="575" t="s">
        <v>3441</v>
      </c>
      <c r="G1550" s="575" t="s">
        <v>3441</v>
      </c>
      <c r="H1550" s="575" t="s">
        <v>3441</v>
      </c>
      <c r="I1550" s="575" t="s">
        <v>3441</v>
      </c>
      <c r="J1550" s="575" t="s">
        <v>3441</v>
      </c>
      <c r="K1550" s="575" t="s">
        <v>3441</v>
      </c>
      <c r="L1550" s="575" t="s">
        <v>3441</v>
      </c>
      <c r="M1550" s="575" t="s">
        <v>3441</v>
      </c>
    </row>
    <row r="1551" spans="1:13" s="575" customFormat="1" x14ac:dyDescent="0.3">
      <c r="A1551" s="575">
        <v>526395</v>
      </c>
      <c r="B1551" s="575" t="s">
        <v>1885</v>
      </c>
      <c r="C1551" s="575" t="s">
        <v>3441</v>
      </c>
      <c r="D1551" s="575" t="s">
        <v>3441</v>
      </c>
      <c r="E1551" s="575" t="s">
        <v>3441</v>
      </c>
      <c r="F1551" s="575" t="s">
        <v>3441</v>
      </c>
      <c r="G1551" s="575" t="s">
        <v>3441</v>
      </c>
      <c r="H1551" s="575" t="s">
        <v>3441</v>
      </c>
      <c r="I1551" s="575" t="s">
        <v>3441</v>
      </c>
      <c r="J1551" s="575" t="s">
        <v>3441</v>
      </c>
      <c r="K1551" s="575" t="s">
        <v>3441</v>
      </c>
      <c r="L1551" s="575" t="s">
        <v>3441</v>
      </c>
      <c r="M1551" s="575" t="s">
        <v>3441</v>
      </c>
    </row>
    <row r="1552" spans="1:13" s="575" customFormat="1" x14ac:dyDescent="0.3">
      <c r="A1552" s="575">
        <v>526396</v>
      </c>
      <c r="B1552" s="575" t="s">
        <v>1885</v>
      </c>
      <c r="C1552" s="575" t="s">
        <v>3441</v>
      </c>
      <c r="D1552" s="575" t="s">
        <v>3441</v>
      </c>
      <c r="E1552" s="575" t="s">
        <v>3441</v>
      </c>
      <c r="F1552" s="575" t="s">
        <v>3441</v>
      </c>
      <c r="G1552" s="575" t="s">
        <v>3441</v>
      </c>
      <c r="H1552" s="575" t="s">
        <v>3441</v>
      </c>
      <c r="I1552" s="575" t="s">
        <v>3441</v>
      </c>
      <c r="J1552" s="575" t="s">
        <v>3441</v>
      </c>
      <c r="K1552" s="575" t="s">
        <v>3441</v>
      </c>
      <c r="L1552" s="575" t="s">
        <v>3441</v>
      </c>
      <c r="M1552" s="575" t="s">
        <v>3441</v>
      </c>
    </row>
    <row r="1553" spans="1:13" s="575" customFormat="1" x14ac:dyDescent="0.3">
      <c r="A1553" s="575">
        <v>526397</v>
      </c>
      <c r="B1553" s="575" t="s">
        <v>1885</v>
      </c>
      <c r="C1553" s="575" t="s">
        <v>3441</v>
      </c>
      <c r="D1553" s="575" t="s">
        <v>3441</v>
      </c>
      <c r="E1553" s="575" t="s">
        <v>3441</v>
      </c>
      <c r="F1553" s="575" t="s">
        <v>3441</v>
      </c>
      <c r="G1553" s="575" t="s">
        <v>3441</v>
      </c>
      <c r="H1553" s="575" t="s">
        <v>3441</v>
      </c>
      <c r="I1553" s="575" t="s">
        <v>3441</v>
      </c>
      <c r="J1553" s="575" t="s">
        <v>3441</v>
      </c>
      <c r="K1553" s="575" t="s">
        <v>3441</v>
      </c>
      <c r="L1553" s="575" t="s">
        <v>3441</v>
      </c>
      <c r="M1553" s="575" t="s">
        <v>3441</v>
      </c>
    </row>
    <row r="1554" spans="1:13" s="575" customFormat="1" x14ac:dyDescent="0.3">
      <c r="A1554" s="575">
        <v>526398</v>
      </c>
      <c r="B1554" s="575" t="s">
        <v>1885</v>
      </c>
      <c r="C1554" s="575" t="s">
        <v>3441</v>
      </c>
      <c r="D1554" s="575" t="s">
        <v>3441</v>
      </c>
      <c r="E1554" s="575" t="s">
        <v>3441</v>
      </c>
      <c r="F1554" s="575" t="s">
        <v>3441</v>
      </c>
      <c r="G1554" s="575" t="s">
        <v>3441</v>
      </c>
      <c r="H1554" s="575" t="s">
        <v>3441</v>
      </c>
      <c r="I1554" s="575" t="s">
        <v>3441</v>
      </c>
      <c r="J1554" s="575" t="s">
        <v>3441</v>
      </c>
      <c r="K1554" s="575" t="s">
        <v>3441</v>
      </c>
      <c r="L1554" s="575" t="s">
        <v>3441</v>
      </c>
      <c r="M1554" s="575" t="s">
        <v>3441</v>
      </c>
    </row>
    <row r="1555" spans="1:13" s="575" customFormat="1" x14ac:dyDescent="0.3">
      <c r="A1555" s="575">
        <v>526399</v>
      </c>
      <c r="B1555" s="575" t="s">
        <v>1885</v>
      </c>
      <c r="C1555" s="575" t="s">
        <v>3441</v>
      </c>
      <c r="D1555" s="575" t="s">
        <v>3441</v>
      </c>
      <c r="E1555" s="575" t="s">
        <v>3441</v>
      </c>
      <c r="F1555" s="575" t="s">
        <v>3441</v>
      </c>
      <c r="G1555" s="575" t="s">
        <v>3441</v>
      </c>
      <c r="H1555" s="575" t="s">
        <v>3441</v>
      </c>
      <c r="I1555" s="575" t="s">
        <v>3441</v>
      </c>
      <c r="J1555" s="575" t="s">
        <v>3441</v>
      </c>
      <c r="K1555" s="575" t="s">
        <v>3441</v>
      </c>
      <c r="L1555" s="575" t="s">
        <v>3441</v>
      </c>
      <c r="M1555" s="575" t="s">
        <v>3441</v>
      </c>
    </row>
    <row r="1556" spans="1:13" s="575" customFormat="1" x14ac:dyDescent="0.3">
      <c r="A1556" s="575">
        <v>526400</v>
      </c>
      <c r="B1556" s="575" t="s">
        <v>1885</v>
      </c>
      <c r="C1556" s="575" t="s">
        <v>3441</v>
      </c>
      <c r="D1556" s="575" t="s">
        <v>3441</v>
      </c>
      <c r="E1556" s="575" t="s">
        <v>3441</v>
      </c>
      <c r="F1556" s="575" t="s">
        <v>3441</v>
      </c>
      <c r="G1556" s="575" t="s">
        <v>3441</v>
      </c>
      <c r="H1556" s="575" t="s">
        <v>3441</v>
      </c>
      <c r="I1556" s="575" t="s">
        <v>3441</v>
      </c>
      <c r="J1556" s="575" t="s">
        <v>3441</v>
      </c>
      <c r="K1556" s="575" t="s">
        <v>3441</v>
      </c>
      <c r="L1556" s="575" t="s">
        <v>3441</v>
      </c>
      <c r="M1556" s="575" t="s">
        <v>3441</v>
      </c>
    </row>
    <row r="1557" spans="1:13" s="575" customFormat="1" x14ac:dyDescent="0.3">
      <c r="A1557" s="575">
        <v>526401</v>
      </c>
      <c r="B1557" s="575" t="s">
        <v>1885</v>
      </c>
      <c r="C1557" s="575" t="s">
        <v>3441</v>
      </c>
      <c r="D1557" s="575" t="s">
        <v>3441</v>
      </c>
      <c r="E1557" s="575" t="s">
        <v>3441</v>
      </c>
      <c r="F1557" s="575" t="s">
        <v>3441</v>
      </c>
      <c r="G1557" s="575" t="s">
        <v>3441</v>
      </c>
      <c r="H1557" s="575" t="s">
        <v>3441</v>
      </c>
      <c r="I1557" s="575" t="s">
        <v>3441</v>
      </c>
      <c r="J1557" s="575" t="s">
        <v>3441</v>
      </c>
      <c r="K1557" s="575" t="s">
        <v>3441</v>
      </c>
      <c r="L1557" s="575" t="s">
        <v>3441</v>
      </c>
      <c r="M1557" s="575" t="s">
        <v>3441</v>
      </c>
    </row>
    <row r="1558" spans="1:13" s="575" customFormat="1" x14ac:dyDescent="0.3">
      <c r="A1558" s="575">
        <v>526402</v>
      </c>
      <c r="B1558" s="575" t="s">
        <v>1885</v>
      </c>
      <c r="C1558" s="575" t="s">
        <v>3441</v>
      </c>
      <c r="D1558" s="575" t="s">
        <v>3441</v>
      </c>
      <c r="E1558" s="575" t="s">
        <v>3441</v>
      </c>
      <c r="F1558" s="575" t="s">
        <v>3441</v>
      </c>
      <c r="G1558" s="575" t="s">
        <v>3441</v>
      </c>
      <c r="H1558" s="575" t="s">
        <v>3441</v>
      </c>
      <c r="I1558" s="575" t="s">
        <v>3441</v>
      </c>
      <c r="J1558" s="575" t="s">
        <v>3441</v>
      </c>
      <c r="K1558" s="575" t="s">
        <v>3441</v>
      </c>
      <c r="L1558" s="575" t="s">
        <v>3441</v>
      </c>
      <c r="M1558" s="575" t="s">
        <v>3441</v>
      </c>
    </row>
    <row r="1559" spans="1:13" s="575" customFormat="1" x14ac:dyDescent="0.3">
      <c r="A1559" s="575">
        <v>526403</v>
      </c>
      <c r="B1559" s="575" t="s">
        <v>1885</v>
      </c>
      <c r="C1559" s="575" t="s">
        <v>3441</v>
      </c>
      <c r="D1559" s="575" t="s">
        <v>3441</v>
      </c>
      <c r="E1559" s="575" t="s">
        <v>3441</v>
      </c>
      <c r="F1559" s="575" t="s">
        <v>3441</v>
      </c>
      <c r="G1559" s="575" t="s">
        <v>3441</v>
      </c>
      <c r="H1559" s="575" t="s">
        <v>3441</v>
      </c>
      <c r="I1559" s="575" t="s">
        <v>3441</v>
      </c>
      <c r="J1559" s="575" t="s">
        <v>3441</v>
      </c>
      <c r="K1559" s="575" t="s">
        <v>3441</v>
      </c>
      <c r="L1559" s="575" t="s">
        <v>3441</v>
      </c>
      <c r="M1559" s="575" t="s">
        <v>3441</v>
      </c>
    </row>
    <row r="1560" spans="1:13" s="575" customFormat="1" x14ac:dyDescent="0.3">
      <c r="A1560" s="575">
        <v>526404</v>
      </c>
      <c r="B1560" s="575" t="s">
        <v>1885</v>
      </c>
      <c r="C1560" s="575" t="s">
        <v>3441</v>
      </c>
      <c r="D1560" s="575" t="s">
        <v>3441</v>
      </c>
      <c r="E1560" s="575" t="s">
        <v>3441</v>
      </c>
      <c r="F1560" s="575" t="s">
        <v>3441</v>
      </c>
      <c r="G1560" s="575" t="s">
        <v>3441</v>
      </c>
      <c r="H1560" s="575" t="s">
        <v>3441</v>
      </c>
      <c r="I1560" s="575" t="s">
        <v>3441</v>
      </c>
      <c r="J1560" s="575" t="s">
        <v>3441</v>
      </c>
      <c r="K1560" s="575" t="s">
        <v>3441</v>
      </c>
      <c r="L1560" s="575" t="s">
        <v>3441</v>
      </c>
      <c r="M1560" s="575" t="s">
        <v>3441</v>
      </c>
    </row>
    <row r="1561" spans="1:13" s="575" customFormat="1" x14ac:dyDescent="0.3">
      <c r="A1561" s="575">
        <v>526405</v>
      </c>
      <c r="B1561" s="575" t="s">
        <v>1885</v>
      </c>
      <c r="C1561" s="575" t="s">
        <v>3441</v>
      </c>
      <c r="D1561" s="575" t="s">
        <v>3441</v>
      </c>
      <c r="E1561" s="575" t="s">
        <v>3441</v>
      </c>
      <c r="F1561" s="575" t="s">
        <v>3441</v>
      </c>
      <c r="G1561" s="575" t="s">
        <v>3441</v>
      </c>
      <c r="H1561" s="575" t="s">
        <v>3441</v>
      </c>
      <c r="I1561" s="575" t="s">
        <v>3441</v>
      </c>
      <c r="J1561" s="575" t="s">
        <v>3441</v>
      </c>
      <c r="K1561" s="575" t="s">
        <v>3441</v>
      </c>
      <c r="L1561" s="575" t="s">
        <v>3441</v>
      </c>
      <c r="M1561" s="575" t="s">
        <v>3441</v>
      </c>
    </row>
    <row r="1562" spans="1:13" s="575" customFormat="1" x14ac:dyDescent="0.3">
      <c r="A1562" s="575">
        <v>526406</v>
      </c>
      <c r="B1562" s="575" t="s">
        <v>1885</v>
      </c>
      <c r="C1562" s="575" t="s">
        <v>3441</v>
      </c>
      <c r="D1562" s="575" t="s">
        <v>3441</v>
      </c>
      <c r="E1562" s="575" t="s">
        <v>3441</v>
      </c>
      <c r="F1562" s="575" t="s">
        <v>3441</v>
      </c>
      <c r="G1562" s="575" t="s">
        <v>3441</v>
      </c>
      <c r="H1562" s="575" t="s">
        <v>3441</v>
      </c>
      <c r="I1562" s="575" t="s">
        <v>3441</v>
      </c>
      <c r="J1562" s="575" t="s">
        <v>3441</v>
      </c>
      <c r="K1562" s="575" t="s">
        <v>3441</v>
      </c>
      <c r="L1562" s="575" t="s">
        <v>3441</v>
      </c>
      <c r="M1562" s="575" t="s">
        <v>3441</v>
      </c>
    </row>
    <row r="1563" spans="1:13" s="575" customFormat="1" x14ac:dyDescent="0.3">
      <c r="A1563" s="575">
        <v>526407</v>
      </c>
      <c r="B1563" s="575" t="s">
        <v>1885</v>
      </c>
      <c r="C1563" s="575" t="s">
        <v>3441</v>
      </c>
      <c r="D1563" s="575" t="s">
        <v>3441</v>
      </c>
      <c r="E1563" s="575" t="s">
        <v>3441</v>
      </c>
      <c r="F1563" s="575" t="s">
        <v>3441</v>
      </c>
      <c r="G1563" s="575" t="s">
        <v>3441</v>
      </c>
      <c r="H1563" s="575" t="s">
        <v>3441</v>
      </c>
      <c r="I1563" s="575" t="s">
        <v>3441</v>
      </c>
      <c r="J1563" s="575" t="s">
        <v>3441</v>
      </c>
      <c r="K1563" s="575" t="s">
        <v>3441</v>
      </c>
      <c r="L1563" s="575" t="s">
        <v>3441</v>
      </c>
      <c r="M1563" s="575" t="s">
        <v>3441</v>
      </c>
    </row>
    <row r="1564" spans="1:13" s="575" customFormat="1" x14ac:dyDescent="0.3">
      <c r="A1564" s="575">
        <v>526408</v>
      </c>
      <c r="B1564" s="575" t="s">
        <v>1885</v>
      </c>
      <c r="C1564" s="575" t="s">
        <v>3441</v>
      </c>
      <c r="D1564" s="575" t="s">
        <v>3441</v>
      </c>
      <c r="E1564" s="575" t="s">
        <v>3441</v>
      </c>
      <c r="F1564" s="575" t="s">
        <v>3441</v>
      </c>
      <c r="G1564" s="575" t="s">
        <v>3441</v>
      </c>
      <c r="H1564" s="575" t="s">
        <v>3441</v>
      </c>
      <c r="I1564" s="575" t="s">
        <v>3441</v>
      </c>
      <c r="J1564" s="575" t="s">
        <v>3441</v>
      </c>
      <c r="K1564" s="575" t="s">
        <v>3441</v>
      </c>
      <c r="L1564" s="575" t="s">
        <v>3441</v>
      </c>
      <c r="M1564" s="575" t="s">
        <v>3441</v>
      </c>
    </row>
    <row r="1565" spans="1:13" s="575" customFormat="1" x14ac:dyDescent="0.3">
      <c r="A1565" s="575">
        <v>526409</v>
      </c>
      <c r="B1565" s="575" t="s">
        <v>1885</v>
      </c>
      <c r="C1565" s="575" t="s">
        <v>3441</v>
      </c>
      <c r="D1565" s="575" t="s">
        <v>3441</v>
      </c>
      <c r="E1565" s="575" t="s">
        <v>3441</v>
      </c>
      <c r="F1565" s="575" t="s">
        <v>3441</v>
      </c>
      <c r="G1565" s="575" t="s">
        <v>3441</v>
      </c>
      <c r="H1565" s="575" t="s">
        <v>3441</v>
      </c>
      <c r="I1565" s="575" t="s">
        <v>3441</v>
      </c>
      <c r="J1565" s="575" t="s">
        <v>3441</v>
      </c>
      <c r="K1565" s="575" t="s">
        <v>3441</v>
      </c>
      <c r="L1565" s="575" t="s">
        <v>3441</v>
      </c>
      <c r="M1565" s="575" t="s">
        <v>3441</v>
      </c>
    </row>
    <row r="1566" spans="1:13" s="575" customFormat="1" x14ac:dyDescent="0.3">
      <c r="A1566" s="575">
        <v>526410</v>
      </c>
      <c r="B1566" s="575" t="s">
        <v>1885</v>
      </c>
      <c r="C1566" s="575" t="s">
        <v>3441</v>
      </c>
      <c r="D1566" s="575" t="s">
        <v>3441</v>
      </c>
      <c r="E1566" s="575" t="s">
        <v>3441</v>
      </c>
      <c r="F1566" s="575" t="s">
        <v>3441</v>
      </c>
      <c r="G1566" s="575" t="s">
        <v>3441</v>
      </c>
      <c r="H1566" s="575" t="s">
        <v>3441</v>
      </c>
      <c r="I1566" s="575" t="s">
        <v>3441</v>
      </c>
      <c r="J1566" s="575" t="s">
        <v>3441</v>
      </c>
      <c r="K1566" s="575" t="s">
        <v>3441</v>
      </c>
      <c r="L1566" s="575" t="s">
        <v>3441</v>
      </c>
      <c r="M1566" s="575" t="s">
        <v>3441</v>
      </c>
    </row>
    <row r="1567" spans="1:13" s="575" customFormat="1" x14ac:dyDescent="0.3">
      <c r="A1567" s="575">
        <v>526411</v>
      </c>
      <c r="B1567" s="575" t="s">
        <v>1885</v>
      </c>
      <c r="C1567" s="575" t="s">
        <v>3441</v>
      </c>
      <c r="D1567" s="575" t="s">
        <v>3441</v>
      </c>
      <c r="E1567" s="575" t="s">
        <v>3441</v>
      </c>
      <c r="F1567" s="575" t="s">
        <v>3441</v>
      </c>
      <c r="G1567" s="575" t="s">
        <v>3441</v>
      </c>
      <c r="H1567" s="575" t="s">
        <v>3441</v>
      </c>
      <c r="I1567" s="575" t="s">
        <v>3441</v>
      </c>
      <c r="J1567" s="575" t="s">
        <v>3441</v>
      </c>
      <c r="K1567" s="575" t="s">
        <v>3441</v>
      </c>
      <c r="L1567" s="575" t="s">
        <v>3441</v>
      </c>
      <c r="M1567" s="575" t="s">
        <v>3441</v>
      </c>
    </row>
    <row r="1568" spans="1:13" s="575" customFormat="1" x14ac:dyDescent="0.3">
      <c r="A1568" s="575">
        <v>526412</v>
      </c>
      <c r="B1568" s="575" t="s">
        <v>1885</v>
      </c>
      <c r="C1568" s="575" t="s">
        <v>3441</v>
      </c>
      <c r="D1568" s="575" t="s">
        <v>3441</v>
      </c>
      <c r="E1568" s="575" t="s">
        <v>3441</v>
      </c>
      <c r="F1568" s="575" t="s">
        <v>3441</v>
      </c>
      <c r="G1568" s="575" t="s">
        <v>3441</v>
      </c>
      <c r="H1568" s="575" t="s">
        <v>3441</v>
      </c>
      <c r="I1568" s="575" t="s">
        <v>3441</v>
      </c>
      <c r="J1568" s="575" t="s">
        <v>3441</v>
      </c>
      <c r="K1568" s="575" t="s">
        <v>3441</v>
      </c>
      <c r="L1568" s="575" t="s">
        <v>3441</v>
      </c>
      <c r="M1568" s="575" t="s">
        <v>3441</v>
      </c>
    </row>
    <row r="1569" spans="1:13" s="575" customFormat="1" x14ac:dyDescent="0.3">
      <c r="A1569" s="575">
        <v>526413</v>
      </c>
      <c r="B1569" s="575" t="s">
        <v>1885</v>
      </c>
      <c r="C1569" s="575" t="s">
        <v>3441</v>
      </c>
      <c r="D1569" s="575" t="s">
        <v>3441</v>
      </c>
      <c r="E1569" s="575" t="s">
        <v>3441</v>
      </c>
      <c r="F1569" s="575" t="s">
        <v>3441</v>
      </c>
      <c r="G1569" s="575" t="s">
        <v>3441</v>
      </c>
      <c r="H1569" s="575" t="s">
        <v>3441</v>
      </c>
      <c r="I1569" s="575" t="s">
        <v>3441</v>
      </c>
      <c r="J1569" s="575" t="s">
        <v>3441</v>
      </c>
      <c r="K1569" s="575" t="s">
        <v>3441</v>
      </c>
      <c r="L1569" s="575" t="s">
        <v>3441</v>
      </c>
      <c r="M1569" s="575" t="s">
        <v>3441</v>
      </c>
    </row>
    <row r="1570" spans="1:13" s="575" customFormat="1" x14ac:dyDescent="0.3">
      <c r="A1570" s="575">
        <v>526414</v>
      </c>
      <c r="B1570" s="575" t="s">
        <v>1885</v>
      </c>
      <c r="C1570" s="575" t="s">
        <v>3441</v>
      </c>
      <c r="D1570" s="575" t="s">
        <v>3441</v>
      </c>
      <c r="E1570" s="575" t="s">
        <v>3441</v>
      </c>
      <c r="F1570" s="575" t="s">
        <v>3441</v>
      </c>
      <c r="G1570" s="575" t="s">
        <v>3441</v>
      </c>
      <c r="H1570" s="575" t="s">
        <v>3441</v>
      </c>
      <c r="I1570" s="575" t="s">
        <v>3441</v>
      </c>
      <c r="J1570" s="575" t="s">
        <v>3441</v>
      </c>
      <c r="K1570" s="575" t="s">
        <v>3441</v>
      </c>
      <c r="L1570" s="575" t="s">
        <v>3441</v>
      </c>
      <c r="M1570" s="575" t="s">
        <v>3441</v>
      </c>
    </row>
    <row r="1571" spans="1:13" s="575" customFormat="1" x14ac:dyDescent="0.3">
      <c r="A1571" s="575">
        <v>526415</v>
      </c>
      <c r="B1571" s="575" t="s">
        <v>1885</v>
      </c>
      <c r="C1571" s="575" t="s">
        <v>3441</v>
      </c>
      <c r="D1571" s="575" t="s">
        <v>3441</v>
      </c>
      <c r="E1571" s="575" t="s">
        <v>3441</v>
      </c>
      <c r="F1571" s="575" t="s">
        <v>3441</v>
      </c>
      <c r="G1571" s="575" t="s">
        <v>3441</v>
      </c>
      <c r="H1571" s="575" t="s">
        <v>3441</v>
      </c>
      <c r="I1571" s="575" t="s">
        <v>3441</v>
      </c>
      <c r="J1571" s="575" t="s">
        <v>3441</v>
      </c>
      <c r="K1571" s="575" t="s">
        <v>3441</v>
      </c>
      <c r="L1571" s="575" t="s">
        <v>3441</v>
      </c>
      <c r="M1571" s="575" t="s">
        <v>3441</v>
      </c>
    </row>
    <row r="1572" spans="1:13" s="575" customFormat="1" x14ac:dyDescent="0.3">
      <c r="A1572" s="575">
        <v>526416</v>
      </c>
      <c r="B1572" s="575" t="s">
        <v>1885</v>
      </c>
      <c r="C1572" s="575" t="s">
        <v>3441</v>
      </c>
      <c r="D1572" s="575" t="s">
        <v>3441</v>
      </c>
      <c r="E1572" s="575" t="s">
        <v>3441</v>
      </c>
      <c r="F1572" s="575" t="s">
        <v>3441</v>
      </c>
      <c r="G1572" s="575" t="s">
        <v>3441</v>
      </c>
      <c r="H1572" s="575" t="s">
        <v>3441</v>
      </c>
      <c r="I1572" s="575" t="s">
        <v>3441</v>
      </c>
      <c r="J1572" s="575" t="s">
        <v>3441</v>
      </c>
      <c r="K1572" s="575" t="s">
        <v>3441</v>
      </c>
      <c r="L1572" s="575" t="s">
        <v>3441</v>
      </c>
      <c r="M1572" s="575" t="s">
        <v>3441</v>
      </c>
    </row>
    <row r="1573" spans="1:13" s="575" customFormat="1" x14ac:dyDescent="0.3">
      <c r="A1573" s="575">
        <v>526417</v>
      </c>
      <c r="B1573" s="575" t="s">
        <v>1885</v>
      </c>
      <c r="C1573" s="575" t="s">
        <v>3441</v>
      </c>
      <c r="D1573" s="575" t="s">
        <v>3441</v>
      </c>
      <c r="E1573" s="575" t="s">
        <v>3441</v>
      </c>
      <c r="F1573" s="575" t="s">
        <v>3441</v>
      </c>
      <c r="G1573" s="575" t="s">
        <v>3441</v>
      </c>
      <c r="H1573" s="575" t="s">
        <v>3441</v>
      </c>
      <c r="I1573" s="575" t="s">
        <v>3441</v>
      </c>
      <c r="J1573" s="575" t="s">
        <v>3441</v>
      </c>
      <c r="K1573" s="575" t="s">
        <v>3441</v>
      </c>
      <c r="L1573" s="575" t="s">
        <v>3441</v>
      </c>
      <c r="M1573" s="575" t="s">
        <v>3441</v>
      </c>
    </row>
    <row r="1574" spans="1:13" s="575" customFormat="1" x14ac:dyDescent="0.3">
      <c r="A1574" s="575">
        <v>526418</v>
      </c>
      <c r="B1574" s="575" t="s">
        <v>1885</v>
      </c>
      <c r="C1574" s="575" t="s">
        <v>3441</v>
      </c>
      <c r="D1574" s="575" t="s">
        <v>3441</v>
      </c>
      <c r="E1574" s="575" t="s">
        <v>3441</v>
      </c>
      <c r="F1574" s="575" t="s">
        <v>3441</v>
      </c>
      <c r="G1574" s="575" t="s">
        <v>3441</v>
      </c>
      <c r="H1574" s="575" t="s">
        <v>3441</v>
      </c>
      <c r="I1574" s="575" t="s">
        <v>3441</v>
      </c>
      <c r="J1574" s="575" t="s">
        <v>3441</v>
      </c>
      <c r="K1574" s="575" t="s">
        <v>3441</v>
      </c>
      <c r="L1574" s="575" t="s">
        <v>3441</v>
      </c>
      <c r="M1574" s="575" t="s">
        <v>3441</v>
      </c>
    </row>
    <row r="1575" spans="1:13" s="575" customFormat="1" x14ac:dyDescent="0.3">
      <c r="A1575" s="575">
        <v>526419</v>
      </c>
      <c r="B1575" s="575" t="s">
        <v>1885</v>
      </c>
      <c r="C1575" s="575" t="s">
        <v>3441</v>
      </c>
      <c r="D1575" s="575" t="s">
        <v>3441</v>
      </c>
      <c r="E1575" s="575" t="s">
        <v>3441</v>
      </c>
      <c r="F1575" s="575" t="s">
        <v>3441</v>
      </c>
      <c r="G1575" s="575" t="s">
        <v>3441</v>
      </c>
      <c r="H1575" s="575" t="s">
        <v>3441</v>
      </c>
      <c r="I1575" s="575" t="s">
        <v>3441</v>
      </c>
      <c r="J1575" s="575" t="s">
        <v>3441</v>
      </c>
      <c r="K1575" s="575" t="s">
        <v>3441</v>
      </c>
      <c r="L1575" s="575" t="s">
        <v>3441</v>
      </c>
      <c r="M1575" s="575" t="s">
        <v>3441</v>
      </c>
    </row>
    <row r="1576" spans="1:13" s="575" customFormat="1" x14ac:dyDescent="0.3">
      <c r="A1576" s="575">
        <v>526420</v>
      </c>
      <c r="B1576" s="575" t="s">
        <v>1885</v>
      </c>
      <c r="C1576" s="575" t="s">
        <v>3441</v>
      </c>
      <c r="D1576" s="575" t="s">
        <v>3441</v>
      </c>
      <c r="E1576" s="575" t="s">
        <v>3441</v>
      </c>
      <c r="F1576" s="575" t="s">
        <v>3441</v>
      </c>
      <c r="G1576" s="575" t="s">
        <v>3441</v>
      </c>
      <c r="H1576" s="575" t="s">
        <v>3441</v>
      </c>
      <c r="I1576" s="575" t="s">
        <v>3441</v>
      </c>
      <c r="J1576" s="575" t="s">
        <v>3441</v>
      </c>
      <c r="K1576" s="575" t="s">
        <v>3441</v>
      </c>
      <c r="L1576" s="575" t="s">
        <v>3441</v>
      </c>
      <c r="M1576" s="575" t="s">
        <v>3441</v>
      </c>
    </row>
    <row r="1577" spans="1:13" s="575" customFormat="1" x14ac:dyDescent="0.3">
      <c r="A1577" s="575">
        <v>526421</v>
      </c>
      <c r="B1577" s="575" t="s">
        <v>1885</v>
      </c>
      <c r="C1577" s="575" t="s">
        <v>3441</v>
      </c>
      <c r="D1577" s="575" t="s">
        <v>3441</v>
      </c>
      <c r="E1577" s="575" t="s">
        <v>3441</v>
      </c>
      <c r="F1577" s="575" t="s">
        <v>3441</v>
      </c>
      <c r="G1577" s="575" t="s">
        <v>3441</v>
      </c>
      <c r="H1577" s="575" t="s">
        <v>3441</v>
      </c>
      <c r="I1577" s="575" t="s">
        <v>3441</v>
      </c>
      <c r="J1577" s="575" t="s">
        <v>3441</v>
      </c>
      <c r="K1577" s="575" t="s">
        <v>3441</v>
      </c>
      <c r="L1577" s="575" t="s">
        <v>3441</v>
      </c>
      <c r="M1577" s="575" t="s">
        <v>3441</v>
      </c>
    </row>
    <row r="1578" spans="1:13" s="575" customFormat="1" x14ac:dyDescent="0.3">
      <c r="A1578" s="575">
        <v>526422</v>
      </c>
      <c r="B1578" s="575" t="s">
        <v>1885</v>
      </c>
      <c r="C1578" s="575" t="s">
        <v>3441</v>
      </c>
      <c r="D1578" s="575" t="s">
        <v>3441</v>
      </c>
      <c r="E1578" s="575" t="s">
        <v>3441</v>
      </c>
      <c r="F1578" s="575" t="s">
        <v>3441</v>
      </c>
      <c r="G1578" s="575" t="s">
        <v>3441</v>
      </c>
      <c r="H1578" s="575" t="s">
        <v>3441</v>
      </c>
      <c r="I1578" s="575" t="s">
        <v>3441</v>
      </c>
      <c r="J1578" s="575" t="s">
        <v>3441</v>
      </c>
      <c r="K1578" s="575" t="s">
        <v>3441</v>
      </c>
      <c r="L1578" s="575" t="s">
        <v>3441</v>
      </c>
      <c r="M1578" s="575" t="s">
        <v>3441</v>
      </c>
    </row>
    <row r="1579" spans="1:13" s="575" customFormat="1" x14ac:dyDescent="0.3">
      <c r="A1579" s="575">
        <v>526423</v>
      </c>
      <c r="B1579" s="575" t="s">
        <v>1885</v>
      </c>
      <c r="C1579" s="575" t="s">
        <v>3441</v>
      </c>
      <c r="D1579" s="575" t="s">
        <v>3441</v>
      </c>
      <c r="E1579" s="575" t="s">
        <v>3441</v>
      </c>
      <c r="F1579" s="575" t="s">
        <v>3441</v>
      </c>
      <c r="G1579" s="575" t="s">
        <v>3441</v>
      </c>
      <c r="H1579" s="575" t="s">
        <v>3441</v>
      </c>
      <c r="I1579" s="575" t="s">
        <v>3441</v>
      </c>
      <c r="J1579" s="575" t="s">
        <v>3441</v>
      </c>
      <c r="K1579" s="575" t="s">
        <v>3441</v>
      </c>
      <c r="L1579" s="575" t="s">
        <v>3441</v>
      </c>
      <c r="M1579" s="575" t="s">
        <v>3441</v>
      </c>
    </row>
    <row r="1580" spans="1:13" s="575" customFormat="1" x14ac:dyDescent="0.3">
      <c r="A1580" s="575">
        <v>526424</v>
      </c>
      <c r="B1580" s="575" t="s">
        <v>1885</v>
      </c>
      <c r="C1580" s="575" t="s">
        <v>3441</v>
      </c>
      <c r="D1580" s="575" t="s">
        <v>3441</v>
      </c>
      <c r="E1580" s="575" t="s">
        <v>3441</v>
      </c>
      <c r="F1580" s="575" t="s">
        <v>3441</v>
      </c>
      <c r="G1580" s="575" t="s">
        <v>3441</v>
      </c>
      <c r="H1580" s="575" t="s">
        <v>3441</v>
      </c>
      <c r="I1580" s="575" t="s">
        <v>3441</v>
      </c>
      <c r="J1580" s="575" t="s">
        <v>3441</v>
      </c>
      <c r="K1580" s="575" t="s">
        <v>3441</v>
      </c>
      <c r="L1580" s="575" t="s">
        <v>3441</v>
      </c>
      <c r="M1580" s="575" t="s">
        <v>3441</v>
      </c>
    </row>
    <row r="1581" spans="1:13" s="575" customFormat="1" x14ac:dyDescent="0.3">
      <c r="A1581" s="575">
        <v>526425</v>
      </c>
      <c r="B1581" s="575" t="s">
        <v>1885</v>
      </c>
      <c r="C1581" s="575" t="s">
        <v>3441</v>
      </c>
      <c r="D1581" s="575" t="s">
        <v>3441</v>
      </c>
      <c r="E1581" s="575" t="s">
        <v>3441</v>
      </c>
      <c r="F1581" s="575" t="s">
        <v>3441</v>
      </c>
      <c r="G1581" s="575" t="s">
        <v>3441</v>
      </c>
      <c r="H1581" s="575" t="s">
        <v>3441</v>
      </c>
      <c r="I1581" s="575" t="s">
        <v>3441</v>
      </c>
      <c r="J1581" s="575" t="s">
        <v>3441</v>
      </c>
      <c r="K1581" s="575" t="s">
        <v>3441</v>
      </c>
      <c r="L1581" s="575" t="s">
        <v>3441</v>
      </c>
      <c r="M1581" s="575" t="s">
        <v>3441</v>
      </c>
    </row>
    <row r="1582" spans="1:13" s="575" customFormat="1" x14ac:dyDescent="0.3">
      <c r="A1582" s="575">
        <v>526426</v>
      </c>
      <c r="B1582" s="575" t="s">
        <v>1885</v>
      </c>
      <c r="C1582" s="575" t="s">
        <v>3441</v>
      </c>
      <c r="D1582" s="575" t="s">
        <v>3441</v>
      </c>
      <c r="E1582" s="575" t="s">
        <v>3441</v>
      </c>
      <c r="F1582" s="575" t="s">
        <v>3441</v>
      </c>
      <c r="G1582" s="575" t="s">
        <v>3441</v>
      </c>
      <c r="H1582" s="575" t="s">
        <v>3441</v>
      </c>
      <c r="I1582" s="575" t="s">
        <v>3441</v>
      </c>
      <c r="J1582" s="575" t="s">
        <v>3441</v>
      </c>
      <c r="K1582" s="575" t="s">
        <v>3441</v>
      </c>
      <c r="L1582" s="575" t="s">
        <v>3441</v>
      </c>
      <c r="M1582" s="575" t="s">
        <v>3441</v>
      </c>
    </row>
    <row r="1583" spans="1:13" s="575" customFormat="1" x14ac:dyDescent="0.3">
      <c r="A1583" s="575">
        <v>526427</v>
      </c>
      <c r="B1583" s="575" t="s">
        <v>1885</v>
      </c>
      <c r="C1583" s="575" t="s">
        <v>3441</v>
      </c>
      <c r="D1583" s="575" t="s">
        <v>3441</v>
      </c>
      <c r="E1583" s="575" t="s">
        <v>3441</v>
      </c>
      <c r="F1583" s="575" t="s">
        <v>3441</v>
      </c>
      <c r="G1583" s="575" t="s">
        <v>3441</v>
      </c>
      <c r="H1583" s="575" t="s">
        <v>3441</v>
      </c>
      <c r="I1583" s="575" t="s">
        <v>3441</v>
      </c>
      <c r="J1583" s="575" t="s">
        <v>3441</v>
      </c>
      <c r="K1583" s="575" t="s">
        <v>3441</v>
      </c>
      <c r="L1583" s="575" t="s">
        <v>3441</v>
      </c>
      <c r="M1583" s="575" t="s">
        <v>3441</v>
      </c>
    </row>
    <row r="1584" spans="1:13" s="575" customFormat="1" x14ac:dyDescent="0.3">
      <c r="A1584" s="575">
        <v>526428</v>
      </c>
      <c r="B1584" s="575" t="s">
        <v>1885</v>
      </c>
      <c r="C1584" s="575" t="s">
        <v>3441</v>
      </c>
      <c r="D1584" s="575" t="s">
        <v>3441</v>
      </c>
      <c r="E1584" s="575" t="s">
        <v>3441</v>
      </c>
      <c r="F1584" s="575" t="s">
        <v>3441</v>
      </c>
      <c r="G1584" s="575" t="s">
        <v>3441</v>
      </c>
      <c r="H1584" s="575" t="s">
        <v>3441</v>
      </c>
      <c r="I1584" s="575" t="s">
        <v>3441</v>
      </c>
      <c r="J1584" s="575" t="s">
        <v>3441</v>
      </c>
      <c r="K1584" s="575" t="s">
        <v>3441</v>
      </c>
      <c r="L1584" s="575" t="s">
        <v>3441</v>
      </c>
      <c r="M1584" s="575" t="s">
        <v>3441</v>
      </c>
    </row>
    <row r="1585" spans="1:13" s="575" customFormat="1" x14ac:dyDescent="0.3">
      <c r="A1585" s="575">
        <v>526429</v>
      </c>
      <c r="B1585" s="575" t="s">
        <v>1885</v>
      </c>
      <c r="C1585" s="575" t="s">
        <v>3441</v>
      </c>
      <c r="D1585" s="575" t="s">
        <v>3441</v>
      </c>
      <c r="E1585" s="575" t="s">
        <v>3441</v>
      </c>
      <c r="F1585" s="575" t="s">
        <v>3441</v>
      </c>
      <c r="G1585" s="575" t="s">
        <v>3441</v>
      </c>
      <c r="H1585" s="575" t="s">
        <v>3441</v>
      </c>
      <c r="I1585" s="575" t="s">
        <v>3441</v>
      </c>
      <c r="J1585" s="575" t="s">
        <v>3441</v>
      </c>
      <c r="K1585" s="575" t="s">
        <v>3441</v>
      </c>
      <c r="L1585" s="575" t="s">
        <v>3441</v>
      </c>
      <c r="M1585" s="575" t="s">
        <v>3441</v>
      </c>
    </row>
    <row r="1586" spans="1:13" s="575" customFormat="1" x14ac:dyDescent="0.3">
      <c r="A1586" s="575">
        <v>526430</v>
      </c>
      <c r="B1586" s="575" t="s">
        <v>1885</v>
      </c>
      <c r="C1586" s="575" t="s">
        <v>3441</v>
      </c>
      <c r="D1586" s="575" t="s">
        <v>3441</v>
      </c>
      <c r="E1586" s="575" t="s">
        <v>3441</v>
      </c>
      <c r="F1586" s="575" t="s">
        <v>3441</v>
      </c>
      <c r="G1586" s="575" t="s">
        <v>3441</v>
      </c>
      <c r="H1586" s="575" t="s">
        <v>3441</v>
      </c>
      <c r="I1586" s="575" t="s">
        <v>3441</v>
      </c>
      <c r="J1586" s="575" t="s">
        <v>3441</v>
      </c>
      <c r="K1586" s="575" t="s">
        <v>3441</v>
      </c>
      <c r="L1586" s="575" t="s">
        <v>3441</v>
      </c>
      <c r="M1586" s="575" t="s">
        <v>3441</v>
      </c>
    </row>
    <row r="1587" spans="1:13" s="575" customFormat="1" x14ac:dyDescent="0.3">
      <c r="A1587" s="575">
        <v>526431</v>
      </c>
      <c r="B1587" s="575" t="s">
        <v>1885</v>
      </c>
      <c r="C1587" s="575" t="s">
        <v>3441</v>
      </c>
      <c r="D1587" s="575" t="s">
        <v>3441</v>
      </c>
      <c r="E1587" s="575" t="s">
        <v>3441</v>
      </c>
      <c r="F1587" s="575" t="s">
        <v>3441</v>
      </c>
      <c r="G1587" s="575" t="s">
        <v>3441</v>
      </c>
      <c r="H1587" s="575" t="s">
        <v>3441</v>
      </c>
      <c r="I1587" s="575" t="s">
        <v>3441</v>
      </c>
      <c r="J1587" s="575" t="s">
        <v>3441</v>
      </c>
      <c r="K1587" s="575" t="s">
        <v>3441</v>
      </c>
      <c r="L1587" s="575" t="s">
        <v>3441</v>
      </c>
      <c r="M1587" s="575" t="s">
        <v>3441</v>
      </c>
    </row>
    <row r="1588" spans="1:13" s="575" customFormat="1" x14ac:dyDescent="0.3">
      <c r="A1588" s="575">
        <v>526432</v>
      </c>
      <c r="B1588" s="575" t="s">
        <v>1885</v>
      </c>
      <c r="C1588" s="575" t="s">
        <v>3441</v>
      </c>
      <c r="D1588" s="575" t="s">
        <v>3441</v>
      </c>
      <c r="E1588" s="575" t="s">
        <v>3441</v>
      </c>
      <c r="F1588" s="575" t="s">
        <v>3441</v>
      </c>
      <c r="G1588" s="575" t="s">
        <v>3441</v>
      </c>
      <c r="H1588" s="575" t="s">
        <v>3441</v>
      </c>
      <c r="I1588" s="575" t="s">
        <v>3441</v>
      </c>
      <c r="J1588" s="575" t="s">
        <v>3441</v>
      </c>
      <c r="K1588" s="575" t="s">
        <v>3441</v>
      </c>
      <c r="L1588" s="575" t="s">
        <v>3441</v>
      </c>
      <c r="M1588" s="575" t="s">
        <v>3441</v>
      </c>
    </row>
    <row r="1589" spans="1:13" s="575" customFormat="1" x14ac:dyDescent="0.3">
      <c r="A1589" s="575">
        <v>526433</v>
      </c>
      <c r="B1589" s="575" t="s">
        <v>1885</v>
      </c>
      <c r="C1589" s="575" t="s">
        <v>3441</v>
      </c>
      <c r="D1589" s="575" t="s">
        <v>3441</v>
      </c>
      <c r="E1589" s="575" t="s">
        <v>3441</v>
      </c>
      <c r="F1589" s="575" t="s">
        <v>3441</v>
      </c>
      <c r="G1589" s="575" t="s">
        <v>3441</v>
      </c>
      <c r="H1589" s="575" t="s">
        <v>3441</v>
      </c>
      <c r="I1589" s="575" t="s">
        <v>3441</v>
      </c>
      <c r="J1589" s="575" t="s">
        <v>3441</v>
      </c>
      <c r="K1589" s="575" t="s">
        <v>3441</v>
      </c>
      <c r="L1589" s="575" t="s">
        <v>3441</v>
      </c>
      <c r="M1589" s="575" t="s">
        <v>3441</v>
      </c>
    </row>
    <row r="1590" spans="1:13" s="575" customFormat="1" x14ac:dyDescent="0.3">
      <c r="A1590" s="575">
        <v>526434</v>
      </c>
      <c r="B1590" s="575" t="s">
        <v>1885</v>
      </c>
      <c r="C1590" s="575" t="s">
        <v>3441</v>
      </c>
      <c r="D1590" s="575" t="s">
        <v>3441</v>
      </c>
      <c r="E1590" s="575" t="s">
        <v>3441</v>
      </c>
      <c r="F1590" s="575" t="s">
        <v>3441</v>
      </c>
      <c r="G1590" s="575" t="s">
        <v>3441</v>
      </c>
      <c r="H1590" s="575" t="s">
        <v>3441</v>
      </c>
      <c r="I1590" s="575" t="s">
        <v>3441</v>
      </c>
      <c r="J1590" s="575" t="s">
        <v>3441</v>
      </c>
      <c r="K1590" s="575" t="s">
        <v>3441</v>
      </c>
      <c r="L1590" s="575" t="s">
        <v>3441</v>
      </c>
      <c r="M1590" s="575" t="s">
        <v>3441</v>
      </c>
    </row>
    <row r="1591" spans="1:13" s="575" customFormat="1" x14ac:dyDescent="0.3">
      <c r="A1591" s="575">
        <v>526435</v>
      </c>
      <c r="B1591" s="575" t="s">
        <v>1885</v>
      </c>
      <c r="C1591" s="575" t="s">
        <v>3441</v>
      </c>
      <c r="D1591" s="575" t="s">
        <v>3441</v>
      </c>
      <c r="E1591" s="575" t="s">
        <v>3441</v>
      </c>
      <c r="F1591" s="575" t="s">
        <v>3441</v>
      </c>
      <c r="G1591" s="575" t="s">
        <v>3441</v>
      </c>
      <c r="H1591" s="575" t="s">
        <v>3441</v>
      </c>
      <c r="I1591" s="575" t="s">
        <v>3441</v>
      </c>
      <c r="J1591" s="575" t="s">
        <v>3441</v>
      </c>
      <c r="K1591" s="575" t="s">
        <v>3441</v>
      </c>
      <c r="L1591" s="575" t="s">
        <v>3441</v>
      </c>
      <c r="M1591" s="575" t="s">
        <v>3441</v>
      </c>
    </row>
    <row r="1592" spans="1:13" s="575" customFormat="1" x14ac:dyDescent="0.3">
      <c r="A1592" s="575">
        <v>526436</v>
      </c>
      <c r="B1592" s="575" t="s">
        <v>1885</v>
      </c>
      <c r="C1592" s="575" t="s">
        <v>3441</v>
      </c>
      <c r="D1592" s="575" t="s">
        <v>3441</v>
      </c>
      <c r="E1592" s="575" t="s">
        <v>3441</v>
      </c>
      <c r="F1592" s="575" t="s">
        <v>3441</v>
      </c>
      <c r="G1592" s="575" t="s">
        <v>3441</v>
      </c>
      <c r="H1592" s="575" t="s">
        <v>3441</v>
      </c>
      <c r="I1592" s="575" t="s">
        <v>3441</v>
      </c>
      <c r="J1592" s="575" t="s">
        <v>3441</v>
      </c>
      <c r="K1592" s="575" t="s">
        <v>3441</v>
      </c>
      <c r="L1592" s="575" t="s">
        <v>3441</v>
      </c>
      <c r="M1592" s="575" t="s">
        <v>3441</v>
      </c>
    </row>
    <row r="1593" spans="1:13" s="575" customFormat="1" x14ac:dyDescent="0.3">
      <c r="A1593" s="575">
        <v>526437</v>
      </c>
      <c r="B1593" s="575" t="s">
        <v>1885</v>
      </c>
      <c r="C1593" s="575" t="s">
        <v>3441</v>
      </c>
      <c r="D1593" s="575" t="s">
        <v>3441</v>
      </c>
      <c r="E1593" s="575" t="s">
        <v>3441</v>
      </c>
      <c r="F1593" s="575" t="s">
        <v>3441</v>
      </c>
      <c r="G1593" s="575" t="s">
        <v>3441</v>
      </c>
      <c r="H1593" s="575" t="s">
        <v>3441</v>
      </c>
      <c r="I1593" s="575" t="s">
        <v>3441</v>
      </c>
      <c r="J1593" s="575" t="s">
        <v>3441</v>
      </c>
      <c r="K1593" s="575" t="s">
        <v>3441</v>
      </c>
      <c r="L1593" s="575" t="s">
        <v>3441</v>
      </c>
      <c r="M1593" s="575" t="s">
        <v>3441</v>
      </c>
    </row>
    <row r="1594" spans="1:13" s="575" customFormat="1" x14ac:dyDescent="0.3">
      <c r="A1594" s="575">
        <v>526438</v>
      </c>
      <c r="B1594" s="575" t="s">
        <v>1885</v>
      </c>
      <c r="C1594" s="575" t="s">
        <v>3441</v>
      </c>
      <c r="D1594" s="575" t="s">
        <v>3441</v>
      </c>
      <c r="E1594" s="575" t="s">
        <v>3441</v>
      </c>
      <c r="F1594" s="575" t="s">
        <v>3441</v>
      </c>
      <c r="G1594" s="575" t="s">
        <v>3441</v>
      </c>
      <c r="H1594" s="575" t="s">
        <v>3441</v>
      </c>
      <c r="I1594" s="575" t="s">
        <v>3441</v>
      </c>
      <c r="J1594" s="575" t="s">
        <v>3441</v>
      </c>
      <c r="K1594" s="575" t="s">
        <v>3441</v>
      </c>
      <c r="L1594" s="575" t="s">
        <v>3441</v>
      </c>
      <c r="M1594" s="575" t="s">
        <v>3441</v>
      </c>
    </row>
    <row r="1595" spans="1:13" s="575" customFormat="1" x14ac:dyDescent="0.3">
      <c r="A1595" s="575">
        <v>526439</v>
      </c>
      <c r="B1595" s="575" t="s">
        <v>1885</v>
      </c>
      <c r="C1595" s="575" t="s">
        <v>3441</v>
      </c>
      <c r="D1595" s="575" t="s">
        <v>3441</v>
      </c>
      <c r="E1595" s="575" t="s">
        <v>3441</v>
      </c>
      <c r="F1595" s="575" t="s">
        <v>3441</v>
      </c>
      <c r="G1595" s="575" t="s">
        <v>3441</v>
      </c>
      <c r="H1595" s="575" t="s">
        <v>3441</v>
      </c>
      <c r="I1595" s="575" t="s">
        <v>3441</v>
      </c>
      <c r="J1595" s="575" t="s">
        <v>3441</v>
      </c>
      <c r="K1595" s="575" t="s">
        <v>3441</v>
      </c>
      <c r="L1595" s="575" t="s">
        <v>3441</v>
      </c>
      <c r="M1595" s="575" t="s">
        <v>3441</v>
      </c>
    </row>
    <row r="1596" spans="1:13" s="575" customFormat="1" x14ac:dyDescent="0.3">
      <c r="A1596" s="575">
        <v>526440</v>
      </c>
      <c r="B1596" s="575" t="s">
        <v>1885</v>
      </c>
      <c r="C1596" s="575" t="s">
        <v>3441</v>
      </c>
      <c r="D1596" s="575" t="s">
        <v>3441</v>
      </c>
      <c r="E1596" s="575" t="s">
        <v>3441</v>
      </c>
      <c r="F1596" s="575" t="s">
        <v>3441</v>
      </c>
      <c r="G1596" s="575" t="s">
        <v>3441</v>
      </c>
      <c r="H1596" s="575" t="s">
        <v>3441</v>
      </c>
      <c r="I1596" s="575" t="s">
        <v>3441</v>
      </c>
      <c r="J1596" s="575" t="s">
        <v>3441</v>
      </c>
      <c r="K1596" s="575" t="s">
        <v>3441</v>
      </c>
      <c r="L1596" s="575" t="s">
        <v>3441</v>
      </c>
      <c r="M1596" s="575" t="s">
        <v>3441</v>
      </c>
    </row>
    <row r="1597" spans="1:13" s="575" customFormat="1" x14ac:dyDescent="0.3">
      <c r="A1597" s="575">
        <v>526441</v>
      </c>
      <c r="B1597" s="575" t="s">
        <v>1885</v>
      </c>
      <c r="C1597" s="575" t="s">
        <v>3441</v>
      </c>
      <c r="D1597" s="575" t="s">
        <v>3441</v>
      </c>
      <c r="E1597" s="575" t="s">
        <v>3441</v>
      </c>
      <c r="F1597" s="575" t="s">
        <v>3441</v>
      </c>
      <c r="G1597" s="575" t="s">
        <v>3441</v>
      </c>
      <c r="H1597" s="575" t="s">
        <v>3441</v>
      </c>
      <c r="I1597" s="575" t="s">
        <v>3441</v>
      </c>
      <c r="J1597" s="575" t="s">
        <v>3441</v>
      </c>
      <c r="K1597" s="575" t="s">
        <v>3441</v>
      </c>
      <c r="L1597" s="575" t="s">
        <v>3441</v>
      </c>
      <c r="M1597" s="575" t="s">
        <v>3441</v>
      </c>
    </row>
    <row r="1598" spans="1:13" s="575" customFormat="1" x14ac:dyDescent="0.3">
      <c r="A1598" s="575">
        <v>526442</v>
      </c>
      <c r="B1598" s="575" t="s">
        <v>1885</v>
      </c>
      <c r="C1598" s="575" t="s">
        <v>3441</v>
      </c>
      <c r="D1598" s="575" t="s">
        <v>3441</v>
      </c>
      <c r="E1598" s="575" t="s">
        <v>3441</v>
      </c>
      <c r="F1598" s="575" t="s">
        <v>3441</v>
      </c>
      <c r="G1598" s="575" t="s">
        <v>3441</v>
      </c>
      <c r="H1598" s="575" t="s">
        <v>3441</v>
      </c>
      <c r="I1598" s="575" t="s">
        <v>3441</v>
      </c>
      <c r="J1598" s="575" t="s">
        <v>3441</v>
      </c>
      <c r="K1598" s="575" t="s">
        <v>3441</v>
      </c>
      <c r="L1598" s="575" t="s">
        <v>3441</v>
      </c>
      <c r="M1598" s="575" t="s">
        <v>3441</v>
      </c>
    </row>
    <row r="1599" spans="1:13" s="575" customFormat="1" x14ac:dyDescent="0.3">
      <c r="A1599" s="575">
        <v>526443</v>
      </c>
      <c r="B1599" s="575" t="s">
        <v>1885</v>
      </c>
      <c r="C1599" s="575" t="s">
        <v>3441</v>
      </c>
      <c r="D1599" s="575" t="s">
        <v>3441</v>
      </c>
      <c r="E1599" s="575" t="s">
        <v>3441</v>
      </c>
      <c r="F1599" s="575" t="s">
        <v>3441</v>
      </c>
      <c r="G1599" s="575" t="s">
        <v>3441</v>
      </c>
      <c r="H1599" s="575" t="s">
        <v>3441</v>
      </c>
      <c r="I1599" s="575" t="s">
        <v>3441</v>
      </c>
      <c r="J1599" s="575" t="s">
        <v>3441</v>
      </c>
      <c r="K1599" s="575" t="s">
        <v>3441</v>
      </c>
      <c r="L1599" s="575" t="s">
        <v>3441</v>
      </c>
      <c r="M1599" s="575" t="s">
        <v>3441</v>
      </c>
    </row>
    <row r="1600" spans="1:13" s="575" customFormat="1" x14ac:dyDescent="0.3">
      <c r="A1600" s="575">
        <v>526444</v>
      </c>
      <c r="B1600" s="575" t="s">
        <v>1885</v>
      </c>
      <c r="C1600" s="575" t="s">
        <v>3441</v>
      </c>
      <c r="D1600" s="575" t="s">
        <v>3441</v>
      </c>
      <c r="E1600" s="575" t="s">
        <v>3441</v>
      </c>
      <c r="F1600" s="575" t="s">
        <v>3441</v>
      </c>
      <c r="G1600" s="575" t="s">
        <v>3441</v>
      </c>
      <c r="H1600" s="575" t="s">
        <v>3441</v>
      </c>
      <c r="I1600" s="575" t="s">
        <v>3441</v>
      </c>
      <c r="J1600" s="575" t="s">
        <v>3441</v>
      </c>
      <c r="K1600" s="575" t="s">
        <v>3441</v>
      </c>
      <c r="L1600" s="575" t="s">
        <v>3441</v>
      </c>
      <c r="M1600" s="575" t="s">
        <v>3441</v>
      </c>
    </row>
    <row r="1601" spans="1:13" s="575" customFormat="1" x14ac:dyDescent="0.3">
      <c r="A1601" s="575">
        <v>526445</v>
      </c>
      <c r="B1601" s="575" t="s">
        <v>1885</v>
      </c>
      <c r="C1601" s="575" t="s">
        <v>3441</v>
      </c>
      <c r="D1601" s="575" t="s">
        <v>3441</v>
      </c>
      <c r="E1601" s="575" t="s">
        <v>3441</v>
      </c>
      <c r="F1601" s="575" t="s">
        <v>3441</v>
      </c>
      <c r="G1601" s="575" t="s">
        <v>3441</v>
      </c>
      <c r="H1601" s="575" t="s">
        <v>3441</v>
      </c>
      <c r="I1601" s="575" t="s">
        <v>3441</v>
      </c>
      <c r="J1601" s="575" t="s">
        <v>3441</v>
      </c>
      <c r="K1601" s="575" t="s">
        <v>3441</v>
      </c>
      <c r="L1601" s="575" t="s">
        <v>3441</v>
      </c>
      <c r="M1601" s="575" t="s">
        <v>3441</v>
      </c>
    </row>
    <row r="1602" spans="1:13" s="575" customFormat="1" x14ac:dyDescent="0.3">
      <c r="A1602" s="575">
        <v>526446</v>
      </c>
      <c r="B1602" s="575" t="s">
        <v>1885</v>
      </c>
      <c r="C1602" s="575" t="s">
        <v>3441</v>
      </c>
      <c r="D1602" s="575" t="s">
        <v>3441</v>
      </c>
      <c r="E1602" s="575" t="s">
        <v>3441</v>
      </c>
      <c r="F1602" s="575" t="s">
        <v>3441</v>
      </c>
      <c r="G1602" s="575" t="s">
        <v>3441</v>
      </c>
      <c r="H1602" s="575" t="s">
        <v>3441</v>
      </c>
      <c r="I1602" s="575" t="s">
        <v>3441</v>
      </c>
      <c r="J1602" s="575" t="s">
        <v>3441</v>
      </c>
      <c r="K1602" s="575" t="s">
        <v>3441</v>
      </c>
      <c r="L1602" s="575" t="s">
        <v>3441</v>
      </c>
      <c r="M1602" s="575" t="s">
        <v>3441</v>
      </c>
    </row>
    <row r="1603" spans="1:13" s="575" customFormat="1" x14ac:dyDescent="0.3">
      <c r="A1603" s="575">
        <v>526447</v>
      </c>
      <c r="B1603" s="575" t="s">
        <v>1885</v>
      </c>
      <c r="C1603" s="575" t="s">
        <v>3441</v>
      </c>
      <c r="D1603" s="575" t="s">
        <v>3441</v>
      </c>
      <c r="E1603" s="575" t="s">
        <v>3441</v>
      </c>
      <c r="F1603" s="575" t="s">
        <v>3441</v>
      </c>
      <c r="G1603" s="575" t="s">
        <v>3441</v>
      </c>
      <c r="H1603" s="575" t="s">
        <v>3441</v>
      </c>
      <c r="I1603" s="575" t="s">
        <v>3441</v>
      </c>
      <c r="J1603" s="575" t="s">
        <v>3441</v>
      </c>
      <c r="K1603" s="575" t="s">
        <v>3441</v>
      </c>
      <c r="L1603" s="575" t="s">
        <v>3441</v>
      </c>
      <c r="M1603" s="575" t="s">
        <v>3441</v>
      </c>
    </row>
    <row r="1604" spans="1:13" s="575" customFormat="1" x14ac:dyDescent="0.3">
      <c r="A1604" s="575">
        <v>526448</v>
      </c>
      <c r="B1604" s="575" t="s">
        <v>1885</v>
      </c>
      <c r="C1604" s="575" t="s">
        <v>3441</v>
      </c>
      <c r="D1604" s="575" t="s">
        <v>3441</v>
      </c>
      <c r="E1604" s="575" t="s">
        <v>3441</v>
      </c>
      <c r="F1604" s="575" t="s">
        <v>3441</v>
      </c>
      <c r="G1604" s="575" t="s">
        <v>3441</v>
      </c>
      <c r="H1604" s="575" t="s">
        <v>3441</v>
      </c>
      <c r="I1604" s="575" t="s">
        <v>3441</v>
      </c>
      <c r="J1604" s="575" t="s">
        <v>3441</v>
      </c>
      <c r="K1604" s="575" t="s">
        <v>3441</v>
      </c>
      <c r="L1604" s="575" t="s">
        <v>3441</v>
      </c>
      <c r="M1604" s="575" t="s">
        <v>3441</v>
      </c>
    </row>
    <row r="1605" spans="1:13" s="575" customFormat="1" x14ac:dyDescent="0.3">
      <c r="A1605" s="575">
        <v>526449</v>
      </c>
      <c r="B1605" s="575" t="s">
        <v>1885</v>
      </c>
      <c r="C1605" s="575" t="s">
        <v>3441</v>
      </c>
      <c r="D1605" s="575" t="s">
        <v>3441</v>
      </c>
      <c r="E1605" s="575" t="s">
        <v>3441</v>
      </c>
      <c r="F1605" s="575" t="s">
        <v>3441</v>
      </c>
      <c r="G1605" s="575" t="s">
        <v>3441</v>
      </c>
      <c r="H1605" s="575" t="s">
        <v>3441</v>
      </c>
      <c r="I1605" s="575" t="s">
        <v>3441</v>
      </c>
      <c r="J1605" s="575" t="s">
        <v>3441</v>
      </c>
      <c r="K1605" s="575" t="s">
        <v>3441</v>
      </c>
      <c r="L1605" s="575" t="s">
        <v>3441</v>
      </c>
      <c r="M1605" s="575" t="s">
        <v>3441</v>
      </c>
    </row>
    <row r="1606" spans="1:13" s="575" customFormat="1" x14ac:dyDescent="0.3">
      <c r="A1606" s="575">
        <v>526450</v>
      </c>
      <c r="B1606" s="575" t="s">
        <v>1885</v>
      </c>
      <c r="C1606" s="575" t="s">
        <v>3441</v>
      </c>
      <c r="D1606" s="575" t="s">
        <v>3441</v>
      </c>
      <c r="E1606" s="575" t="s">
        <v>3441</v>
      </c>
      <c r="F1606" s="575" t="s">
        <v>3441</v>
      </c>
      <c r="G1606" s="575" t="s">
        <v>3441</v>
      </c>
      <c r="H1606" s="575" t="s">
        <v>3441</v>
      </c>
      <c r="I1606" s="575" t="s">
        <v>3441</v>
      </c>
      <c r="J1606" s="575" t="s">
        <v>3441</v>
      </c>
      <c r="K1606" s="575" t="s">
        <v>3441</v>
      </c>
      <c r="L1606" s="575" t="s">
        <v>3441</v>
      </c>
      <c r="M1606" s="575" t="s">
        <v>3441</v>
      </c>
    </row>
    <row r="1607" spans="1:13" s="575" customFormat="1" x14ac:dyDescent="0.3">
      <c r="A1607" s="575">
        <v>526451</v>
      </c>
      <c r="B1607" s="575" t="s">
        <v>1885</v>
      </c>
      <c r="C1607" s="575" t="s">
        <v>3441</v>
      </c>
      <c r="D1607" s="575" t="s">
        <v>3441</v>
      </c>
      <c r="E1607" s="575" t="s">
        <v>3441</v>
      </c>
      <c r="F1607" s="575" t="s">
        <v>3441</v>
      </c>
      <c r="G1607" s="575" t="s">
        <v>3441</v>
      </c>
      <c r="H1607" s="575" t="s">
        <v>3441</v>
      </c>
      <c r="I1607" s="575" t="s">
        <v>3441</v>
      </c>
      <c r="J1607" s="575" t="s">
        <v>3441</v>
      </c>
      <c r="K1607" s="575" t="s">
        <v>3441</v>
      </c>
      <c r="L1607" s="575" t="s">
        <v>3441</v>
      </c>
      <c r="M1607" s="575" t="s">
        <v>3441</v>
      </c>
    </row>
    <row r="1608" spans="1:13" s="575" customFormat="1" x14ac:dyDescent="0.3">
      <c r="A1608" s="575">
        <v>526452</v>
      </c>
      <c r="B1608" s="575" t="s">
        <v>1885</v>
      </c>
      <c r="C1608" s="575" t="s">
        <v>3441</v>
      </c>
      <c r="D1608" s="575" t="s">
        <v>3441</v>
      </c>
      <c r="E1608" s="575" t="s">
        <v>3441</v>
      </c>
      <c r="F1608" s="575" t="s">
        <v>3441</v>
      </c>
      <c r="G1608" s="575" t="s">
        <v>3441</v>
      </c>
      <c r="H1608" s="575" t="s">
        <v>3441</v>
      </c>
      <c r="I1608" s="575" t="s">
        <v>3441</v>
      </c>
      <c r="J1608" s="575" t="s">
        <v>3441</v>
      </c>
      <c r="K1608" s="575" t="s">
        <v>3441</v>
      </c>
      <c r="L1608" s="575" t="s">
        <v>3441</v>
      </c>
      <c r="M1608" s="575" t="s">
        <v>3441</v>
      </c>
    </row>
    <row r="1609" spans="1:13" s="575" customFormat="1" x14ac:dyDescent="0.3">
      <c r="A1609" s="575">
        <v>526453</v>
      </c>
      <c r="B1609" s="575" t="s">
        <v>1885</v>
      </c>
      <c r="C1609" s="575" t="s">
        <v>3441</v>
      </c>
      <c r="D1609" s="575" t="s">
        <v>3441</v>
      </c>
      <c r="E1609" s="575" t="s">
        <v>3441</v>
      </c>
      <c r="F1609" s="575" t="s">
        <v>3441</v>
      </c>
      <c r="G1609" s="575" t="s">
        <v>3441</v>
      </c>
      <c r="H1609" s="575" t="s">
        <v>3441</v>
      </c>
      <c r="I1609" s="575" t="s">
        <v>3441</v>
      </c>
      <c r="J1609" s="575" t="s">
        <v>3441</v>
      </c>
      <c r="K1609" s="575" t="s">
        <v>3441</v>
      </c>
      <c r="L1609" s="575" t="s">
        <v>3441</v>
      </c>
      <c r="M1609" s="575" t="s">
        <v>3441</v>
      </c>
    </row>
    <row r="1610" spans="1:13" s="575" customFormat="1" x14ac:dyDescent="0.3">
      <c r="A1610" s="575">
        <v>526454</v>
      </c>
      <c r="B1610" s="575" t="s">
        <v>1885</v>
      </c>
      <c r="C1610" s="575" t="s">
        <v>3441</v>
      </c>
      <c r="D1610" s="575" t="s">
        <v>3441</v>
      </c>
      <c r="E1610" s="575" t="s">
        <v>3441</v>
      </c>
      <c r="F1610" s="575" t="s">
        <v>3441</v>
      </c>
      <c r="G1610" s="575" t="s">
        <v>3441</v>
      </c>
      <c r="H1610" s="575" t="s">
        <v>3441</v>
      </c>
      <c r="I1610" s="575" t="s">
        <v>3441</v>
      </c>
      <c r="J1610" s="575" t="s">
        <v>3441</v>
      </c>
      <c r="K1610" s="575" t="s">
        <v>3441</v>
      </c>
      <c r="L1610" s="575" t="s">
        <v>3441</v>
      </c>
      <c r="M1610" s="575" t="s">
        <v>3441</v>
      </c>
    </row>
    <row r="1611" spans="1:13" s="575" customFormat="1" x14ac:dyDescent="0.3">
      <c r="A1611" s="575">
        <v>526455</v>
      </c>
      <c r="B1611" s="575" t="s">
        <v>1885</v>
      </c>
      <c r="C1611" s="575" t="s">
        <v>3441</v>
      </c>
      <c r="D1611" s="575" t="s">
        <v>3441</v>
      </c>
      <c r="E1611" s="575" t="s">
        <v>3441</v>
      </c>
      <c r="F1611" s="575" t="s">
        <v>3441</v>
      </c>
      <c r="G1611" s="575" t="s">
        <v>3441</v>
      </c>
      <c r="H1611" s="575" t="s">
        <v>3441</v>
      </c>
      <c r="I1611" s="575" t="s">
        <v>3441</v>
      </c>
      <c r="J1611" s="575" t="s">
        <v>3441</v>
      </c>
      <c r="K1611" s="575" t="s">
        <v>3441</v>
      </c>
      <c r="L1611" s="575" t="s">
        <v>3441</v>
      </c>
      <c r="M1611" s="575" t="s">
        <v>3441</v>
      </c>
    </row>
    <row r="1612" spans="1:13" s="575" customFormat="1" x14ac:dyDescent="0.3">
      <c r="A1612" s="575">
        <v>526456</v>
      </c>
      <c r="B1612" s="575" t="s">
        <v>1885</v>
      </c>
      <c r="C1612" s="575" t="s">
        <v>3441</v>
      </c>
      <c r="D1612" s="575" t="s">
        <v>3441</v>
      </c>
      <c r="E1612" s="575" t="s">
        <v>3441</v>
      </c>
      <c r="F1612" s="575" t="s">
        <v>3441</v>
      </c>
      <c r="G1612" s="575" t="s">
        <v>3441</v>
      </c>
      <c r="H1612" s="575" t="s">
        <v>3441</v>
      </c>
      <c r="I1612" s="575" t="s">
        <v>3441</v>
      </c>
      <c r="J1612" s="575" t="s">
        <v>3441</v>
      </c>
      <c r="K1612" s="575" t="s">
        <v>3441</v>
      </c>
      <c r="L1612" s="575" t="s">
        <v>3441</v>
      </c>
      <c r="M1612" s="575" t="s">
        <v>3441</v>
      </c>
    </row>
    <row r="1613" spans="1:13" s="575" customFormat="1" x14ac:dyDescent="0.3">
      <c r="A1613" s="575">
        <v>526457</v>
      </c>
      <c r="B1613" s="575" t="s">
        <v>1885</v>
      </c>
      <c r="C1613" s="575" t="s">
        <v>3441</v>
      </c>
      <c r="D1613" s="575" t="s">
        <v>3441</v>
      </c>
      <c r="E1613" s="575" t="s">
        <v>3441</v>
      </c>
      <c r="F1613" s="575" t="s">
        <v>3441</v>
      </c>
      <c r="G1613" s="575" t="s">
        <v>3441</v>
      </c>
      <c r="H1613" s="575" t="s">
        <v>3441</v>
      </c>
      <c r="I1613" s="575" t="s">
        <v>3441</v>
      </c>
      <c r="J1613" s="575" t="s">
        <v>3441</v>
      </c>
      <c r="K1613" s="575" t="s">
        <v>3441</v>
      </c>
      <c r="L1613" s="575" t="s">
        <v>3441</v>
      </c>
      <c r="M1613" s="575" t="s">
        <v>3441</v>
      </c>
    </row>
    <row r="1614" spans="1:13" s="575" customFormat="1" x14ac:dyDescent="0.3">
      <c r="A1614" s="575">
        <v>526458</v>
      </c>
      <c r="B1614" s="575" t="s">
        <v>1885</v>
      </c>
      <c r="C1614" s="575" t="s">
        <v>3441</v>
      </c>
      <c r="D1614" s="575" t="s">
        <v>3441</v>
      </c>
      <c r="E1614" s="575" t="s">
        <v>3441</v>
      </c>
      <c r="F1614" s="575" t="s">
        <v>3441</v>
      </c>
      <c r="G1614" s="575" t="s">
        <v>3441</v>
      </c>
      <c r="H1614" s="575" t="s">
        <v>3441</v>
      </c>
      <c r="I1614" s="575" t="s">
        <v>3441</v>
      </c>
      <c r="J1614" s="575" t="s">
        <v>3441</v>
      </c>
      <c r="K1614" s="575" t="s">
        <v>3441</v>
      </c>
      <c r="L1614" s="575" t="s">
        <v>3441</v>
      </c>
      <c r="M1614" s="575" t="s">
        <v>3441</v>
      </c>
    </row>
    <row r="1615" spans="1:13" s="575" customFormat="1" x14ac:dyDescent="0.3">
      <c r="A1615" s="575">
        <v>526459</v>
      </c>
      <c r="B1615" s="575" t="s">
        <v>1885</v>
      </c>
      <c r="C1615" s="575" t="s">
        <v>3441</v>
      </c>
      <c r="D1615" s="575" t="s">
        <v>3441</v>
      </c>
      <c r="E1615" s="575" t="s">
        <v>3441</v>
      </c>
      <c r="F1615" s="575" t="s">
        <v>3441</v>
      </c>
      <c r="G1615" s="575" t="s">
        <v>3441</v>
      </c>
      <c r="H1615" s="575" t="s">
        <v>3441</v>
      </c>
      <c r="I1615" s="575" t="s">
        <v>3441</v>
      </c>
      <c r="J1615" s="575" t="s">
        <v>3441</v>
      </c>
      <c r="K1615" s="575" t="s">
        <v>3441</v>
      </c>
      <c r="L1615" s="575" t="s">
        <v>3441</v>
      </c>
      <c r="M1615" s="575" t="s">
        <v>3441</v>
      </c>
    </row>
    <row r="1616" spans="1:13" s="575" customFormat="1" x14ac:dyDescent="0.3">
      <c r="A1616" s="575">
        <v>526460</v>
      </c>
      <c r="B1616" s="575" t="s">
        <v>1885</v>
      </c>
      <c r="C1616" s="575" t="s">
        <v>3441</v>
      </c>
      <c r="D1616" s="575" t="s">
        <v>3441</v>
      </c>
      <c r="E1616" s="575" t="s">
        <v>3441</v>
      </c>
      <c r="F1616" s="575" t="s">
        <v>3441</v>
      </c>
      <c r="G1616" s="575" t="s">
        <v>3441</v>
      </c>
      <c r="H1616" s="575" t="s">
        <v>3441</v>
      </c>
      <c r="I1616" s="575" t="s">
        <v>3441</v>
      </c>
      <c r="J1616" s="575" t="s">
        <v>3441</v>
      </c>
      <c r="K1616" s="575" t="s">
        <v>3441</v>
      </c>
      <c r="L1616" s="575" t="s">
        <v>3441</v>
      </c>
      <c r="M1616" s="575" t="s">
        <v>3441</v>
      </c>
    </row>
    <row r="1617" spans="1:13" s="575" customFormat="1" x14ac:dyDescent="0.3">
      <c r="A1617" s="575">
        <v>526461</v>
      </c>
      <c r="B1617" s="575" t="s">
        <v>1885</v>
      </c>
      <c r="C1617" s="575" t="s">
        <v>3441</v>
      </c>
      <c r="D1617" s="575" t="s">
        <v>3441</v>
      </c>
      <c r="E1617" s="575" t="s">
        <v>3441</v>
      </c>
      <c r="F1617" s="575" t="s">
        <v>3441</v>
      </c>
      <c r="G1617" s="575" t="s">
        <v>3441</v>
      </c>
      <c r="H1617" s="575" t="s">
        <v>3441</v>
      </c>
      <c r="I1617" s="575" t="s">
        <v>3441</v>
      </c>
      <c r="J1617" s="575" t="s">
        <v>3441</v>
      </c>
      <c r="K1617" s="575" t="s">
        <v>3441</v>
      </c>
      <c r="L1617" s="575" t="s">
        <v>3441</v>
      </c>
      <c r="M1617" s="575" t="s">
        <v>3441</v>
      </c>
    </row>
    <row r="1618" spans="1:13" s="575" customFormat="1" x14ac:dyDescent="0.3">
      <c r="A1618" s="575">
        <v>526462</v>
      </c>
      <c r="B1618" s="575" t="s">
        <v>1885</v>
      </c>
      <c r="C1618" s="575" t="s">
        <v>3441</v>
      </c>
      <c r="D1618" s="575" t="s">
        <v>3441</v>
      </c>
      <c r="E1618" s="575" t="s">
        <v>3441</v>
      </c>
      <c r="F1618" s="575" t="s">
        <v>3441</v>
      </c>
      <c r="G1618" s="575" t="s">
        <v>3441</v>
      </c>
      <c r="H1618" s="575" t="s">
        <v>3441</v>
      </c>
      <c r="I1618" s="575" t="s">
        <v>3441</v>
      </c>
      <c r="J1618" s="575" t="s">
        <v>3441</v>
      </c>
      <c r="K1618" s="575" t="s">
        <v>3441</v>
      </c>
      <c r="L1618" s="575" t="s">
        <v>3441</v>
      </c>
      <c r="M1618" s="575" t="s">
        <v>3441</v>
      </c>
    </row>
    <row r="1619" spans="1:13" s="575" customFormat="1" x14ac:dyDescent="0.3">
      <c r="A1619" s="575">
        <v>526463</v>
      </c>
      <c r="B1619" s="575" t="s">
        <v>1885</v>
      </c>
      <c r="C1619" s="575" t="s">
        <v>3441</v>
      </c>
      <c r="D1619" s="575" t="s">
        <v>3441</v>
      </c>
      <c r="E1619" s="575" t="s">
        <v>3441</v>
      </c>
      <c r="F1619" s="575" t="s">
        <v>3441</v>
      </c>
      <c r="G1619" s="575" t="s">
        <v>3441</v>
      </c>
      <c r="H1619" s="575" t="s">
        <v>3441</v>
      </c>
      <c r="I1619" s="575" t="s">
        <v>3441</v>
      </c>
      <c r="J1619" s="575" t="s">
        <v>3441</v>
      </c>
      <c r="K1619" s="575" t="s">
        <v>3441</v>
      </c>
      <c r="L1619" s="575" t="s">
        <v>3441</v>
      </c>
      <c r="M1619" s="575" t="s">
        <v>3441</v>
      </c>
    </row>
    <row r="1620" spans="1:13" s="575" customFormat="1" x14ac:dyDescent="0.3">
      <c r="A1620" s="575">
        <v>526464</v>
      </c>
      <c r="B1620" s="575" t="s">
        <v>1885</v>
      </c>
      <c r="C1620" s="575" t="s">
        <v>3441</v>
      </c>
      <c r="D1620" s="575" t="s">
        <v>3441</v>
      </c>
      <c r="E1620" s="575" t="s">
        <v>3441</v>
      </c>
      <c r="F1620" s="575" t="s">
        <v>3441</v>
      </c>
      <c r="G1620" s="575" t="s">
        <v>3441</v>
      </c>
      <c r="H1620" s="575" t="s">
        <v>3441</v>
      </c>
      <c r="I1620" s="575" t="s">
        <v>3441</v>
      </c>
      <c r="J1620" s="575" t="s">
        <v>3441</v>
      </c>
      <c r="K1620" s="575" t="s">
        <v>3441</v>
      </c>
      <c r="L1620" s="575" t="s">
        <v>3441</v>
      </c>
      <c r="M1620" s="575" t="s">
        <v>3441</v>
      </c>
    </row>
    <row r="1621" spans="1:13" s="575" customFormat="1" x14ac:dyDescent="0.3">
      <c r="A1621" s="575">
        <v>526465</v>
      </c>
      <c r="B1621" s="575" t="s">
        <v>1885</v>
      </c>
      <c r="C1621" s="575" t="s">
        <v>3441</v>
      </c>
      <c r="D1621" s="575" t="s">
        <v>3441</v>
      </c>
      <c r="E1621" s="575" t="s">
        <v>3441</v>
      </c>
      <c r="F1621" s="575" t="s">
        <v>3441</v>
      </c>
      <c r="G1621" s="575" t="s">
        <v>3441</v>
      </c>
      <c r="H1621" s="575" t="s">
        <v>3441</v>
      </c>
      <c r="I1621" s="575" t="s">
        <v>3441</v>
      </c>
      <c r="J1621" s="575" t="s">
        <v>3441</v>
      </c>
      <c r="K1621" s="575" t="s">
        <v>3441</v>
      </c>
      <c r="L1621" s="575" t="s">
        <v>3441</v>
      </c>
      <c r="M1621" s="575" t="s">
        <v>3441</v>
      </c>
    </row>
    <row r="1622" spans="1:13" s="575" customFormat="1" x14ac:dyDescent="0.3">
      <c r="A1622" s="575">
        <v>526466</v>
      </c>
      <c r="B1622" s="575" t="s">
        <v>1885</v>
      </c>
      <c r="C1622" s="575" t="s">
        <v>3441</v>
      </c>
      <c r="D1622" s="575" t="s">
        <v>3441</v>
      </c>
      <c r="E1622" s="575" t="s">
        <v>3441</v>
      </c>
      <c r="F1622" s="575" t="s">
        <v>3441</v>
      </c>
      <c r="G1622" s="575" t="s">
        <v>3441</v>
      </c>
      <c r="H1622" s="575" t="s">
        <v>3441</v>
      </c>
      <c r="I1622" s="575" t="s">
        <v>3441</v>
      </c>
      <c r="J1622" s="575" t="s">
        <v>3441</v>
      </c>
      <c r="K1622" s="575" t="s">
        <v>3441</v>
      </c>
      <c r="L1622" s="575" t="s">
        <v>3441</v>
      </c>
      <c r="M1622" s="575" t="s">
        <v>3441</v>
      </c>
    </row>
    <row r="1623" spans="1:13" s="575" customFormat="1" x14ac:dyDescent="0.3">
      <c r="A1623" s="575">
        <v>526467</v>
      </c>
      <c r="B1623" s="575" t="s">
        <v>1885</v>
      </c>
      <c r="C1623" s="575" t="s">
        <v>3441</v>
      </c>
      <c r="D1623" s="575" t="s">
        <v>3441</v>
      </c>
      <c r="E1623" s="575" t="s">
        <v>3441</v>
      </c>
      <c r="F1623" s="575" t="s">
        <v>3441</v>
      </c>
      <c r="G1623" s="575" t="s">
        <v>3441</v>
      </c>
      <c r="H1623" s="575" t="s">
        <v>3441</v>
      </c>
      <c r="I1623" s="575" t="s">
        <v>3441</v>
      </c>
      <c r="J1623" s="575" t="s">
        <v>3441</v>
      </c>
      <c r="K1623" s="575" t="s">
        <v>3441</v>
      </c>
      <c r="L1623" s="575" t="s">
        <v>3441</v>
      </c>
      <c r="M1623" s="575" t="s">
        <v>3441</v>
      </c>
    </row>
    <row r="1624" spans="1:13" s="575" customFormat="1" x14ac:dyDescent="0.3">
      <c r="A1624" s="575">
        <v>526468</v>
      </c>
      <c r="B1624" s="575" t="s">
        <v>1885</v>
      </c>
      <c r="C1624" s="575" t="s">
        <v>3441</v>
      </c>
      <c r="D1624" s="575" t="s">
        <v>3441</v>
      </c>
      <c r="E1624" s="575" t="s">
        <v>3441</v>
      </c>
      <c r="F1624" s="575" t="s">
        <v>3441</v>
      </c>
      <c r="G1624" s="575" t="s">
        <v>3441</v>
      </c>
      <c r="H1624" s="575" t="s">
        <v>3441</v>
      </c>
      <c r="I1624" s="575" t="s">
        <v>3441</v>
      </c>
      <c r="J1624" s="575" t="s">
        <v>3441</v>
      </c>
      <c r="K1624" s="575" t="s">
        <v>3441</v>
      </c>
      <c r="L1624" s="575" t="s">
        <v>3441</v>
      </c>
      <c r="M1624" s="575" t="s">
        <v>3441</v>
      </c>
    </row>
    <row r="1625" spans="1:13" s="575" customFormat="1" x14ac:dyDescent="0.3">
      <c r="A1625" s="575">
        <v>526469</v>
      </c>
      <c r="B1625" s="575" t="s">
        <v>1885</v>
      </c>
      <c r="C1625" s="575" t="s">
        <v>3441</v>
      </c>
      <c r="D1625" s="575" t="s">
        <v>3441</v>
      </c>
      <c r="E1625" s="575" t="s">
        <v>3441</v>
      </c>
      <c r="F1625" s="575" t="s">
        <v>3441</v>
      </c>
      <c r="G1625" s="575" t="s">
        <v>3441</v>
      </c>
      <c r="H1625" s="575" t="s">
        <v>3441</v>
      </c>
      <c r="I1625" s="575" t="s">
        <v>3441</v>
      </c>
      <c r="J1625" s="575" t="s">
        <v>3441</v>
      </c>
      <c r="K1625" s="575" t="s">
        <v>3441</v>
      </c>
      <c r="L1625" s="575" t="s">
        <v>3441</v>
      </c>
      <c r="M1625" s="575" t="s">
        <v>3441</v>
      </c>
    </row>
    <row r="1626" spans="1:13" s="575" customFormat="1" x14ac:dyDescent="0.3">
      <c r="A1626" s="575">
        <v>526470</v>
      </c>
      <c r="B1626" s="575" t="s">
        <v>1885</v>
      </c>
      <c r="C1626" s="575" t="s">
        <v>3441</v>
      </c>
      <c r="D1626" s="575" t="s">
        <v>3441</v>
      </c>
      <c r="E1626" s="575" t="s">
        <v>3441</v>
      </c>
      <c r="F1626" s="575" t="s">
        <v>3441</v>
      </c>
      <c r="G1626" s="575" t="s">
        <v>3441</v>
      </c>
      <c r="H1626" s="575" t="s">
        <v>3441</v>
      </c>
      <c r="I1626" s="575" t="s">
        <v>3441</v>
      </c>
      <c r="J1626" s="575" t="s">
        <v>3441</v>
      </c>
      <c r="K1626" s="575" t="s">
        <v>3441</v>
      </c>
      <c r="L1626" s="575" t="s">
        <v>3441</v>
      </c>
      <c r="M1626" s="575" t="s">
        <v>3441</v>
      </c>
    </row>
    <row r="1627" spans="1:13" s="575" customFormat="1" x14ac:dyDescent="0.3">
      <c r="A1627" s="575">
        <v>526471</v>
      </c>
      <c r="B1627" s="575" t="s">
        <v>1885</v>
      </c>
      <c r="C1627" s="575" t="s">
        <v>3441</v>
      </c>
      <c r="D1627" s="575" t="s">
        <v>3441</v>
      </c>
      <c r="E1627" s="575" t="s">
        <v>3441</v>
      </c>
      <c r="F1627" s="575" t="s">
        <v>3441</v>
      </c>
      <c r="G1627" s="575" t="s">
        <v>3441</v>
      </c>
      <c r="H1627" s="575" t="s">
        <v>3441</v>
      </c>
      <c r="I1627" s="575" t="s">
        <v>3441</v>
      </c>
      <c r="J1627" s="575" t="s">
        <v>3441</v>
      </c>
      <c r="K1627" s="575" t="s">
        <v>3441</v>
      </c>
      <c r="L1627" s="575" t="s">
        <v>3441</v>
      </c>
      <c r="M1627" s="575" t="s">
        <v>3441</v>
      </c>
    </row>
    <row r="1628" spans="1:13" s="575" customFormat="1" x14ac:dyDescent="0.3">
      <c r="A1628" s="575">
        <v>526472</v>
      </c>
      <c r="B1628" s="575" t="s">
        <v>1885</v>
      </c>
      <c r="C1628" s="575" t="s">
        <v>3441</v>
      </c>
      <c r="D1628" s="575" t="s">
        <v>3441</v>
      </c>
      <c r="E1628" s="575" t="s">
        <v>3441</v>
      </c>
      <c r="F1628" s="575" t="s">
        <v>3441</v>
      </c>
      <c r="G1628" s="575" t="s">
        <v>3441</v>
      </c>
      <c r="H1628" s="575" t="s">
        <v>3441</v>
      </c>
      <c r="I1628" s="575" t="s">
        <v>3441</v>
      </c>
      <c r="J1628" s="575" t="s">
        <v>3441</v>
      </c>
      <c r="K1628" s="575" t="s">
        <v>3441</v>
      </c>
      <c r="L1628" s="575" t="s">
        <v>3441</v>
      </c>
      <c r="M1628" s="575" t="s">
        <v>3441</v>
      </c>
    </row>
    <row r="1629" spans="1:13" s="575" customFormat="1" x14ac:dyDescent="0.3">
      <c r="A1629" s="575">
        <v>526473</v>
      </c>
      <c r="B1629" s="575" t="s">
        <v>1885</v>
      </c>
      <c r="C1629" s="575" t="s">
        <v>3441</v>
      </c>
      <c r="D1629" s="575" t="s">
        <v>3441</v>
      </c>
      <c r="E1629" s="575" t="s">
        <v>3441</v>
      </c>
      <c r="F1629" s="575" t="s">
        <v>3441</v>
      </c>
      <c r="G1629" s="575" t="s">
        <v>3441</v>
      </c>
      <c r="H1629" s="575" t="s">
        <v>3441</v>
      </c>
      <c r="I1629" s="575" t="s">
        <v>3441</v>
      </c>
      <c r="J1629" s="575" t="s">
        <v>3441</v>
      </c>
      <c r="K1629" s="575" t="s">
        <v>3441</v>
      </c>
      <c r="L1629" s="575" t="s">
        <v>3441</v>
      </c>
      <c r="M1629" s="575" t="s">
        <v>3441</v>
      </c>
    </row>
    <row r="1630" spans="1:13" s="575" customFormat="1" x14ac:dyDescent="0.3">
      <c r="A1630" s="575">
        <v>526474</v>
      </c>
      <c r="B1630" s="575" t="s">
        <v>1885</v>
      </c>
      <c r="C1630" s="575" t="s">
        <v>3441</v>
      </c>
      <c r="D1630" s="575" t="s">
        <v>3441</v>
      </c>
      <c r="E1630" s="575" t="s">
        <v>3441</v>
      </c>
      <c r="F1630" s="575" t="s">
        <v>3441</v>
      </c>
      <c r="G1630" s="575" t="s">
        <v>3441</v>
      </c>
      <c r="H1630" s="575" t="s">
        <v>3441</v>
      </c>
      <c r="I1630" s="575" t="s">
        <v>3441</v>
      </c>
      <c r="J1630" s="575" t="s">
        <v>3441</v>
      </c>
      <c r="K1630" s="575" t="s">
        <v>3441</v>
      </c>
      <c r="L1630" s="575" t="s">
        <v>3441</v>
      </c>
      <c r="M1630" s="575" t="s">
        <v>3441</v>
      </c>
    </row>
    <row r="1631" spans="1:13" s="575" customFormat="1" x14ac:dyDescent="0.3">
      <c r="A1631" s="575">
        <v>526475</v>
      </c>
      <c r="B1631" s="575" t="s">
        <v>1885</v>
      </c>
      <c r="C1631" s="575" t="s">
        <v>3441</v>
      </c>
      <c r="D1631" s="575" t="s">
        <v>3441</v>
      </c>
      <c r="E1631" s="575" t="s">
        <v>3441</v>
      </c>
      <c r="F1631" s="575" t="s">
        <v>3441</v>
      </c>
      <c r="G1631" s="575" t="s">
        <v>3441</v>
      </c>
      <c r="H1631" s="575" t="s">
        <v>3441</v>
      </c>
      <c r="I1631" s="575" t="s">
        <v>3441</v>
      </c>
      <c r="J1631" s="575" t="s">
        <v>3441</v>
      </c>
      <c r="K1631" s="575" t="s">
        <v>3441</v>
      </c>
      <c r="L1631" s="575" t="s">
        <v>3441</v>
      </c>
      <c r="M1631" s="575" t="s">
        <v>3441</v>
      </c>
    </row>
    <row r="1632" spans="1:13" s="575" customFormat="1" x14ac:dyDescent="0.3">
      <c r="A1632" s="575">
        <v>526476</v>
      </c>
      <c r="B1632" s="575" t="s">
        <v>1885</v>
      </c>
      <c r="C1632" s="575" t="s">
        <v>3441</v>
      </c>
      <c r="D1632" s="575" t="s">
        <v>3441</v>
      </c>
      <c r="E1632" s="575" t="s">
        <v>3441</v>
      </c>
      <c r="F1632" s="575" t="s">
        <v>3441</v>
      </c>
      <c r="G1632" s="575" t="s">
        <v>3441</v>
      </c>
      <c r="H1632" s="575" t="s">
        <v>3441</v>
      </c>
      <c r="I1632" s="575" t="s">
        <v>3441</v>
      </c>
      <c r="J1632" s="575" t="s">
        <v>3441</v>
      </c>
      <c r="K1632" s="575" t="s">
        <v>3441</v>
      </c>
      <c r="L1632" s="575" t="s">
        <v>3441</v>
      </c>
      <c r="M1632" s="575" t="s">
        <v>3441</v>
      </c>
    </row>
    <row r="1633" spans="1:13" s="575" customFormat="1" x14ac:dyDescent="0.3">
      <c r="A1633" s="575">
        <v>526477</v>
      </c>
      <c r="B1633" s="575" t="s">
        <v>1885</v>
      </c>
      <c r="C1633" s="575" t="s">
        <v>3441</v>
      </c>
      <c r="D1633" s="575" t="s">
        <v>3441</v>
      </c>
      <c r="E1633" s="575" t="s">
        <v>3441</v>
      </c>
      <c r="F1633" s="575" t="s">
        <v>3441</v>
      </c>
      <c r="G1633" s="575" t="s">
        <v>3441</v>
      </c>
      <c r="H1633" s="575" t="s">
        <v>3441</v>
      </c>
      <c r="I1633" s="575" t="s">
        <v>3441</v>
      </c>
      <c r="J1633" s="575" t="s">
        <v>3441</v>
      </c>
      <c r="K1633" s="575" t="s">
        <v>3441</v>
      </c>
      <c r="L1633" s="575" t="s">
        <v>3441</v>
      </c>
      <c r="M1633" s="575" t="s">
        <v>3441</v>
      </c>
    </row>
    <row r="1634" spans="1:13" s="575" customFormat="1" x14ac:dyDescent="0.3">
      <c r="A1634" s="575">
        <v>526478</v>
      </c>
      <c r="B1634" s="575" t="s">
        <v>1885</v>
      </c>
      <c r="C1634" s="575" t="s">
        <v>3441</v>
      </c>
      <c r="D1634" s="575" t="s">
        <v>3441</v>
      </c>
      <c r="E1634" s="575" t="s">
        <v>3441</v>
      </c>
      <c r="F1634" s="575" t="s">
        <v>3441</v>
      </c>
      <c r="G1634" s="575" t="s">
        <v>3441</v>
      </c>
      <c r="H1634" s="575" t="s">
        <v>3441</v>
      </c>
      <c r="I1634" s="575" t="s">
        <v>3441</v>
      </c>
      <c r="J1634" s="575" t="s">
        <v>3441</v>
      </c>
      <c r="K1634" s="575" t="s">
        <v>3441</v>
      </c>
      <c r="L1634" s="575" t="s">
        <v>3441</v>
      </c>
      <c r="M1634" s="575" t="s">
        <v>3441</v>
      </c>
    </row>
    <row r="1635" spans="1:13" s="575" customFormat="1" x14ac:dyDescent="0.3">
      <c r="A1635" s="575">
        <v>526479</v>
      </c>
      <c r="B1635" s="575" t="s">
        <v>1885</v>
      </c>
      <c r="C1635" s="575" t="s">
        <v>3441</v>
      </c>
      <c r="D1635" s="575" t="s">
        <v>3441</v>
      </c>
      <c r="E1635" s="575" t="s">
        <v>3441</v>
      </c>
      <c r="F1635" s="575" t="s">
        <v>3441</v>
      </c>
      <c r="G1635" s="575" t="s">
        <v>3441</v>
      </c>
      <c r="H1635" s="575" t="s">
        <v>3441</v>
      </c>
      <c r="I1635" s="575" t="s">
        <v>3441</v>
      </c>
      <c r="J1635" s="575" t="s">
        <v>3441</v>
      </c>
      <c r="K1635" s="575" t="s">
        <v>3441</v>
      </c>
      <c r="L1635" s="575" t="s">
        <v>3441</v>
      </c>
      <c r="M1635" s="575" t="s">
        <v>3441</v>
      </c>
    </row>
    <row r="1636" spans="1:13" s="575" customFormat="1" x14ac:dyDescent="0.3">
      <c r="A1636" s="575">
        <v>526480</v>
      </c>
      <c r="B1636" s="575" t="s">
        <v>1885</v>
      </c>
      <c r="C1636" s="575" t="s">
        <v>3441</v>
      </c>
      <c r="D1636" s="575" t="s">
        <v>3441</v>
      </c>
      <c r="E1636" s="575" t="s">
        <v>3441</v>
      </c>
      <c r="F1636" s="575" t="s">
        <v>3441</v>
      </c>
      <c r="G1636" s="575" t="s">
        <v>3441</v>
      </c>
      <c r="H1636" s="575" t="s">
        <v>3441</v>
      </c>
      <c r="I1636" s="575" t="s">
        <v>3441</v>
      </c>
      <c r="J1636" s="575" t="s">
        <v>3441</v>
      </c>
      <c r="K1636" s="575" t="s">
        <v>3441</v>
      </c>
      <c r="L1636" s="575" t="s">
        <v>3441</v>
      </c>
      <c r="M1636" s="575" t="s">
        <v>3441</v>
      </c>
    </row>
    <row r="1637" spans="1:13" s="575" customFormat="1" x14ac:dyDescent="0.3">
      <c r="A1637" s="575">
        <v>526481</v>
      </c>
      <c r="B1637" s="575" t="s">
        <v>1885</v>
      </c>
      <c r="C1637" s="575" t="s">
        <v>3441</v>
      </c>
      <c r="D1637" s="575" t="s">
        <v>3441</v>
      </c>
      <c r="E1637" s="575" t="s">
        <v>3441</v>
      </c>
      <c r="F1637" s="575" t="s">
        <v>3441</v>
      </c>
      <c r="G1637" s="575" t="s">
        <v>3441</v>
      </c>
      <c r="H1637" s="575" t="s">
        <v>3441</v>
      </c>
      <c r="I1637" s="575" t="s">
        <v>3441</v>
      </c>
      <c r="J1637" s="575" t="s">
        <v>3441</v>
      </c>
      <c r="K1637" s="575" t="s">
        <v>3441</v>
      </c>
      <c r="L1637" s="575" t="s">
        <v>3441</v>
      </c>
      <c r="M1637" s="575" t="s">
        <v>3441</v>
      </c>
    </row>
    <row r="1638" spans="1:13" s="575" customFormat="1" x14ac:dyDescent="0.3">
      <c r="A1638" s="575">
        <v>526482</v>
      </c>
      <c r="B1638" s="575" t="s">
        <v>1885</v>
      </c>
      <c r="C1638" s="575" t="s">
        <v>3441</v>
      </c>
      <c r="D1638" s="575" t="s">
        <v>3441</v>
      </c>
      <c r="E1638" s="575" t="s">
        <v>3441</v>
      </c>
      <c r="F1638" s="575" t="s">
        <v>3441</v>
      </c>
      <c r="G1638" s="575" t="s">
        <v>3441</v>
      </c>
      <c r="H1638" s="575" t="s">
        <v>3441</v>
      </c>
      <c r="I1638" s="575" t="s">
        <v>3441</v>
      </c>
      <c r="J1638" s="575" t="s">
        <v>3441</v>
      </c>
      <c r="K1638" s="575" t="s">
        <v>3441</v>
      </c>
      <c r="L1638" s="575" t="s">
        <v>3441</v>
      </c>
      <c r="M1638" s="575" t="s">
        <v>3441</v>
      </c>
    </row>
    <row r="1639" spans="1:13" s="575" customFormat="1" x14ac:dyDescent="0.3">
      <c r="A1639" s="575">
        <v>526483</v>
      </c>
      <c r="B1639" s="575" t="s">
        <v>1885</v>
      </c>
      <c r="C1639" s="575" t="s">
        <v>3441</v>
      </c>
      <c r="D1639" s="575" t="s">
        <v>3441</v>
      </c>
      <c r="E1639" s="575" t="s">
        <v>3441</v>
      </c>
      <c r="F1639" s="575" t="s">
        <v>3441</v>
      </c>
      <c r="G1639" s="575" t="s">
        <v>3441</v>
      </c>
      <c r="H1639" s="575" t="s">
        <v>3441</v>
      </c>
      <c r="I1639" s="575" t="s">
        <v>3441</v>
      </c>
      <c r="J1639" s="575" t="s">
        <v>3441</v>
      </c>
      <c r="K1639" s="575" t="s">
        <v>3441</v>
      </c>
      <c r="L1639" s="575" t="s">
        <v>3441</v>
      </c>
      <c r="M1639" s="575" t="s">
        <v>3441</v>
      </c>
    </row>
    <row r="1640" spans="1:13" s="575" customFormat="1" x14ac:dyDescent="0.3">
      <c r="A1640" s="575">
        <v>526484</v>
      </c>
      <c r="B1640" s="575" t="s">
        <v>1885</v>
      </c>
      <c r="C1640" s="575" t="s">
        <v>3441</v>
      </c>
      <c r="D1640" s="575" t="s">
        <v>3441</v>
      </c>
      <c r="E1640" s="575" t="s">
        <v>3441</v>
      </c>
      <c r="F1640" s="575" t="s">
        <v>3441</v>
      </c>
      <c r="G1640" s="575" t="s">
        <v>3441</v>
      </c>
      <c r="H1640" s="575" t="s">
        <v>3441</v>
      </c>
      <c r="I1640" s="575" t="s">
        <v>3441</v>
      </c>
      <c r="J1640" s="575" t="s">
        <v>3441</v>
      </c>
      <c r="K1640" s="575" t="s">
        <v>3441</v>
      </c>
      <c r="L1640" s="575" t="s">
        <v>3441</v>
      </c>
      <c r="M1640" s="575" t="s">
        <v>3441</v>
      </c>
    </row>
    <row r="1641" spans="1:13" s="575" customFormat="1" x14ac:dyDescent="0.3">
      <c r="A1641" s="575">
        <v>526485</v>
      </c>
      <c r="B1641" s="575" t="s">
        <v>1885</v>
      </c>
      <c r="C1641" s="575" t="s">
        <v>3441</v>
      </c>
      <c r="D1641" s="575" t="s">
        <v>3441</v>
      </c>
      <c r="E1641" s="575" t="s">
        <v>3441</v>
      </c>
      <c r="F1641" s="575" t="s">
        <v>3441</v>
      </c>
      <c r="G1641" s="575" t="s">
        <v>3441</v>
      </c>
      <c r="H1641" s="575" t="s">
        <v>3441</v>
      </c>
      <c r="I1641" s="575" t="s">
        <v>3441</v>
      </c>
      <c r="J1641" s="575" t="s">
        <v>3441</v>
      </c>
      <c r="K1641" s="575" t="s">
        <v>3441</v>
      </c>
      <c r="L1641" s="575" t="s">
        <v>3441</v>
      </c>
      <c r="M1641" s="575" t="s">
        <v>3441</v>
      </c>
    </row>
    <row r="1642" spans="1:13" s="575" customFormat="1" x14ac:dyDescent="0.3">
      <c r="A1642" s="575">
        <v>526486</v>
      </c>
      <c r="B1642" s="575" t="s">
        <v>1885</v>
      </c>
      <c r="C1642" s="575" t="s">
        <v>3441</v>
      </c>
      <c r="D1642" s="575" t="s">
        <v>3441</v>
      </c>
      <c r="E1642" s="575" t="s">
        <v>3441</v>
      </c>
      <c r="F1642" s="575" t="s">
        <v>3441</v>
      </c>
      <c r="G1642" s="575" t="s">
        <v>3441</v>
      </c>
      <c r="H1642" s="575" t="s">
        <v>3441</v>
      </c>
      <c r="I1642" s="575" t="s">
        <v>3441</v>
      </c>
      <c r="J1642" s="575" t="s">
        <v>3441</v>
      </c>
      <c r="K1642" s="575" t="s">
        <v>3441</v>
      </c>
      <c r="L1642" s="575" t="s">
        <v>3441</v>
      </c>
      <c r="M1642" s="575" t="s">
        <v>3441</v>
      </c>
    </row>
    <row r="1643" spans="1:13" s="575" customFormat="1" x14ac:dyDescent="0.3">
      <c r="A1643" s="575">
        <v>526487</v>
      </c>
      <c r="B1643" s="575" t="s">
        <v>1885</v>
      </c>
      <c r="C1643" s="575" t="s">
        <v>3441</v>
      </c>
      <c r="D1643" s="575" t="s">
        <v>3441</v>
      </c>
      <c r="E1643" s="575" t="s">
        <v>3441</v>
      </c>
      <c r="F1643" s="575" t="s">
        <v>3441</v>
      </c>
      <c r="G1643" s="575" t="s">
        <v>3441</v>
      </c>
      <c r="H1643" s="575" t="s">
        <v>3441</v>
      </c>
      <c r="I1643" s="575" t="s">
        <v>3441</v>
      </c>
      <c r="J1643" s="575" t="s">
        <v>3441</v>
      </c>
      <c r="K1643" s="575" t="s">
        <v>3441</v>
      </c>
      <c r="L1643" s="575" t="s">
        <v>3441</v>
      </c>
      <c r="M1643" s="575" t="s">
        <v>3441</v>
      </c>
    </row>
    <row r="1644" spans="1:13" s="575" customFormat="1" x14ac:dyDescent="0.3">
      <c r="A1644" s="575">
        <v>526488</v>
      </c>
      <c r="B1644" s="575" t="s">
        <v>1885</v>
      </c>
      <c r="C1644" s="575" t="s">
        <v>3441</v>
      </c>
      <c r="D1644" s="575" t="s">
        <v>3441</v>
      </c>
      <c r="E1644" s="575" t="s">
        <v>3441</v>
      </c>
      <c r="F1644" s="575" t="s">
        <v>3441</v>
      </c>
      <c r="G1644" s="575" t="s">
        <v>3441</v>
      </c>
      <c r="H1644" s="575" t="s">
        <v>3441</v>
      </c>
      <c r="I1644" s="575" t="s">
        <v>3441</v>
      </c>
      <c r="J1644" s="575" t="s">
        <v>3441</v>
      </c>
      <c r="K1644" s="575" t="s">
        <v>3441</v>
      </c>
      <c r="L1644" s="575" t="s">
        <v>3441</v>
      </c>
      <c r="M1644" s="575" t="s">
        <v>3441</v>
      </c>
    </row>
    <row r="1645" spans="1:13" s="575" customFormat="1" x14ac:dyDescent="0.3">
      <c r="A1645" s="575">
        <v>526489</v>
      </c>
      <c r="B1645" s="575" t="s">
        <v>1885</v>
      </c>
      <c r="C1645" s="575" t="s">
        <v>3441</v>
      </c>
      <c r="D1645" s="575" t="s">
        <v>3441</v>
      </c>
      <c r="E1645" s="575" t="s">
        <v>3441</v>
      </c>
      <c r="F1645" s="575" t="s">
        <v>3441</v>
      </c>
      <c r="G1645" s="575" t="s">
        <v>3441</v>
      </c>
      <c r="H1645" s="575" t="s">
        <v>3441</v>
      </c>
      <c r="I1645" s="575" t="s">
        <v>3441</v>
      </c>
      <c r="J1645" s="575" t="s">
        <v>3441</v>
      </c>
      <c r="K1645" s="575" t="s">
        <v>3441</v>
      </c>
      <c r="L1645" s="575" t="s">
        <v>3441</v>
      </c>
      <c r="M1645" s="575" t="s">
        <v>3441</v>
      </c>
    </row>
    <row r="1646" spans="1:13" s="575" customFormat="1" x14ac:dyDescent="0.3">
      <c r="A1646" s="575">
        <v>526490</v>
      </c>
      <c r="B1646" s="575" t="s">
        <v>1885</v>
      </c>
      <c r="C1646" s="575" t="s">
        <v>3441</v>
      </c>
      <c r="D1646" s="575" t="s">
        <v>3441</v>
      </c>
      <c r="E1646" s="575" t="s">
        <v>3441</v>
      </c>
      <c r="F1646" s="575" t="s">
        <v>3441</v>
      </c>
      <c r="G1646" s="575" t="s">
        <v>3441</v>
      </c>
      <c r="H1646" s="575" t="s">
        <v>3441</v>
      </c>
      <c r="I1646" s="575" t="s">
        <v>3441</v>
      </c>
      <c r="J1646" s="575" t="s">
        <v>3441</v>
      </c>
      <c r="K1646" s="575" t="s">
        <v>3441</v>
      </c>
      <c r="L1646" s="575" t="s">
        <v>3441</v>
      </c>
      <c r="M1646" s="575" t="s">
        <v>3441</v>
      </c>
    </row>
    <row r="1647" spans="1:13" s="575" customFormat="1" x14ac:dyDescent="0.3">
      <c r="A1647" s="575">
        <v>526491</v>
      </c>
      <c r="B1647" s="575" t="s">
        <v>1885</v>
      </c>
      <c r="C1647" s="575" t="s">
        <v>3441</v>
      </c>
      <c r="D1647" s="575" t="s">
        <v>3441</v>
      </c>
      <c r="E1647" s="575" t="s">
        <v>3441</v>
      </c>
      <c r="F1647" s="575" t="s">
        <v>3441</v>
      </c>
      <c r="G1647" s="575" t="s">
        <v>3441</v>
      </c>
      <c r="H1647" s="575" t="s">
        <v>3441</v>
      </c>
      <c r="I1647" s="575" t="s">
        <v>3441</v>
      </c>
      <c r="J1647" s="575" t="s">
        <v>3441</v>
      </c>
      <c r="K1647" s="575" t="s">
        <v>3441</v>
      </c>
      <c r="L1647" s="575" t="s">
        <v>3441</v>
      </c>
      <c r="M1647" s="575" t="s">
        <v>3441</v>
      </c>
    </row>
    <row r="1648" spans="1:13" s="575" customFormat="1" x14ac:dyDescent="0.3">
      <c r="A1648" s="575">
        <v>526492</v>
      </c>
      <c r="B1648" s="575" t="s">
        <v>1885</v>
      </c>
      <c r="C1648" s="575" t="s">
        <v>3441</v>
      </c>
      <c r="D1648" s="575" t="s">
        <v>3441</v>
      </c>
      <c r="E1648" s="575" t="s">
        <v>3441</v>
      </c>
      <c r="F1648" s="575" t="s">
        <v>3441</v>
      </c>
      <c r="G1648" s="575" t="s">
        <v>3441</v>
      </c>
      <c r="H1648" s="575" t="s">
        <v>3441</v>
      </c>
      <c r="I1648" s="575" t="s">
        <v>3441</v>
      </c>
      <c r="J1648" s="575" t="s">
        <v>3441</v>
      </c>
      <c r="K1648" s="575" t="s">
        <v>3441</v>
      </c>
      <c r="L1648" s="575" t="s">
        <v>3441</v>
      </c>
      <c r="M1648" s="575" t="s">
        <v>3441</v>
      </c>
    </row>
    <row r="1649" spans="1:13" s="575" customFormat="1" x14ac:dyDescent="0.3">
      <c r="A1649" s="575">
        <v>526493</v>
      </c>
      <c r="B1649" s="575" t="s">
        <v>1885</v>
      </c>
      <c r="C1649" s="575" t="s">
        <v>3441</v>
      </c>
      <c r="D1649" s="575" t="s">
        <v>3441</v>
      </c>
      <c r="E1649" s="575" t="s">
        <v>3441</v>
      </c>
      <c r="F1649" s="575" t="s">
        <v>3441</v>
      </c>
      <c r="G1649" s="575" t="s">
        <v>3441</v>
      </c>
      <c r="H1649" s="575" t="s">
        <v>3441</v>
      </c>
      <c r="I1649" s="575" t="s">
        <v>3441</v>
      </c>
      <c r="J1649" s="575" t="s">
        <v>3441</v>
      </c>
      <c r="K1649" s="575" t="s">
        <v>3441</v>
      </c>
      <c r="L1649" s="575" t="s">
        <v>3441</v>
      </c>
      <c r="M1649" s="575" t="s">
        <v>3441</v>
      </c>
    </row>
    <row r="1650" spans="1:13" s="575" customFormat="1" x14ac:dyDescent="0.3">
      <c r="A1650" s="575">
        <v>526494</v>
      </c>
      <c r="B1650" s="575" t="s">
        <v>1885</v>
      </c>
      <c r="C1650" s="575" t="s">
        <v>3441</v>
      </c>
      <c r="D1650" s="575" t="s">
        <v>3441</v>
      </c>
      <c r="E1650" s="575" t="s">
        <v>3441</v>
      </c>
      <c r="F1650" s="575" t="s">
        <v>3441</v>
      </c>
      <c r="G1650" s="575" t="s">
        <v>3441</v>
      </c>
      <c r="H1650" s="575" t="s">
        <v>3441</v>
      </c>
      <c r="I1650" s="575" t="s">
        <v>3441</v>
      </c>
      <c r="J1650" s="575" t="s">
        <v>3441</v>
      </c>
      <c r="K1650" s="575" t="s">
        <v>3441</v>
      </c>
      <c r="L1650" s="575" t="s">
        <v>3441</v>
      </c>
      <c r="M1650" s="575" t="s">
        <v>3441</v>
      </c>
    </row>
    <row r="1651" spans="1:13" s="575" customFormat="1" x14ac:dyDescent="0.3">
      <c r="A1651" s="575">
        <v>526495</v>
      </c>
      <c r="B1651" s="575" t="s">
        <v>1885</v>
      </c>
      <c r="C1651" s="575" t="s">
        <v>3441</v>
      </c>
      <c r="D1651" s="575" t="s">
        <v>3441</v>
      </c>
      <c r="E1651" s="575" t="s">
        <v>3441</v>
      </c>
      <c r="F1651" s="575" t="s">
        <v>3441</v>
      </c>
      <c r="G1651" s="575" t="s">
        <v>3441</v>
      </c>
      <c r="H1651" s="575" t="s">
        <v>3441</v>
      </c>
      <c r="I1651" s="575" t="s">
        <v>3441</v>
      </c>
      <c r="J1651" s="575" t="s">
        <v>3441</v>
      </c>
      <c r="K1651" s="575" t="s">
        <v>3441</v>
      </c>
      <c r="L1651" s="575" t="s">
        <v>3441</v>
      </c>
      <c r="M1651" s="575" t="s">
        <v>3441</v>
      </c>
    </row>
    <row r="1652" spans="1:13" s="575" customFormat="1" x14ac:dyDescent="0.3">
      <c r="A1652" s="575">
        <v>526496</v>
      </c>
      <c r="B1652" s="575" t="s">
        <v>1885</v>
      </c>
      <c r="C1652" s="575" t="s">
        <v>3441</v>
      </c>
      <c r="D1652" s="575" t="s">
        <v>3441</v>
      </c>
      <c r="E1652" s="575" t="s">
        <v>3441</v>
      </c>
      <c r="F1652" s="575" t="s">
        <v>3441</v>
      </c>
      <c r="G1652" s="575" t="s">
        <v>3441</v>
      </c>
      <c r="H1652" s="575" t="s">
        <v>3441</v>
      </c>
      <c r="I1652" s="575" t="s">
        <v>3441</v>
      </c>
      <c r="J1652" s="575" t="s">
        <v>3441</v>
      </c>
      <c r="K1652" s="575" t="s">
        <v>3441</v>
      </c>
      <c r="L1652" s="575" t="s">
        <v>3441</v>
      </c>
      <c r="M1652" s="575" t="s">
        <v>3441</v>
      </c>
    </row>
    <row r="1653" spans="1:13" s="575" customFormat="1" x14ac:dyDescent="0.3">
      <c r="A1653" s="575">
        <v>526497</v>
      </c>
      <c r="B1653" s="575" t="s">
        <v>1885</v>
      </c>
      <c r="C1653" s="575" t="s">
        <v>3441</v>
      </c>
      <c r="D1653" s="575" t="s">
        <v>3441</v>
      </c>
      <c r="E1653" s="575" t="s">
        <v>3441</v>
      </c>
      <c r="F1653" s="575" t="s">
        <v>3441</v>
      </c>
      <c r="G1653" s="575" t="s">
        <v>3441</v>
      </c>
      <c r="H1653" s="575" t="s">
        <v>3441</v>
      </c>
      <c r="I1653" s="575" t="s">
        <v>3441</v>
      </c>
      <c r="J1653" s="575" t="s">
        <v>3441</v>
      </c>
      <c r="K1653" s="575" t="s">
        <v>3441</v>
      </c>
      <c r="L1653" s="575" t="s">
        <v>3441</v>
      </c>
      <c r="M1653" s="575" t="s">
        <v>3441</v>
      </c>
    </row>
    <row r="1654" spans="1:13" s="575" customFormat="1" x14ac:dyDescent="0.3">
      <c r="A1654" s="575">
        <v>526498</v>
      </c>
      <c r="B1654" s="575" t="s">
        <v>1885</v>
      </c>
      <c r="C1654" s="575" t="s">
        <v>3441</v>
      </c>
      <c r="D1654" s="575" t="s">
        <v>3441</v>
      </c>
      <c r="E1654" s="575" t="s">
        <v>3441</v>
      </c>
      <c r="F1654" s="575" t="s">
        <v>3441</v>
      </c>
      <c r="G1654" s="575" t="s">
        <v>3441</v>
      </c>
      <c r="H1654" s="575" t="s">
        <v>3441</v>
      </c>
      <c r="I1654" s="575" t="s">
        <v>3441</v>
      </c>
      <c r="J1654" s="575" t="s">
        <v>3441</v>
      </c>
      <c r="K1654" s="575" t="s">
        <v>3441</v>
      </c>
      <c r="L1654" s="575" t="s">
        <v>3441</v>
      </c>
      <c r="M1654" s="575" t="s">
        <v>3441</v>
      </c>
    </row>
    <row r="1655" spans="1:13" s="575" customFormat="1" x14ac:dyDescent="0.3">
      <c r="A1655" s="575">
        <v>526499</v>
      </c>
      <c r="B1655" s="575" t="s">
        <v>1885</v>
      </c>
      <c r="C1655" s="575" t="s">
        <v>3441</v>
      </c>
      <c r="D1655" s="575" t="s">
        <v>3441</v>
      </c>
      <c r="E1655" s="575" t="s">
        <v>3441</v>
      </c>
      <c r="F1655" s="575" t="s">
        <v>3441</v>
      </c>
      <c r="G1655" s="575" t="s">
        <v>3441</v>
      </c>
      <c r="H1655" s="575" t="s">
        <v>3441</v>
      </c>
      <c r="I1655" s="575" t="s">
        <v>3441</v>
      </c>
      <c r="J1655" s="575" t="s">
        <v>3441</v>
      </c>
      <c r="K1655" s="575" t="s">
        <v>3441</v>
      </c>
      <c r="L1655" s="575" t="s">
        <v>3441</v>
      </c>
      <c r="M1655" s="575" t="s">
        <v>3441</v>
      </c>
    </row>
    <row r="1656" spans="1:13" s="575" customFormat="1" x14ac:dyDescent="0.3">
      <c r="A1656" s="575">
        <v>526500</v>
      </c>
      <c r="B1656" s="575" t="s">
        <v>1885</v>
      </c>
      <c r="C1656" s="575" t="s">
        <v>3441</v>
      </c>
      <c r="D1656" s="575" t="s">
        <v>3441</v>
      </c>
      <c r="E1656" s="575" t="s">
        <v>3441</v>
      </c>
      <c r="F1656" s="575" t="s">
        <v>3441</v>
      </c>
      <c r="G1656" s="575" t="s">
        <v>3441</v>
      </c>
      <c r="H1656" s="575" t="s">
        <v>3441</v>
      </c>
      <c r="I1656" s="575" t="s">
        <v>3441</v>
      </c>
      <c r="J1656" s="575" t="s">
        <v>3441</v>
      </c>
      <c r="K1656" s="575" t="s">
        <v>3441</v>
      </c>
      <c r="L1656" s="575" t="s">
        <v>3441</v>
      </c>
      <c r="M1656" s="575" t="s">
        <v>3441</v>
      </c>
    </row>
    <row r="1657" spans="1:13" s="575" customFormat="1" x14ac:dyDescent="0.3">
      <c r="A1657" s="575">
        <v>526501</v>
      </c>
      <c r="B1657" s="575" t="s">
        <v>1885</v>
      </c>
      <c r="C1657" s="575" t="s">
        <v>3441</v>
      </c>
      <c r="D1657" s="575" t="s">
        <v>3441</v>
      </c>
      <c r="E1657" s="575" t="s">
        <v>3441</v>
      </c>
      <c r="F1657" s="575" t="s">
        <v>3441</v>
      </c>
      <c r="G1657" s="575" t="s">
        <v>3441</v>
      </c>
      <c r="H1657" s="575" t="s">
        <v>3441</v>
      </c>
      <c r="I1657" s="575" t="s">
        <v>3441</v>
      </c>
      <c r="J1657" s="575" t="s">
        <v>3441</v>
      </c>
      <c r="K1657" s="575" t="s">
        <v>3441</v>
      </c>
      <c r="L1657" s="575" t="s">
        <v>3441</v>
      </c>
      <c r="M1657" s="575" t="s">
        <v>3441</v>
      </c>
    </row>
    <row r="1658" spans="1:13" s="575" customFormat="1" x14ac:dyDescent="0.3">
      <c r="A1658" s="575">
        <v>526502</v>
      </c>
      <c r="B1658" s="575" t="s">
        <v>1885</v>
      </c>
      <c r="C1658" s="575" t="s">
        <v>3441</v>
      </c>
      <c r="D1658" s="575" t="s">
        <v>3441</v>
      </c>
      <c r="E1658" s="575" t="s">
        <v>3441</v>
      </c>
      <c r="F1658" s="575" t="s">
        <v>3441</v>
      </c>
      <c r="G1658" s="575" t="s">
        <v>3441</v>
      </c>
      <c r="H1658" s="575" t="s">
        <v>3441</v>
      </c>
      <c r="I1658" s="575" t="s">
        <v>3441</v>
      </c>
      <c r="J1658" s="575" t="s">
        <v>3441</v>
      </c>
      <c r="K1658" s="575" t="s">
        <v>3441</v>
      </c>
      <c r="L1658" s="575" t="s">
        <v>3441</v>
      </c>
      <c r="M1658" s="575" t="s">
        <v>3441</v>
      </c>
    </row>
    <row r="1659" spans="1:13" s="575" customFormat="1" x14ac:dyDescent="0.3">
      <c r="A1659" s="575">
        <v>526503</v>
      </c>
      <c r="B1659" s="575" t="s">
        <v>1885</v>
      </c>
      <c r="C1659" s="575" t="s">
        <v>3441</v>
      </c>
      <c r="D1659" s="575" t="s">
        <v>3441</v>
      </c>
      <c r="E1659" s="575" t="s">
        <v>3441</v>
      </c>
      <c r="F1659" s="575" t="s">
        <v>3441</v>
      </c>
      <c r="G1659" s="575" t="s">
        <v>3441</v>
      </c>
      <c r="H1659" s="575" t="s">
        <v>3441</v>
      </c>
      <c r="I1659" s="575" t="s">
        <v>3441</v>
      </c>
      <c r="J1659" s="575" t="s">
        <v>3441</v>
      </c>
      <c r="K1659" s="575" t="s">
        <v>3441</v>
      </c>
      <c r="L1659" s="575" t="s">
        <v>3441</v>
      </c>
      <c r="M1659" s="575" t="s">
        <v>3441</v>
      </c>
    </row>
    <row r="1660" spans="1:13" s="575" customFormat="1" x14ac:dyDescent="0.3">
      <c r="A1660" s="575">
        <v>526504</v>
      </c>
      <c r="B1660" s="575" t="s">
        <v>1885</v>
      </c>
      <c r="C1660" s="575" t="s">
        <v>3441</v>
      </c>
      <c r="D1660" s="575" t="s">
        <v>3441</v>
      </c>
      <c r="E1660" s="575" t="s">
        <v>3441</v>
      </c>
      <c r="F1660" s="575" t="s">
        <v>3441</v>
      </c>
      <c r="G1660" s="575" t="s">
        <v>3441</v>
      </c>
      <c r="H1660" s="575" t="s">
        <v>3441</v>
      </c>
      <c r="I1660" s="575" t="s">
        <v>3441</v>
      </c>
      <c r="J1660" s="575" t="s">
        <v>3441</v>
      </c>
      <c r="K1660" s="575" t="s">
        <v>3441</v>
      </c>
      <c r="L1660" s="575" t="s">
        <v>3441</v>
      </c>
      <c r="M1660" s="575" t="s">
        <v>3441</v>
      </c>
    </row>
    <row r="1661" spans="1:13" s="575" customFormat="1" x14ac:dyDescent="0.3">
      <c r="A1661" s="575">
        <v>526505</v>
      </c>
      <c r="B1661" s="575" t="s">
        <v>1885</v>
      </c>
      <c r="C1661" s="575" t="s">
        <v>3441</v>
      </c>
      <c r="D1661" s="575" t="s">
        <v>3441</v>
      </c>
      <c r="E1661" s="575" t="s">
        <v>3441</v>
      </c>
      <c r="F1661" s="575" t="s">
        <v>3441</v>
      </c>
      <c r="G1661" s="575" t="s">
        <v>3441</v>
      </c>
      <c r="H1661" s="575" t="s">
        <v>3441</v>
      </c>
      <c r="I1661" s="575" t="s">
        <v>3441</v>
      </c>
      <c r="J1661" s="575" t="s">
        <v>3441</v>
      </c>
      <c r="K1661" s="575" t="s">
        <v>3441</v>
      </c>
      <c r="L1661" s="575" t="s">
        <v>3441</v>
      </c>
      <c r="M1661" s="575" t="s">
        <v>3441</v>
      </c>
    </row>
    <row r="1662" spans="1:13" s="575" customFormat="1" x14ac:dyDescent="0.3">
      <c r="A1662" s="575">
        <v>526506</v>
      </c>
      <c r="B1662" s="575" t="s">
        <v>1885</v>
      </c>
      <c r="C1662" s="575" t="s">
        <v>3441</v>
      </c>
      <c r="D1662" s="575" t="s">
        <v>3441</v>
      </c>
      <c r="E1662" s="575" t="s">
        <v>3441</v>
      </c>
      <c r="F1662" s="575" t="s">
        <v>3441</v>
      </c>
      <c r="G1662" s="575" t="s">
        <v>3441</v>
      </c>
      <c r="H1662" s="575" t="s">
        <v>3441</v>
      </c>
      <c r="I1662" s="575" t="s">
        <v>3441</v>
      </c>
      <c r="J1662" s="575" t="s">
        <v>3441</v>
      </c>
      <c r="K1662" s="575" t="s">
        <v>3441</v>
      </c>
      <c r="L1662" s="575" t="s">
        <v>3441</v>
      </c>
      <c r="M1662" s="575" t="s">
        <v>3441</v>
      </c>
    </row>
    <row r="1663" spans="1:13" s="575" customFormat="1" x14ac:dyDescent="0.3">
      <c r="A1663" s="575">
        <v>526507</v>
      </c>
      <c r="B1663" s="575" t="s">
        <v>1885</v>
      </c>
      <c r="C1663" s="575" t="s">
        <v>3441</v>
      </c>
      <c r="D1663" s="575" t="s">
        <v>3441</v>
      </c>
      <c r="E1663" s="575" t="s">
        <v>3441</v>
      </c>
      <c r="F1663" s="575" t="s">
        <v>3441</v>
      </c>
      <c r="G1663" s="575" t="s">
        <v>3441</v>
      </c>
      <c r="H1663" s="575" t="s">
        <v>3441</v>
      </c>
      <c r="I1663" s="575" t="s">
        <v>3441</v>
      </c>
      <c r="J1663" s="575" t="s">
        <v>3441</v>
      </c>
      <c r="K1663" s="575" t="s">
        <v>3441</v>
      </c>
      <c r="L1663" s="575" t="s">
        <v>3441</v>
      </c>
      <c r="M1663" s="575" t="s">
        <v>3441</v>
      </c>
    </row>
    <row r="1664" spans="1:13" s="575" customFormat="1" x14ac:dyDescent="0.3">
      <c r="A1664" s="575">
        <v>526508</v>
      </c>
      <c r="B1664" s="575" t="s">
        <v>1885</v>
      </c>
      <c r="C1664" s="575" t="s">
        <v>3441</v>
      </c>
      <c r="D1664" s="575" t="s">
        <v>3441</v>
      </c>
      <c r="E1664" s="575" t="s">
        <v>3441</v>
      </c>
      <c r="F1664" s="575" t="s">
        <v>3441</v>
      </c>
      <c r="G1664" s="575" t="s">
        <v>3441</v>
      </c>
      <c r="H1664" s="575" t="s">
        <v>3441</v>
      </c>
      <c r="I1664" s="575" t="s">
        <v>3441</v>
      </c>
      <c r="J1664" s="575" t="s">
        <v>3441</v>
      </c>
      <c r="K1664" s="575" t="s">
        <v>3441</v>
      </c>
      <c r="L1664" s="575" t="s">
        <v>3441</v>
      </c>
      <c r="M1664" s="575" t="s">
        <v>3441</v>
      </c>
    </row>
    <row r="1665" spans="1:13" s="575" customFormat="1" x14ac:dyDescent="0.3">
      <c r="A1665" s="575">
        <v>526509</v>
      </c>
      <c r="B1665" s="575" t="s">
        <v>1885</v>
      </c>
      <c r="C1665" s="575" t="s">
        <v>3441</v>
      </c>
      <c r="D1665" s="575" t="s">
        <v>3441</v>
      </c>
      <c r="E1665" s="575" t="s">
        <v>3441</v>
      </c>
      <c r="F1665" s="575" t="s">
        <v>3441</v>
      </c>
      <c r="G1665" s="575" t="s">
        <v>3441</v>
      </c>
      <c r="H1665" s="575" t="s">
        <v>3441</v>
      </c>
      <c r="I1665" s="575" t="s">
        <v>3441</v>
      </c>
      <c r="J1665" s="575" t="s">
        <v>3441</v>
      </c>
      <c r="K1665" s="575" t="s">
        <v>3441</v>
      </c>
      <c r="L1665" s="575" t="s">
        <v>3441</v>
      </c>
      <c r="M1665" s="575" t="s">
        <v>3441</v>
      </c>
    </row>
    <row r="1666" spans="1:13" s="575" customFormat="1" x14ac:dyDescent="0.3">
      <c r="A1666" s="575">
        <v>526510</v>
      </c>
      <c r="B1666" s="575" t="s">
        <v>1885</v>
      </c>
      <c r="C1666" s="575" t="s">
        <v>3441</v>
      </c>
      <c r="D1666" s="575" t="s">
        <v>3441</v>
      </c>
      <c r="E1666" s="575" t="s">
        <v>3441</v>
      </c>
      <c r="F1666" s="575" t="s">
        <v>3441</v>
      </c>
      <c r="G1666" s="575" t="s">
        <v>3441</v>
      </c>
      <c r="H1666" s="575" t="s">
        <v>3441</v>
      </c>
      <c r="I1666" s="575" t="s">
        <v>3441</v>
      </c>
      <c r="J1666" s="575" t="s">
        <v>3441</v>
      </c>
      <c r="K1666" s="575" t="s">
        <v>3441</v>
      </c>
      <c r="L1666" s="575" t="s">
        <v>3441</v>
      </c>
      <c r="M1666" s="575" t="s">
        <v>3441</v>
      </c>
    </row>
    <row r="1667" spans="1:13" s="575" customFormat="1" x14ac:dyDescent="0.3">
      <c r="A1667" s="575">
        <v>526511</v>
      </c>
      <c r="B1667" s="575" t="s">
        <v>1885</v>
      </c>
      <c r="C1667" s="575" t="s">
        <v>3441</v>
      </c>
      <c r="D1667" s="575" t="s">
        <v>3441</v>
      </c>
      <c r="E1667" s="575" t="s">
        <v>3441</v>
      </c>
      <c r="F1667" s="575" t="s">
        <v>3441</v>
      </c>
      <c r="G1667" s="575" t="s">
        <v>3441</v>
      </c>
      <c r="H1667" s="575" t="s">
        <v>3441</v>
      </c>
      <c r="I1667" s="575" t="s">
        <v>3441</v>
      </c>
      <c r="J1667" s="575" t="s">
        <v>3441</v>
      </c>
      <c r="K1667" s="575" t="s">
        <v>3441</v>
      </c>
      <c r="L1667" s="575" t="s">
        <v>3441</v>
      </c>
      <c r="M1667" s="575" t="s">
        <v>3441</v>
      </c>
    </row>
    <row r="1668" spans="1:13" s="575" customFormat="1" x14ac:dyDescent="0.3">
      <c r="A1668" s="575">
        <v>526512</v>
      </c>
      <c r="B1668" s="575" t="s">
        <v>1885</v>
      </c>
      <c r="C1668" s="575" t="s">
        <v>3441</v>
      </c>
      <c r="D1668" s="575" t="s">
        <v>3441</v>
      </c>
      <c r="E1668" s="575" t="s">
        <v>3441</v>
      </c>
      <c r="F1668" s="575" t="s">
        <v>3441</v>
      </c>
      <c r="G1668" s="575" t="s">
        <v>3441</v>
      </c>
      <c r="H1668" s="575" t="s">
        <v>3441</v>
      </c>
      <c r="I1668" s="575" t="s">
        <v>3441</v>
      </c>
      <c r="J1668" s="575" t="s">
        <v>3441</v>
      </c>
      <c r="K1668" s="575" t="s">
        <v>3441</v>
      </c>
      <c r="L1668" s="575" t="s">
        <v>3441</v>
      </c>
      <c r="M1668" s="575" t="s">
        <v>3441</v>
      </c>
    </row>
    <row r="1669" spans="1:13" s="575" customFormat="1" x14ac:dyDescent="0.3">
      <c r="A1669" s="575">
        <v>526513</v>
      </c>
      <c r="B1669" s="575" t="s">
        <v>1885</v>
      </c>
      <c r="C1669" s="575" t="s">
        <v>3441</v>
      </c>
      <c r="D1669" s="575" t="s">
        <v>3441</v>
      </c>
      <c r="E1669" s="575" t="s">
        <v>3441</v>
      </c>
      <c r="F1669" s="575" t="s">
        <v>3441</v>
      </c>
      <c r="G1669" s="575" t="s">
        <v>3441</v>
      </c>
      <c r="H1669" s="575" t="s">
        <v>3441</v>
      </c>
      <c r="I1669" s="575" t="s">
        <v>3441</v>
      </c>
      <c r="J1669" s="575" t="s">
        <v>3441</v>
      </c>
      <c r="K1669" s="575" t="s">
        <v>3441</v>
      </c>
      <c r="L1669" s="575" t="s">
        <v>3441</v>
      </c>
      <c r="M1669" s="575" t="s">
        <v>3441</v>
      </c>
    </row>
    <row r="1670" spans="1:13" s="575" customFormat="1" x14ac:dyDescent="0.3">
      <c r="A1670" s="575">
        <v>526514</v>
      </c>
      <c r="B1670" s="575" t="s">
        <v>1885</v>
      </c>
      <c r="C1670" s="575" t="s">
        <v>3441</v>
      </c>
      <c r="D1670" s="575" t="s">
        <v>3441</v>
      </c>
      <c r="E1670" s="575" t="s">
        <v>3441</v>
      </c>
      <c r="F1670" s="575" t="s">
        <v>3441</v>
      </c>
      <c r="G1670" s="575" t="s">
        <v>3441</v>
      </c>
      <c r="H1670" s="575" t="s">
        <v>3441</v>
      </c>
      <c r="I1670" s="575" t="s">
        <v>3441</v>
      </c>
      <c r="J1670" s="575" t="s">
        <v>3441</v>
      </c>
      <c r="K1670" s="575" t="s">
        <v>3441</v>
      </c>
      <c r="L1670" s="575" t="s">
        <v>3441</v>
      </c>
      <c r="M1670" s="575" t="s">
        <v>3441</v>
      </c>
    </row>
    <row r="1671" spans="1:13" s="575" customFormat="1" x14ac:dyDescent="0.3">
      <c r="A1671" s="575">
        <v>526515</v>
      </c>
      <c r="B1671" s="575" t="s">
        <v>1885</v>
      </c>
      <c r="C1671" s="575" t="s">
        <v>3441</v>
      </c>
      <c r="D1671" s="575" t="s">
        <v>3441</v>
      </c>
      <c r="E1671" s="575" t="s">
        <v>3441</v>
      </c>
      <c r="F1671" s="575" t="s">
        <v>3441</v>
      </c>
      <c r="G1671" s="575" t="s">
        <v>3441</v>
      </c>
      <c r="H1671" s="575" t="s">
        <v>3441</v>
      </c>
      <c r="I1671" s="575" t="s">
        <v>3441</v>
      </c>
      <c r="J1671" s="575" t="s">
        <v>3441</v>
      </c>
      <c r="K1671" s="575" t="s">
        <v>3441</v>
      </c>
      <c r="L1671" s="575" t="s">
        <v>3441</v>
      </c>
      <c r="M1671" s="575" t="s">
        <v>3441</v>
      </c>
    </row>
    <row r="1672" spans="1:13" s="575" customFormat="1" x14ac:dyDescent="0.3">
      <c r="A1672" s="575">
        <v>526516</v>
      </c>
      <c r="B1672" s="575" t="s">
        <v>1885</v>
      </c>
      <c r="C1672" s="575" t="s">
        <v>3441</v>
      </c>
      <c r="D1672" s="575" t="s">
        <v>3441</v>
      </c>
      <c r="E1672" s="575" t="s">
        <v>3441</v>
      </c>
      <c r="F1672" s="575" t="s">
        <v>3441</v>
      </c>
      <c r="G1672" s="575" t="s">
        <v>3441</v>
      </c>
      <c r="H1672" s="575" t="s">
        <v>3441</v>
      </c>
      <c r="I1672" s="575" t="s">
        <v>3441</v>
      </c>
      <c r="J1672" s="575" t="s">
        <v>3441</v>
      </c>
      <c r="K1672" s="575" t="s">
        <v>3441</v>
      </c>
      <c r="L1672" s="575" t="s">
        <v>3441</v>
      </c>
      <c r="M1672" s="575" t="s">
        <v>3441</v>
      </c>
    </row>
    <row r="1673" spans="1:13" s="575" customFormat="1" x14ac:dyDescent="0.3">
      <c r="A1673" s="575">
        <v>526517</v>
      </c>
      <c r="B1673" s="575" t="s">
        <v>1885</v>
      </c>
      <c r="C1673" s="575" t="s">
        <v>3441</v>
      </c>
      <c r="D1673" s="575" t="s">
        <v>3441</v>
      </c>
      <c r="E1673" s="575" t="s">
        <v>3441</v>
      </c>
      <c r="F1673" s="575" t="s">
        <v>3441</v>
      </c>
      <c r="G1673" s="575" t="s">
        <v>3441</v>
      </c>
      <c r="H1673" s="575" t="s">
        <v>3441</v>
      </c>
      <c r="I1673" s="575" t="s">
        <v>3441</v>
      </c>
      <c r="J1673" s="575" t="s">
        <v>3441</v>
      </c>
      <c r="K1673" s="575" t="s">
        <v>3441</v>
      </c>
      <c r="L1673" s="575" t="s">
        <v>3441</v>
      </c>
      <c r="M1673" s="575" t="s">
        <v>3441</v>
      </c>
    </row>
    <row r="1674" spans="1:13" s="575" customFormat="1" x14ac:dyDescent="0.3">
      <c r="A1674" s="575">
        <v>526518</v>
      </c>
      <c r="B1674" s="575" t="s">
        <v>1885</v>
      </c>
      <c r="C1674" s="575" t="s">
        <v>3441</v>
      </c>
      <c r="D1674" s="575" t="s">
        <v>3441</v>
      </c>
      <c r="E1674" s="575" t="s">
        <v>3441</v>
      </c>
      <c r="F1674" s="575" t="s">
        <v>3441</v>
      </c>
      <c r="G1674" s="575" t="s">
        <v>3441</v>
      </c>
      <c r="H1674" s="575" t="s">
        <v>3441</v>
      </c>
      <c r="I1674" s="575" t="s">
        <v>3441</v>
      </c>
      <c r="J1674" s="575" t="s">
        <v>3441</v>
      </c>
      <c r="K1674" s="575" t="s">
        <v>3441</v>
      </c>
      <c r="L1674" s="575" t="s">
        <v>3441</v>
      </c>
      <c r="M1674" s="575" t="s">
        <v>3441</v>
      </c>
    </row>
    <row r="1675" spans="1:13" s="575" customFormat="1" x14ac:dyDescent="0.3">
      <c r="A1675" s="575">
        <v>526519</v>
      </c>
      <c r="B1675" s="575" t="s">
        <v>1885</v>
      </c>
      <c r="C1675" s="575" t="s">
        <v>3441</v>
      </c>
      <c r="D1675" s="575" t="s">
        <v>3441</v>
      </c>
      <c r="E1675" s="575" t="s">
        <v>3441</v>
      </c>
      <c r="F1675" s="575" t="s">
        <v>3441</v>
      </c>
      <c r="G1675" s="575" t="s">
        <v>3441</v>
      </c>
      <c r="H1675" s="575" t="s">
        <v>3441</v>
      </c>
      <c r="I1675" s="575" t="s">
        <v>3441</v>
      </c>
      <c r="J1675" s="575" t="s">
        <v>3441</v>
      </c>
      <c r="K1675" s="575" t="s">
        <v>3441</v>
      </c>
      <c r="L1675" s="575" t="s">
        <v>3441</v>
      </c>
      <c r="M1675" s="575" t="s">
        <v>3441</v>
      </c>
    </row>
    <row r="1676" spans="1:13" s="575" customFormat="1" x14ac:dyDescent="0.3">
      <c r="A1676" s="575">
        <v>526520</v>
      </c>
      <c r="B1676" s="575" t="s">
        <v>1885</v>
      </c>
      <c r="C1676" s="575" t="s">
        <v>3441</v>
      </c>
      <c r="D1676" s="575" t="s">
        <v>3441</v>
      </c>
      <c r="E1676" s="575" t="s">
        <v>3441</v>
      </c>
      <c r="F1676" s="575" t="s">
        <v>3441</v>
      </c>
      <c r="G1676" s="575" t="s">
        <v>3441</v>
      </c>
      <c r="H1676" s="575" t="s">
        <v>3441</v>
      </c>
      <c r="I1676" s="575" t="s">
        <v>3441</v>
      </c>
      <c r="J1676" s="575" t="s">
        <v>3441</v>
      </c>
      <c r="K1676" s="575" t="s">
        <v>3441</v>
      </c>
      <c r="L1676" s="575" t="s">
        <v>3441</v>
      </c>
      <c r="M1676" s="575" t="s">
        <v>3441</v>
      </c>
    </row>
    <row r="1677" spans="1:13" s="575" customFormat="1" x14ac:dyDescent="0.3">
      <c r="A1677" s="575">
        <v>526521</v>
      </c>
      <c r="B1677" s="575" t="s">
        <v>1885</v>
      </c>
      <c r="C1677" s="575" t="s">
        <v>3441</v>
      </c>
      <c r="D1677" s="575" t="s">
        <v>3441</v>
      </c>
      <c r="E1677" s="575" t="s">
        <v>3441</v>
      </c>
      <c r="F1677" s="575" t="s">
        <v>3441</v>
      </c>
      <c r="G1677" s="575" t="s">
        <v>3441</v>
      </c>
      <c r="H1677" s="575" t="s">
        <v>3441</v>
      </c>
      <c r="I1677" s="575" t="s">
        <v>3441</v>
      </c>
      <c r="J1677" s="575" t="s">
        <v>3441</v>
      </c>
      <c r="K1677" s="575" t="s">
        <v>3441</v>
      </c>
      <c r="L1677" s="575" t="s">
        <v>3441</v>
      </c>
      <c r="M1677" s="575" t="s">
        <v>3441</v>
      </c>
    </row>
    <row r="1678" spans="1:13" s="575" customFormat="1" x14ac:dyDescent="0.3">
      <c r="A1678" s="575">
        <v>526522</v>
      </c>
      <c r="B1678" s="575" t="s">
        <v>1885</v>
      </c>
      <c r="C1678" s="575" t="s">
        <v>3441</v>
      </c>
      <c r="D1678" s="575" t="s">
        <v>3441</v>
      </c>
      <c r="E1678" s="575" t="s">
        <v>3441</v>
      </c>
      <c r="F1678" s="575" t="s">
        <v>3441</v>
      </c>
      <c r="G1678" s="575" t="s">
        <v>3441</v>
      </c>
      <c r="H1678" s="575" t="s">
        <v>3441</v>
      </c>
      <c r="I1678" s="575" t="s">
        <v>3441</v>
      </c>
      <c r="J1678" s="575" t="s">
        <v>3441</v>
      </c>
      <c r="K1678" s="575" t="s">
        <v>3441</v>
      </c>
      <c r="L1678" s="575" t="s">
        <v>3441</v>
      </c>
      <c r="M1678" s="575" t="s">
        <v>3441</v>
      </c>
    </row>
    <row r="1679" spans="1:13" s="575" customFormat="1" x14ac:dyDescent="0.3">
      <c r="A1679" s="575">
        <v>526523</v>
      </c>
      <c r="B1679" s="575" t="s">
        <v>1885</v>
      </c>
      <c r="C1679" s="575" t="s">
        <v>3441</v>
      </c>
      <c r="D1679" s="575" t="s">
        <v>3441</v>
      </c>
      <c r="E1679" s="575" t="s">
        <v>3441</v>
      </c>
      <c r="F1679" s="575" t="s">
        <v>3441</v>
      </c>
      <c r="G1679" s="575" t="s">
        <v>3441</v>
      </c>
      <c r="H1679" s="575" t="s">
        <v>3441</v>
      </c>
      <c r="I1679" s="575" t="s">
        <v>3441</v>
      </c>
      <c r="J1679" s="575" t="s">
        <v>3441</v>
      </c>
      <c r="K1679" s="575" t="s">
        <v>3441</v>
      </c>
      <c r="L1679" s="575" t="s">
        <v>3441</v>
      </c>
      <c r="M1679" s="575" t="s">
        <v>3441</v>
      </c>
    </row>
    <row r="1680" spans="1:13" s="575" customFormat="1" x14ac:dyDescent="0.3">
      <c r="A1680" s="575">
        <v>526524</v>
      </c>
      <c r="B1680" s="575" t="s">
        <v>1885</v>
      </c>
      <c r="C1680" s="575" t="s">
        <v>3441</v>
      </c>
      <c r="D1680" s="575" t="s">
        <v>3441</v>
      </c>
      <c r="E1680" s="575" t="s">
        <v>3441</v>
      </c>
      <c r="F1680" s="575" t="s">
        <v>3441</v>
      </c>
      <c r="G1680" s="575" t="s">
        <v>3441</v>
      </c>
      <c r="H1680" s="575" t="s">
        <v>3441</v>
      </c>
      <c r="I1680" s="575" t="s">
        <v>3441</v>
      </c>
      <c r="J1680" s="575" t="s">
        <v>3441</v>
      </c>
      <c r="K1680" s="575" t="s">
        <v>3441</v>
      </c>
      <c r="L1680" s="575" t="s">
        <v>3441</v>
      </c>
      <c r="M1680" s="575" t="s">
        <v>3441</v>
      </c>
    </row>
    <row r="1681" spans="1:13" s="575" customFormat="1" x14ac:dyDescent="0.3">
      <c r="A1681" s="575">
        <v>526525</v>
      </c>
      <c r="B1681" s="575" t="s">
        <v>1885</v>
      </c>
      <c r="C1681" s="575" t="s">
        <v>3441</v>
      </c>
      <c r="D1681" s="575" t="s">
        <v>3441</v>
      </c>
      <c r="E1681" s="575" t="s">
        <v>3441</v>
      </c>
      <c r="F1681" s="575" t="s">
        <v>3441</v>
      </c>
      <c r="G1681" s="575" t="s">
        <v>3441</v>
      </c>
      <c r="H1681" s="575" t="s">
        <v>3441</v>
      </c>
      <c r="I1681" s="575" t="s">
        <v>3441</v>
      </c>
      <c r="J1681" s="575" t="s">
        <v>3441</v>
      </c>
      <c r="K1681" s="575" t="s">
        <v>3441</v>
      </c>
      <c r="L1681" s="575" t="s">
        <v>3441</v>
      </c>
      <c r="M1681" s="575" t="s">
        <v>3441</v>
      </c>
    </row>
    <row r="1682" spans="1:13" s="575" customFormat="1" x14ac:dyDescent="0.3">
      <c r="A1682" s="575">
        <v>526526</v>
      </c>
      <c r="B1682" s="575" t="s">
        <v>1885</v>
      </c>
      <c r="C1682" s="575" t="s">
        <v>3441</v>
      </c>
      <c r="D1682" s="575" t="s">
        <v>3441</v>
      </c>
      <c r="E1682" s="575" t="s">
        <v>3441</v>
      </c>
      <c r="F1682" s="575" t="s">
        <v>3441</v>
      </c>
      <c r="G1682" s="575" t="s">
        <v>3441</v>
      </c>
      <c r="H1682" s="575" t="s">
        <v>3441</v>
      </c>
      <c r="I1682" s="575" t="s">
        <v>3441</v>
      </c>
      <c r="J1682" s="575" t="s">
        <v>3441</v>
      </c>
      <c r="K1682" s="575" t="s">
        <v>3441</v>
      </c>
      <c r="L1682" s="575" t="s">
        <v>3441</v>
      </c>
      <c r="M1682" s="575" t="s">
        <v>3441</v>
      </c>
    </row>
    <row r="1683" spans="1:13" s="575" customFormat="1" x14ac:dyDescent="0.3">
      <c r="A1683" s="575">
        <v>526527</v>
      </c>
      <c r="B1683" s="575" t="s">
        <v>1885</v>
      </c>
      <c r="C1683" s="575" t="s">
        <v>3441</v>
      </c>
      <c r="D1683" s="575" t="s">
        <v>3441</v>
      </c>
      <c r="E1683" s="575" t="s">
        <v>3441</v>
      </c>
      <c r="F1683" s="575" t="s">
        <v>3441</v>
      </c>
      <c r="G1683" s="575" t="s">
        <v>3441</v>
      </c>
      <c r="H1683" s="575" t="s">
        <v>3441</v>
      </c>
      <c r="I1683" s="575" t="s">
        <v>3441</v>
      </c>
      <c r="J1683" s="575" t="s">
        <v>3441</v>
      </c>
      <c r="K1683" s="575" t="s">
        <v>3441</v>
      </c>
      <c r="L1683" s="575" t="s">
        <v>3441</v>
      </c>
      <c r="M1683" s="575" t="s">
        <v>3441</v>
      </c>
    </row>
    <row r="1684" spans="1:13" s="575" customFormat="1" x14ac:dyDescent="0.3">
      <c r="A1684" s="575">
        <v>526528</v>
      </c>
      <c r="B1684" s="575" t="s">
        <v>1885</v>
      </c>
      <c r="C1684" s="575" t="s">
        <v>3441</v>
      </c>
      <c r="D1684" s="575" t="s">
        <v>3441</v>
      </c>
      <c r="E1684" s="575" t="s">
        <v>3441</v>
      </c>
      <c r="F1684" s="575" t="s">
        <v>3441</v>
      </c>
      <c r="G1684" s="575" t="s">
        <v>3441</v>
      </c>
      <c r="H1684" s="575" t="s">
        <v>3441</v>
      </c>
      <c r="I1684" s="575" t="s">
        <v>3441</v>
      </c>
      <c r="J1684" s="575" t="s">
        <v>3441</v>
      </c>
      <c r="K1684" s="575" t="s">
        <v>3441</v>
      </c>
      <c r="L1684" s="575" t="s">
        <v>3441</v>
      </c>
      <c r="M1684" s="575" t="s">
        <v>3441</v>
      </c>
    </row>
    <row r="1685" spans="1:13" s="575" customFormat="1" x14ac:dyDescent="0.3">
      <c r="A1685" s="575">
        <v>526529</v>
      </c>
      <c r="B1685" s="575" t="s">
        <v>1885</v>
      </c>
      <c r="C1685" s="575" t="s">
        <v>3441</v>
      </c>
      <c r="D1685" s="575" t="s">
        <v>3441</v>
      </c>
      <c r="E1685" s="575" t="s">
        <v>3441</v>
      </c>
      <c r="F1685" s="575" t="s">
        <v>3441</v>
      </c>
      <c r="G1685" s="575" t="s">
        <v>3441</v>
      </c>
      <c r="H1685" s="575" t="s">
        <v>3441</v>
      </c>
      <c r="I1685" s="575" t="s">
        <v>3441</v>
      </c>
      <c r="J1685" s="575" t="s">
        <v>3441</v>
      </c>
      <c r="K1685" s="575" t="s">
        <v>3441</v>
      </c>
      <c r="L1685" s="575" t="s">
        <v>3441</v>
      </c>
      <c r="M1685" s="575" t="s">
        <v>3441</v>
      </c>
    </row>
    <row r="1686" spans="1:13" s="575" customFormat="1" x14ac:dyDescent="0.3">
      <c r="A1686" s="575">
        <v>526530</v>
      </c>
      <c r="B1686" s="575" t="s">
        <v>1885</v>
      </c>
      <c r="C1686" s="575" t="s">
        <v>3441</v>
      </c>
      <c r="D1686" s="575" t="s">
        <v>3441</v>
      </c>
      <c r="E1686" s="575" t="s">
        <v>3441</v>
      </c>
      <c r="F1686" s="575" t="s">
        <v>3441</v>
      </c>
      <c r="G1686" s="575" t="s">
        <v>3441</v>
      </c>
      <c r="H1686" s="575" t="s">
        <v>3441</v>
      </c>
      <c r="I1686" s="575" t="s">
        <v>3441</v>
      </c>
      <c r="J1686" s="575" t="s">
        <v>3441</v>
      </c>
      <c r="K1686" s="575" t="s">
        <v>3441</v>
      </c>
      <c r="L1686" s="575" t="s">
        <v>3441</v>
      </c>
      <c r="M1686" s="575" t="s">
        <v>3441</v>
      </c>
    </row>
    <row r="1687" spans="1:13" s="575" customFormat="1" x14ac:dyDescent="0.3">
      <c r="A1687" s="575">
        <v>526531</v>
      </c>
      <c r="B1687" s="575" t="s">
        <v>1885</v>
      </c>
      <c r="C1687" s="575" t="s">
        <v>3441</v>
      </c>
      <c r="D1687" s="575" t="s">
        <v>3441</v>
      </c>
      <c r="E1687" s="575" t="s">
        <v>3441</v>
      </c>
      <c r="F1687" s="575" t="s">
        <v>3441</v>
      </c>
      <c r="G1687" s="575" t="s">
        <v>3441</v>
      </c>
      <c r="H1687" s="575" t="s">
        <v>3441</v>
      </c>
      <c r="I1687" s="575" t="s">
        <v>3441</v>
      </c>
      <c r="J1687" s="575" t="s">
        <v>3441</v>
      </c>
      <c r="K1687" s="575" t="s">
        <v>3441</v>
      </c>
      <c r="L1687" s="575" t="s">
        <v>3441</v>
      </c>
      <c r="M1687" s="575" t="s">
        <v>3441</v>
      </c>
    </row>
    <row r="1688" spans="1:13" s="575" customFormat="1" x14ac:dyDescent="0.3">
      <c r="A1688" s="575">
        <v>526532</v>
      </c>
      <c r="B1688" s="575" t="s">
        <v>1885</v>
      </c>
      <c r="C1688" s="575" t="s">
        <v>3441</v>
      </c>
      <c r="D1688" s="575" t="s">
        <v>3441</v>
      </c>
      <c r="E1688" s="575" t="s">
        <v>3441</v>
      </c>
      <c r="F1688" s="575" t="s">
        <v>3441</v>
      </c>
      <c r="G1688" s="575" t="s">
        <v>3441</v>
      </c>
      <c r="H1688" s="575" t="s">
        <v>3441</v>
      </c>
      <c r="I1688" s="575" t="s">
        <v>3441</v>
      </c>
      <c r="J1688" s="575" t="s">
        <v>3441</v>
      </c>
      <c r="K1688" s="575" t="s">
        <v>3441</v>
      </c>
      <c r="L1688" s="575" t="s">
        <v>3441</v>
      </c>
      <c r="M1688" s="575" t="s">
        <v>3441</v>
      </c>
    </row>
    <row r="1689" spans="1:13" s="575" customFormat="1" x14ac:dyDescent="0.3">
      <c r="A1689" s="575">
        <v>526533</v>
      </c>
      <c r="B1689" s="575" t="s">
        <v>1885</v>
      </c>
      <c r="C1689" s="575" t="s">
        <v>3441</v>
      </c>
      <c r="D1689" s="575" t="s">
        <v>3441</v>
      </c>
      <c r="E1689" s="575" t="s">
        <v>3441</v>
      </c>
      <c r="F1689" s="575" t="s">
        <v>3441</v>
      </c>
      <c r="G1689" s="575" t="s">
        <v>3441</v>
      </c>
      <c r="H1689" s="575" t="s">
        <v>3441</v>
      </c>
      <c r="I1689" s="575" t="s">
        <v>3441</v>
      </c>
      <c r="J1689" s="575" t="s">
        <v>3441</v>
      </c>
      <c r="K1689" s="575" t="s">
        <v>3441</v>
      </c>
      <c r="L1689" s="575" t="s">
        <v>3441</v>
      </c>
      <c r="M1689" s="575" t="s">
        <v>3441</v>
      </c>
    </row>
    <row r="1690" spans="1:13" s="575" customFormat="1" x14ac:dyDescent="0.3">
      <c r="A1690" s="575">
        <v>526534</v>
      </c>
      <c r="B1690" s="575" t="s">
        <v>1885</v>
      </c>
      <c r="C1690" s="575" t="s">
        <v>3441</v>
      </c>
      <c r="D1690" s="575" t="s">
        <v>3441</v>
      </c>
      <c r="E1690" s="575" t="s">
        <v>3441</v>
      </c>
      <c r="F1690" s="575" t="s">
        <v>3441</v>
      </c>
      <c r="G1690" s="575" t="s">
        <v>3441</v>
      </c>
      <c r="H1690" s="575" t="s">
        <v>3441</v>
      </c>
      <c r="I1690" s="575" t="s">
        <v>3441</v>
      </c>
      <c r="J1690" s="575" t="s">
        <v>3441</v>
      </c>
      <c r="K1690" s="575" t="s">
        <v>3441</v>
      </c>
      <c r="L1690" s="575" t="s">
        <v>3441</v>
      </c>
      <c r="M1690" s="575" t="s">
        <v>3441</v>
      </c>
    </row>
    <row r="1691" spans="1:13" s="575" customFormat="1" x14ac:dyDescent="0.3">
      <c r="A1691" s="575">
        <v>526535</v>
      </c>
      <c r="B1691" s="575" t="s">
        <v>1885</v>
      </c>
      <c r="C1691" s="575" t="s">
        <v>3441</v>
      </c>
      <c r="D1691" s="575" t="s">
        <v>3441</v>
      </c>
      <c r="E1691" s="575" t="s">
        <v>3441</v>
      </c>
      <c r="F1691" s="575" t="s">
        <v>3441</v>
      </c>
      <c r="G1691" s="575" t="s">
        <v>3441</v>
      </c>
      <c r="H1691" s="575" t="s">
        <v>3441</v>
      </c>
      <c r="I1691" s="575" t="s">
        <v>3441</v>
      </c>
      <c r="J1691" s="575" t="s">
        <v>3441</v>
      </c>
      <c r="K1691" s="575" t="s">
        <v>3441</v>
      </c>
      <c r="L1691" s="575" t="s">
        <v>3441</v>
      </c>
      <c r="M1691" s="575" t="s">
        <v>3441</v>
      </c>
    </row>
    <row r="1692" spans="1:13" s="575" customFormat="1" x14ac:dyDescent="0.3">
      <c r="A1692" s="575">
        <v>526536</v>
      </c>
      <c r="B1692" s="575" t="s">
        <v>1885</v>
      </c>
      <c r="C1692" s="575" t="s">
        <v>3441</v>
      </c>
      <c r="D1692" s="575" t="s">
        <v>3441</v>
      </c>
      <c r="E1692" s="575" t="s">
        <v>3441</v>
      </c>
      <c r="F1692" s="575" t="s">
        <v>3441</v>
      </c>
      <c r="G1692" s="575" t="s">
        <v>3441</v>
      </c>
      <c r="H1692" s="575" t="s">
        <v>3441</v>
      </c>
      <c r="I1692" s="575" t="s">
        <v>3441</v>
      </c>
      <c r="J1692" s="575" t="s">
        <v>3441</v>
      </c>
      <c r="K1692" s="575" t="s">
        <v>3441</v>
      </c>
      <c r="L1692" s="575" t="s">
        <v>3441</v>
      </c>
      <c r="M1692" s="575" t="s">
        <v>3441</v>
      </c>
    </row>
    <row r="1693" spans="1:13" s="575" customFormat="1" x14ac:dyDescent="0.3">
      <c r="A1693" s="575">
        <v>526537</v>
      </c>
      <c r="B1693" s="575" t="s">
        <v>1885</v>
      </c>
      <c r="C1693" s="575" t="s">
        <v>3441</v>
      </c>
      <c r="D1693" s="575" t="s">
        <v>3441</v>
      </c>
      <c r="E1693" s="575" t="s">
        <v>3441</v>
      </c>
      <c r="F1693" s="575" t="s">
        <v>3441</v>
      </c>
      <c r="G1693" s="575" t="s">
        <v>3441</v>
      </c>
      <c r="H1693" s="575" t="s">
        <v>3441</v>
      </c>
      <c r="I1693" s="575" t="s">
        <v>3441</v>
      </c>
      <c r="J1693" s="575" t="s">
        <v>3441</v>
      </c>
      <c r="K1693" s="575" t="s">
        <v>3441</v>
      </c>
      <c r="L1693" s="575" t="s">
        <v>3441</v>
      </c>
      <c r="M1693" s="575" t="s">
        <v>3441</v>
      </c>
    </row>
    <row r="1694" spans="1:13" s="575" customFormat="1" x14ac:dyDescent="0.3">
      <c r="A1694" s="575">
        <v>526538</v>
      </c>
      <c r="B1694" s="575" t="s">
        <v>1885</v>
      </c>
      <c r="C1694" s="575" t="s">
        <v>3441</v>
      </c>
      <c r="D1694" s="575" t="s">
        <v>3441</v>
      </c>
      <c r="E1694" s="575" t="s">
        <v>3441</v>
      </c>
      <c r="F1694" s="575" t="s">
        <v>3441</v>
      </c>
      <c r="G1694" s="575" t="s">
        <v>3441</v>
      </c>
      <c r="H1694" s="575" t="s">
        <v>3441</v>
      </c>
      <c r="I1694" s="575" t="s">
        <v>3441</v>
      </c>
      <c r="J1694" s="575" t="s">
        <v>3441</v>
      </c>
      <c r="K1694" s="575" t="s">
        <v>3441</v>
      </c>
      <c r="L1694" s="575" t="s">
        <v>3441</v>
      </c>
      <c r="M1694" s="575" t="s">
        <v>3441</v>
      </c>
    </row>
    <row r="1695" spans="1:13" s="575" customFormat="1" x14ac:dyDescent="0.3">
      <c r="A1695" s="575">
        <v>526539</v>
      </c>
      <c r="B1695" s="575" t="s">
        <v>1885</v>
      </c>
      <c r="C1695" s="575" t="s">
        <v>3441</v>
      </c>
      <c r="D1695" s="575" t="s">
        <v>3441</v>
      </c>
      <c r="E1695" s="575" t="s">
        <v>3441</v>
      </c>
      <c r="F1695" s="575" t="s">
        <v>3441</v>
      </c>
      <c r="G1695" s="575" t="s">
        <v>3441</v>
      </c>
      <c r="H1695" s="575" t="s">
        <v>3441</v>
      </c>
      <c r="I1695" s="575" t="s">
        <v>3441</v>
      </c>
      <c r="J1695" s="575" t="s">
        <v>3441</v>
      </c>
      <c r="K1695" s="575" t="s">
        <v>3441</v>
      </c>
      <c r="L1695" s="575" t="s">
        <v>3441</v>
      </c>
      <c r="M1695" s="575" t="s">
        <v>3441</v>
      </c>
    </row>
    <row r="1696" spans="1:13" s="575" customFormat="1" x14ac:dyDescent="0.3">
      <c r="A1696" s="575">
        <v>526540</v>
      </c>
      <c r="B1696" s="575" t="s">
        <v>1885</v>
      </c>
      <c r="C1696" s="575" t="s">
        <v>3441</v>
      </c>
      <c r="D1696" s="575" t="s">
        <v>3441</v>
      </c>
      <c r="E1696" s="575" t="s">
        <v>3441</v>
      </c>
      <c r="F1696" s="575" t="s">
        <v>3441</v>
      </c>
      <c r="G1696" s="575" t="s">
        <v>3441</v>
      </c>
      <c r="H1696" s="575" t="s">
        <v>3441</v>
      </c>
      <c r="I1696" s="575" t="s">
        <v>3441</v>
      </c>
      <c r="J1696" s="575" t="s">
        <v>3441</v>
      </c>
      <c r="K1696" s="575" t="s">
        <v>3441</v>
      </c>
      <c r="L1696" s="575" t="s">
        <v>3441</v>
      </c>
      <c r="M1696" s="575" t="s">
        <v>3441</v>
      </c>
    </row>
    <row r="1697" spans="1:13" s="575" customFormat="1" x14ac:dyDescent="0.3">
      <c r="A1697" s="575">
        <v>526541</v>
      </c>
      <c r="B1697" s="575" t="s">
        <v>1885</v>
      </c>
      <c r="C1697" s="575" t="s">
        <v>3441</v>
      </c>
      <c r="D1697" s="575" t="s">
        <v>3441</v>
      </c>
      <c r="E1697" s="575" t="s">
        <v>3441</v>
      </c>
      <c r="F1697" s="575" t="s">
        <v>3441</v>
      </c>
      <c r="G1697" s="575" t="s">
        <v>3441</v>
      </c>
      <c r="H1697" s="575" t="s">
        <v>3441</v>
      </c>
      <c r="I1697" s="575" t="s">
        <v>3441</v>
      </c>
      <c r="J1697" s="575" t="s">
        <v>3441</v>
      </c>
      <c r="K1697" s="575" t="s">
        <v>3441</v>
      </c>
      <c r="L1697" s="575" t="s">
        <v>3441</v>
      </c>
      <c r="M1697" s="575" t="s">
        <v>3441</v>
      </c>
    </row>
    <row r="1698" spans="1:13" s="575" customFormat="1" x14ac:dyDescent="0.3">
      <c r="A1698" s="575">
        <v>526542</v>
      </c>
      <c r="B1698" s="575" t="s">
        <v>1885</v>
      </c>
      <c r="C1698" s="575" t="s">
        <v>3441</v>
      </c>
      <c r="D1698" s="575" t="s">
        <v>3441</v>
      </c>
      <c r="E1698" s="575" t="s">
        <v>3441</v>
      </c>
      <c r="F1698" s="575" t="s">
        <v>3441</v>
      </c>
      <c r="G1698" s="575" t="s">
        <v>3441</v>
      </c>
      <c r="H1698" s="575" t="s">
        <v>3441</v>
      </c>
      <c r="I1698" s="575" t="s">
        <v>3441</v>
      </c>
      <c r="J1698" s="575" t="s">
        <v>3441</v>
      </c>
      <c r="K1698" s="575" t="s">
        <v>3441</v>
      </c>
      <c r="L1698" s="575" t="s">
        <v>3441</v>
      </c>
      <c r="M1698" s="575" t="s">
        <v>3441</v>
      </c>
    </row>
    <row r="1699" spans="1:13" s="575" customFormat="1" x14ac:dyDescent="0.3">
      <c r="A1699" s="575">
        <v>526543</v>
      </c>
      <c r="B1699" s="575" t="s">
        <v>1885</v>
      </c>
      <c r="C1699" s="575" t="s">
        <v>3441</v>
      </c>
      <c r="D1699" s="575" t="s">
        <v>3441</v>
      </c>
      <c r="E1699" s="575" t="s">
        <v>3441</v>
      </c>
      <c r="F1699" s="575" t="s">
        <v>3441</v>
      </c>
      <c r="G1699" s="575" t="s">
        <v>3441</v>
      </c>
      <c r="H1699" s="575" t="s">
        <v>3441</v>
      </c>
      <c r="I1699" s="575" t="s">
        <v>3441</v>
      </c>
      <c r="J1699" s="575" t="s">
        <v>3441</v>
      </c>
      <c r="K1699" s="575" t="s">
        <v>3441</v>
      </c>
      <c r="L1699" s="575" t="s">
        <v>3441</v>
      </c>
      <c r="M1699" s="575" t="s">
        <v>3441</v>
      </c>
    </row>
    <row r="1700" spans="1:13" s="575" customFormat="1" x14ac:dyDescent="0.3">
      <c r="A1700" s="575">
        <v>526544</v>
      </c>
      <c r="B1700" s="575" t="s">
        <v>1885</v>
      </c>
      <c r="C1700" s="575" t="s">
        <v>3441</v>
      </c>
      <c r="D1700" s="575" t="s">
        <v>3441</v>
      </c>
      <c r="E1700" s="575" t="s">
        <v>3441</v>
      </c>
      <c r="F1700" s="575" t="s">
        <v>3441</v>
      </c>
      <c r="G1700" s="575" t="s">
        <v>3441</v>
      </c>
      <c r="H1700" s="575" t="s">
        <v>3441</v>
      </c>
      <c r="I1700" s="575" t="s">
        <v>3441</v>
      </c>
      <c r="J1700" s="575" t="s">
        <v>3441</v>
      </c>
      <c r="K1700" s="575" t="s">
        <v>3441</v>
      </c>
      <c r="L1700" s="575" t="s">
        <v>3441</v>
      </c>
      <c r="M1700" s="575" t="s">
        <v>3441</v>
      </c>
    </row>
    <row r="1701" spans="1:13" s="575" customFormat="1" x14ac:dyDescent="0.3">
      <c r="A1701" s="575">
        <v>526545</v>
      </c>
      <c r="B1701" s="575" t="s">
        <v>1885</v>
      </c>
      <c r="C1701" s="575" t="s">
        <v>3441</v>
      </c>
      <c r="D1701" s="575" t="s">
        <v>3441</v>
      </c>
      <c r="E1701" s="575" t="s">
        <v>3441</v>
      </c>
      <c r="F1701" s="575" t="s">
        <v>3441</v>
      </c>
      <c r="G1701" s="575" t="s">
        <v>3441</v>
      </c>
      <c r="H1701" s="575" t="s">
        <v>3441</v>
      </c>
      <c r="I1701" s="575" t="s">
        <v>3441</v>
      </c>
      <c r="J1701" s="575" t="s">
        <v>3441</v>
      </c>
      <c r="K1701" s="575" t="s">
        <v>3441</v>
      </c>
      <c r="L1701" s="575" t="s">
        <v>3441</v>
      </c>
      <c r="M1701" s="575" t="s">
        <v>3441</v>
      </c>
    </row>
    <row r="1702" spans="1:13" s="575" customFormat="1" x14ac:dyDescent="0.3">
      <c r="A1702" s="575">
        <v>526546</v>
      </c>
      <c r="B1702" s="575" t="s">
        <v>1885</v>
      </c>
      <c r="C1702" s="575" t="s">
        <v>3441</v>
      </c>
      <c r="D1702" s="575" t="s">
        <v>3441</v>
      </c>
      <c r="E1702" s="575" t="s">
        <v>3441</v>
      </c>
      <c r="F1702" s="575" t="s">
        <v>3441</v>
      </c>
      <c r="G1702" s="575" t="s">
        <v>3441</v>
      </c>
      <c r="H1702" s="575" t="s">
        <v>3441</v>
      </c>
      <c r="I1702" s="575" t="s">
        <v>3441</v>
      </c>
      <c r="J1702" s="575" t="s">
        <v>3441</v>
      </c>
      <c r="K1702" s="575" t="s">
        <v>3441</v>
      </c>
      <c r="L1702" s="575" t="s">
        <v>3441</v>
      </c>
      <c r="M1702" s="575" t="s">
        <v>3441</v>
      </c>
    </row>
    <row r="1703" spans="1:13" s="575" customFormat="1" x14ac:dyDescent="0.3">
      <c r="A1703" s="575">
        <v>526547</v>
      </c>
      <c r="B1703" s="575" t="s">
        <v>1885</v>
      </c>
      <c r="C1703" s="575" t="s">
        <v>3441</v>
      </c>
      <c r="D1703" s="575" t="s">
        <v>3441</v>
      </c>
      <c r="E1703" s="575" t="s">
        <v>3441</v>
      </c>
      <c r="F1703" s="575" t="s">
        <v>3441</v>
      </c>
      <c r="G1703" s="575" t="s">
        <v>3441</v>
      </c>
      <c r="H1703" s="575" t="s">
        <v>3441</v>
      </c>
      <c r="I1703" s="575" t="s">
        <v>3441</v>
      </c>
      <c r="J1703" s="575" t="s">
        <v>3441</v>
      </c>
      <c r="K1703" s="575" t="s">
        <v>3441</v>
      </c>
      <c r="L1703" s="575" t="s">
        <v>3441</v>
      </c>
      <c r="M1703" s="575" t="s">
        <v>3441</v>
      </c>
    </row>
    <row r="1704" spans="1:13" s="575" customFormat="1" x14ac:dyDescent="0.3">
      <c r="A1704" s="575">
        <v>526548</v>
      </c>
      <c r="B1704" s="575" t="s">
        <v>1885</v>
      </c>
      <c r="C1704" s="575" t="s">
        <v>3441</v>
      </c>
      <c r="D1704" s="575" t="s">
        <v>3441</v>
      </c>
      <c r="E1704" s="575" t="s">
        <v>3441</v>
      </c>
      <c r="F1704" s="575" t="s">
        <v>3441</v>
      </c>
      <c r="G1704" s="575" t="s">
        <v>3441</v>
      </c>
      <c r="H1704" s="575" t="s">
        <v>3441</v>
      </c>
      <c r="I1704" s="575" t="s">
        <v>3441</v>
      </c>
      <c r="J1704" s="575" t="s">
        <v>3441</v>
      </c>
      <c r="K1704" s="575" t="s">
        <v>3441</v>
      </c>
      <c r="L1704" s="575" t="s">
        <v>3441</v>
      </c>
      <c r="M1704" s="575" t="s">
        <v>3441</v>
      </c>
    </row>
    <row r="1705" spans="1:13" s="575" customFormat="1" x14ac:dyDescent="0.3">
      <c r="A1705" s="575">
        <v>526549</v>
      </c>
      <c r="B1705" s="575" t="s">
        <v>1885</v>
      </c>
      <c r="C1705" s="575" t="s">
        <v>3441</v>
      </c>
      <c r="D1705" s="575" t="s">
        <v>3441</v>
      </c>
      <c r="E1705" s="575" t="s">
        <v>3441</v>
      </c>
      <c r="F1705" s="575" t="s">
        <v>3441</v>
      </c>
      <c r="G1705" s="575" t="s">
        <v>3441</v>
      </c>
      <c r="H1705" s="575" t="s">
        <v>3441</v>
      </c>
      <c r="I1705" s="575" t="s">
        <v>3441</v>
      </c>
      <c r="J1705" s="575" t="s">
        <v>3441</v>
      </c>
      <c r="K1705" s="575" t="s">
        <v>3441</v>
      </c>
      <c r="L1705" s="575" t="s">
        <v>3441</v>
      </c>
      <c r="M1705" s="575" t="s">
        <v>3441</v>
      </c>
    </row>
    <row r="1706" spans="1:13" s="575" customFormat="1" x14ac:dyDescent="0.3">
      <c r="A1706" s="575">
        <v>526550</v>
      </c>
      <c r="B1706" s="575" t="s">
        <v>1885</v>
      </c>
      <c r="C1706" s="575" t="s">
        <v>3441</v>
      </c>
      <c r="D1706" s="575" t="s">
        <v>3441</v>
      </c>
      <c r="E1706" s="575" t="s">
        <v>3441</v>
      </c>
      <c r="F1706" s="575" t="s">
        <v>3441</v>
      </c>
      <c r="G1706" s="575" t="s">
        <v>3441</v>
      </c>
      <c r="H1706" s="575" t="s">
        <v>3441</v>
      </c>
      <c r="I1706" s="575" t="s">
        <v>3441</v>
      </c>
      <c r="J1706" s="575" t="s">
        <v>3441</v>
      </c>
      <c r="K1706" s="575" t="s">
        <v>3441</v>
      </c>
      <c r="L1706" s="575" t="s">
        <v>3441</v>
      </c>
      <c r="M1706" s="575" t="s">
        <v>3441</v>
      </c>
    </row>
    <row r="1707" spans="1:13" s="575" customFormat="1" x14ac:dyDescent="0.3">
      <c r="A1707" s="575">
        <v>526551</v>
      </c>
      <c r="B1707" s="575" t="s">
        <v>1885</v>
      </c>
      <c r="C1707" s="575" t="s">
        <v>3441</v>
      </c>
      <c r="D1707" s="575" t="s">
        <v>3441</v>
      </c>
      <c r="E1707" s="575" t="s">
        <v>3441</v>
      </c>
      <c r="F1707" s="575" t="s">
        <v>3441</v>
      </c>
      <c r="G1707" s="575" t="s">
        <v>3441</v>
      </c>
      <c r="H1707" s="575" t="s">
        <v>3441</v>
      </c>
      <c r="I1707" s="575" t="s">
        <v>3441</v>
      </c>
      <c r="J1707" s="575" t="s">
        <v>3441</v>
      </c>
      <c r="K1707" s="575" t="s">
        <v>3441</v>
      </c>
      <c r="L1707" s="575" t="s">
        <v>3441</v>
      </c>
      <c r="M1707" s="575" t="s">
        <v>3441</v>
      </c>
    </row>
    <row r="1708" spans="1:13" s="575" customFormat="1" x14ac:dyDescent="0.3">
      <c r="A1708" s="575">
        <v>526552</v>
      </c>
      <c r="B1708" s="575" t="s">
        <v>1885</v>
      </c>
      <c r="C1708" s="575" t="s">
        <v>3441</v>
      </c>
      <c r="D1708" s="575" t="s">
        <v>3441</v>
      </c>
      <c r="E1708" s="575" t="s">
        <v>3441</v>
      </c>
      <c r="F1708" s="575" t="s">
        <v>3441</v>
      </c>
      <c r="G1708" s="575" t="s">
        <v>3441</v>
      </c>
      <c r="H1708" s="575" t="s">
        <v>3441</v>
      </c>
      <c r="I1708" s="575" t="s">
        <v>3441</v>
      </c>
      <c r="J1708" s="575" t="s">
        <v>3441</v>
      </c>
      <c r="K1708" s="575" t="s">
        <v>3441</v>
      </c>
      <c r="L1708" s="575" t="s">
        <v>3441</v>
      </c>
      <c r="M1708" s="575" t="s">
        <v>3441</v>
      </c>
    </row>
    <row r="1709" spans="1:13" s="575" customFormat="1" x14ac:dyDescent="0.3">
      <c r="A1709" s="575">
        <v>526553</v>
      </c>
      <c r="B1709" s="575" t="s">
        <v>1885</v>
      </c>
      <c r="C1709" s="575" t="s">
        <v>3441</v>
      </c>
      <c r="D1709" s="575" t="s">
        <v>3441</v>
      </c>
      <c r="E1709" s="575" t="s">
        <v>3441</v>
      </c>
      <c r="F1709" s="575" t="s">
        <v>3441</v>
      </c>
      <c r="G1709" s="575" t="s">
        <v>3441</v>
      </c>
      <c r="H1709" s="575" t="s">
        <v>3441</v>
      </c>
      <c r="I1709" s="575" t="s">
        <v>3441</v>
      </c>
      <c r="J1709" s="575" t="s">
        <v>3441</v>
      </c>
      <c r="K1709" s="575" t="s">
        <v>3441</v>
      </c>
      <c r="L1709" s="575" t="s">
        <v>3441</v>
      </c>
      <c r="M1709" s="575" t="s">
        <v>3441</v>
      </c>
    </row>
    <row r="1710" spans="1:13" s="575" customFormat="1" x14ac:dyDescent="0.3">
      <c r="A1710" s="575">
        <v>526554</v>
      </c>
      <c r="B1710" s="575" t="s">
        <v>1885</v>
      </c>
      <c r="C1710" s="575" t="s">
        <v>3441</v>
      </c>
      <c r="D1710" s="575" t="s">
        <v>3441</v>
      </c>
      <c r="E1710" s="575" t="s">
        <v>3441</v>
      </c>
      <c r="F1710" s="575" t="s">
        <v>3441</v>
      </c>
      <c r="G1710" s="575" t="s">
        <v>3441</v>
      </c>
      <c r="H1710" s="575" t="s">
        <v>3441</v>
      </c>
      <c r="I1710" s="575" t="s">
        <v>3441</v>
      </c>
      <c r="J1710" s="575" t="s">
        <v>3441</v>
      </c>
      <c r="K1710" s="575" t="s">
        <v>3441</v>
      </c>
      <c r="L1710" s="575" t="s">
        <v>3441</v>
      </c>
      <c r="M1710" s="575" t="s">
        <v>3441</v>
      </c>
    </row>
    <row r="1711" spans="1:13" s="575" customFormat="1" x14ac:dyDescent="0.3">
      <c r="A1711" s="575">
        <v>526555</v>
      </c>
      <c r="B1711" s="575" t="s">
        <v>1885</v>
      </c>
      <c r="C1711" s="575" t="s">
        <v>3441</v>
      </c>
      <c r="D1711" s="575" t="s">
        <v>3441</v>
      </c>
      <c r="E1711" s="575" t="s">
        <v>3441</v>
      </c>
      <c r="F1711" s="575" t="s">
        <v>3441</v>
      </c>
      <c r="G1711" s="575" t="s">
        <v>3441</v>
      </c>
      <c r="H1711" s="575" t="s">
        <v>3441</v>
      </c>
      <c r="I1711" s="575" t="s">
        <v>3441</v>
      </c>
      <c r="J1711" s="575" t="s">
        <v>3441</v>
      </c>
      <c r="K1711" s="575" t="s">
        <v>3441</v>
      </c>
      <c r="L1711" s="575" t="s">
        <v>3441</v>
      </c>
      <c r="M1711" s="575" t="s">
        <v>3441</v>
      </c>
    </row>
    <row r="1712" spans="1:13" s="575" customFormat="1" x14ac:dyDescent="0.3">
      <c r="A1712" s="575">
        <v>526556</v>
      </c>
      <c r="B1712" s="575" t="s">
        <v>1885</v>
      </c>
      <c r="C1712" s="575" t="s">
        <v>3441</v>
      </c>
      <c r="D1712" s="575" t="s">
        <v>3441</v>
      </c>
      <c r="E1712" s="575" t="s">
        <v>3441</v>
      </c>
      <c r="F1712" s="575" t="s">
        <v>3441</v>
      </c>
      <c r="G1712" s="575" t="s">
        <v>3441</v>
      </c>
      <c r="H1712" s="575" t="s">
        <v>3441</v>
      </c>
      <c r="I1712" s="575" t="s">
        <v>3441</v>
      </c>
      <c r="J1712" s="575" t="s">
        <v>3441</v>
      </c>
      <c r="K1712" s="575" t="s">
        <v>3441</v>
      </c>
      <c r="L1712" s="575" t="s">
        <v>3441</v>
      </c>
      <c r="M1712" s="575" t="s">
        <v>3441</v>
      </c>
    </row>
    <row r="1713" spans="1:13" s="575" customFormat="1" x14ac:dyDescent="0.3">
      <c r="A1713" s="575">
        <v>526557</v>
      </c>
      <c r="B1713" s="575" t="s">
        <v>1885</v>
      </c>
      <c r="C1713" s="575" t="s">
        <v>3441</v>
      </c>
      <c r="D1713" s="575" t="s">
        <v>3441</v>
      </c>
      <c r="E1713" s="575" t="s">
        <v>3441</v>
      </c>
      <c r="F1713" s="575" t="s">
        <v>3441</v>
      </c>
      <c r="G1713" s="575" t="s">
        <v>3441</v>
      </c>
      <c r="H1713" s="575" t="s">
        <v>3441</v>
      </c>
      <c r="I1713" s="575" t="s">
        <v>3441</v>
      </c>
      <c r="J1713" s="575" t="s">
        <v>3441</v>
      </c>
      <c r="K1713" s="575" t="s">
        <v>3441</v>
      </c>
      <c r="L1713" s="575" t="s">
        <v>3441</v>
      </c>
      <c r="M1713" s="575" t="s">
        <v>3441</v>
      </c>
    </row>
    <row r="1714" spans="1:13" s="575" customFormat="1" x14ac:dyDescent="0.3">
      <c r="A1714" s="575">
        <v>526558</v>
      </c>
      <c r="B1714" s="575" t="s">
        <v>1885</v>
      </c>
      <c r="C1714" s="575" t="s">
        <v>3441</v>
      </c>
      <c r="D1714" s="575" t="s">
        <v>3441</v>
      </c>
      <c r="E1714" s="575" t="s">
        <v>3441</v>
      </c>
      <c r="F1714" s="575" t="s">
        <v>3441</v>
      </c>
      <c r="G1714" s="575" t="s">
        <v>3441</v>
      </c>
      <c r="H1714" s="575" t="s">
        <v>3441</v>
      </c>
      <c r="I1714" s="575" t="s">
        <v>3441</v>
      </c>
      <c r="J1714" s="575" t="s">
        <v>3441</v>
      </c>
      <c r="K1714" s="575" t="s">
        <v>3441</v>
      </c>
      <c r="L1714" s="575" t="s">
        <v>3441</v>
      </c>
      <c r="M1714" s="575" t="s">
        <v>3441</v>
      </c>
    </row>
    <row r="1715" spans="1:13" s="575" customFormat="1" x14ac:dyDescent="0.3">
      <c r="A1715" s="575">
        <v>526559</v>
      </c>
      <c r="B1715" s="575" t="s">
        <v>1885</v>
      </c>
      <c r="C1715" s="575" t="s">
        <v>3441</v>
      </c>
      <c r="D1715" s="575" t="s">
        <v>3441</v>
      </c>
      <c r="E1715" s="575" t="s">
        <v>3441</v>
      </c>
      <c r="F1715" s="575" t="s">
        <v>3441</v>
      </c>
      <c r="G1715" s="575" t="s">
        <v>3441</v>
      </c>
      <c r="H1715" s="575" t="s">
        <v>3441</v>
      </c>
      <c r="I1715" s="575" t="s">
        <v>3441</v>
      </c>
      <c r="J1715" s="575" t="s">
        <v>3441</v>
      </c>
      <c r="K1715" s="575" t="s">
        <v>3441</v>
      </c>
      <c r="L1715" s="575" t="s">
        <v>3441</v>
      </c>
      <c r="M1715" s="575" t="s">
        <v>3441</v>
      </c>
    </row>
    <row r="1716" spans="1:13" s="575" customFormat="1" x14ac:dyDescent="0.3">
      <c r="A1716" s="575">
        <v>526560</v>
      </c>
      <c r="B1716" s="575" t="s">
        <v>1885</v>
      </c>
      <c r="C1716" s="575" t="s">
        <v>3441</v>
      </c>
      <c r="D1716" s="575" t="s">
        <v>3441</v>
      </c>
      <c r="E1716" s="575" t="s">
        <v>3441</v>
      </c>
      <c r="F1716" s="575" t="s">
        <v>3441</v>
      </c>
      <c r="G1716" s="575" t="s">
        <v>3441</v>
      </c>
      <c r="H1716" s="575" t="s">
        <v>3441</v>
      </c>
      <c r="I1716" s="575" t="s">
        <v>3441</v>
      </c>
      <c r="J1716" s="575" t="s">
        <v>3441</v>
      </c>
      <c r="K1716" s="575" t="s">
        <v>3441</v>
      </c>
      <c r="L1716" s="575" t="s">
        <v>3441</v>
      </c>
      <c r="M1716" s="575" t="s">
        <v>3441</v>
      </c>
    </row>
    <row r="1717" spans="1:13" s="575" customFormat="1" x14ac:dyDescent="0.3">
      <c r="A1717" s="575">
        <v>526561</v>
      </c>
      <c r="B1717" s="575" t="s">
        <v>1885</v>
      </c>
      <c r="C1717" s="575" t="s">
        <v>3441</v>
      </c>
      <c r="D1717" s="575" t="s">
        <v>3441</v>
      </c>
      <c r="E1717" s="575" t="s">
        <v>3441</v>
      </c>
      <c r="F1717" s="575" t="s">
        <v>3441</v>
      </c>
      <c r="G1717" s="575" t="s">
        <v>3441</v>
      </c>
      <c r="H1717" s="575" t="s">
        <v>3441</v>
      </c>
      <c r="I1717" s="575" t="s">
        <v>3441</v>
      </c>
      <c r="J1717" s="575" t="s">
        <v>3441</v>
      </c>
      <c r="K1717" s="575" t="s">
        <v>3441</v>
      </c>
      <c r="L1717" s="575" t="s">
        <v>3441</v>
      </c>
      <c r="M1717" s="575" t="s">
        <v>3441</v>
      </c>
    </row>
    <row r="1718" spans="1:13" s="575" customFormat="1" x14ac:dyDescent="0.3">
      <c r="A1718" s="575">
        <v>526562</v>
      </c>
      <c r="B1718" s="575" t="s">
        <v>1885</v>
      </c>
      <c r="C1718" s="575" t="s">
        <v>3441</v>
      </c>
      <c r="D1718" s="575" t="s">
        <v>3441</v>
      </c>
      <c r="E1718" s="575" t="s">
        <v>3441</v>
      </c>
      <c r="F1718" s="575" t="s">
        <v>3441</v>
      </c>
      <c r="G1718" s="575" t="s">
        <v>3441</v>
      </c>
      <c r="H1718" s="575" t="s">
        <v>3441</v>
      </c>
      <c r="I1718" s="575" t="s">
        <v>3441</v>
      </c>
      <c r="J1718" s="575" t="s">
        <v>3441</v>
      </c>
      <c r="K1718" s="575" t="s">
        <v>3441</v>
      </c>
      <c r="L1718" s="575" t="s">
        <v>3441</v>
      </c>
      <c r="M1718" s="575" t="s">
        <v>3441</v>
      </c>
    </row>
    <row r="1719" spans="1:13" s="575" customFormat="1" x14ac:dyDescent="0.3">
      <c r="A1719" s="575">
        <v>526563</v>
      </c>
      <c r="B1719" s="575" t="s">
        <v>1885</v>
      </c>
      <c r="C1719" s="575" t="s">
        <v>3441</v>
      </c>
      <c r="D1719" s="575" t="s">
        <v>3441</v>
      </c>
      <c r="E1719" s="575" t="s">
        <v>3441</v>
      </c>
      <c r="F1719" s="575" t="s">
        <v>3441</v>
      </c>
      <c r="G1719" s="575" t="s">
        <v>3441</v>
      </c>
      <c r="H1719" s="575" t="s">
        <v>3441</v>
      </c>
      <c r="I1719" s="575" t="s">
        <v>3441</v>
      </c>
      <c r="J1719" s="575" t="s">
        <v>3441</v>
      </c>
      <c r="K1719" s="575" t="s">
        <v>3441</v>
      </c>
      <c r="L1719" s="575" t="s">
        <v>3441</v>
      </c>
      <c r="M1719" s="575" t="s">
        <v>3441</v>
      </c>
    </row>
    <row r="1720" spans="1:13" s="575" customFormat="1" x14ac:dyDescent="0.3">
      <c r="A1720" s="575">
        <v>526564</v>
      </c>
      <c r="B1720" s="575" t="s">
        <v>1885</v>
      </c>
      <c r="C1720" s="575" t="s">
        <v>3441</v>
      </c>
      <c r="D1720" s="575" t="s">
        <v>3441</v>
      </c>
      <c r="E1720" s="575" t="s">
        <v>3441</v>
      </c>
      <c r="F1720" s="575" t="s">
        <v>3441</v>
      </c>
      <c r="G1720" s="575" t="s">
        <v>3441</v>
      </c>
      <c r="H1720" s="575" t="s">
        <v>3441</v>
      </c>
      <c r="I1720" s="575" t="s">
        <v>3441</v>
      </c>
      <c r="J1720" s="575" t="s">
        <v>3441</v>
      </c>
      <c r="K1720" s="575" t="s">
        <v>3441</v>
      </c>
      <c r="L1720" s="575" t="s">
        <v>3441</v>
      </c>
      <c r="M1720" s="575" t="s">
        <v>3441</v>
      </c>
    </row>
    <row r="1721" spans="1:13" s="575" customFormat="1" x14ac:dyDescent="0.3">
      <c r="A1721" s="575">
        <v>526565</v>
      </c>
      <c r="B1721" s="575" t="s">
        <v>1885</v>
      </c>
      <c r="C1721" s="575" t="s">
        <v>3441</v>
      </c>
      <c r="D1721" s="575" t="s">
        <v>3441</v>
      </c>
      <c r="E1721" s="575" t="s">
        <v>3441</v>
      </c>
      <c r="F1721" s="575" t="s">
        <v>3441</v>
      </c>
      <c r="G1721" s="575" t="s">
        <v>3441</v>
      </c>
      <c r="H1721" s="575" t="s">
        <v>3441</v>
      </c>
      <c r="I1721" s="575" t="s">
        <v>3441</v>
      </c>
      <c r="J1721" s="575" t="s">
        <v>3441</v>
      </c>
      <c r="K1721" s="575" t="s">
        <v>3441</v>
      </c>
      <c r="L1721" s="575" t="s">
        <v>3441</v>
      </c>
      <c r="M1721" s="575" t="s">
        <v>3441</v>
      </c>
    </row>
    <row r="1722" spans="1:13" s="575" customFormat="1" x14ac:dyDescent="0.3">
      <c r="A1722" s="575">
        <v>526566</v>
      </c>
      <c r="B1722" s="575" t="s">
        <v>1885</v>
      </c>
      <c r="C1722" s="575" t="s">
        <v>3441</v>
      </c>
      <c r="D1722" s="575" t="s">
        <v>3441</v>
      </c>
      <c r="E1722" s="575" t="s">
        <v>3441</v>
      </c>
      <c r="F1722" s="575" t="s">
        <v>3441</v>
      </c>
      <c r="G1722" s="575" t="s">
        <v>3441</v>
      </c>
      <c r="H1722" s="575" t="s">
        <v>3441</v>
      </c>
      <c r="I1722" s="575" t="s">
        <v>3441</v>
      </c>
      <c r="J1722" s="575" t="s">
        <v>3441</v>
      </c>
      <c r="K1722" s="575" t="s">
        <v>3441</v>
      </c>
      <c r="L1722" s="575" t="s">
        <v>3441</v>
      </c>
      <c r="M1722" s="575" t="s">
        <v>3441</v>
      </c>
    </row>
    <row r="1723" spans="1:13" s="575" customFormat="1" x14ac:dyDescent="0.3">
      <c r="A1723" s="575">
        <v>526567</v>
      </c>
      <c r="B1723" s="575" t="s">
        <v>1885</v>
      </c>
      <c r="C1723" s="575" t="s">
        <v>3441</v>
      </c>
      <c r="D1723" s="575" t="s">
        <v>3441</v>
      </c>
      <c r="E1723" s="575" t="s">
        <v>3441</v>
      </c>
      <c r="F1723" s="575" t="s">
        <v>3441</v>
      </c>
      <c r="G1723" s="575" t="s">
        <v>3441</v>
      </c>
      <c r="H1723" s="575" t="s">
        <v>3441</v>
      </c>
      <c r="I1723" s="575" t="s">
        <v>3441</v>
      </c>
      <c r="J1723" s="575" t="s">
        <v>3441</v>
      </c>
      <c r="K1723" s="575" t="s">
        <v>3441</v>
      </c>
      <c r="L1723" s="575" t="s">
        <v>3441</v>
      </c>
      <c r="M1723" s="575" t="s">
        <v>3441</v>
      </c>
    </row>
    <row r="1724" spans="1:13" s="575" customFormat="1" x14ac:dyDescent="0.3">
      <c r="A1724" s="575">
        <v>526568</v>
      </c>
      <c r="B1724" s="575" t="s">
        <v>1885</v>
      </c>
      <c r="C1724" s="575" t="s">
        <v>3441</v>
      </c>
      <c r="D1724" s="575" t="s">
        <v>3441</v>
      </c>
      <c r="E1724" s="575" t="s">
        <v>3441</v>
      </c>
      <c r="F1724" s="575" t="s">
        <v>3441</v>
      </c>
      <c r="G1724" s="575" t="s">
        <v>3441</v>
      </c>
      <c r="H1724" s="575" t="s">
        <v>3441</v>
      </c>
      <c r="I1724" s="575" t="s">
        <v>3441</v>
      </c>
      <c r="J1724" s="575" t="s">
        <v>3441</v>
      </c>
      <c r="K1724" s="575" t="s">
        <v>3441</v>
      </c>
      <c r="L1724" s="575" t="s">
        <v>3441</v>
      </c>
      <c r="M1724" s="575" t="s">
        <v>3441</v>
      </c>
    </row>
    <row r="1725" spans="1:13" s="575" customFormat="1" x14ac:dyDescent="0.3">
      <c r="A1725" s="575">
        <v>526569</v>
      </c>
      <c r="B1725" s="575" t="s">
        <v>1885</v>
      </c>
      <c r="C1725" s="575" t="s">
        <v>3441</v>
      </c>
      <c r="D1725" s="575" t="s">
        <v>3441</v>
      </c>
      <c r="E1725" s="575" t="s">
        <v>3441</v>
      </c>
      <c r="F1725" s="575" t="s">
        <v>3441</v>
      </c>
      <c r="G1725" s="575" t="s">
        <v>3441</v>
      </c>
      <c r="H1725" s="575" t="s">
        <v>3441</v>
      </c>
      <c r="I1725" s="575" t="s">
        <v>3441</v>
      </c>
      <c r="J1725" s="575" t="s">
        <v>3441</v>
      </c>
      <c r="K1725" s="575" t="s">
        <v>3441</v>
      </c>
      <c r="L1725" s="575" t="s">
        <v>3441</v>
      </c>
      <c r="M1725" s="575" t="s">
        <v>3441</v>
      </c>
    </row>
    <row r="1726" spans="1:13" s="575" customFormat="1" x14ac:dyDescent="0.3">
      <c r="A1726" s="575">
        <v>526570</v>
      </c>
      <c r="B1726" s="575" t="s">
        <v>1885</v>
      </c>
      <c r="C1726" s="575" t="s">
        <v>3441</v>
      </c>
      <c r="D1726" s="575" t="s">
        <v>3441</v>
      </c>
      <c r="E1726" s="575" t="s">
        <v>3441</v>
      </c>
      <c r="F1726" s="575" t="s">
        <v>3441</v>
      </c>
      <c r="G1726" s="575" t="s">
        <v>3441</v>
      </c>
      <c r="H1726" s="575" t="s">
        <v>3441</v>
      </c>
      <c r="I1726" s="575" t="s">
        <v>3441</v>
      </c>
      <c r="J1726" s="575" t="s">
        <v>3441</v>
      </c>
      <c r="K1726" s="575" t="s">
        <v>3441</v>
      </c>
      <c r="L1726" s="575" t="s">
        <v>3441</v>
      </c>
      <c r="M1726" s="575" t="s">
        <v>3441</v>
      </c>
    </row>
    <row r="1727" spans="1:13" s="575" customFormat="1" x14ac:dyDescent="0.3">
      <c r="A1727" s="575">
        <v>526571</v>
      </c>
      <c r="B1727" s="575" t="s">
        <v>1885</v>
      </c>
      <c r="C1727" s="575" t="s">
        <v>3441</v>
      </c>
      <c r="D1727" s="575" t="s">
        <v>3441</v>
      </c>
      <c r="E1727" s="575" t="s">
        <v>3441</v>
      </c>
      <c r="F1727" s="575" t="s">
        <v>3441</v>
      </c>
      <c r="G1727" s="575" t="s">
        <v>3441</v>
      </c>
      <c r="H1727" s="575" t="s">
        <v>3441</v>
      </c>
      <c r="I1727" s="575" t="s">
        <v>3441</v>
      </c>
      <c r="J1727" s="575" t="s">
        <v>3441</v>
      </c>
      <c r="K1727" s="575" t="s">
        <v>3441</v>
      </c>
      <c r="L1727" s="575" t="s">
        <v>3441</v>
      </c>
      <c r="M1727" s="575" t="s">
        <v>3441</v>
      </c>
    </row>
    <row r="1728" spans="1:13" s="575" customFormat="1" x14ac:dyDescent="0.3">
      <c r="A1728" s="575">
        <v>526572</v>
      </c>
      <c r="B1728" s="575" t="s">
        <v>1885</v>
      </c>
      <c r="C1728" s="575" t="s">
        <v>3441</v>
      </c>
      <c r="D1728" s="575" t="s">
        <v>3441</v>
      </c>
      <c r="E1728" s="575" t="s">
        <v>3441</v>
      </c>
      <c r="F1728" s="575" t="s">
        <v>3441</v>
      </c>
      <c r="G1728" s="575" t="s">
        <v>3441</v>
      </c>
      <c r="H1728" s="575" t="s">
        <v>3441</v>
      </c>
      <c r="I1728" s="575" t="s">
        <v>3441</v>
      </c>
      <c r="J1728" s="575" t="s">
        <v>3441</v>
      </c>
      <c r="K1728" s="575" t="s">
        <v>3441</v>
      </c>
      <c r="L1728" s="575" t="s">
        <v>3441</v>
      </c>
      <c r="M1728" s="575" t="s">
        <v>3441</v>
      </c>
    </row>
    <row r="1729" spans="1:13" s="575" customFormat="1" x14ac:dyDescent="0.3">
      <c r="A1729" s="575">
        <v>526573</v>
      </c>
      <c r="B1729" s="575" t="s">
        <v>1885</v>
      </c>
      <c r="C1729" s="575" t="s">
        <v>3441</v>
      </c>
      <c r="D1729" s="575" t="s">
        <v>3441</v>
      </c>
      <c r="E1729" s="575" t="s">
        <v>3441</v>
      </c>
      <c r="F1729" s="575" t="s">
        <v>3441</v>
      </c>
      <c r="G1729" s="575" t="s">
        <v>3441</v>
      </c>
      <c r="H1729" s="575" t="s">
        <v>3441</v>
      </c>
      <c r="I1729" s="575" t="s">
        <v>3441</v>
      </c>
      <c r="J1729" s="575" t="s">
        <v>3441</v>
      </c>
      <c r="K1729" s="575" t="s">
        <v>3441</v>
      </c>
      <c r="L1729" s="575" t="s">
        <v>3441</v>
      </c>
      <c r="M1729" s="575" t="s">
        <v>3441</v>
      </c>
    </row>
    <row r="1730" spans="1:13" s="575" customFormat="1" x14ac:dyDescent="0.3">
      <c r="A1730" s="575">
        <v>526574</v>
      </c>
      <c r="B1730" s="575" t="s">
        <v>1885</v>
      </c>
      <c r="C1730" s="575" t="s">
        <v>3441</v>
      </c>
      <c r="D1730" s="575" t="s">
        <v>3441</v>
      </c>
      <c r="E1730" s="575" t="s">
        <v>3441</v>
      </c>
      <c r="F1730" s="575" t="s">
        <v>3441</v>
      </c>
      <c r="G1730" s="575" t="s">
        <v>3441</v>
      </c>
      <c r="H1730" s="575" t="s">
        <v>3441</v>
      </c>
      <c r="I1730" s="575" t="s">
        <v>3441</v>
      </c>
      <c r="J1730" s="575" t="s">
        <v>3441</v>
      </c>
      <c r="K1730" s="575" t="s">
        <v>3441</v>
      </c>
      <c r="L1730" s="575" t="s">
        <v>3441</v>
      </c>
      <c r="M1730" s="575" t="s">
        <v>3441</v>
      </c>
    </row>
    <row r="1731" spans="1:13" s="575" customFormat="1" x14ac:dyDescent="0.3">
      <c r="A1731" s="575">
        <v>526575</v>
      </c>
      <c r="B1731" s="575" t="s">
        <v>1885</v>
      </c>
      <c r="C1731" s="575" t="s">
        <v>3441</v>
      </c>
      <c r="D1731" s="575" t="s">
        <v>3441</v>
      </c>
      <c r="E1731" s="575" t="s">
        <v>3441</v>
      </c>
      <c r="F1731" s="575" t="s">
        <v>3441</v>
      </c>
      <c r="G1731" s="575" t="s">
        <v>3441</v>
      </c>
      <c r="H1731" s="575" t="s">
        <v>3441</v>
      </c>
      <c r="I1731" s="575" t="s">
        <v>3441</v>
      </c>
      <c r="J1731" s="575" t="s">
        <v>3441</v>
      </c>
      <c r="K1731" s="575" t="s">
        <v>3441</v>
      </c>
      <c r="L1731" s="575" t="s">
        <v>3441</v>
      </c>
      <c r="M1731" s="575" t="s">
        <v>3441</v>
      </c>
    </row>
    <row r="1732" spans="1:13" s="575" customFormat="1" x14ac:dyDescent="0.3">
      <c r="A1732" s="575">
        <v>526576</v>
      </c>
      <c r="B1732" s="575" t="s">
        <v>1885</v>
      </c>
      <c r="C1732" s="575" t="s">
        <v>3441</v>
      </c>
      <c r="D1732" s="575" t="s">
        <v>3441</v>
      </c>
      <c r="E1732" s="575" t="s">
        <v>3441</v>
      </c>
      <c r="F1732" s="575" t="s">
        <v>3441</v>
      </c>
      <c r="G1732" s="575" t="s">
        <v>3441</v>
      </c>
      <c r="H1732" s="575" t="s">
        <v>3441</v>
      </c>
      <c r="I1732" s="575" t="s">
        <v>3441</v>
      </c>
      <c r="J1732" s="575" t="s">
        <v>3441</v>
      </c>
      <c r="K1732" s="575" t="s">
        <v>3441</v>
      </c>
      <c r="L1732" s="575" t="s">
        <v>3441</v>
      </c>
      <c r="M1732" s="575" t="s">
        <v>3441</v>
      </c>
    </row>
    <row r="1733" spans="1:13" s="575" customFormat="1" x14ac:dyDescent="0.3">
      <c r="A1733" s="575">
        <v>526577</v>
      </c>
      <c r="B1733" s="575" t="s">
        <v>1885</v>
      </c>
      <c r="C1733" s="575" t="s">
        <v>3441</v>
      </c>
      <c r="D1733" s="575" t="s">
        <v>3441</v>
      </c>
      <c r="E1733" s="575" t="s">
        <v>3441</v>
      </c>
      <c r="F1733" s="575" t="s">
        <v>3441</v>
      </c>
      <c r="G1733" s="575" t="s">
        <v>3441</v>
      </c>
      <c r="H1733" s="575" t="s">
        <v>3441</v>
      </c>
      <c r="I1733" s="575" t="s">
        <v>3441</v>
      </c>
      <c r="J1733" s="575" t="s">
        <v>3441</v>
      </c>
      <c r="K1733" s="575" t="s">
        <v>3441</v>
      </c>
      <c r="L1733" s="575" t="s">
        <v>3441</v>
      </c>
      <c r="M1733" s="575" t="s">
        <v>3441</v>
      </c>
    </row>
    <row r="1734" spans="1:13" s="575" customFormat="1" x14ac:dyDescent="0.3">
      <c r="A1734" s="575">
        <v>526578</v>
      </c>
      <c r="B1734" s="575" t="s">
        <v>1885</v>
      </c>
      <c r="C1734" s="575" t="s">
        <v>3441</v>
      </c>
      <c r="D1734" s="575" t="s">
        <v>3441</v>
      </c>
      <c r="E1734" s="575" t="s">
        <v>3441</v>
      </c>
      <c r="F1734" s="575" t="s">
        <v>3441</v>
      </c>
      <c r="G1734" s="575" t="s">
        <v>3441</v>
      </c>
      <c r="H1734" s="575" t="s">
        <v>3441</v>
      </c>
      <c r="I1734" s="575" t="s">
        <v>3441</v>
      </c>
      <c r="J1734" s="575" t="s">
        <v>3441</v>
      </c>
      <c r="K1734" s="575" t="s">
        <v>3441</v>
      </c>
      <c r="L1734" s="575" t="s">
        <v>3441</v>
      </c>
      <c r="M1734" s="575" t="s">
        <v>3441</v>
      </c>
    </row>
    <row r="1735" spans="1:13" s="575" customFormat="1" x14ac:dyDescent="0.3">
      <c r="A1735" s="575">
        <v>526579</v>
      </c>
      <c r="B1735" s="575" t="s">
        <v>1885</v>
      </c>
      <c r="C1735" s="575" t="s">
        <v>3441</v>
      </c>
      <c r="D1735" s="575" t="s">
        <v>3441</v>
      </c>
      <c r="E1735" s="575" t="s">
        <v>3441</v>
      </c>
      <c r="F1735" s="575" t="s">
        <v>3441</v>
      </c>
      <c r="G1735" s="575" t="s">
        <v>3441</v>
      </c>
      <c r="H1735" s="575" t="s">
        <v>3441</v>
      </c>
      <c r="I1735" s="575" t="s">
        <v>3441</v>
      </c>
      <c r="J1735" s="575" t="s">
        <v>3441</v>
      </c>
      <c r="K1735" s="575" t="s">
        <v>3441</v>
      </c>
      <c r="L1735" s="575" t="s">
        <v>3441</v>
      </c>
      <c r="M1735" s="575" t="s">
        <v>3441</v>
      </c>
    </row>
    <row r="1736" spans="1:13" s="575" customFormat="1" x14ac:dyDescent="0.3">
      <c r="A1736" s="575">
        <v>526580</v>
      </c>
      <c r="B1736" s="575" t="s">
        <v>1885</v>
      </c>
      <c r="C1736" s="575" t="s">
        <v>3441</v>
      </c>
      <c r="D1736" s="575" t="s">
        <v>3441</v>
      </c>
      <c r="E1736" s="575" t="s">
        <v>3441</v>
      </c>
      <c r="F1736" s="575" t="s">
        <v>3441</v>
      </c>
      <c r="G1736" s="575" t="s">
        <v>3441</v>
      </c>
      <c r="H1736" s="575" t="s">
        <v>3441</v>
      </c>
      <c r="I1736" s="575" t="s">
        <v>3441</v>
      </c>
      <c r="J1736" s="575" t="s">
        <v>3441</v>
      </c>
      <c r="K1736" s="575" t="s">
        <v>3441</v>
      </c>
      <c r="L1736" s="575" t="s">
        <v>3441</v>
      </c>
      <c r="M1736" s="575" t="s">
        <v>3441</v>
      </c>
    </row>
    <row r="1737" spans="1:13" s="575" customFormat="1" x14ac:dyDescent="0.3">
      <c r="A1737" s="575">
        <v>526581</v>
      </c>
      <c r="B1737" s="575" t="s">
        <v>1885</v>
      </c>
      <c r="C1737" s="575" t="s">
        <v>3441</v>
      </c>
      <c r="D1737" s="575" t="s">
        <v>3441</v>
      </c>
      <c r="E1737" s="575" t="s">
        <v>3441</v>
      </c>
      <c r="F1737" s="575" t="s">
        <v>3441</v>
      </c>
      <c r="G1737" s="575" t="s">
        <v>3441</v>
      </c>
      <c r="H1737" s="575" t="s">
        <v>3441</v>
      </c>
      <c r="I1737" s="575" t="s">
        <v>3441</v>
      </c>
      <c r="J1737" s="575" t="s">
        <v>3441</v>
      </c>
      <c r="K1737" s="575" t="s">
        <v>3441</v>
      </c>
      <c r="L1737" s="575" t="s">
        <v>3441</v>
      </c>
      <c r="M1737" s="575" t="s">
        <v>3441</v>
      </c>
    </row>
    <row r="1738" spans="1:13" s="575" customFormat="1" x14ac:dyDescent="0.3">
      <c r="A1738" s="575">
        <v>526582</v>
      </c>
      <c r="B1738" s="575" t="s">
        <v>1885</v>
      </c>
      <c r="C1738" s="575" t="s">
        <v>3441</v>
      </c>
      <c r="D1738" s="575" t="s">
        <v>3441</v>
      </c>
      <c r="E1738" s="575" t="s">
        <v>3441</v>
      </c>
      <c r="F1738" s="575" t="s">
        <v>3441</v>
      </c>
      <c r="G1738" s="575" t="s">
        <v>3441</v>
      </c>
      <c r="H1738" s="575" t="s">
        <v>3441</v>
      </c>
      <c r="I1738" s="575" t="s">
        <v>3441</v>
      </c>
      <c r="J1738" s="575" t="s">
        <v>3441</v>
      </c>
      <c r="K1738" s="575" t="s">
        <v>3441</v>
      </c>
      <c r="L1738" s="575" t="s">
        <v>3441</v>
      </c>
      <c r="M1738" s="575" t="s">
        <v>3441</v>
      </c>
    </row>
    <row r="1739" spans="1:13" s="575" customFormat="1" x14ac:dyDescent="0.3">
      <c r="A1739" s="575">
        <v>526583</v>
      </c>
      <c r="B1739" s="575" t="s">
        <v>1885</v>
      </c>
      <c r="C1739" s="575" t="s">
        <v>3441</v>
      </c>
      <c r="D1739" s="575" t="s">
        <v>3441</v>
      </c>
      <c r="E1739" s="575" t="s">
        <v>3441</v>
      </c>
      <c r="F1739" s="575" t="s">
        <v>3441</v>
      </c>
      <c r="G1739" s="575" t="s">
        <v>3441</v>
      </c>
      <c r="H1739" s="575" t="s">
        <v>3441</v>
      </c>
      <c r="I1739" s="575" t="s">
        <v>3441</v>
      </c>
      <c r="J1739" s="575" t="s">
        <v>3441</v>
      </c>
      <c r="K1739" s="575" t="s">
        <v>3441</v>
      </c>
      <c r="L1739" s="575" t="s">
        <v>3441</v>
      </c>
      <c r="M1739" s="575" t="s">
        <v>3441</v>
      </c>
    </row>
    <row r="1740" spans="1:13" s="575" customFormat="1" x14ac:dyDescent="0.3">
      <c r="A1740" s="575">
        <v>526584</v>
      </c>
      <c r="B1740" s="575" t="s">
        <v>1885</v>
      </c>
      <c r="C1740" s="575" t="s">
        <v>3441</v>
      </c>
      <c r="D1740" s="575" t="s">
        <v>3441</v>
      </c>
      <c r="E1740" s="575" t="s">
        <v>3441</v>
      </c>
      <c r="F1740" s="575" t="s">
        <v>3441</v>
      </c>
      <c r="G1740" s="575" t="s">
        <v>3441</v>
      </c>
      <c r="H1740" s="575" t="s">
        <v>3441</v>
      </c>
      <c r="I1740" s="575" t="s">
        <v>3441</v>
      </c>
      <c r="J1740" s="575" t="s">
        <v>3441</v>
      </c>
      <c r="K1740" s="575" t="s">
        <v>3441</v>
      </c>
      <c r="L1740" s="575" t="s">
        <v>3441</v>
      </c>
      <c r="M1740" s="575" t="s">
        <v>3441</v>
      </c>
    </row>
    <row r="1741" spans="1:13" s="575" customFormat="1" x14ac:dyDescent="0.3">
      <c r="A1741" s="575">
        <v>526585</v>
      </c>
      <c r="B1741" s="575" t="s">
        <v>1885</v>
      </c>
      <c r="C1741" s="575" t="s">
        <v>3441</v>
      </c>
      <c r="D1741" s="575" t="s">
        <v>3441</v>
      </c>
      <c r="E1741" s="575" t="s">
        <v>3441</v>
      </c>
      <c r="F1741" s="575" t="s">
        <v>3441</v>
      </c>
      <c r="G1741" s="575" t="s">
        <v>3441</v>
      </c>
      <c r="H1741" s="575" t="s">
        <v>3441</v>
      </c>
      <c r="I1741" s="575" t="s">
        <v>3441</v>
      </c>
      <c r="J1741" s="575" t="s">
        <v>3441</v>
      </c>
      <c r="K1741" s="575" t="s">
        <v>3441</v>
      </c>
      <c r="L1741" s="575" t="s">
        <v>3441</v>
      </c>
      <c r="M1741" s="575" t="s">
        <v>3441</v>
      </c>
    </row>
    <row r="1742" spans="1:13" s="575" customFormat="1" x14ac:dyDescent="0.3">
      <c r="A1742" s="575">
        <v>526586</v>
      </c>
      <c r="B1742" s="575" t="s">
        <v>1885</v>
      </c>
      <c r="C1742" s="575" t="s">
        <v>3441</v>
      </c>
      <c r="D1742" s="575" t="s">
        <v>3441</v>
      </c>
      <c r="E1742" s="575" t="s">
        <v>3441</v>
      </c>
      <c r="F1742" s="575" t="s">
        <v>3441</v>
      </c>
      <c r="G1742" s="575" t="s">
        <v>3441</v>
      </c>
      <c r="H1742" s="575" t="s">
        <v>3441</v>
      </c>
      <c r="I1742" s="575" t="s">
        <v>3441</v>
      </c>
      <c r="J1742" s="575" t="s">
        <v>3441</v>
      </c>
      <c r="K1742" s="575" t="s">
        <v>3441</v>
      </c>
      <c r="L1742" s="575" t="s">
        <v>3441</v>
      </c>
      <c r="M1742" s="575" t="s">
        <v>3441</v>
      </c>
    </row>
    <row r="1743" spans="1:13" s="575" customFormat="1" x14ac:dyDescent="0.3">
      <c r="A1743" s="575">
        <v>526587</v>
      </c>
      <c r="B1743" s="575" t="s">
        <v>1885</v>
      </c>
      <c r="C1743" s="575" t="s">
        <v>3441</v>
      </c>
      <c r="D1743" s="575" t="s">
        <v>3441</v>
      </c>
      <c r="E1743" s="575" t="s">
        <v>3441</v>
      </c>
      <c r="F1743" s="575" t="s">
        <v>3441</v>
      </c>
      <c r="G1743" s="575" t="s">
        <v>3441</v>
      </c>
      <c r="H1743" s="575" t="s">
        <v>3441</v>
      </c>
      <c r="I1743" s="575" t="s">
        <v>3441</v>
      </c>
      <c r="J1743" s="575" t="s">
        <v>3441</v>
      </c>
      <c r="K1743" s="575" t="s">
        <v>3441</v>
      </c>
      <c r="L1743" s="575" t="s">
        <v>3441</v>
      </c>
      <c r="M1743" s="575" t="s">
        <v>3441</v>
      </c>
    </row>
    <row r="1744" spans="1:13" s="575" customFormat="1" x14ac:dyDescent="0.3">
      <c r="A1744" s="575">
        <v>526588</v>
      </c>
      <c r="B1744" s="575" t="s">
        <v>1885</v>
      </c>
      <c r="C1744" s="575" t="s">
        <v>3441</v>
      </c>
      <c r="D1744" s="575" t="s">
        <v>3441</v>
      </c>
      <c r="E1744" s="575" t="s">
        <v>3441</v>
      </c>
      <c r="F1744" s="575" t="s">
        <v>3441</v>
      </c>
      <c r="G1744" s="575" t="s">
        <v>3441</v>
      </c>
      <c r="H1744" s="575" t="s">
        <v>3441</v>
      </c>
      <c r="I1744" s="575" t="s">
        <v>3441</v>
      </c>
      <c r="J1744" s="575" t="s">
        <v>3441</v>
      </c>
      <c r="K1744" s="575" t="s">
        <v>3441</v>
      </c>
      <c r="L1744" s="575" t="s">
        <v>3441</v>
      </c>
      <c r="M1744" s="575" t="s">
        <v>3441</v>
      </c>
    </row>
    <row r="1745" spans="1:13" s="575" customFormat="1" x14ac:dyDescent="0.3">
      <c r="A1745" s="575">
        <v>526589</v>
      </c>
      <c r="B1745" s="575" t="s">
        <v>1885</v>
      </c>
      <c r="C1745" s="575" t="s">
        <v>3441</v>
      </c>
      <c r="D1745" s="575" t="s">
        <v>3441</v>
      </c>
      <c r="E1745" s="575" t="s">
        <v>3441</v>
      </c>
      <c r="F1745" s="575" t="s">
        <v>3441</v>
      </c>
      <c r="G1745" s="575" t="s">
        <v>3441</v>
      </c>
      <c r="H1745" s="575" t="s">
        <v>3441</v>
      </c>
      <c r="I1745" s="575" t="s">
        <v>3441</v>
      </c>
      <c r="J1745" s="575" t="s">
        <v>3441</v>
      </c>
      <c r="K1745" s="575" t="s">
        <v>3441</v>
      </c>
      <c r="L1745" s="575" t="s">
        <v>3441</v>
      </c>
      <c r="M1745" s="575" t="s">
        <v>3441</v>
      </c>
    </row>
    <row r="1746" spans="1:13" s="575" customFormat="1" x14ac:dyDescent="0.3">
      <c r="A1746" s="575">
        <v>526590</v>
      </c>
      <c r="B1746" s="575" t="s">
        <v>1885</v>
      </c>
      <c r="C1746" s="575" t="s">
        <v>3441</v>
      </c>
      <c r="D1746" s="575" t="s">
        <v>3441</v>
      </c>
      <c r="E1746" s="575" t="s">
        <v>3441</v>
      </c>
      <c r="F1746" s="575" t="s">
        <v>3441</v>
      </c>
      <c r="G1746" s="575" t="s">
        <v>3441</v>
      </c>
      <c r="H1746" s="575" t="s">
        <v>3441</v>
      </c>
      <c r="I1746" s="575" t="s">
        <v>3441</v>
      </c>
      <c r="J1746" s="575" t="s">
        <v>3441</v>
      </c>
      <c r="K1746" s="575" t="s">
        <v>3441</v>
      </c>
      <c r="L1746" s="575" t="s">
        <v>3441</v>
      </c>
      <c r="M1746" s="575" t="s">
        <v>3441</v>
      </c>
    </row>
    <row r="1747" spans="1:13" s="575" customFormat="1" x14ac:dyDescent="0.3">
      <c r="A1747" s="575">
        <v>526591</v>
      </c>
      <c r="B1747" s="575" t="s">
        <v>1885</v>
      </c>
      <c r="C1747" s="575" t="s">
        <v>3441</v>
      </c>
      <c r="D1747" s="575" t="s">
        <v>3441</v>
      </c>
      <c r="E1747" s="575" t="s">
        <v>3441</v>
      </c>
      <c r="F1747" s="575" t="s">
        <v>3441</v>
      </c>
      <c r="G1747" s="575" t="s">
        <v>3441</v>
      </c>
      <c r="H1747" s="575" t="s">
        <v>3441</v>
      </c>
      <c r="I1747" s="575" t="s">
        <v>3441</v>
      </c>
      <c r="J1747" s="575" t="s">
        <v>3441</v>
      </c>
      <c r="K1747" s="575" t="s">
        <v>3441</v>
      </c>
      <c r="L1747" s="575" t="s">
        <v>3441</v>
      </c>
      <c r="M1747" s="575" t="s">
        <v>3441</v>
      </c>
    </row>
    <row r="1748" spans="1:13" s="575" customFormat="1" x14ac:dyDescent="0.3">
      <c r="A1748" s="575">
        <v>526592</v>
      </c>
      <c r="B1748" s="575" t="s">
        <v>1885</v>
      </c>
      <c r="C1748" s="575" t="s">
        <v>3441</v>
      </c>
      <c r="D1748" s="575" t="s">
        <v>3441</v>
      </c>
      <c r="E1748" s="575" t="s">
        <v>3441</v>
      </c>
      <c r="F1748" s="575" t="s">
        <v>3441</v>
      </c>
      <c r="G1748" s="575" t="s">
        <v>3441</v>
      </c>
      <c r="H1748" s="575" t="s">
        <v>3441</v>
      </c>
      <c r="I1748" s="575" t="s">
        <v>3441</v>
      </c>
      <c r="J1748" s="575" t="s">
        <v>3441</v>
      </c>
      <c r="K1748" s="575" t="s">
        <v>3441</v>
      </c>
      <c r="L1748" s="575" t="s">
        <v>3441</v>
      </c>
      <c r="M1748" s="575" t="s">
        <v>3441</v>
      </c>
    </row>
    <row r="1749" spans="1:13" s="575" customFormat="1" x14ac:dyDescent="0.3">
      <c r="A1749" s="575">
        <v>526593</v>
      </c>
      <c r="B1749" s="575" t="s">
        <v>1885</v>
      </c>
      <c r="C1749" s="575" t="s">
        <v>3441</v>
      </c>
      <c r="D1749" s="575" t="s">
        <v>3441</v>
      </c>
      <c r="E1749" s="575" t="s">
        <v>3441</v>
      </c>
      <c r="F1749" s="575" t="s">
        <v>3441</v>
      </c>
      <c r="G1749" s="575" t="s">
        <v>3441</v>
      </c>
      <c r="H1749" s="575" t="s">
        <v>3441</v>
      </c>
      <c r="I1749" s="575" t="s">
        <v>3441</v>
      </c>
      <c r="J1749" s="575" t="s">
        <v>3441</v>
      </c>
      <c r="K1749" s="575" t="s">
        <v>3441</v>
      </c>
      <c r="L1749" s="575" t="s">
        <v>3441</v>
      </c>
      <c r="M1749" s="575" t="s">
        <v>3441</v>
      </c>
    </row>
    <row r="1750" spans="1:13" s="575" customFormat="1" x14ac:dyDescent="0.3">
      <c r="A1750" s="575">
        <v>526594</v>
      </c>
      <c r="B1750" s="575" t="s">
        <v>1885</v>
      </c>
      <c r="C1750" s="575" t="s">
        <v>3441</v>
      </c>
      <c r="D1750" s="575" t="s">
        <v>3441</v>
      </c>
      <c r="E1750" s="575" t="s">
        <v>3441</v>
      </c>
      <c r="F1750" s="575" t="s">
        <v>3441</v>
      </c>
      <c r="G1750" s="575" t="s">
        <v>3441</v>
      </c>
      <c r="H1750" s="575" t="s">
        <v>3441</v>
      </c>
      <c r="I1750" s="575" t="s">
        <v>3441</v>
      </c>
      <c r="J1750" s="575" t="s">
        <v>3441</v>
      </c>
      <c r="K1750" s="575" t="s">
        <v>3441</v>
      </c>
      <c r="L1750" s="575" t="s">
        <v>3441</v>
      </c>
      <c r="M1750" s="575" t="s">
        <v>3441</v>
      </c>
    </row>
    <row r="1751" spans="1:13" s="575" customFormat="1" x14ac:dyDescent="0.3">
      <c r="A1751" s="575">
        <v>526595</v>
      </c>
      <c r="B1751" s="575" t="s">
        <v>1885</v>
      </c>
      <c r="C1751" s="575" t="s">
        <v>3441</v>
      </c>
      <c r="D1751" s="575" t="s">
        <v>3441</v>
      </c>
      <c r="E1751" s="575" t="s">
        <v>3441</v>
      </c>
      <c r="F1751" s="575" t="s">
        <v>3441</v>
      </c>
      <c r="G1751" s="575" t="s">
        <v>3441</v>
      </c>
      <c r="H1751" s="575" t="s">
        <v>3441</v>
      </c>
      <c r="I1751" s="575" t="s">
        <v>3441</v>
      </c>
      <c r="J1751" s="575" t="s">
        <v>3441</v>
      </c>
      <c r="K1751" s="575" t="s">
        <v>3441</v>
      </c>
      <c r="L1751" s="575" t="s">
        <v>3441</v>
      </c>
      <c r="M1751" s="575" t="s">
        <v>3441</v>
      </c>
    </row>
    <row r="1752" spans="1:13" s="575" customFormat="1" x14ac:dyDescent="0.3">
      <c r="A1752" s="575">
        <v>526596</v>
      </c>
      <c r="B1752" s="575" t="s">
        <v>1885</v>
      </c>
      <c r="C1752" s="575" t="s">
        <v>3441</v>
      </c>
      <c r="D1752" s="575" t="s">
        <v>3441</v>
      </c>
      <c r="E1752" s="575" t="s">
        <v>3441</v>
      </c>
      <c r="F1752" s="575" t="s">
        <v>3441</v>
      </c>
      <c r="G1752" s="575" t="s">
        <v>3441</v>
      </c>
      <c r="H1752" s="575" t="s">
        <v>3441</v>
      </c>
      <c r="I1752" s="575" t="s">
        <v>3441</v>
      </c>
      <c r="J1752" s="575" t="s">
        <v>3441</v>
      </c>
      <c r="K1752" s="575" t="s">
        <v>3441</v>
      </c>
      <c r="L1752" s="575" t="s">
        <v>3441</v>
      </c>
      <c r="M1752" s="575" t="s">
        <v>3441</v>
      </c>
    </row>
    <row r="1753" spans="1:13" s="575" customFormat="1" x14ac:dyDescent="0.3">
      <c r="A1753" s="575">
        <v>526597</v>
      </c>
      <c r="B1753" s="575" t="s">
        <v>1885</v>
      </c>
      <c r="C1753" s="575" t="s">
        <v>3441</v>
      </c>
      <c r="D1753" s="575" t="s">
        <v>3441</v>
      </c>
      <c r="E1753" s="575" t="s">
        <v>3441</v>
      </c>
      <c r="F1753" s="575" t="s">
        <v>3441</v>
      </c>
      <c r="G1753" s="575" t="s">
        <v>3441</v>
      </c>
      <c r="H1753" s="575" t="s">
        <v>3441</v>
      </c>
      <c r="I1753" s="575" t="s">
        <v>3441</v>
      </c>
      <c r="J1753" s="575" t="s">
        <v>3441</v>
      </c>
      <c r="K1753" s="575" t="s">
        <v>3441</v>
      </c>
      <c r="L1753" s="575" t="s">
        <v>3441</v>
      </c>
      <c r="M1753" s="575" t="s">
        <v>3441</v>
      </c>
    </row>
    <row r="1754" spans="1:13" s="575" customFormat="1" x14ac:dyDescent="0.3">
      <c r="A1754" s="575">
        <v>526598</v>
      </c>
      <c r="B1754" s="575" t="s">
        <v>1885</v>
      </c>
      <c r="C1754" s="575" t="s">
        <v>3441</v>
      </c>
      <c r="D1754" s="575" t="s">
        <v>3441</v>
      </c>
      <c r="E1754" s="575" t="s">
        <v>3441</v>
      </c>
      <c r="F1754" s="575" t="s">
        <v>3441</v>
      </c>
      <c r="G1754" s="575" t="s">
        <v>3441</v>
      </c>
      <c r="H1754" s="575" t="s">
        <v>3441</v>
      </c>
      <c r="I1754" s="575" t="s">
        <v>3441</v>
      </c>
      <c r="J1754" s="575" t="s">
        <v>3441</v>
      </c>
      <c r="K1754" s="575" t="s">
        <v>3441</v>
      </c>
      <c r="L1754" s="575" t="s">
        <v>3441</v>
      </c>
      <c r="M1754" s="575" t="s">
        <v>3441</v>
      </c>
    </row>
    <row r="1755" spans="1:13" s="575" customFormat="1" x14ac:dyDescent="0.3">
      <c r="A1755" s="575">
        <v>526599</v>
      </c>
      <c r="B1755" s="575" t="s">
        <v>1885</v>
      </c>
      <c r="C1755" s="575" t="s">
        <v>3441</v>
      </c>
      <c r="D1755" s="575" t="s">
        <v>3441</v>
      </c>
      <c r="E1755" s="575" t="s">
        <v>3441</v>
      </c>
      <c r="F1755" s="575" t="s">
        <v>3441</v>
      </c>
      <c r="G1755" s="575" t="s">
        <v>3441</v>
      </c>
      <c r="H1755" s="575" t="s">
        <v>3441</v>
      </c>
      <c r="I1755" s="575" t="s">
        <v>3441</v>
      </c>
      <c r="J1755" s="575" t="s">
        <v>3441</v>
      </c>
      <c r="K1755" s="575" t="s">
        <v>3441</v>
      </c>
      <c r="L1755" s="575" t="s">
        <v>3441</v>
      </c>
      <c r="M1755" s="575" t="s">
        <v>3441</v>
      </c>
    </row>
    <row r="1756" spans="1:13" s="575" customFormat="1" x14ac:dyDescent="0.3">
      <c r="A1756" s="575">
        <v>526600</v>
      </c>
      <c r="B1756" s="575" t="s">
        <v>1885</v>
      </c>
      <c r="C1756" s="575" t="s">
        <v>3441</v>
      </c>
      <c r="D1756" s="575" t="s">
        <v>3441</v>
      </c>
      <c r="E1756" s="575" t="s">
        <v>3441</v>
      </c>
      <c r="F1756" s="575" t="s">
        <v>3441</v>
      </c>
      <c r="G1756" s="575" t="s">
        <v>3441</v>
      </c>
      <c r="H1756" s="575" t="s">
        <v>3441</v>
      </c>
      <c r="I1756" s="575" t="s">
        <v>3441</v>
      </c>
      <c r="J1756" s="575" t="s">
        <v>3441</v>
      </c>
      <c r="K1756" s="575" t="s">
        <v>3441</v>
      </c>
      <c r="L1756" s="575" t="s">
        <v>3441</v>
      </c>
      <c r="M1756" s="575" t="s">
        <v>3441</v>
      </c>
    </row>
    <row r="1757" spans="1:13" s="575" customFormat="1" x14ac:dyDescent="0.3">
      <c r="A1757" s="575">
        <v>526601</v>
      </c>
      <c r="B1757" s="575" t="s">
        <v>1885</v>
      </c>
      <c r="C1757" s="575" t="s">
        <v>3441</v>
      </c>
      <c r="D1757" s="575" t="s">
        <v>3441</v>
      </c>
      <c r="E1757" s="575" t="s">
        <v>3441</v>
      </c>
      <c r="F1757" s="575" t="s">
        <v>3441</v>
      </c>
      <c r="G1757" s="575" t="s">
        <v>3441</v>
      </c>
      <c r="H1757" s="575" t="s">
        <v>3441</v>
      </c>
      <c r="I1757" s="575" t="s">
        <v>3441</v>
      </c>
      <c r="J1757" s="575" t="s">
        <v>3441</v>
      </c>
      <c r="K1757" s="575" t="s">
        <v>3441</v>
      </c>
      <c r="L1757" s="575" t="s">
        <v>3441</v>
      </c>
      <c r="M1757" s="575" t="s">
        <v>3441</v>
      </c>
    </row>
    <row r="1758" spans="1:13" s="575" customFormat="1" x14ac:dyDescent="0.3">
      <c r="A1758" s="575">
        <v>526602</v>
      </c>
      <c r="B1758" s="575" t="s">
        <v>1885</v>
      </c>
      <c r="C1758" s="575" t="s">
        <v>3441</v>
      </c>
      <c r="D1758" s="575" t="s">
        <v>3441</v>
      </c>
      <c r="E1758" s="575" t="s">
        <v>3441</v>
      </c>
      <c r="F1758" s="575" t="s">
        <v>3441</v>
      </c>
      <c r="G1758" s="575" t="s">
        <v>3441</v>
      </c>
      <c r="H1758" s="575" t="s">
        <v>3441</v>
      </c>
      <c r="I1758" s="575" t="s">
        <v>3441</v>
      </c>
      <c r="J1758" s="575" t="s">
        <v>3441</v>
      </c>
      <c r="K1758" s="575" t="s">
        <v>3441</v>
      </c>
      <c r="L1758" s="575" t="s">
        <v>3441</v>
      </c>
      <c r="M1758" s="575" t="s">
        <v>3441</v>
      </c>
    </row>
    <row r="1759" spans="1:13" s="575" customFormat="1" x14ac:dyDescent="0.3">
      <c r="A1759" s="575">
        <v>526603</v>
      </c>
      <c r="B1759" s="575" t="s">
        <v>1885</v>
      </c>
      <c r="C1759" s="575" t="s">
        <v>3441</v>
      </c>
      <c r="D1759" s="575" t="s">
        <v>3441</v>
      </c>
      <c r="E1759" s="575" t="s">
        <v>3441</v>
      </c>
      <c r="F1759" s="575" t="s">
        <v>3441</v>
      </c>
      <c r="G1759" s="575" t="s">
        <v>3441</v>
      </c>
      <c r="H1759" s="575" t="s">
        <v>3441</v>
      </c>
      <c r="I1759" s="575" t="s">
        <v>3441</v>
      </c>
      <c r="J1759" s="575" t="s">
        <v>3441</v>
      </c>
      <c r="K1759" s="575" t="s">
        <v>3441</v>
      </c>
      <c r="L1759" s="575" t="s">
        <v>3441</v>
      </c>
      <c r="M1759" s="575" t="s">
        <v>3441</v>
      </c>
    </row>
    <row r="1760" spans="1:13" s="575" customFormat="1" x14ac:dyDescent="0.3">
      <c r="A1760" s="575">
        <v>526604</v>
      </c>
      <c r="B1760" s="575" t="s">
        <v>1885</v>
      </c>
      <c r="C1760" s="575" t="s">
        <v>3441</v>
      </c>
      <c r="D1760" s="575" t="s">
        <v>3441</v>
      </c>
      <c r="E1760" s="575" t="s">
        <v>3441</v>
      </c>
      <c r="F1760" s="575" t="s">
        <v>3441</v>
      </c>
      <c r="G1760" s="575" t="s">
        <v>3441</v>
      </c>
      <c r="H1760" s="575" t="s">
        <v>3441</v>
      </c>
      <c r="I1760" s="575" t="s">
        <v>3441</v>
      </c>
      <c r="J1760" s="575" t="s">
        <v>3441</v>
      </c>
      <c r="K1760" s="575" t="s">
        <v>3441</v>
      </c>
      <c r="L1760" s="575" t="s">
        <v>3441</v>
      </c>
      <c r="M1760" s="575" t="s">
        <v>3441</v>
      </c>
    </row>
    <row r="1761" spans="1:13" s="575" customFormat="1" x14ac:dyDescent="0.3">
      <c r="A1761" s="575">
        <v>526605</v>
      </c>
      <c r="B1761" s="575" t="s">
        <v>1885</v>
      </c>
      <c r="C1761" s="575" t="s">
        <v>3441</v>
      </c>
      <c r="D1761" s="575" t="s">
        <v>3441</v>
      </c>
      <c r="E1761" s="575" t="s">
        <v>3441</v>
      </c>
      <c r="F1761" s="575" t="s">
        <v>3441</v>
      </c>
      <c r="G1761" s="575" t="s">
        <v>3441</v>
      </c>
      <c r="H1761" s="575" t="s">
        <v>3441</v>
      </c>
      <c r="I1761" s="575" t="s">
        <v>3441</v>
      </c>
      <c r="J1761" s="575" t="s">
        <v>3441</v>
      </c>
      <c r="K1761" s="575" t="s">
        <v>3441</v>
      </c>
      <c r="L1761" s="575" t="s">
        <v>3441</v>
      </c>
      <c r="M1761" s="575" t="s">
        <v>3441</v>
      </c>
    </row>
    <row r="1762" spans="1:13" s="575" customFormat="1" x14ac:dyDescent="0.3">
      <c r="A1762" s="575">
        <v>526606</v>
      </c>
      <c r="B1762" s="575" t="s">
        <v>1885</v>
      </c>
      <c r="C1762" s="575" t="s">
        <v>3441</v>
      </c>
      <c r="D1762" s="575" t="s">
        <v>3441</v>
      </c>
      <c r="E1762" s="575" t="s">
        <v>3441</v>
      </c>
      <c r="F1762" s="575" t="s">
        <v>3441</v>
      </c>
      <c r="G1762" s="575" t="s">
        <v>3441</v>
      </c>
      <c r="H1762" s="575" t="s">
        <v>3441</v>
      </c>
      <c r="I1762" s="575" t="s">
        <v>3441</v>
      </c>
      <c r="J1762" s="575" t="s">
        <v>3441</v>
      </c>
      <c r="K1762" s="575" t="s">
        <v>3441</v>
      </c>
      <c r="L1762" s="575" t="s">
        <v>3441</v>
      </c>
      <c r="M1762" s="575" t="s">
        <v>3441</v>
      </c>
    </row>
    <row r="1763" spans="1:13" s="575" customFormat="1" x14ac:dyDescent="0.3">
      <c r="A1763" s="575">
        <v>526607</v>
      </c>
      <c r="B1763" s="575" t="s">
        <v>1885</v>
      </c>
      <c r="C1763" s="575" t="s">
        <v>3441</v>
      </c>
      <c r="D1763" s="575" t="s">
        <v>3441</v>
      </c>
      <c r="E1763" s="575" t="s">
        <v>3441</v>
      </c>
      <c r="F1763" s="575" t="s">
        <v>3441</v>
      </c>
      <c r="G1763" s="575" t="s">
        <v>3441</v>
      </c>
      <c r="H1763" s="575" t="s">
        <v>3441</v>
      </c>
      <c r="I1763" s="575" t="s">
        <v>3441</v>
      </c>
      <c r="J1763" s="575" t="s">
        <v>3441</v>
      </c>
      <c r="K1763" s="575" t="s">
        <v>3441</v>
      </c>
      <c r="L1763" s="575" t="s">
        <v>3441</v>
      </c>
      <c r="M1763" s="575" t="s">
        <v>3441</v>
      </c>
    </row>
    <row r="1764" spans="1:13" s="575" customFormat="1" x14ac:dyDescent="0.3">
      <c r="A1764" s="575">
        <v>526608</v>
      </c>
      <c r="B1764" s="575" t="s">
        <v>1885</v>
      </c>
      <c r="C1764" s="575" t="s">
        <v>3441</v>
      </c>
      <c r="D1764" s="575" t="s">
        <v>3441</v>
      </c>
      <c r="E1764" s="575" t="s">
        <v>3441</v>
      </c>
      <c r="F1764" s="575" t="s">
        <v>3441</v>
      </c>
      <c r="G1764" s="575" t="s">
        <v>3441</v>
      </c>
      <c r="H1764" s="575" t="s">
        <v>3441</v>
      </c>
      <c r="I1764" s="575" t="s">
        <v>3441</v>
      </c>
      <c r="J1764" s="575" t="s">
        <v>3441</v>
      </c>
      <c r="K1764" s="575" t="s">
        <v>3441</v>
      </c>
      <c r="L1764" s="575" t="s">
        <v>3441</v>
      </c>
      <c r="M1764" s="575" t="s">
        <v>3441</v>
      </c>
    </row>
    <row r="1765" spans="1:13" s="575" customFormat="1" x14ac:dyDescent="0.3">
      <c r="A1765" s="575">
        <v>526609</v>
      </c>
      <c r="B1765" s="575" t="s">
        <v>1885</v>
      </c>
      <c r="C1765" s="575" t="s">
        <v>3441</v>
      </c>
      <c r="D1765" s="575" t="s">
        <v>3441</v>
      </c>
      <c r="E1765" s="575" t="s">
        <v>3441</v>
      </c>
      <c r="F1765" s="575" t="s">
        <v>3441</v>
      </c>
      <c r="G1765" s="575" t="s">
        <v>3441</v>
      </c>
      <c r="H1765" s="575" t="s">
        <v>3441</v>
      </c>
      <c r="I1765" s="575" t="s">
        <v>3441</v>
      </c>
      <c r="J1765" s="575" t="s">
        <v>3441</v>
      </c>
      <c r="K1765" s="575" t="s">
        <v>3441</v>
      </c>
      <c r="L1765" s="575" t="s">
        <v>3441</v>
      </c>
      <c r="M1765" s="575" t="s">
        <v>3441</v>
      </c>
    </row>
    <row r="1766" spans="1:13" s="575" customFormat="1" x14ac:dyDescent="0.3">
      <c r="A1766" s="575">
        <v>526610</v>
      </c>
      <c r="B1766" s="575" t="s">
        <v>1885</v>
      </c>
      <c r="C1766" s="575" t="s">
        <v>3441</v>
      </c>
      <c r="D1766" s="575" t="s">
        <v>3441</v>
      </c>
      <c r="E1766" s="575" t="s">
        <v>3441</v>
      </c>
      <c r="F1766" s="575" t="s">
        <v>3441</v>
      </c>
      <c r="G1766" s="575" t="s">
        <v>3441</v>
      </c>
      <c r="H1766" s="575" t="s">
        <v>3441</v>
      </c>
      <c r="I1766" s="575" t="s">
        <v>3441</v>
      </c>
      <c r="J1766" s="575" t="s">
        <v>3441</v>
      </c>
      <c r="K1766" s="575" t="s">
        <v>3441</v>
      </c>
      <c r="L1766" s="575" t="s">
        <v>3441</v>
      </c>
      <c r="M1766" s="575" t="s">
        <v>3441</v>
      </c>
    </row>
    <row r="1767" spans="1:13" s="575" customFormat="1" x14ac:dyDescent="0.3">
      <c r="A1767" s="575">
        <v>526611</v>
      </c>
      <c r="B1767" s="575" t="s">
        <v>1885</v>
      </c>
      <c r="C1767" s="575" t="s">
        <v>3441</v>
      </c>
      <c r="D1767" s="575" t="s">
        <v>3441</v>
      </c>
      <c r="E1767" s="575" t="s">
        <v>3441</v>
      </c>
      <c r="F1767" s="575" t="s">
        <v>3441</v>
      </c>
      <c r="G1767" s="575" t="s">
        <v>3441</v>
      </c>
      <c r="H1767" s="575" t="s">
        <v>3441</v>
      </c>
      <c r="I1767" s="575" t="s">
        <v>3441</v>
      </c>
      <c r="J1767" s="575" t="s">
        <v>3441</v>
      </c>
      <c r="K1767" s="575" t="s">
        <v>3441</v>
      </c>
      <c r="L1767" s="575" t="s">
        <v>3441</v>
      </c>
      <c r="M1767" s="575" t="s">
        <v>3441</v>
      </c>
    </row>
    <row r="1768" spans="1:13" s="575" customFormat="1" x14ac:dyDescent="0.3">
      <c r="A1768" s="575">
        <v>526612</v>
      </c>
      <c r="B1768" s="575" t="s">
        <v>1885</v>
      </c>
      <c r="C1768" s="575" t="s">
        <v>3441</v>
      </c>
      <c r="D1768" s="575" t="s">
        <v>3441</v>
      </c>
      <c r="E1768" s="575" t="s">
        <v>3441</v>
      </c>
      <c r="F1768" s="575" t="s">
        <v>3441</v>
      </c>
      <c r="G1768" s="575" t="s">
        <v>3441</v>
      </c>
      <c r="H1768" s="575" t="s">
        <v>3441</v>
      </c>
      <c r="I1768" s="575" t="s">
        <v>3441</v>
      </c>
      <c r="J1768" s="575" t="s">
        <v>3441</v>
      </c>
      <c r="K1768" s="575" t="s">
        <v>3441</v>
      </c>
      <c r="L1768" s="575" t="s">
        <v>3441</v>
      </c>
      <c r="M1768" s="575" t="s">
        <v>3441</v>
      </c>
    </row>
    <row r="1769" spans="1:13" s="575" customFormat="1" x14ac:dyDescent="0.3">
      <c r="A1769" s="575">
        <v>526613</v>
      </c>
      <c r="B1769" s="575" t="s">
        <v>1885</v>
      </c>
      <c r="C1769" s="575" t="s">
        <v>3441</v>
      </c>
      <c r="D1769" s="575" t="s">
        <v>3441</v>
      </c>
      <c r="E1769" s="575" t="s">
        <v>3441</v>
      </c>
      <c r="F1769" s="575" t="s">
        <v>3441</v>
      </c>
      <c r="G1769" s="575" t="s">
        <v>3441</v>
      </c>
      <c r="H1769" s="575" t="s">
        <v>3441</v>
      </c>
      <c r="I1769" s="575" t="s">
        <v>3441</v>
      </c>
      <c r="J1769" s="575" t="s">
        <v>3441</v>
      </c>
      <c r="K1769" s="575" t="s">
        <v>3441</v>
      </c>
      <c r="L1769" s="575" t="s">
        <v>3441</v>
      </c>
      <c r="M1769" s="575" t="s">
        <v>3441</v>
      </c>
    </row>
    <row r="1770" spans="1:13" s="575" customFormat="1" x14ac:dyDescent="0.3">
      <c r="A1770" s="575">
        <v>526614</v>
      </c>
      <c r="B1770" s="575" t="s">
        <v>1885</v>
      </c>
      <c r="C1770" s="575" t="s">
        <v>3441</v>
      </c>
      <c r="D1770" s="575" t="s">
        <v>3441</v>
      </c>
      <c r="E1770" s="575" t="s">
        <v>3441</v>
      </c>
      <c r="F1770" s="575" t="s">
        <v>3441</v>
      </c>
      <c r="G1770" s="575" t="s">
        <v>3441</v>
      </c>
      <c r="H1770" s="575" t="s">
        <v>3441</v>
      </c>
      <c r="I1770" s="575" t="s">
        <v>3441</v>
      </c>
      <c r="J1770" s="575" t="s">
        <v>3441</v>
      </c>
      <c r="K1770" s="575" t="s">
        <v>3441</v>
      </c>
      <c r="L1770" s="575" t="s">
        <v>3441</v>
      </c>
      <c r="M1770" s="575" t="s">
        <v>3441</v>
      </c>
    </row>
    <row r="1771" spans="1:13" s="575" customFormat="1" x14ac:dyDescent="0.3">
      <c r="A1771" s="575">
        <v>526615</v>
      </c>
      <c r="B1771" s="575" t="s">
        <v>1885</v>
      </c>
      <c r="C1771" s="575" t="s">
        <v>3441</v>
      </c>
      <c r="D1771" s="575" t="s">
        <v>3441</v>
      </c>
      <c r="E1771" s="575" t="s">
        <v>3441</v>
      </c>
      <c r="F1771" s="575" t="s">
        <v>3441</v>
      </c>
      <c r="G1771" s="575" t="s">
        <v>3441</v>
      </c>
      <c r="H1771" s="575" t="s">
        <v>3441</v>
      </c>
      <c r="I1771" s="575" t="s">
        <v>3441</v>
      </c>
      <c r="J1771" s="575" t="s">
        <v>3441</v>
      </c>
      <c r="K1771" s="575" t="s">
        <v>3441</v>
      </c>
      <c r="L1771" s="575" t="s">
        <v>3441</v>
      </c>
      <c r="M1771" s="575" t="s">
        <v>3441</v>
      </c>
    </row>
    <row r="1772" spans="1:13" s="575" customFormat="1" x14ac:dyDescent="0.3">
      <c r="A1772" s="575">
        <v>526616</v>
      </c>
      <c r="B1772" s="575" t="s">
        <v>1885</v>
      </c>
      <c r="C1772" s="575" t="s">
        <v>3441</v>
      </c>
      <c r="D1772" s="575" t="s">
        <v>3441</v>
      </c>
      <c r="E1772" s="575" t="s">
        <v>3441</v>
      </c>
      <c r="F1772" s="575" t="s">
        <v>3441</v>
      </c>
      <c r="G1772" s="575" t="s">
        <v>3441</v>
      </c>
      <c r="H1772" s="575" t="s">
        <v>3441</v>
      </c>
      <c r="I1772" s="575" t="s">
        <v>3441</v>
      </c>
      <c r="J1772" s="575" t="s">
        <v>3441</v>
      </c>
      <c r="K1772" s="575" t="s">
        <v>3441</v>
      </c>
      <c r="L1772" s="575" t="s">
        <v>3441</v>
      </c>
      <c r="M1772" s="575" t="s">
        <v>3441</v>
      </c>
    </row>
    <row r="1773" spans="1:13" s="575" customFormat="1" x14ac:dyDescent="0.3">
      <c r="A1773" s="575">
        <v>526617</v>
      </c>
      <c r="B1773" s="575" t="s">
        <v>1885</v>
      </c>
      <c r="C1773" s="575" t="s">
        <v>3441</v>
      </c>
      <c r="D1773" s="575" t="s">
        <v>3441</v>
      </c>
      <c r="E1773" s="575" t="s">
        <v>3441</v>
      </c>
      <c r="F1773" s="575" t="s">
        <v>3441</v>
      </c>
      <c r="G1773" s="575" t="s">
        <v>3441</v>
      </c>
      <c r="H1773" s="575" t="s">
        <v>3441</v>
      </c>
      <c r="I1773" s="575" t="s">
        <v>3441</v>
      </c>
      <c r="J1773" s="575" t="s">
        <v>3441</v>
      </c>
      <c r="K1773" s="575" t="s">
        <v>3441</v>
      </c>
      <c r="L1773" s="575" t="s">
        <v>3441</v>
      </c>
      <c r="M1773" s="575" t="s">
        <v>3441</v>
      </c>
    </row>
    <row r="1774" spans="1:13" s="575" customFormat="1" x14ac:dyDescent="0.3">
      <c r="A1774" s="575">
        <v>526618</v>
      </c>
      <c r="B1774" s="575" t="s">
        <v>1885</v>
      </c>
      <c r="C1774" s="575" t="s">
        <v>3441</v>
      </c>
      <c r="D1774" s="575" t="s">
        <v>3441</v>
      </c>
      <c r="E1774" s="575" t="s">
        <v>3441</v>
      </c>
      <c r="F1774" s="575" t="s">
        <v>3441</v>
      </c>
      <c r="G1774" s="575" t="s">
        <v>3441</v>
      </c>
      <c r="H1774" s="575" t="s">
        <v>3441</v>
      </c>
      <c r="I1774" s="575" t="s">
        <v>3441</v>
      </c>
      <c r="J1774" s="575" t="s">
        <v>3441</v>
      </c>
      <c r="K1774" s="575" t="s">
        <v>3441</v>
      </c>
      <c r="L1774" s="575" t="s">
        <v>3441</v>
      </c>
      <c r="M1774" s="575" t="s">
        <v>3441</v>
      </c>
    </row>
    <row r="1775" spans="1:13" s="575" customFormat="1" x14ac:dyDescent="0.3">
      <c r="A1775" s="575">
        <v>526619</v>
      </c>
      <c r="B1775" s="575" t="s">
        <v>1885</v>
      </c>
      <c r="C1775" s="575" t="s">
        <v>3441</v>
      </c>
      <c r="D1775" s="575" t="s">
        <v>3441</v>
      </c>
      <c r="E1775" s="575" t="s">
        <v>3441</v>
      </c>
      <c r="F1775" s="575" t="s">
        <v>3441</v>
      </c>
      <c r="G1775" s="575" t="s">
        <v>3441</v>
      </c>
      <c r="H1775" s="575" t="s">
        <v>3441</v>
      </c>
      <c r="I1775" s="575" t="s">
        <v>3441</v>
      </c>
      <c r="J1775" s="575" t="s">
        <v>3441</v>
      </c>
      <c r="K1775" s="575" t="s">
        <v>3441</v>
      </c>
      <c r="L1775" s="575" t="s">
        <v>3441</v>
      </c>
      <c r="M1775" s="575" t="s">
        <v>3441</v>
      </c>
    </row>
    <row r="1776" spans="1:13" s="575" customFormat="1" x14ac:dyDescent="0.3">
      <c r="A1776" s="575">
        <v>526620</v>
      </c>
      <c r="B1776" s="575" t="s">
        <v>1885</v>
      </c>
      <c r="C1776" s="575" t="s">
        <v>3441</v>
      </c>
      <c r="D1776" s="575" t="s">
        <v>3441</v>
      </c>
      <c r="E1776" s="575" t="s">
        <v>3441</v>
      </c>
      <c r="F1776" s="575" t="s">
        <v>3441</v>
      </c>
      <c r="G1776" s="575" t="s">
        <v>3441</v>
      </c>
      <c r="H1776" s="575" t="s">
        <v>3441</v>
      </c>
      <c r="I1776" s="575" t="s">
        <v>3441</v>
      </c>
      <c r="J1776" s="575" t="s">
        <v>3441</v>
      </c>
      <c r="K1776" s="575" t="s">
        <v>3441</v>
      </c>
      <c r="L1776" s="575" t="s">
        <v>3441</v>
      </c>
      <c r="M1776" s="575" t="s">
        <v>3441</v>
      </c>
    </row>
    <row r="1777" spans="1:13" s="575" customFormat="1" x14ac:dyDescent="0.3">
      <c r="A1777" s="575">
        <v>526621</v>
      </c>
      <c r="B1777" s="575" t="s">
        <v>1885</v>
      </c>
      <c r="C1777" s="575" t="s">
        <v>3441</v>
      </c>
      <c r="D1777" s="575" t="s">
        <v>3441</v>
      </c>
      <c r="E1777" s="575" t="s">
        <v>3441</v>
      </c>
      <c r="F1777" s="575" t="s">
        <v>3441</v>
      </c>
      <c r="G1777" s="575" t="s">
        <v>3441</v>
      </c>
      <c r="H1777" s="575" t="s">
        <v>3441</v>
      </c>
      <c r="I1777" s="575" t="s">
        <v>3441</v>
      </c>
      <c r="J1777" s="575" t="s">
        <v>3441</v>
      </c>
      <c r="K1777" s="575" t="s">
        <v>3441</v>
      </c>
      <c r="L1777" s="575" t="s">
        <v>3441</v>
      </c>
      <c r="M1777" s="575" t="s">
        <v>3441</v>
      </c>
    </row>
    <row r="1778" spans="1:13" s="575" customFormat="1" x14ac:dyDescent="0.3">
      <c r="A1778" s="575">
        <v>526622</v>
      </c>
      <c r="B1778" s="575" t="s">
        <v>1885</v>
      </c>
      <c r="C1778" s="575" t="s">
        <v>3441</v>
      </c>
      <c r="D1778" s="575" t="s">
        <v>3441</v>
      </c>
      <c r="E1778" s="575" t="s">
        <v>3441</v>
      </c>
      <c r="F1778" s="575" t="s">
        <v>3441</v>
      </c>
      <c r="G1778" s="575" t="s">
        <v>3441</v>
      </c>
      <c r="H1778" s="575" t="s">
        <v>3441</v>
      </c>
      <c r="I1778" s="575" t="s">
        <v>3441</v>
      </c>
      <c r="J1778" s="575" t="s">
        <v>3441</v>
      </c>
      <c r="K1778" s="575" t="s">
        <v>3441</v>
      </c>
      <c r="L1778" s="575" t="s">
        <v>3441</v>
      </c>
      <c r="M1778" s="575" t="s">
        <v>3441</v>
      </c>
    </row>
    <row r="1779" spans="1:13" s="575" customFormat="1" x14ac:dyDescent="0.3">
      <c r="A1779" s="575">
        <v>526623</v>
      </c>
      <c r="B1779" s="575" t="s">
        <v>1885</v>
      </c>
      <c r="C1779" s="575" t="s">
        <v>3441</v>
      </c>
      <c r="D1779" s="575" t="s">
        <v>3441</v>
      </c>
      <c r="E1779" s="575" t="s">
        <v>3441</v>
      </c>
      <c r="F1779" s="575" t="s">
        <v>3441</v>
      </c>
      <c r="G1779" s="575" t="s">
        <v>3441</v>
      </c>
      <c r="H1779" s="575" t="s">
        <v>3441</v>
      </c>
      <c r="I1779" s="575" t="s">
        <v>3441</v>
      </c>
      <c r="J1779" s="575" t="s">
        <v>3441</v>
      </c>
      <c r="K1779" s="575" t="s">
        <v>3441</v>
      </c>
      <c r="L1779" s="575" t="s">
        <v>3441</v>
      </c>
      <c r="M1779" s="575" t="s">
        <v>3441</v>
      </c>
    </row>
    <row r="1780" spans="1:13" s="575" customFormat="1" x14ac:dyDescent="0.3">
      <c r="A1780" s="575">
        <v>526624</v>
      </c>
      <c r="B1780" s="575" t="s">
        <v>1885</v>
      </c>
      <c r="C1780" s="575" t="s">
        <v>3441</v>
      </c>
      <c r="D1780" s="575" t="s">
        <v>3441</v>
      </c>
      <c r="E1780" s="575" t="s">
        <v>3441</v>
      </c>
      <c r="F1780" s="575" t="s">
        <v>3441</v>
      </c>
      <c r="G1780" s="575" t="s">
        <v>3441</v>
      </c>
      <c r="H1780" s="575" t="s">
        <v>3441</v>
      </c>
      <c r="I1780" s="575" t="s">
        <v>3441</v>
      </c>
      <c r="J1780" s="575" t="s">
        <v>3441</v>
      </c>
      <c r="K1780" s="575" t="s">
        <v>3441</v>
      </c>
      <c r="L1780" s="575" t="s">
        <v>3441</v>
      </c>
      <c r="M1780" s="575" t="s">
        <v>3441</v>
      </c>
    </row>
    <row r="1781" spans="1:13" s="575" customFormat="1" x14ac:dyDescent="0.3">
      <c r="A1781" s="575">
        <v>526625</v>
      </c>
      <c r="B1781" s="575" t="s">
        <v>1885</v>
      </c>
      <c r="C1781" s="575" t="s">
        <v>3441</v>
      </c>
      <c r="D1781" s="575" t="s">
        <v>3441</v>
      </c>
      <c r="E1781" s="575" t="s">
        <v>3441</v>
      </c>
      <c r="F1781" s="575" t="s">
        <v>3441</v>
      </c>
      <c r="G1781" s="575" t="s">
        <v>3441</v>
      </c>
      <c r="H1781" s="575" t="s">
        <v>3441</v>
      </c>
      <c r="I1781" s="575" t="s">
        <v>3441</v>
      </c>
      <c r="J1781" s="575" t="s">
        <v>3441</v>
      </c>
      <c r="K1781" s="575" t="s">
        <v>3441</v>
      </c>
      <c r="L1781" s="575" t="s">
        <v>3441</v>
      </c>
      <c r="M1781" s="575" t="s">
        <v>3441</v>
      </c>
    </row>
    <row r="1782" spans="1:13" s="575" customFormat="1" x14ac:dyDescent="0.3">
      <c r="A1782" s="575">
        <v>526626</v>
      </c>
      <c r="B1782" s="575" t="s">
        <v>1885</v>
      </c>
      <c r="C1782" s="575" t="s">
        <v>3441</v>
      </c>
      <c r="D1782" s="575" t="s">
        <v>3441</v>
      </c>
      <c r="E1782" s="575" t="s">
        <v>3441</v>
      </c>
      <c r="F1782" s="575" t="s">
        <v>3441</v>
      </c>
      <c r="G1782" s="575" t="s">
        <v>3441</v>
      </c>
      <c r="H1782" s="575" t="s">
        <v>3441</v>
      </c>
      <c r="I1782" s="575" t="s">
        <v>3441</v>
      </c>
      <c r="J1782" s="575" t="s">
        <v>3441</v>
      </c>
      <c r="K1782" s="575" t="s">
        <v>3441</v>
      </c>
      <c r="L1782" s="575" t="s">
        <v>3441</v>
      </c>
      <c r="M1782" s="575" t="s">
        <v>3441</v>
      </c>
    </row>
    <row r="1783" spans="1:13" s="575" customFormat="1" x14ac:dyDescent="0.3">
      <c r="A1783" s="575">
        <v>526627</v>
      </c>
      <c r="B1783" s="575" t="s">
        <v>1885</v>
      </c>
      <c r="C1783" s="575" t="s">
        <v>3441</v>
      </c>
      <c r="D1783" s="575" t="s">
        <v>3441</v>
      </c>
      <c r="E1783" s="575" t="s">
        <v>3441</v>
      </c>
      <c r="F1783" s="575" t="s">
        <v>3441</v>
      </c>
      <c r="G1783" s="575" t="s">
        <v>3441</v>
      </c>
      <c r="H1783" s="575" t="s">
        <v>3441</v>
      </c>
      <c r="I1783" s="575" t="s">
        <v>3441</v>
      </c>
      <c r="J1783" s="575" t="s">
        <v>3441</v>
      </c>
      <c r="K1783" s="575" t="s">
        <v>3441</v>
      </c>
      <c r="L1783" s="575" t="s">
        <v>3441</v>
      </c>
      <c r="M1783" s="575" t="s">
        <v>3441</v>
      </c>
    </row>
    <row r="1784" spans="1:13" s="575" customFormat="1" x14ac:dyDescent="0.3">
      <c r="A1784" s="575">
        <v>526628</v>
      </c>
      <c r="B1784" s="575" t="s">
        <v>1885</v>
      </c>
      <c r="C1784" s="575" t="s">
        <v>3441</v>
      </c>
      <c r="D1784" s="575" t="s">
        <v>3441</v>
      </c>
      <c r="E1784" s="575" t="s">
        <v>3441</v>
      </c>
      <c r="F1784" s="575" t="s">
        <v>3441</v>
      </c>
      <c r="G1784" s="575" t="s">
        <v>3441</v>
      </c>
      <c r="H1784" s="575" t="s">
        <v>3441</v>
      </c>
      <c r="I1784" s="575" t="s">
        <v>3441</v>
      </c>
      <c r="J1784" s="575" t="s">
        <v>3441</v>
      </c>
      <c r="K1784" s="575" t="s">
        <v>3441</v>
      </c>
      <c r="L1784" s="575" t="s">
        <v>3441</v>
      </c>
      <c r="M1784" s="575" t="s">
        <v>3441</v>
      </c>
    </row>
    <row r="1785" spans="1:13" s="575" customFormat="1" x14ac:dyDescent="0.3">
      <c r="A1785" s="575">
        <v>526629</v>
      </c>
      <c r="B1785" s="575" t="s">
        <v>1885</v>
      </c>
      <c r="C1785" s="575" t="s">
        <v>3441</v>
      </c>
      <c r="D1785" s="575" t="s">
        <v>3441</v>
      </c>
      <c r="E1785" s="575" t="s">
        <v>3441</v>
      </c>
      <c r="F1785" s="575" t="s">
        <v>3441</v>
      </c>
      <c r="G1785" s="575" t="s">
        <v>3441</v>
      </c>
      <c r="H1785" s="575" t="s">
        <v>3441</v>
      </c>
      <c r="I1785" s="575" t="s">
        <v>3441</v>
      </c>
      <c r="J1785" s="575" t="s">
        <v>3441</v>
      </c>
      <c r="K1785" s="575" t="s">
        <v>3441</v>
      </c>
      <c r="L1785" s="575" t="s">
        <v>3441</v>
      </c>
      <c r="M1785" s="575" t="s">
        <v>3441</v>
      </c>
    </row>
    <row r="1786" spans="1:13" s="575" customFormat="1" x14ac:dyDescent="0.3">
      <c r="A1786" s="575">
        <v>526630</v>
      </c>
      <c r="B1786" s="575" t="s">
        <v>1885</v>
      </c>
      <c r="C1786" s="575" t="s">
        <v>3441</v>
      </c>
      <c r="D1786" s="575" t="s">
        <v>3441</v>
      </c>
      <c r="E1786" s="575" t="s">
        <v>3441</v>
      </c>
      <c r="F1786" s="575" t="s">
        <v>3441</v>
      </c>
      <c r="G1786" s="575" t="s">
        <v>3441</v>
      </c>
      <c r="H1786" s="575" t="s">
        <v>3441</v>
      </c>
      <c r="I1786" s="575" t="s">
        <v>3441</v>
      </c>
      <c r="J1786" s="575" t="s">
        <v>3441</v>
      </c>
      <c r="K1786" s="575" t="s">
        <v>3441</v>
      </c>
      <c r="L1786" s="575" t="s">
        <v>3441</v>
      </c>
      <c r="M1786" s="575" t="s">
        <v>3441</v>
      </c>
    </row>
    <row r="1787" spans="1:13" s="575" customFormat="1" x14ac:dyDescent="0.3">
      <c r="A1787" s="575">
        <v>526631</v>
      </c>
      <c r="B1787" s="575" t="s">
        <v>1885</v>
      </c>
      <c r="C1787" s="575" t="s">
        <v>3441</v>
      </c>
      <c r="D1787" s="575" t="s">
        <v>3441</v>
      </c>
      <c r="E1787" s="575" t="s">
        <v>3441</v>
      </c>
      <c r="F1787" s="575" t="s">
        <v>3441</v>
      </c>
      <c r="G1787" s="575" t="s">
        <v>3441</v>
      </c>
      <c r="H1787" s="575" t="s">
        <v>3441</v>
      </c>
      <c r="I1787" s="575" t="s">
        <v>3441</v>
      </c>
      <c r="J1787" s="575" t="s">
        <v>3441</v>
      </c>
      <c r="K1787" s="575" t="s">
        <v>3441</v>
      </c>
      <c r="L1787" s="575" t="s">
        <v>3441</v>
      </c>
      <c r="M1787" s="575" t="s">
        <v>3441</v>
      </c>
    </row>
    <row r="1788" spans="1:13" s="575" customFormat="1" x14ac:dyDescent="0.3">
      <c r="A1788" s="575">
        <v>526632</v>
      </c>
      <c r="B1788" s="575" t="s">
        <v>1885</v>
      </c>
      <c r="C1788" s="575" t="s">
        <v>3441</v>
      </c>
      <c r="D1788" s="575" t="s">
        <v>3441</v>
      </c>
      <c r="E1788" s="575" t="s">
        <v>3441</v>
      </c>
      <c r="F1788" s="575" t="s">
        <v>3441</v>
      </c>
      <c r="G1788" s="575" t="s">
        <v>3441</v>
      </c>
      <c r="H1788" s="575" t="s">
        <v>3441</v>
      </c>
      <c r="I1788" s="575" t="s">
        <v>3441</v>
      </c>
      <c r="J1788" s="575" t="s">
        <v>3441</v>
      </c>
      <c r="K1788" s="575" t="s">
        <v>3441</v>
      </c>
      <c r="L1788" s="575" t="s">
        <v>3441</v>
      </c>
      <c r="M1788" s="575" t="s">
        <v>3441</v>
      </c>
    </row>
    <row r="1789" spans="1:13" s="575" customFormat="1" x14ac:dyDescent="0.3">
      <c r="A1789" s="575">
        <v>526633</v>
      </c>
      <c r="B1789" s="575" t="s">
        <v>1885</v>
      </c>
      <c r="C1789" s="575" t="s">
        <v>3441</v>
      </c>
      <c r="D1789" s="575" t="s">
        <v>3441</v>
      </c>
      <c r="E1789" s="575" t="s">
        <v>3441</v>
      </c>
      <c r="F1789" s="575" t="s">
        <v>3441</v>
      </c>
      <c r="G1789" s="575" t="s">
        <v>3441</v>
      </c>
      <c r="H1789" s="575" t="s">
        <v>3441</v>
      </c>
      <c r="I1789" s="575" t="s">
        <v>3441</v>
      </c>
      <c r="J1789" s="575" t="s">
        <v>3441</v>
      </c>
      <c r="K1789" s="575" t="s">
        <v>3441</v>
      </c>
      <c r="L1789" s="575" t="s">
        <v>3441</v>
      </c>
      <c r="M1789" s="575" t="s">
        <v>3441</v>
      </c>
    </row>
    <row r="1790" spans="1:13" s="575" customFormat="1" x14ac:dyDescent="0.3">
      <c r="A1790" s="575">
        <v>526634</v>
      </c>
      <c r="B1790" s="575" t="s">
        <v>1885</v>
      </c>
      <c r="C1790" s="575" t="s">
        <v>3441</v>
      </c>
      <c r="D1790" s="575" t="s">
        <v>3441</v>
      </c>
      <c r="E1790" s="575" t="s">
        <v>3441</v>
      </c>
      <c r="F1790" s="575" t="s">
        <v>3441</v>
      </c>
      <c r="G1790" s="575" t="s">
        <v>3441</v>
      </c>
      <c r="H1790" s="575" t="s">
        <v>3441</v>
      </c>
      <c r="I1790" s="575" t="s">
        <v>3441</v>
      </c>
      <c r="J1790" s="575" t="s">
        <v>3441</v>
      </c>
      <c r="K1790" s="575" t="s">
        <v>3441</v>
      </c>
      <c r="L1790" s="575" t="s">
        <v>3441</v>
      </c>
      <c r="M1790" s="575" t="s">
        <v>3441</v>
      </c>
    </row>
    <row r="1791" spans="1:13" s="575" customFormat="1" x14ac:dyDescent="0.3">
      <c r="A1791" s="575">
        <v>526635</v>
      </c>
      <c r="B1791" s="575" t="s">
        <v>1885</v>
      </c>
      <c r="C1791" s="575" t="s">
        <v>3441</v>
      </c>
      <c r="D1791" s="575" t="s">
        <v>3441</v>
      </c>
      <c r="E1791" s="575" t="s">
        <v>3441</v>
      </c>
      <c r="F1791" s="575" t="s">
        <v>3441</v>
      </c>
      <c r="G1791" s="575" t="s">
        <v>3441</v>
      </c>
      <c r="H1791" s="575" t="s">
        <v>3441</v>
      </c>
      <c r="I1791" s="575" t="s">
        <v>3441</v>
      </c>
      <c r="J1791" s="575" t="s">
        <v>3441</v>
      </c>
      <c r="K1791" s="575" t="s">
        <v>3441</v>
      </c>
      <c r="L1791" s="575" t="s">
        <v>3441</v>
      </c>
      <c r="M1791" s="575" t="s">
        <v>3441</v>
      </c>
    </row>
    <row r="1792" spans="1:13" s="575" customFormat="1" x14ac:dyDescent="0.3">
      <c r="A1792" s="575">
        <v>526636</v>
      </c>
      <c r="B1792" s="575" t="s">
        <v>1885</v>
      </c>
      <c r="C1792" s="575" t="s">
        <v>3441</v>
      </c>
      <c r="D1792" s="575" t="s">
        <v>3441</v>
      </c>
      <c r="E1792" s="575" t="s">
        <v>3441</v>
      </c>
      <c r="F1792" s="575" t="s">
        <v>3441</v>
      </c>
      <c r="G1792" s="575" t="s">
        <v>3441</v>
      </c>
      <c r="H1792" s="575" t="s">
        <v>3441</v>
      </c>
      <c r="I1792" s="575" t="s">
        <v>3441</v>
      </c>
      <c r="J1792" s="575" t="s">
        <v>3441</v>
      </c>
      <c r="K1792" s="575" t="s">
        <v>3441</v>
      </c>
      <c r="L1792" s="575" t="s">
        <v>3441</v>
      </c>
      <c r="M1792" s="575" t="s">
        <v>3441</v>
      </c>
    </row>
    <row r="1793" spans="1:13" s="575" customFormat="1" x14ac:dyDescent="0.3">
      <c r="A1793" s="575">
        <v>526637</v>
      </c>
      <c r="B1793" s="575" t="s">
        <v>1885</v>
      </c>
      <c r="C1793" s="575" t="s">
        <v>3441</v>
      </c>
      <c r="D1793" s="575" t="s">
        <v>3441</v>
      </c>
      <c r="E1793" s="575" t="s">
        <v>3441</v>
      </c>
      <c r="F1793" s="575" t="s">
        <v>3441</v>
      </c>
      <c r="G1793" s="575" t="s">
        <v>3441</v>
      </c>
      <c r="H1793" s="575" t="s">
        <v>3441</v>
      </c>
      <c r="I1793" s="575" t="s">
        <v>3441</v>
      </c>
      <c r="J1793" s="575" t="s">
        <v>3441</v>
      </c>
      <c r="K1793" s="575" t="s">
        <v>3441</v>
      </c>
      <c r="L1793" s="575" t="s">
        <v>3441</v>
      </c>
      <c r="M1793" s="575" t="s">
        <v>3441</v>
      </c>
    </row>
    <row r="1794" spans="1:13" s="575" customFormat="1" x14ac:dyDescent="0.3">
      <c r="A1794" s="575">
        <v>526638</v>
      </c>
      <c r="B1794" s="575" t="s">
        <v>1885</v>
      </c>
      <c r="C1794" s="575" t="s">
        <v>3441</v>
      </c>
      <c r="D1794" s="575" t="s">
        <v>3441</v>
      </c>
      <c r="E1794" s="575" t="s">
        <v>3441</v>
      </c>
      <c r="F1794" s="575" t="s">
        <v>3441</v>
      </c>
      <c r="G1794" s="575" t="s">
        <v>3441</v>
      </c>
      <c r="H1794" s="575" t="s">
        <v>3441</v>
      </c>
      <c r="I1794" s="575" t="s">
        <v>3441</v>
      </c>
      <c r="J1794" s="575" t="s">
        <v>3441</v>
      </c>
      <c r="K1794" s="575" t="s">
        <v>3441</v>
      </c>
      <c r="L1794" s="575" t="s">
        <v>3441</v>
      </c>
      <c r="M1794" s="575" t="s">
        <v>3441</v>
      </c>
    </row>
    <row r="1795" spans="1:13" s="575" customFormat="1" x14ac:dyDescent="0.3">
      <c r="A1795" s="575">
        <v>526639</v>
      </c>
      <c r="B1795" s="575" t="s">
        <v>1885</v>
      </c>
      <c r="C1795" s="575" t="s">
        <v>3441</v>
      </c>
      <c r="D1795" s="575" t="s">
        <v>3441</v>
      </c>
      <c r="E1795" s="575" t="s">
        <v>3441</v>
      </c>
      <c r="F1795" s="575" t="s">
        <v>3441</v>
      </c>
      <c r="G1795" s="575" t="s">
        <v>3441</v>
      </c>
      <c r="H1795" s="575" t="s">
        <v>3441</v>
      </c>
      <c r="I1795" s="575" t="s">
        <v>3441</v>
      </c>
      <c r="J1795" s="575" t="s">
        <v>3441</v>
      </c>
      <c r="K1795" s="575" t="s">
        <v>3441</v>
      </c>
      <c r="L1795" s="575" t="s">
        <v>3441</v>
      </c>
      <c r="M1795" s="575" t="s">
        <v>3441</v>
      </c>
    </row>
    <row r="1796" spans="1:13" s="575" customFormat="1" x14ac:dyDescent="0.3">
      <c r="A1796" s="575">
        <v>526640</v>
      </c>
      <c r="B1796" s="575" t="s">
        <v>1885</v>
      </c>
      <c r="C1796" s="575" t="s">
        <v>3441</v>
      </c>
      <c r="D1796" s="575" t="s">
        <v>3441</v>
      </c>
      <c r="E1796" s="575" t="s">
        <v>3441</v>
      </c>
      <c r="F1796" s="575" t="s">
        <v>3441</v>
      </c>
      <c r="G1796" s="575" t="s">
        <v>3441</v>
      </c>
      <c r="H1796" s="575" t="s">
        <v>3441</v>
      </c>
      <c r="I1796" s="575" t="s">
        <v>3441</v>
      </c>
      <c r="J1796" s="575" t="s">
        <v>3441</v>
      </c>
      <c r="K1796" s="575" t="s">
        <v>3441</v>
      </c>
      <c r="L1796" s="575" t="s">
        <v>3441</v>
      </c>
      <c r="M1796" s="575" t="s">
        <v>3441</v>
      </c>
    </row>
    <row r="1797" spans="1:13" s="575" customFormat="1" x14ac:dyDescent="0.3">
      <c r="A1797" s="575">
        <v>526641</v>
      </c>
      <c r="B1797" s="575" t="s">
        <v>1885</v>
      </c>
      <c r="C1797" s="575" t="s">
        <v>3441</v>
      </c>
      <c r="D1797" s="575" t="s">
        <v>3441</v>
      </c>
      <c r="E1797" s="575" t="s">
        <v>3441</v>
      </c>
      <c r="F1797" s="575" t="s">
        <v>3441</v>
      </c>
      <c r="G1797" s="575" t="s">
        <v>3441</v>
      </c>
      <c r="H1797" s="575" t="s">
        <v>3441</v>
      </c>
      <c r="I1797" s="575" t="s">
        <v>3441</v>
      </c>
      <c r="J1797" s="575" t="s">
        <v>3441</v>
      </c>
      <c r="K1797" s="575" t="s">
        <v>3441</v>
      </c>
      <c r="L1797" s="575" t="s">
        <v>3441</v>
      </c>
      <c r="M1797" s="575" t="s">
        <v>3441</v>
      </c>
    </row>
    <row r="1798" spans="1:13" s="575" customFormat="1" x14ac:dyDescent="0.3">
      <c r="A1798" s="575">
        <v>526642</v>
      </c>
      <c r="B1798" s="575" t="s">
        <v>1885</v>
      </c>
      <c r="C1798" s="575" t="s">
        <v>3441</v>
      </c>
      <c r="D1798" s="575" t="s">
        <v>3441</v>
      </c>
      <c r="E1798" s="575" t="s">
        <v>3441</v>
      </c>
      <c r="F1798" s="575" t="s">
        <v>3441</v>
      </c>
      <c r="G1798" s="575" t="s">
        <v>3441</v>
      </c>
      <c r="H1798" s="575" t="s">
        <v>3441</v>
      </c>
      <c r="I1798" s="575" t="s">
        <v>3441</v>
      </c>
      <c r="J1798" s="575" t="s">
        <v>3441</v>
      </c>
      <c r="K1798" s="575" t="s">
        <v>3441</v>
      </c>
      <c r="L1798" s="575" t="s">
        <v>3441</v>
      </c>
      <c r="M1798" s="575" t="s">
        <v>3441</v>
      </c>
    </row>
    <row r="1799" spans="1:13" s="575" customFormat="1" x14ac:dyDescent="0.3">
      <c r="A1799" s="575">
        <v>526643</v>
      </c>
      <c r="B1799" s="575" t="s">
        <v>1885</v>
      </c>
      <c r="C1799" s="575" t="s">
        <v>3441</v>
      </c>
      <c r="D1799" s="575" t="s">
        <v>3441</v>
      </c>
      <c r="E1799" s="575" t="s">
        <v>3441</v>
      </c>
      <c r="F1799" s="575" t="s">
        <v>3441</v>
      </c>
      <c r="G1799" s="575" t="s">
        <v>3441</v>
      </c>
      <c r="H1799" s="575" t="s">
        <v>3441</v>
      </c>
      <c r="I1799" s="575" t="s">
        <v>3441</v>
      </c>
      <c r="J1799" s="575" t="s">
        <v>3441</v>
      </c>
      <c r="K1799" s="575" t="s">
        <v>3441</v>
      </c>
      <c r="L1799" s="575" t="s">
        <v>3441</v>
      </c>
      <c r="M1799" s="575" t="s">
        <v>3441</v>
      </c>
    </row>
    <row r="1800" spans="1:13" s="575" customFormat="1" x14ac:dyDescent="0.3">
      <c r="A1800" s="575">
        <v>526644</v>
      </c>
      <c r="B1800" s="575" t="s">
        <v>1885</v>
      </c>
      <c r="C1800" s="575" t="s">
        <v>3441</v>
      </c>
      <c r="D1800" s="575" t="s">
        <v>3441</v>
      </c>
      <c r="E1800" s="575" t="s">
        <v>3441</v>
      </c>
      <c r="F1800" s="575" t="s">
        <v>3441</v>
      </c>
      <c r="G1800" s="575" t="s">
        <v>3441</v>
      </c>
      <c r="H1800" s="575" t="s">
        <v>3441</v>
      </c>
      <c r="I1800" s="575" t="s">
        <v>3441</v>
      </c>
      <c r="J1800" s="575" t="s">
        <v>3441</v>
      </c>
      <c r="K1800" s="575" t="s">
        <v>3441</v>
      </c>
      <c r="L1800" s="575" t="s">
        <v>3441</v>
      </c>
      <c r="M1800" s="575" t="s">
        <v>3441</v>
      </c>
    </row>
    <row r="1801" spans="1:13" s="575" customFormat="1" x14ac:dyDescent="0.3">
      <c r="A1801" s="575">
        <v>526645</v>
      </c>
      <c r="B1801" s="575" t="s">
        <v>1885</v>
      </c>
      <c r="C1801" s="575" t="s">
        <v>3441</v>
      </c>
      <c r="D1801" s="575" t="s">
        <v>3441</v>
      </c>
      <c r="E1801" s="575" t="s">
        <v>3441</v>
      </c>
      <c r="F1801" s="575" t="s">
        <v>3441</v>
      </c>
      <c r="G1801" s="575" t="s">
        <v>3441</v>
      </c>
      <c r="H1801" s="575" t="s">
        <v>3441</v>
      </c>
      <c r="I1801" s="575" t="s">
        <v>3441</v>
      </c>
      <c r="J1801" s="575" t="s">
        <v>3441</v>
      </c>
      <c r="K1801" s="575" t="s">
        <v>3441</v>
      </c>
      <c r="L1801" s="575" t="s">
        <v>3441</v>
      </c>
      <c r="M1801" s="575" t="s">
        <v>3441</v>
      </c>
    </row>
    <row r="1802" spans="1:13" s="575" customFormat="1" x14ac:dyDescent="0.3">
      <c r="A1802" s="575">
        <v>526646</v>
      </c>
      <c r="B1802" s="575" t="s">
        <v>1885</v>
      </c>
      <c r="C1802" s="575" t="s">
        <v>3441</v>
      </c>
      <c r="D1802" s="575" t="s">
        <v>3441</v>
      </c>
      <c r="E1802" s="575" t="s">
        <v>3441</v>
      </c>
      <c r="F1802" s="575" t="s">
        <v>3441</v>
      </c>
      <c r="G1802" s="575" t="s">
        <v>3441</v>
      </c>
      <c r="H1802" s="575" t="s">
        <v>3441</v>
      </c>
      <c r="I1802" s="575" t="s">
        <v>3441</v>
      </c>
      <c r="J1802" s="575" t="s">
        <v>3441</v>
      </c>
      <c r="K1802" s="575" t="s">
        <v>3441</v>
      </c>
      <c r="L1802" s="575" t="s">
        <v>3441</v>
      </c>
      <c r="M1802" s="575" t="s">
        <v>3441</v>
      </c>
    </row>
    <row r="1803" spans="1:13" s="575" customFormat="1" x14ac:dyDescent="0.3">
      <c r="A1803" s="575">
        <v>526647</v>
      </c>
      <c r="B1803" s="575" t="s">
        <v>1885</v>
      </c>
      <c r="C1803" s="575" t="s">
        <v>3441</v>
      </c>
      <c r="D1803" s="575" t="s">
        <v>3441</v>
      </c>
      <c r="E1803" s="575" t="s">
        <v>3441</v>
      </c>
      <c r="F1803" s="575" t="s">
        <v>3441</v>
      </c>
      <c r="G1803" s="575" t="s">
        <v>3441</v>
      </c>
      <c r="H1803" s="575" t="s">
        <v>3441</v>
      </c>
      <c r="I1803" s="575" t="s">
        <v>3441</v>
      </c>
      <c r="J1803" s="575" t="s">
        <v>3441</v>
      </c>
      <c r="K1803" s="575" t="s">
        <v>3441</v>
      </c>
      <c r="L1803" s="575" t="s">
        <v>3441</v>
      </c>
      <c r="M1803" s="575" t="s">
        <v>3441</v>
      </c>
    </row>
    <row r="1804" spans="1:13" s="575" customFormat="1" x14ac:dyDescent="0.3">
      <c r="A1804" s="575">
        <v>526648</v>
      </c>
      <c r="B1804" s="575" t="s">
        <v>1885</v>
      </c>
      <c r="C1804" s="575" t="s">
        <v>3441</v>
      </c>
      <c r="D1804" s="575" t="s">
        <v>3441</v>
      </c>
      <c r="E1804" s="575" t="s">
        <v>3441</v>
      </c>
      <c r="F1804" s="575" t="s">
        <v>3441</v>
      </c>
      <c r="G1804" s="575" t="s">
        <v>3441</v>
      </c>
      <c r="H1804" s="575" t="s">
        <v>3441</v>
      </c>
      <c r="I1804" s="575" t="s">
        <v>3441</v>
      </c>
      <c r="J1804" s="575" t="s">
        <v>3441</v>
      </c>
      <c r="K1804" s="575" t="s">
        <v>3441</v>
      </c>
      <c r="L1804" s="575" t="s">
        <v>3441</v>
      </c>
      <c r="M1804" s="575" t="s">
        <v>3441</v>
      </c>
    </row>
    <row r="1805" spans="1:13" s="575" customFormat="1" x14ac:dyDescent="0.3">
      <c r="A1805" s="575">
        <v>526649</v>
      </c>
      <c r="B1805" s="575" t="s">
        <v>1885</v>
      </c>
      <c r="C1805" s="575" t="s">
        <v>3441</v>
      </c>
      <c r="D1805" s="575" t="s">
        <v>3441</v>
      </c>
      <c r="E1805" s="575" t="s">
        <v>3441</v>
      </c>
      <c r="F1805" s="575" t="s">
        <v>3441</v>
      </c>
      <c r="G1805" s="575" t="s">
        <v>3441</v>
      </c>
      <c r="H1805" s="575" t="s">
        <v>3441</v>
      </c>
      <c r="I1805" s="575" t="s">
        <v>3441</v>
      </c>
      <c r="J1805" s="575" t="s">
        <v>3441</v>
      </c>
      <c r="K1805" s="575" t="s">
        <v>3441</v>
      </c>
      <c r="L1805" s="575" t="s">
        <v>3441</v>
      </c>
      <c r="M1805" s="575" t="s">
        <v>3441</v>
      </c>
    </row>
    <row r="1806" spans="1:13" s="575" customFormat="1" x14ac:dyDescent="0.3">
      <c r="A1806" s="575">
        <v>526650</v>
      </c>
      <c r="B1806" s="575" t="s">
        <v>1885</v>
      </c>
      <c r="C1806" s="575" t="s">
        <v>3441</v>
      </c>
      <c r="D1806" s="575" t="s">
        <v>3441</v>
      </c>
      <c r="E1806" s="575" t="s">
        <v>3441</v>
      </c>
      <c r="F1806" s="575" t="s">
        <v>3441</v>
      </c>
      <c r="G1806" s="575" t="s">
        <v>3441</v>
      </c>
      <c r="H1806" s="575" t="s">
        <v>3441</v>
      </c>
      <c r="I1806" s="575" t="s">
        <v>3441</v>
      </c>
      <c r="J1806" s="575" t="s">
        <v>3441</v>
      </c>
      <c r="K1806" s="575" t="s">
        <v>3441</v>
      </c>
      <c r="L1806" s="575" t="s">
        <v>3441</v>
      </c>
      <c r="M1806" s="575" t="s">
        <v>3441</v>
      </c>
    </row>
    <row r="1807" spans="1:13" s="575" customFormat="1" x14ac:dyDescent="0.3">
      <c r="A1807" s="575">
        <v>526651</v>
      </c>
      <c r="B1807" s="575" t="s">
        <v>1885</v>
      </c>
      <c r="C1807" s="575" t="s">
        <v>3441</v>
      </c>
      <c r="D1807" s="575" t="s">
        <v>3441</v>
      </c>
      <c r="E1807" s="575" t="s">
        <v>3441</v>
      </c>
      <c r="F1807" s="575" t="s">
        <v>3441</v>
      </c>
      <c r="G1807" s="575" t="s">
        <v>3441</v>
      </c>
      <c r="H1807" s="575" t="s">
        <v>3441</v>
      </c>
      <c r="I1807" s="575" t="s">
        <v>3441</v>
      </c>
      <c r="J1807" s="575" t="s">
        <v>3441</v>
      </c>
      <c r="K1807" s="575" t="s">
        <v>3441</v>
      </c>
      <c r="L1807" s="575" t="s">
        <v>3441</v>
      </c>
      <c r="M1807" s="575" t="s">
        <v>3441</v>
      </c>
    </row>
    <row r="1808" spans="1:13" s="575" customFormat="1" x14ac:dyDescent="0.3">
      <c r="A1808" s="575">
        <v>526652</v>
      </c>
      <c r="B1808" s="575" t="s">
        <v>1885</v>
      </c>
      <c r="C1808" s="575" t="s">
        <v>3441</v>
      </c>
      <c r="D1808" s="575" t="s">
        <v>3441</v>
      </c>
      <c r="E1808" s="575" t="s">
        <v>3441</v>
      </c>
      <c r="F1808" s="575" t="s">
        <v>3441</v>
      </c>
      <c r="G1808" s="575" t="s">
        <v>3441</v>
      </c>
      <c r="H1808" s="575" t="s">
        <v>3441</v>
      </c>
      <c r="I1808" s="575" t="s">
        <v>3441</v>
      </c>
      <c r="J1808" s="575" t="s">
        <v>3441</v>
      </c>
      <c r="K1808" s="575" t="s">
        <v>3441</v>
      </c>
      <c r="L1808" s="575" t="s">
        <v>3441</v>
      </c>
      <c r="M1808" s="575" t="s">
        <v>3441</v>
      </c>
    </row>
    <row r="1809" spans="1:13" s="575" customFormat="1" x14ac:dyDescent="0.3">
      <c r="A1809" s="575">
        <v>526653</v>
      </c>
      <c r="B1809" s="575" t="s">
        <v>1885</v>
      </c>
      <c r="C1809" s="575" t="s">
        <v>3441</v>
      </c>
      <c r="D1809" s="575" t="s">
        <v>3441</v>
      </c>
      <c r="E1809" s="575" t="s">
        <v>3441</v>
      </c>
      <c r="F1809" s="575" t="s">
        <v>3441</v>
      </c>
      <c r="G1809" s="575" t="s">
        <v>3441</v>
      </c>
      <c r="H1809" s="575" t="s">
        <v>3441</v>
      </c>
      <c r="I1809" s="575" t="s">
        <v>3441</v>
      </c>
      <c r="J1809" s="575" t="s">
        <v>3441</v>
      </c>
      <c r="K1809" s="575" t="s">
        <v>3441</v>
      </c>
      <c r="L1809" s="575" t="s">
        <v>3441</v>
      </c>
      <c r="M1809" s="575" t="s">
        <v>3441</v>
      </c>
    </row>
    <row r="1810" spans="1:13" s="575" customFormat="1" x14ac:dyDescent="0.3">
      <c r="A1810" s="575">
        <v>526654</v>
      </c>
      <c r="B1810" s="575" t="s">
        <v>1885</v>
      </c>
      <c r="C1810" s="575" t="s">
        <v>3441</v>
      </c>
      <c r="D1810" s="575" t="s">
        <v>3441</v>
      </c>
      <c r="E1810" s="575" t="s">
        <v>3441</v>
      </c>
      <c r="F1810" s="575" t="s">
        <v>3441</v>
      </c>
      <c r="G1810" s="575" t="s">
        <v>3441</v>
      </c>
      <c r="H1810" s="575" t="s">
        <v>3441</v>
      </c>
      <c r="I1810" s="575" t="s">
        <v>3441</v>
      </c>
      <c r="J1810" s="575" t="s">
        <v>3441</v>
      </c>
      <c r="K1810" s="575" t="s">
        <v>3441</v>
      </c>
      <c r="L1810" s="575" t="s">
        <v>3441</v>
      </c>
      <c r="M1810" s="575" t="s">
        <v>3441</v>
      </c>
    </row>
    <row r="1811" spans="1:13" s="575" customFormat="1" x14ac:dyDescent="0.3">
      <c r="A1811" s="575">
        <v>526655</v>
      </c>
      <c r="B1811" s="575" t="s">
        <v>1885</v>
      </c>
      <c r="C1811" s="575" t="s">
        <v>3441</v>
      </c>
      <c r="D1811" s="575" t="s">
        <v>3441</v>
      </c>
      <c r="E1811" s="575" t="s">
        <v>3441</v>
      </c>
      <c r="F1811" s="575" t="s">
        <v>3441</v>
      </c>
      <c r="G1811" s="575" t="s">
        <v>3441</v>
      </c>
      <c r="H1811" s="575" t="s">
        <v>3441</v>
      </c>
      <c r="I1811" s="575" t="s">
        <v>3441</v>
      </c>
      <c r="J1811" s="575" t="s">
        <v>3441</v>
      </c>
      <c r="K1811" s="575" t="s">
        <v>3441</v>
      </c>
      <c r="L1811" s="575" t="s">
        <v>3441</v>
      </c>
      <c r="M1811" s="575" t="s">
        <v>3441</v>
      </c>
    </row>
    <row r="1812" spans="1:13" s="575" customFormat="1" x14ac:dyDescent="0.3">
      <c r="A1812" s="575">
        <v>526656</v>
      </c>
      <c r="B1812" s="575" t="s">
        <v>1885</v>
      </c>
      <c r="C1812" s="575" t="s">
        <v>3441</v>
      </c>
      <c r="D1812" s="575" t="s">
        <v>3441</v>
      </c>
      <c r="E1812" s="575" t="s">
        <v>3441</v>
      </c>
      <c r="F1812" s="575" t="s">
        <v>3441</v>
      </c>
      <c r="G1812" s="575" t="s">
        <v>3441</v>
      </c>
      <c r="H1812" s="575" t="s">
        <v>3441</v>
      </c>
      <c r="I1812" s="575" t="s">
        <v>3441</v>
      </c>
      <c r="J1812" s="575" t="s">
        <v>3441</v>
      </c>
      <c r="K1812" s="575" t="s">
        <v>3441</v>
      </c>
      <c r="L1812" s="575" t="s">
        <v>3441</v>
      </c>
      <c r="M1812" s="575" t="s">
        <v>3441</v>
      </c>
    </row>
    <row r="1813" spans="1:13" s="575" customFormat="1" x14ac:dyDescent="0.3">
      <c r="A1813" s="575">
        <v>526657</v>
      </c>
      <c r="B1813" s="575" t="s">
        <v>1885</v>
      </c>
      <c r="C1813" s="575" t="s">
        <v>3441</v>
      </c>
      <c r="D1813" s="575" t="s">
        <v>3441</v>
      </c>
      <c r="E1813" s="575" t="s">
        <v>3441</v>
      </c>
      <c r="F1813" s="575" t="s">
        <v>3441</v>
      </c>
      <c r="G1813" s="575" t="s">
        <v>3441</v>
      </c>
      <c r="H1813" s="575" t="s">
        <v>3441</v>
      </c>
      <c r="I1813" s="575" t="s">
        <v>3441</v>
      </c>
      <c r="J1813" s="575" t="s">
        <v>3441</v>
      </c>
      <c r="K1813" s="575" t="s">
        <v>3441</v>
      </c>
      <c r="L1813" s="575" t="s">
        <v>3441</v>
      </c>
      <c r="M1813" s="575" t="s">
        <v>3441</v>
      </c>
    </row>
    <row r="1814" spans="1:13" s="575" customFormat="1" x14ac:dyDescent="0.3">
      <c r="A1814" s="575">
        <v>526658</v>
      </c>
      <c r="B1814" s="575" t="s">
        <v>1885</v>
      </c>
      <c r="C1814" s="575" t="s">
        <v>3441</v>
      </c>
      <c r="D1814" s="575" t="s">
        <v>3441</v>
      </c>
      <c r="E1814" s="575" t="s">
        <v>3441</v>
      </c>
      <c r="F1814" s="575" t="s">
        <v>3441</v>
      </c>
      <c r="G1814" s="575" t="s">
        <v>3441</v>
      </c>
      <c r="H1814" s="575" t="s">
        <v>3441</v>
      </c>
      <c r="I1814" s="575" t="s">
        <v>3441</v>
      </c>
      <c r="J1814" s="575" t="s">
        <v>3441</v>
      </c>
      <c r="K1814" s="575" t="s">
        <v>3441</v>
      </c>
      <c r="L1814" s="575" t="s">
        <v>3441</v>
      </c>
      <c r="M1814" s="575" t="s">
        <v>3441</v>
      </c>
    </row>
    <row r="1815" spans="1:13" s="575" customFormat="1" x14ac:dyDescent="0.3">
      <c r="A1815" s="575">
        <v>526659</v>
      </c>
      <c r="B1815" s="575" t="s">
        <v>1885</v>
      </c>
      <c r="C1815" s="575" t="s">
        <v>3441</v>
      </c>
      <c r="D1815" s="575" t="s">
        <v>3441</v>
      </c>
      <c r="E1815" s="575" t="s">
        <v>3441</v>
      </c>
      <c r="F1815" s="575" t="s">
        <v>3441</v>
      </c>
      <c r="G1815" s="575" t="s">
        <v>3441</v>
      </c>
      <c r="H1815" s="575" t="s">
        <v>3441</v>
      </c>
      <c r="I1815" s="575" t="s">
        <v>3441</v>
      </c>
      <c r="J1815" s="575" t="s">
        <v>3441</v>
      </c>
      <c r="K1815" s="575" t="s">
        <v>3441</v>
      </c>
      <c r="L1815" s="575" t="s">
        <v>3441</v>
      </c>
      <c r="M1815" s="575" t="s">
        <v>3441</v>
      </c>
    </row>
    <row r="1816" spans="1:13" s="575" customFormat="1" x14ac:dyDescent="0.3">
      <c r="A1816" s="575">
        <v>526660</v>
      </c>
      <c r="B1816" s="575" t="s">
        <v>1885</v>
      </c>
      <c r="C1816" s="575" t="s">
        <v>3441</v>
      </c>
      <c r="D1816" s="575" t="s">
        <v>3441</v>
      </c>
      <c r="E1816" s="575" t="s">
        <v>3441</v>
      </c>
      <c r="F1816" s="575" t="s">
        <v>3441</v>
      </c>
      <c r="G1816" s="575" t="s">
        <v>3441</v>
      </c>
      <c r="H1816" s="575" t="s">
        <v>3441</v>
      </c>
      <c r="I1816" s="575" t="s">
        <v>3441</v>
      </c>
      <c r="J1816" s="575" t="s">
        <v>3441</v>
      </c>
      <c r="K1816" s="575" t="s">
        <v>3441</v>
      </c>
      <c r="L1816" s="575" t="s">
        <v>3441</v>
      </c>
      <c r="M1816" s="575" t="s">
        <v>3441</v>
      </c>
    </row>
    <row r="1817" spans="1:13" s="575" customFormat="1" x14ac:dyDescent="0.3">
      <c r="A1817" s="575">
        <v>526661</v>
      </c>
      <c r="B1817" s="575" t="s">
        <v>1885</v>
      </c>
      <c r="C1817" s="575" t="s">
        <v>3441</v>
      </c>
      <c r="D1817" s="575" t="s">
        <v>3441</v>
      </c>
      <c r="E1817" s="575" t="s">
        <v>3441</v>
      </c>
      <c r="F1817" s="575" t="s">
        <v>3441</v>
      </c>
      <c r="G1817" s="575" t="s">
        <v>3441</v>
      </c>
      <c r="H1817" s="575" t="s">
        <v>3441</v>
      </c>
      <c r="I1817" s="575" t="s">
        <v>3441</v>
      </c>
      <c r="J1817" s="575" t="s">
        <v>3441</v>
      </c>
      <c r="K1817" s="575" t="s">
        <v>3441</v>
      </c>
      <c r="L1817" s="575" t="s">
        <v>3441</v>
      </c>
      <c r="M1817" s="575" t="s">
        <v>3441</v>
      </c>
    </row>
    <row r="1818" spans="1:13" s="575" customFormat="1" x14ac:dyDescent="0.3">
      <c r="A1818" s="575">
        <v>526662</v>
      </c>
      <c r="B1818" s="575" t="s">
        <v>1885</v>
      </c>
      <c r="C1818" s="575" t="s">
        <v>3441</v>
      </c>
      <c r="D1818" s="575" t="s">
        <v>3441</v>
      </c>
      <c r="E1818" s="575" t="s">
        <v>3441</v>
      </c>
      <c r="F1818" s="575" t="s">
        <v>3441</v>
      </c>
      <c r="G1818" s="575" t="s">
        <v>3441</v>
      </c>
      <c r="H1818" s="575" t="s">
        <v>3441</v>
      </c>
      <c r="I1818" s="575" t="s">
        <v>3441</v>
      </c>
      <c r="J1818" s="575" t="s">
        <v>3441</v>
      </c>
      <c r="K1818" s="575" t="s">
        <v>3441</v>
      </c>
      <c r="L1818" s="575" t="s">
        <v>3441</v>
      </c>
      <c r="M1818" s="575" t="s">
        <v>3441</v>
      </c>
    </row>
    <row r="1819" spans="1:13" s="575" customFormat="1" x14ac:dyDescent="0.3">
      <c r="A1819" s="575">
        <v>526663</v>
      </c>
      <c r="B1819" s="575" t="s">
        <v>1885</v>
      </c>
      <c r="C1819" s="575" t="s">
        <v>3441</v>
      </c>
      <c r="D1819" s="575" t="s">
        <v>3441</v>
      </c>
      <c r="E1819" s="575" t="s">
        <v>3441</v>
      </c>
      <c r="F1819" s="575" t="s">
        <v>3441</v>
      </c>
      <c r="G1819" s="575" t="s">
        <v>3441</v>
      </c>
      <c r="H1819" s="575" t="s">
        <v>3441</v>
      </c>
      <c r="I1819" s="575" t="s">
        <v>3441</v>
      </c>
      <c r="J1819" s="575" t="s">
        <v>3441</v>
      </c>
      <c r="K1819" s="575" t="s">
        <v>3441</v>
      </c>
      <c r="L1819" s="575" t="s">
        <v>3441</v>
      </c>
      <c r="M1819" s="575" t="s">
        <v>3441</v>
      </c>
    </row>
    <row r="1820" spans="1:13" s="575" customFormat="1" x14ac:dyDescent="0.3">
      <c r="A1820" s="575">
        <v>526664</v>
      </c>
      <c r="B1820" s="575" t="s">
        <v>1885</v>
      </c>
      <c r="C1820" s="575" t="s">
        <v>3441</v>
      </c>
      <c r="D1820" s="575" t="s">
        <v>3441</v>
      </c>
      <c r="E1820" s="575" t="s">
        <v>3441</v>
      </c>
      <c r="F1820" s="575" t="s">
        <v>3441</v>
      </c>
      <c r="G1820" s="575" t="s">
        <v>3441</v>
      </c>
      <c r="H1820" s="575" t="s">
        <v>3441</v>
      </c>
      <c r="I1820" s="575" t="s">
        <v>3441</v>
      </c>
      <c r="J1820" s="575" t="s">
        <v>3441</v>
      </c>
      <c r="K1820" s="575" t="s">
        <v>3441</v>
      </c>
      <c r="L1820" s="575" t="s">
        <v>3441</v>
      </c>
      <c r="M1820" s="575" t="s">
        <v>3441</v>
      </c>
    </row>
    <row r="1821" spans="1:13" s="575" customFormat="1" x14ac:dyDescent="0.3">
      <c r="A1821" s="575">
        <v>526665</v>
      </c>
      <c r="B1821" s="575" t="s">
        <v>1885</v>
      </c>
      <c r="C1821" s="575" t="s">
        <v>3441</v>
      </c>
      <c r="D1821" s="575" t="s">
        <v>3441</v>
      </c>
      <c r="E1821" s="575" t="s">
        <v>3441</v>
      </c>
      <c r="F1821" s="575" t="s">
        <v>3441</v>
      </c>
      <c r="G1821" s="575" t="s">
        <v>3441</v>
      </c>
      <c r="H1821" s="575" t="s">
        <v>3441</v>
      </c>
      <c r="I1821" s="575" t="s">
        <v>3441</v>
      </c>
      <c r="J1821" s="575" t="s">
        <v>3441</v>
      </c>
      <c r="K1821" s="575" t="s">
        <v>3441</v>
      </c>
      <c r="L1821" s="575" t="s">
        <v>3441</v>
      </c>
      <c r="M1821" s="575" t="s">
        <v>3441</v>
      </c>
    </row>
    <row r="1822" spans="1:13" s="575" customFormat="1" x14ac:dyDescent="0.3">
      <c r="A1822" s="575">
        <v>526666</v>
      </c>
      <c r="B1822" s="575" t="s">
        <v>1885</v>
      </c>
      <c r="C1822" s="575" t="s">
        <v>3441</v>
      </c>
      <c r="D1822" s="575" t="s">
        <v>3441</v>
      </c>
      <c r="E1822" s="575" t="s">
        <v>3441</v>
      </c>
      <c r="F1822" s="575" t="s">
        <v>3441</v>
      </c>
      <c r="G1822" s="575" t="s">
        <v>3441</v>
      </c>
      <c r="H1822" s="575" t="s">
        <v>3441</v>
      </c>
      <c r="I1822" s="575" t="s">
        <v>3441</v>
      </c>
      <c r="J1822" s="575" t="s">
        <v>3441</v>
      </c>
      <c r="K1822" s="575" t="s">
        <v>3441</v>
      </c>
      <c r="L1822" s="575" t="s">
        <v>3441</v>
      </c>
      <c r="M1822" s="575" t="s">
        <v>3441</v>
      </c>
    </row>
    <row r="1823" spans="1:13" s="575" customFormat="1" x14ac:dyDescent="0.3">
      <c r="A1823" s="575">
        <v>526667</v>
      </c>
      <c r="B1823" s="575" t="s">
        <v>1885</v>
      </c>
      <c r="C1823" s="575" t="s">
        <v>3441</v>
      </c>
      <c r="D1823" s="575" t="s">
        <v>3441</v>
      </c>
      <c r="E1823" s="575" t="s">
        <v>3441</v>
      </c>
      <c r="F1823" s="575" t="s">
        <v>3441</v>
      </c>
      <c r="G1823" s="575" t="s">
        <v>3441</v>
      </c>
      <c r="H1823" s="575" t="s">
        <v>3441</v>
      </c>
      <c r="I1823" s="575" t="s">
        <v>3441</v>
      </c>
      <c r="J1823" s="575" t="s">
        <v>3441</v>
      </c>
      <c r="K1823" s="575" t="s">
        <v>3441</v>
      </c>
      <c r="L1823" s="575" t="s">
        <v>3441</v>
      </c>
      <c r="M1823" s="575" t="s">
        <v>3441</v>
      </c>
    </row>
    <row r="1824" spans="1:13" s="575" customFormat="1" x14ac:dyDescent="0.3">
      <c r="A1824" s="575">
        <v>526668</v>
      </c>
      <c r="B1824" s="575" t="s">
        <v>1885</v>
      </c>
      <c r="C1824" s="575" t="s">
        <v>3441</v>
      </c>
      <c r="D1824" s="575" t="s">
        <v>3441</v>
      </c>
      <c r="E1824" s="575" t="s">
        <v>3441</v>
      </c>
      <c r="F1824" s="575" t="s">
        <v>3441</v>
      </c>
      <c r="G1824" s="575" t="s">
        <v>3441</v>
      </c>
      <c r="H1824" s="575" t="s">
        <v>3441</v>
      </c>
      <c r="I1824" s="575" t="s">
        <v>3441</v>
      </c>
      <c r="J1824" s="575" t="s">
        <v>3441</v>
      </c>
      <c r="K1824" s="575" t="s">
        <v>3441</v>
      </c>
      <c r="L1824" s="575" t="s">
        <v>3441</v>
      </c>
      <c r="M1824" s="575" t="s">
        <v>3441</v>
      </c>
    </row>
    <row r="1825" spans="1:13" s="575" customFormat="1" x14ac:dyDescent="0.3">
      <c r="A1825" s="575">
        <v>526669</v>
      </c>
      <c r="B1825" s="575" t="s">
        <v>1885</v>
      </c>
      <c r="C1825" s="575" t="s">
        <v>3441</v>
      </c>
      <c r="D1825" s="575" t="s">
        <v>3441</v>
      </c>
      <c r="E1825" s="575" t="s">
        <v>3441</v>
      </c>
      <c r="F1825" s="575" t="s">
        <v>3441</v>
      </c>
      <c r="G1825" s="575" t="s">
        <v>3441</v>
      </c>
      <c r="H1825" s="575" t="s">
        <v>3441</v>
      </c>
      <c r="I1825" s="575" t="s">
        <v>3441</v>
      </c>
      <c r="J1825" s="575" t="s">
        <v>3441</v>
      </c>
      <c r="K1825" s="575" t="s">
        <v>3441</v>
      </c>
      <c r="L1825" s="575" t="s">
        <v>3441</v>
      </c>
      <c r="M1825" s="575" t="s">
        <v>3441</v>
      </c>
    </row>
    <row r="1826" spans="1:13" s="575" customFormat="1" x14ac:dyDescent="0.3">
      <c r="A1826" s="575">
        <v>526670</v>
      </c>
      <c r="B1826" s="575" t="s">
        <v>1885</v>
      </c>
      <c r="C1826" s="575" t="s">
        <v>3441</v>
      </c>
      <c r="D1826" s="575" t="s">
        <v>3441</v>
      </c>
      <c r="E1826" s="575" t="s">
        <v>3441</v>
      </c>
      <c r="F1826" s="575" t="s">
        <v>3441</v>
      </c>
      <c r="G1826" s="575" t="s">
        <v>3441</v>
      </c>
      <c r="H1826" s="575" t="s">
        <v>3441</v>
      </c>
      <c r="I1826" s="575" t="s">
        <v>3441</v>
      </c>
      <c r="J1826" s="575" t="s">
        <v>3441</v>
      </c>
      <c r="K1826" s="575" t="s">
        <v>3441</v>
      </c>
      <c r="L1826" s="575" t="s">
        <v>3441</v>
      </c>
      <c r="M1826" s="575" t="s">
        <v>3441</v>
      </c>
    </row>
    <row r="1827" spans="1:13" s="575" customFormat="1" x14ac:dyDescent="0.3">
      <c r="A1827" s="575">
        <v>526671</v>
      </c>
      <c r="B1827" s="575" t="s">
        <v>1885</v>
      </c>
      <c r="C1827" s="575" t="s">
        <v>3441</v>
      </c>
      <c r="D1827" s="575" t="s">
        <v>3441</v>
      </c>
      <c r="E1827" s="575" t="s">
        <v>3441</v>
      </c>
      <c r="F1827" s="575" t="s">
        <v>3441</v>
      </c>
      <c r="G1827" s="575" t="s">
        <v>3441</v>
      </c>
      <c r="H1827" s="575" t="s">
        <v>3441</v>
      </c>
      <c r="I1827" s="575" t="s">
        <v>3441</v>
      </c>
      <c r="J1827" s="575" t="s">
        <v>3441</v>
      </c>
      <c r="K1827" s="575" t="s">
        <v>3441</v>
      </c>
      <c r="L1827" s="575" t="s">
        <v>3441</v>
      </c>
      <c r="M1827" s="575" t="s">
        <v>3441</v>
      </c>
    </row>
    <row r="1828" spans="1:13" s="575" customFormat="1" x14ac:dyDescent="0.3">
      <c r="A1828" s="575">
        <v>526672</v>
      </c>
      <c r="B1828" s="575" t="s">
        <v>1885</v>
      </c>
      <c r="C1828" s="575" t="s">
        <v>3441</v>
      </c>
      <c r="D1828" s="575" t="s">
        <v>3441</v>
      </c>
      <c r="E1828" s="575" t="s">
        <v>3441</v>
      </c>
      <c r="F1828" s="575" t="s">
        <v>3441</v>
      </c>
      <c r="G1828" s="575" t="s">
        <v>3441</v>
      </c>
      <c r="H1828" s="575" t="s">
        <v>3441</v>
      </c>
      <c r="I1828" s="575" t="s">
        <v>3441</v>
      </c>
      <c r="J1828" s="575" t="s">
        <v>3441</v>
      </c>
      <c r="K1828" s="575" t="s">
        <v>3441</v>
      </c>
      <c r="L1828" s="575" t="s">
        <v>3441</v>
      </c>
      <c r="M1828" s="575" t="s">
        <v>3441</v>
      </c>
    </row>
    <row r="1829" spans="1:13" s="575" customFormat="1" x14ac:dyDescent="0.3">
      <c r="A1829" s="575">
        <v>526673</v>
      </c>
      <c r="B1829" s="575" t="s">
        <v>1885</v>
      </c>
      <c r="C1829" s="575" t="s">
        <v>3441</v>
      </c>
      <c r="D1829" s="575" t="s">
        <v>3441</v>
      </c>
      <c r="E1829" s="575" t="s">
        <v>3441</v>
      </c>
      <c r="F1829" s="575" t="s">
        <v>3441</v>
      </c>
      <c r="G1829" s="575" t="s">
        <v>3441</v>
      </c>
      <c r="H1829" s="575" t="s">
        <v>3441</v>
      </c>
      <c r="I1829" s="575" t="s">
        <v>3441</v>
      </c>
      <c r="J1829" s="575" t="s">
        <v>3441</v>
      </c>
      <c r="K1829" s="575" t="s">
        <v>3441</v>
      </c>
      <c r="L1829" s="575" t="s">
        <v>3441</v>
      </c>
      <c r="M1829" s="575" t="s">
        <v>3441</v>
      </c>
    </row>
    <row r="1830" spans="1:13" s="575" customFormat="1" x14ac:dyDescent="0.3">
      <c r="A1830" s="575">
        <v>526674</v>
      </c>
      <c r="B1830" s="575" t="s">
        <v>1885</v>
      </c>
      <c r="C1830" s="575" t="s">
        <v>3441</v>
      </c>
      <c r="D1830" s="575" t="s">
        <v>3441</v>
      </c>
      <c r="E1830" s="575" t="s">
        <v>3441</v>
      </c>
      <c r="F1830" s="575" t="s">
        <v>3441</v>
      </c>
      <c r="G1830" s="575" t="s">
        <v>3441</v>
      </c>
      <c r="H1830" s="575" t="s">
        <v>3441</v>
      </c>
      <c r="I1830" s="575" t="s">
        <v>3441</v>
      </c>
      <c r="J1830" s="575" t="s">
        <v>3441</v>
      </c>
      <c r="K1830" s="575" t="s">
        <v>3441</v>
      </c>
      <c r="L1830" s="575" t="s">
        <v>3441</v>
      </c>
      <c r="M1830" s="575" t="s">
        <v>3441</v>
      </c>
    </row>
    <row r="1831" spans="1:13" s="575" customFormat="1" x14ac:dyDescent="0.3">
      <c r="A1831" s="575">
        <v>526675</v>
      </c>
      <c r="B1831" s="575" t="s">
        <v>1885</v>
      </c>
      <c r="C1831" s="575" t="s">
        <v>3441</v>
      </c>
      <c r="D1831" s="575" t="s">
        <v>3441</v>
      </c>
      <c r="E1831" s="575" t="s">
        <v>3441</v>
      </c>
      <c r="F1831" s="575" t="s">
        <v>3441</v>
      </c>
      <c r="G1831" s="575" t="s">
        <v>3441</v>
      </c>
      <c r="H1831" s="575" t="s">
        <v>3441</v>
      </c>
      <c r="I1831" s="575" t="s">
        <v>3441</v>
      </c>
      <c r="J1831" s="575" t="s">
        <v>3441</v>
      </c>
      <c r="K1831" s="575" t="s">
        <v>3441</v>
      </c>
      <c r="L1831" s="575" t="s">
        <v>3441</v>
      </c>
      <c r="M1831" s="575" t="s">
        <v>3441</v>
      </c>
    </row>
    <row r="1832" spans="1:13" s="575" customFormat="1" x14ac:dyDescent="0.3">
      <c r="A1832" s="575">
        <v>526676</v>
      </c>
      <c r="B1832" s="575" t="s">
        <v>1885</v>
      </c>
      <c r="C1832" s="575" t="s">
        <v>3441</v>
      </c>
      <c r="D1832" s="575" t="s">
        <v>3441</v>
      </c>
      <c r="E1832" s="575" t="s">
        <v>3441</v>
      </c>
      <c r="F1832" s="575" t="s">
        <v>3441</v>
      </c>
      <c r="G1832" s="575" t="s">
        <v>3441</v>
      </c>
      <c r="H1832" s="575" t="s">
        <v>3441</v>
      </c>
      <c r="I1832" s="575" t="s">
        <v>3441</v>
      </c>
      <c r="J1832" s="575" t="s">
        <v>3441</v>
      </c>
      <c r="K1832" s="575" t="s">
        <v>3441</v>
      </c>
      <c r="L1832" s="575" t="s">
        <v>3441</v>
      </c>
      <c r="M1832" s="575" t="s">
        <v>3441</v>
      </c>
    </row>
    <row r="1833" spans="1:13" s="575" customFormat="1" x14ac:dyDescent="0.3">
      <c r="A1833" s="575">
        <v>526677</v>
      </c>
      <c r="B1833" s="575" t="s">
        <v>1885</v>
      </c>
      <c r="C1833" s="575" t="s">
        <v>3441</v>
      </c>
      <c r="D1833" s="575" t="s">
        <v>3441</v>
      </c>
      <c r="E1833" s="575" t="s">
        <v>3441</v>
      </c>
      <c r="F1833" s="575" t="s">
        <v>3441</v>
      </c>
      <c r="G1833" s="575" t="s">
        <v>3441</v>
      </c>
      <c r="H1833" s="575" t="s">
        <v>3441</v>
      </c>
      <c r="I1833" s="575" t="s">
        <v>3441</v>
      </c>
      <c r="J1833" s="575" t="s">
        <v>3441</v>
      </c>
      <c r="K1833" s="575" t="s">
        <v>3441</v>
      </c>
      <c r="L1833" s="575" t="s">
        <v>3441</v>
      </c>
      <c r="M1833" s="575" t="s">
        <v>3441</v>
      </c>
    </row>
    <row r="1834" spans="1:13" s="575" customFormat="1" x14ac:dyDescent="0.3">
      <c r="A1834" s="575">
        <v>526678</v>
      </c>
      <c r="B1834" s="575" t="s">
        <v>1885</v>
      </c>
      <c r="C1834" s="575" t="s">
        <v>3441</v>
      </c>
      <c r="D1834" s="575" t="s">
        <v>3441</v>
      </c>
      <c r="E1834" s="575" t="s">
        <v>3441</v>
      </c>
      <c r="F1834" s="575" t="s">
        <v>3441</v>
      </c>
      <c r="G1834" s="575" t="s">
        <v>3441</v>
      </c>
      <c r="H1834" s="575" t="s">
        <v>3441</v>
      </c>
      <c r="I1834" s="575" t="s">
        <v>3441</v>
      </c>
      <c r="J1834" s="575" t="s">
        <v>3441</v>
      </c>
      <c r="K1834" s="575" t="s">
        <v>3441</v>
      </c>
      <c r="L1834" s="575" t="s">
        <v>3441</v>
      </c>
      <c r="M1834" s="575" t="s">
        <v>3441</v>
      </c>
    </row>
    <row r="1835" spans="1:13" s="575" customFormat="1" x14ac:dyDescent="0.3">
      <c r="A1835" s="575">
        <v>526679</v>
      </c>
      <c r="B1835" s="575" t="s">
        <v>1885</v>
      </c>
      <c r="C1835" s="575" t="s">
        <v>3441</v>
      </c>
      <c r="D1835" s="575" t="s">
        <v>3441</v>
      </c>
      <c r="E1835" s="575" t="s">
        <v>3441</v>
      </c>
      <c r="F1835" s="575" t="s">
        <v>3441</v>
      </c>
      <c r="G1835" s="575" t="s">
        <v>3441</v>
      </c>
      <c r="H1835" s="575" t="s">
        <v>3441</v>
      </c>
      <c r="I1835" s="575" t="s">
        <v>3441</v>
      </c>
      <c r="J1835" s="575" t="s">
        <v>3441</v>
      </c>
      <c r="K1835" s="575" t="s">
        <v>3441</v>
      </c>
      <c r="L1835" s="575" t="s">
        <v>3441</v>
      </c>
      <c r="M1835" s="575" t="s">
        <v>3441</v>
      </c>
    </row>
    <row r="1836" spans="1:13" s="575" customFormat="1" x14ac:dyDescent="0.3">
      <c r="A1836" s="575">
        <v>526680</v>
      </c>
      <c r="B1836" s="575" t="s">
        <v>1885</v>
      </c>
      <c r="C1836" s="575" t="s">
        <v>3441</v>
      </c>
      <c r="D1836" s="575" t="s">
        <v>3441</v>
      </c>
      <c r="E1836" s="575" t="s">
        <v>3441</v>
      </c>
      <c r="F1836" s="575" t="s">
        <v>3441</v>
      </c>
      <c r="G1836" s="575" t="s">
        <v>3441</v>
      </c>
      <c r="H1836" s="575" t="s">
        <v>3441</v>
      </c>
      <c r="I1836" s="575" t="s">
        <v>3441</v>
      </c>
      <c r="J1836" s="575" t="s">
        <v>3441</v>
      </c>
      <c r="K1836" s="575" t="s">
        <v>3441</v>
      </c>
      <c r="L1836" s="575" t="s">
        <v>3441</v>
      </c>
      <c r="M1836" s="575" t="s">
        <v>3441</v>
      </c>
    </row>
    <row r="1837" spans="1:13" s="575" customFormat="1" x14ac:dyDescent="0.3">
      <c r="A1837" s="575">
        <v>526681</v>
      </c>
      <c r="B1837" s="575" t="s">
        <v>1885</v>
      </c>
      <c r="C1837" s="575" t="s">
        <v>3441</v>
      </c>
      <c r="D1837" s="575" t="s">
        <v>3441</v>
      </c>
      <c r="E1837" s="575" t="s">
        <v>3441</v>
      </c>
      <c r="F1837" s="575" t="s">
        <v>3441</v>
      </c>
      <c r="G1837" s="575" t="s">
        <v>3441</v>
      </c>
      <c r="H1837" s="575" t="s">
        <v>3441</v>
      </c>
      <c r="I1837" s="575" t="s">
        <v>3441</v>
      </c>
      <c r="J1837" s="575" t="s">
        <v>3441</v>
      </c>
      <c r="K1837" s="575" t="s">
        <v>3441</v>
      </c>
      <c r="L1837" s="575" t="s">
        <v>3441</v>
      </c>
      <c r="M1837" s="575" t="s">
        <v>3441</v>
      </c>
    </row>
    <row r="1838" spans="1:13" s="575" customFormat="1" x14ac:dyDescent="0.3">
      <c r="A1838" s="575">
        <v>526682</v>
      </c>
      <c r="B1838" s="575" t="s">
        <v>1885</v>
      </c>
      <c r="C1838" s="575" t="s">
        <v>3441</v>
      </c>
      <c r="D1838" s="575" t="s">
        <v>3441</v>
      </c>
      <c r="E1838" s="575" t="s">
        <v>3441</v>
      </c>
      <c r="F1838" s="575" t="s">
        <v>3441</v>
      </c>
      <c r="G1838" s="575" t="s">
        <v>3441</v>
      </c>
      <c r="H1838" s="575" t="s">
        <v>3441</v>
      </c>
      <c r="I1838" s="575" t="s">
        <v>3441</v>
      </c>
      <c r="J1838" s="575" t="s">
        <v>3441</v>
      </c>
      <c r="K1838" s="575" t="s">
        <v>3441</v>
      </c>
      <c r="L1838" s="575" t="s">
        <v>3441</v>
      </c>
      <c r="M1838" s="575" t="s">
        <v>3441</v>
      </c>
    </row>
    <row r="1839" spans="1:13" s="575" customFormat="1" x14ac:dyDescent="0.3">
      <c r="A1839" s="575">
        <v>526683</v>
      </c>
      <c r="B1839" s="575" t="s">
        <v>1885</v>
      </c>
      <c r="C1839" s="575" t="s">
        <v>3441</v>
      </c>
      <c r="D1839" s="575" t="s">
        <v>3441</v>
      </c>
      <c r="E1839" s="575" t="s">
        <v>3441</v>
      </c>
      <c r="F1839" s="575" t="s">
        <v>3441</v>
      </c>
      <c r="G1839" s="575" t="s">
        <v>3441</v>
      </c>
      <c r="H1839" s="575" t="s">
        <v>3441</v>
      </c>
      <c r="I1839" s="575" t="s">
        <v>3441</v>
      </c>
      <c r="J1839" s="575" t="s">
        <v>3441</v>
      </c>
      <c r="K1839" s="575" t="s">
        <v>3441</v>
      </c>
      <c r="L1839" s="575" t="s">
        <v>3441</v>
      </c>
      <c r="M1839" s="575" t="s">
        <v>3441</v>
      </c>
    </row>
    <row r="1840" spans="1:13" s="575" customFormat="1" x14ac:dyDescent="0.3">
      <c r="A1840" s="575">
        <v>526684</v>
      </c>
      <c r="B1840" s="575" t="s">
        <v>1885</v>
      </c>
      <c r="C1840" s="575" t="s">
        <v>3441</v>
      </c>
      <c r="D1840" s="575" t="s">
        <v>3441</v>
      </c>
      <c r="E1840" s="575" t="s">
        <v>3441</v>
      </c>
      <c r="F1840" s="575" t="s">
        <v>3441</v>
      </c>
      <c r="G1840" s="575" t="s">
        <v>3441</v>
      </c>
      <c r="H1840" s="575" t="s">
        <v>3441</v>
      </c>
      <c r="I1840" s="575" t="s">
        <v>3441</v>
      </c>
      <c r="J1840" s="575" t="s">
        <v>3441</v>
      </c>
      <c r="K1840" s="575" t="s">
        <v>3441</v>
      </c>
      <c r="L1840" s="575" t="s">
        <v>3441</v>
      </c>
      <c r="M1840" s="575" t="s">
        <v>3441</v>
      </c>
    </row>
    <row r="1841" spans="1:13" s="575" customFormat="1" x14ac:dyDescent="0.3">
      <c r="A1841" s="575">
        <v>526685</v>
      </c>
      <c r="B1841" s="575" t="s">
        <v>1885</v>
      </c>
      <c r="C1841" s="575" t="s">
        <v>3441</v>
      </c>
      <c r="D1841" s="575" t="s">
        <v>3441</v>
      </c>
      <c r="E1841" s="575" t="s">
        <v>3441</v>
      </c>
      <c r="F1841" s="575" t="s">
        <v>3441</v>
      </c>
      <c r="G1841" s="575" t="s">
        <v>3441</v>
      </c>
      <c r="H1841" s="575" t="s">
        <v>3441</v>
      </c>
      <c r="I1841" s="575" t="s">
        <v>3441</v>
      </c>
      <c r="J1841" s="575" t="s">
        <v>3441</v>
      </c>
      <c r="K1841" s="575" t="s">
        <v>3441</v>
      </c>
      <c r="L1841" s="575" t="s">
        <v>3441</v>
      </c>
      <c r="M1841" s="575" t="s">
        <v>3441</v>
      </c>
    </row>
    <row r="1842" spans="1:13" s="575" customFormat="1" x14ac:dyDescent="0.3">
      <c r="A1842" s="575">
        <v>526686</v>
      </c>
      <c r="B1842" s="575" t="s">
        <v>1885</v>
      </c>
      <c r="C1842" s="575" t="s">
        <v>3441</v>
      </c>
      <c r="D1842" s="575" t="s">
        <v>3441</v>
      </c>
      <c r="E1842" s="575" t="s">
        <v>3441</v>
      </c>
      <c r="F1842" s="575" t="s">
        <v>3441</v>
      </c>
      <c r="G1842" s="575" t="s">
        <v>3441</v>
      </c>
      <c r="H1842" s="575" t="s">
        <v>3441</v>
      </c>
      <c r="I1842" s="575" t="s">
        <v>3441</v>
      </c>
      <c r="J1842" s="575" t="s">
        <v>3441</v>
      </c>
      <c r="K1842" s="575" t="s">
        <v>3441</v>
      </c>
      <c r="L1842" s="575" t="s">
        <v>3441</v>
      </c>
      <c r="M1842" s="575" t="s">
        <v>3441</v>
      </c>
    </row>
    <row r="1843" spans="1:13" s="575" customFormat="1" x14ac:dyDescent="0.3">
      <c r="A1843" s="575">
        <v>526687</v>
      </c>
      <c r="B1843" s="575" t="s">
        <v>1885</v>
      </c>
      <c r="C1843" s="575" t="s">
        <v>3441</v>
      </c>
      <c r="D1843" s="575" t="s">
        <v>3441</v>
      </c>
      <c r="E1843" s="575" t="s">
        <v>3441</v>
      </c>
      <c r="F1843" s="575" t="s">
        <v>3441</v>
      </c>
      <c r="G1843" s="575" t="s">
        <v>3441</v>
      </c>
      <c r="H1843" s="575" t="s">
        <v>3441</v>
      </c>
      <c r="I1843" s="575" t="s">
        <v>3441</v>
      </c>
      <c r="J1843" s="575" t="s">
        <v>3441</v>
      </c>
      <c r="K1843" s="575" t="s">
        <v>3441</v>
      </c>
      <c r="L1843" s="575" t="s">
        <v>3441</v>
      </c>
      <c r="M1843" s="575" t="s">
        <v>3441</v>
      </c>
    </row>
    <row r="1844" spans="1:13" s="575" customFormat="1" x14ac:dyDescent="0.3">
      <c r="A1844" s="575">
        <v>526688</v>
      </c>
      <c r="B1844" s="575" t="s">
        <v>1885</v>
      </c>
      <c r="C1844" s="575" t="s">
        <v>3441</v>
      </c>
      <c r="D1844" s="575" t="s">
        <v>3441</v>
      </c>
      <c r="E1844" s="575" t="s">
        <v>3441</v>
      </c>
      <c r="F1844" s="575" t="s">
        <v>3441</v>
      </c>
      <c r="G1844" s="575" t="s">
        <v>3441</v>
      </c>
      <c r="H1844" s="575" t="s">
        <v>3441</v>
      </c>
      <c r="I1844" s="575" t="s">
        <v>3441</v>
      </c>
      <c r="J1844" s="575" t="s">
        <v>3441</v>
      </c>
      <c r="K1844" s="575" t="s">
        <v>3441</v>
      </c>
      <c r="L1844" s="575" t="s">
        <v>3441</v>
      </c>
      <c r="M1844" s="575" t="s">
        <v>3441</v>
      </c>
    </row>
    <row r="1845" spans="1:13" s="575" customFormat="1" x14ac:dyDescent="0.3">
      <c r="A1845" s="575">
        <v>526689</v>
      </c>
      <c r="B1845" s="575" t="s">
        <v>1885</v>
      </c>
      <c r="C1845" s="575" t="s">
        <v>3441</v>
      </c>
      <c r="D1845" s="575" t="s">
        <v>3441</v>
      </c>
      <c r="E1845" s="575" t="s">
        <v>3441</v>
      </c>
      <c r="F1845" s="575" t="s">
        <v>3441</v>
      </c>
      <c r="G1845" s="575" t="s">
        <v>3441</v>
      </c>
      <c r="H1845" s="575" t="s">
        <v>3441</v>
      </c>
      <c r="I1845" s="575" t="s">
        <v>3441</v>
      </c>
      <c r="J1845" s="575" t="s">
        <v>3441</v>
      </c>
      <c r="K1845" s="575" t="s">
        <v>3441</v>
      </c>
      <c r="L1845" s="575" t="s">
        <v>3441</v>
      </c>
      <c r="M1845" s="575" t="s">
        <v>3441</v>
      </c>
    </row>
    <row r="1846" spans="1:13" s="575" customFormat="1" x14ac:dyDescent="0.3">
      <c r="A1846" s="575">
        <v>526690</v>
      </c>
      <c r="B1846" s="575" t="s">
        <v>1885</v>
      </c>
      <c r="C1846" s="575" t="s">
        <v>3441</v>
      </c>
      <c r="D1846" s="575" t="s">
        <v>3441</v>
      </c>
      <c r="E1846" s="575" t="s">
        <v>3441</v>
      </c>
      <c r="F1846" s="575" t="s">
        <v>3441</v>
      </c>
      <c r="G1846" s="575" t="s">
        <v>3441</v>
      </c>
      <c r="H1846" s="575" t="s">
        <v>3441</v>
      </c>
      <c r="I1846" s="575" t="s">
        <v>3441</v>
      </c>
      <c r="J1846" s="575" t="s">
        <v>3441</v>
      </c>
      <c r="K1846" s="575" t="s">
        <v>3441</v>
      </c>
      <c r="L1846" s="575" t="s">
        <v>3441</v>
      </c>
      <c r="M1846" s="575" t="s">
        <v>3441</v>
      </c>
    </row>
    <row r="1847" spans="1:13" s="575" customFormat="1" x14ac:dyDescent="0.3">
      <c r="A1847" s="575">
        <v>526691</v>
      </c>
      <c r="B1847" s="575" t="s">
        <v>1885</v>
      </c>
      <c r="C1847" s="575" t="s">
        <v>3441</v>
      </c>
      <c r="D1847" s="575" t="s">
        <v>3441</v>
      </c>
      <c r="E1847" s="575" t="s">
        <v>3441</v>
      </c>
      <c r="F1847" s="575" t="s">
        <v>3441</v>
      </c>
      <c r="G1847" s="575" t="s">
        <v>3441</v>
      </c>
      <c r="H1847" s="575" t="s">
        <v>3441</v>
      </c>
      <c r="I1847" s="575" t="s">
        <v>3441</v>
      </c>
      <c r="J1847" s="575" t="s">
        <v>3441</v>
      </c>
      <c r="K1847" s="575" t="s">
        <v>3441</v>
      </c>
      <c r="L1847" s="575" t="s">
        <v>3441</v>
      </c>
      <c r="M1847" s="575" t="s">
        <v>3441</v>
      </c>
    </row>
    <row r="1848" spans="1:13" s="575" customFormat="1" x14ac:dyDescent="0.3">
      <c r="A1848" s="575">
        <v>526692</v>
      </c>
      <c r="B1848" s="575" t="s">
        <v>1885</v>
      </c>
      <c r="C1848" s="575" t="s">
        <v>3441</v>
      </c>
      <c r="D1848" s="575" t="s">
        <v>3441</v>
      </c>
      <c r="E1848" s="575" t="s">
        <v>3441</v>
      </c>
      <c r="F1848" s="575" t="s">
        <v>3441</v>
      </c>
      <c r="G1848" s="575" t="s">
        <v>3441</v>
      </c>
      <c r="H1848" s="575" t="s">
        <v>3441</v>
      </c>
      <c r="I1848" s="575" t="s">
        <v>3441</v>
      </c>
      <c r="J1848" s="575" t="s">
        <v>3441</v>
      </c>
      <c r="K1848" s="575" t="s">
        <v>3441</v>
      </c>
      <c r="L1848" s="575" t="s">
        <v>3441</v>
      </c>
      <c r="M1848" s="575" t="s">
        <v>3441</v>
      </c>
    </row>
    <row r="1849" spans="1:13" s="575" customFormat="1" x14ac:dyDescent="0.3">
      <c r="A1849" s="575">
        <v>526693</v>
      </c>
      <c r="B1849" s="575" t="s">
        <v>1885</v>
      </c>
      <c r="C1849" s="575" t="s">
        <v>3441</v>
      </c>
      <c r="D1849" s="575" t="s">
        <v>3441</v>
      </c>
      <c r="E1849" s="575" t="s">
        <v>3441</v>
      </c>
      <c r="F1849" s="575" t="s">
        <v>3441</v>
      </c>
      <c r="G1849" s="575" t="s">
        <v>3441</v>
      </c>
      <c r="H1849" s="575" t="s">
        <v>3441</v>
      </c>
      <c r="I1849" s="575" t="s">
        <v>3441</v>
      </c>
      <c r="J1849" s="575" t="s">
        <v>3441</v>
      </c>
      <c r="K1849" s="575" t="s">
        <v>3441</v>
      </c>
      <c r="L1849" s="575" t="s">
        <v>3441</v>
      </c>
      <c r="M1849" s="575" t="s">
        <v>3441</v>
      </c>
    </row>
    <row r="1850" spans="1:13" s="575" customFormat="1" x14ac:dyDescent="0.3">
      <c r="A1850" s="575">
        <v>526694</v>
      </c>
      <c r="B1850" s="575" t="s">
        <v>1885</v>
      </c>
      <c r="C1850" s="575" t="s">
        <v>3441</v>
      </c>
      <c r="D1850" s="575" t="s">
        <v>3441</v>
      </c>
      <c r="E1850" s="575" t="s">
        <v>3441</v>
      </c>
      <c r="F1850" s="575" t="s">
        <v>3441</v>
      </c>
      <c r="G1850" s="575" t="s">
        <v>3441</v>
      </c>
      <c r="H1850" s="575" t="s">
        <v>3441</v>
      </c>
      <c r="I1850" s="575" t="s">
        <v>3441</v>
      </c>
      <c r="J1850" s="575" t="s">
        <v>3441</v>
      </c>
      <c r="K1850" s="575" t="s">
        <v>3441</v>
      </c>
      <c r="L1850" s="575" t="s">
        <v>3441</v>
      </c>
      <c r="M1850" s="575" t="s">
        <v>3441</v>
      </c>
    </row>
    <row r="1851" spans="1:13" s="575" customFormat="1" x14ac:dyDescent="0.3">
      <c r="A1851" s="575">
        <v>526695</v>
      </c>
      <c r="B1851" s="575" t="s">
        <v>1885</v>
      </c>
      <c r="C1851" s="575" t="s">
        <v>3441</v>
      </c>
      <c r="D1851" s="575" t="s">
        <v>3441</v>
      </c>
      <c r="E1851" s="575" t="s">
        <v>3441</v>
      </c>
      <c r="F1851" s="575" t="s">
        <v>3441</v>
      </c>
      <c r="G1851" s="575" t="s">
        <v>3441</v>
      </c>
      <c r="H1851" s="575" t="s">
        <v>3441</v>
      </c>
      <c r="I1851" s="575" t="s">
        <v>3441</v>
      </c>
      <c r="J1851" s="575" t="s">
        <v>3441</v>
      </c>
      <c r="K1851" s="575" t="s">
        <v>3441</v>
      </c>
      <c r="L1851" s="575" t="s">
        <v>3441</v>
      </c>
      <c r="M1851" s="575" t="s">
        <v>3441</v>
      </c>
    </row>
    <row r="1852" spans="1:13" s="575" customFormat="1" x14ac:dyDescent="0.3">
      <c r="A1852" s="575">
        <v>526696</v>
      </c>
      <c r="B1852" s="575" t="s">
        <v>1885</v>
      </c>
      <c r="C1852" s="575" t="s">
        <v>3441</v>
      </c>
      <c r="D1852" s="575" t="s">
        <v>3441</v>
      </c>
      <c r="E1852" s="575" t="s">
        <v>3441</v>
      </c>
      <c r="F1852" s="575" t="s">
        <v>3441</v>
      </c>
      <c r="G1852" s="575" t="s">
        <v>3441</v>
      </c>
      <c r="H1852" s="575" t="s">
        <v>3441</v>
      </c>
      <c r="I1852" s="575" t="s">
        <v>3441</v>
      </c>
      <c r="J1852" s="575" t="s">
        <v>3441</v>
      </c>
      <c r="K1852" s="575" t="s">
        <v>3441</v>
      </c>
      <c r="L1852" s="575" t="s">
        <v>3441</v>
      </c>
      <c r="M1852" s="575" t="s">
        <v>3441</v>
      </c>
    </row>
    <row r="1853" spans="1:13" s="575" customFormat="1" x14ac:dyDescent="0.3">
      <c r="A1853" s="575">
        <v>526697</v>
      </c>
      <c r="B1853" s="575" t="s">
        <v>1885</v>
      </c>
      <c r="C1853" s="575" t="s">
        <v>3441</v>
      </c>
      <c r="D1853" s="575" t="s">
        <v>3441</v>
      </c>
      <c r="E1853" s="575" t="s">
        <v>3441</v>
      </c>
      <c r="F1853" s="575" t="s">
        <v>3441</v>
      </c>
      <c r="G1853" s="575" t="s">
        <v>3441</v>
      </c>
      <c r="H1853" s="575" t="s">
        <v>3441</v>
      </c>
      <c r="I1853" s="575" t="s">
        <v>3441</v>
      </c>
      <c r="J1853" s="575" t="s">
        <v>3441</v>
      </c>
      <c r="K1853" s="575" t="s">
        <v>3441</v>
      </c>
      <c r="L1853" s="575" t="s">
        <v>3441</v>
      </c>
      <c r="M1853" s="575" t="s">
        <v>3441</v>
      </c>
    </row>
    <row r="1854" spans="1:13" s="575" customFormat="1" x14ac:dyDescent="0.3">
      <c r="A1854" s="575">
        <v>526698</v>
      </c>
      <c r="B1854" s="575" t="s">
        <v>1885</v>
      </c>
      <c r="C1854" s="575" t="s">
        <v>3441</v>
      </c>
      <c r="D1854" s="575" t="s">
        <v>3441</v>
      </c>
      <c r="E1854" s="575" t="s">
        <v>3441</v>
      </c>
      <c r="F1854" s="575" t="s">
        <v>3441</v>
      </c>
      <c r="G1854" s="575" t="s">
        <v>3441</v>
      </c>
      <c r="H1854" s="575" t="s">
        <v>3441</v>
      </c>
      <c r="I1854" s="575" t="s">
        <v>3441</v>
      </c>
      <c r="J1854" s="575" t="s">
        <v>3441</v>
      </c>
      <c r="K1854" s="575" t="s">
        <v>3441</v>
      </c>
      <c r="L1854" s="575" t="s">
        <v>3441</v>
      </c>
      <c r="M1854" s="575" t="s">
        <v>3441</v>
      </c>
    </row>
    <row r="1855" spans="1:13" s="575" customFormat="1" x14ac:dyDescent="0.3">
      <c r="A1855" s="575">
        <v>526699</v>
      </c>
      <c r="B1855" s="575" t="s">
        <v>1885</v>
      </c>
      <c r="C1855" s="575" t="s">
        <v>3441</v>
      </c>
      <c r="D1855" s="575" t="s">
        <v>3441</v>
      </c>
      <c r="E1855" s="575" t="s">
        <v>3441</v>
      </c>
      <c r="F1855" s="575" t="s">
        <v>3441</v>
      </c>
      <c r="G1855" s="575" t="s">
        <v>3441</v>
      </c>
      <c r="H1855" s="575" t="s">
        <v>3441</v>
      </c>
      <c r="I1855" s="575" t="s">
        <v>3441</v>
      </c>
      <c r="J1855" s="575" t="s">
        <v>3441</v>
      </c>
      <c r="K1855" s="575" t="s">
        <v>3441</v>
      </c>
      <c r="L1855" s="575" t="s">
        <v>3441</v>
      </c>
      <c r="M1855" s="575" t="s">
        <v>3441</v>
      </c>
    </row>
    <row r="1856" spans="1:13" s="575" customFormat="1" x14ac:dyDescent="0.3">
      <c r="A1856" s="575">
        <v>526700</v>
      </c>
      <c r="B1856" s="575" t="s">
        <v>1885</v>
      </c>
      <c r="C1856" s="575" t="s">
        <v>3441</v>
      </c>
      <c r="D1856" s="575" t="s">
        <v>3441</v>
      </c>
      <c r="E1856" s="575" t="s">
        <v>3441</v>
      </c>
      <c r="F1856" s="575" t="s">
        <v>3441</v>
      </c>
      <c r="G1856" s="575" t="s">
        <v>3441</v>
      </c>
      <c r="H1856" s="575" t="s">
        <v>3441</v>
      </c>
      <c r="I1856" s="575" t="s">
        <v>3441</v>
      </c>
      <c r="J1856" s="575" t="s">
        <v>3441</v>
      </c>
      <c r="K1856" s="575" t="s">
        <v>3441</v>
      </c>
      <c r="L1856" s="575" t="s">
        <v>3441</v>
      </c>
      <c r="M1856" s="575" t="s">
        <v>3441</v>
      </c>
    </row>
    <row r="1857" spans="1:13" s="575" customFormat="1" x14ac:dyDescent="0.3">
      <c r="A1857" s="575">
        <v>526701</v>
      </c>
      <c r="B1857" s="575" t="s">
        <v>1885</v>
      </c>
      <c r="C1857" s="575" t="s">
        <v>3441</v>
      </c>
      <c r="D1857" s="575" t="s">
        <v>3441</v>
      </c>
      <c r="E1857" s="575" t="s">
        <v>3441</v>
      </c>
      <c r="F1857" s="575" t="s">
        <v>3441</v>
      </c>
      <c r="G1857" s="575" t="s">
        <v>3441</v>
      </c>
      <c r="H1857" s="575" t="s">
        <v>3441</v>
      </c>
      <c r="I1857" s="575" t="s">
        <v>3441</v>
      </c>
      <c r="J1857" s="575" t="s">
        <v>3441</v>
      </c>
      <c r="K1857" s="575" t="s">
        <v>3441</v>
      </c>
      <c r="L1857" s="575" t="s">
        <v>3441</v>
      </c>
      <c r="M1857" s="575" t="s">
        <v>3441</v>
      </c>
    </row>
    <row r="1858" spans="1:13" s="575" customFormat="1" x14ac:dyDescent="0.3">
      <c r="A1858" s="575">
        <v>526702</v>
      </c>
      <c r="B1858" s="575" t="s">
        <v>1885</v>
      </c>
      <c r="C1858" s="575" t="s">
        <v>3441</v>
      </c>
      <c r="D1858" s="575" t="s">
        <v>3441</v>
      </c>
      <c r="E1858" s="575" t="s">
        <v>3441</v>
      </c>
      <c r="F1858" s="575" t="s">
        <v>3441</v>
      </c>
      <c r="G1858" s="575" t="s">
        <v>3441</v>
      </c>
      <c r="H1858" s="575" t="s">
        <v>3441</v>
      </c>
      <c r="I1858" s="575" t="s">
        <v>3441</v>
      </c>
      <c r="J1858" s="575" t="s">
        <v>3441</v>
      </c>
      <c r="K1858" s="575" t="s">
        <v>3441</v>
      </c>
      <c r="L1858" s="575" t="s">
        <v>3441</v>
      </c>
      <c r="M1858" s="575" t="s">
        <v>3441</v>
      </c>
    </row>
    <row r="1859" spans="1:13" s="575" customFormat="1" x14ac:dyDescent="0.3">
      <c r="A1859" s="575">
        <v>526703</v>
      </c>
      <c r="B1859" s="575" t="s">
        <v>1885</v>
      </c>
      <c r="C1859" s="575" t="s">
        <v>3441</v>
      </c>
      <c r="D1859" s="575" t="s">
        <v>3441</v>
      </c>
      <c r="E1859" s="575" t="s">
        <v>3441</v>
      </c>
      <c r="F1859" s="575" t="s">
        <v>3441</v>
      </c>
      <c r="G1859" s="575" t="s">
        <v>3441</v>
      </c>
      <c r="H1859" s="575" t="s">
        <v>3441</v>
      </c>
      <c r="I1859" s="575" t="s">
        <v>3441</v>
      </c>
      <c r="J1859" s="575" t="s">
        <v>3441</v>
      </c>
      <c r="K1859" s="575" t="s">
        <v>3441</v>
      </c>
      <c r="L1859" s="575" t="s">
        <v>3441</v>
      </c>
      <c r="M1859" s="575" t="s">
        <v>3441</v>
      </c>
    </row>
    <row r="1860" spans="1:13" s="575" customFormat="1" x14ac:dyDescent="0.3">
      <c r="A1860" s="575">
        <v>526704</v>
      </c>
      <c r="B1860" s="575" t="s">
        <v>1885</v>
      </c>
      <c r="C1860" s="575" t="s">
        <v>3441</v>
      </c>
      <c r="D1860" s="575" t="s">
        <v>3441</v>
      </c>
      <c r="E1860" s="575" t="s">
        <v>3441</v>
      </c>
      <c r="F1860" s="575" t="s">
        <v>3441</v>
      </c>
      <c r="G1860" s="575" t="s">
        <v>3441</v>
      </c>
      <c r="H1860" s="575" t="s">
        <v>3441</v>
      </c>
      <c r="I1860" s="575" t="s">
        <v>3441</v>
      </c>
      <c r="J1860" s="575" t="s">
        <v>3441</v>
      </c>
      <c r="K1860" s="575" t="s">
        <v>3441</v>
      </c>
      <c r="L1860" s="575" t="s">
        <v>3441</v>
      </c>
      <c r="M1860" s="575" t="s">
        <v>3441</v>
      </c>
    </row>
    <row r="1861" spans="1:13" s="575" customFormat="1" x14ac:dyDescent="0.3">
      <c r="A1861" s="575">
        <v>526705</v>
      </c>
      <c r="B1861" s="575" t="s">
        <v>1885</v>
      </c>
      <c r="C1861" s="575" t="s">
        <v>3441</v>
      </c>
      <c r="D1861" s="575" t="s">
        <v>3441</v>
      </c>
      <c r="E1861" s="575" t="s">
        <v>3441</v>
      </c>
      <c r="F1861" s="575" t="s">
        <v>3441</v>
      </c>
      <c r="G1861" s="575" t="s">
        <v>3441</v>
      </c>
      <c r="H1861" s="575" t="s">
        <v>3441</v>
      </c>
      <c r="I1861" s="575" t="s">
        <v>3441</v>
      </c>
      <c r="J1861" s="575" t="s">
        <v>3441</v>
      </c>
      <c r="K1861" s="575" t="s">
        <v>3441</v>
      </c>
      <c r="L1861" s="575" t="s">
        <v>3441</v>
      </c>
      <c r="M1861" s="575" t="s">
        <v>3441</v>
      </c>
    </row>
    <row r="1862" spans="1:13" s="575" customFormat="1" x14ac:dyDescent="0.3">
      <c r="A1862" s="575">
        <v>526706</v>
      </c>
      <c r="B1862" s="575" t="s">
        <v>1885</v>
      </c>
      <c r="C1862" s="575" t="s">
        <v>3441</v>
      </c>
      <c r="D1862" s="575" t="s">
        <v>3441</v>
      </c>
      <c r="E1862" s="575" t="s">
        <v>3441</v>
      </c>
      <c r="F1862" s="575" t="s">
        <v>3441</v>
      </c>
      <c r="G1862" s="575" t="s">
        <v>3441</v>
      </c>
      <c r="H1862" s="575" t="s">
        <v>3441</v>
      </c>
      <c r="I1862" s="575" t="s">
        <v>3441</v>
      </c>
      <c r="J1862" s="575" t="s">
        <v>3441</v>
      </c>
      <c r="K1862" s="575" t="s">
        <v>3441</v>
      </c>
      <c r="L1862" s="575" t="s">
        <v>3441</v>
      </c>
      <c r="M1862" s="575" t="s">
        <v>3441</v>
      </c>
    </row>
    <row r="1863" spans="1:13" s="575" customFormat="1" x14ac:dyDescent="0.3">
      <c r="A1863" s="575">
        <v>526707</v>
      </c>
      <c r="B1863" s="575" t="s">
        <v>1885</v>
      </c>
      <c r="C1863" s="575" t="s">
        <v>3441</v>
      </c>
      <c r="D1863" s="575" t="s">
        <v>3441</v>
      </c>
      <c r="E1863" s="575" t="s">
        <v>3441</v>
      </c>
      <c r="F1863" s="575" t="s">
        <v>3441</v>
      </c>
      <c r="G1863" s="575" t="s">
        <v>3441</v>
      </c>
      <c r="H1863" s="575" t="s">
        <v>3441</v>
      </c>
      <c r="I1863" s="575" t="s">
        <v>3441</v>
      </c>
      <c r="J1863" s="575" t="s">
        <v>3441</v>
      </c>
      <c r="K1863" s="575" t="s">
        <v>3441</v>
      </c>
      <c r="L1863" s="575" t="s">
        <v>3441</v>
      </c>
      <c r="M1863" s="575" t="s">
        <v>3441</v>
      </c>
    </row>
    <row r="1864" spans="1:13" s="575" customFormat="1" x14ac:dyDescent="0.3">
      <c r="A1864" s="575">
        <v>526708</v>
      </c>
      <c r="B1864" s="575" t="s">
        <v>1885</v>
      </c>
      <c r="C1864" s="575" t="s">
        <v>3441</v>
      </c>
      <c r="D1864" s="575" t="s">
        <v>3441</v>
      </c>
      <c r="E1864" s="575" t="s">
        <v>3441</v>
      </c>
      <c r="F1864" s="575" t="s">
        <v>3441</v>
      </c>
      <c r="G1864" s="575" t="s">
        <v>3441</v>
      </c>
      <c r="H1864" s="575" t="s">
        <v>3441</v>
      </c>
      <c r="I1864" s="575" t="s">
        <v>3441</v>
      </c>
      <c r="J1864" s="575" t="s">
        <v>3441</v>
      </c>
      <c r="K1864" s="575" t="s">
        <v>3441</v>
      </c>
      <c r="L1864" s="575" t="s">
        <v>3441</v>
      </c>
      <c r="M1864" s="575" t="s">
        <v>3441</v>
      </c>
    </row>
    <row r="1865" spans="1:13" s="575" customFormat="1" x14ac:dyDescent="0.3">
      <c r="A1865" s="575">
        <v>526709</v>
      </c>
      <c r="B1865" s="575" t="s">
        <v>1885</v>
      </c>
      <c r="C1865" s="575" t="s">
        <v>3441</v>
      </c>
      <c r="D1865" s="575" t="s">
        <v>3441</v>
      </c>
      <c r="E1865" s="575" t="s">
        <v>3441</v>
      </c>
      <c r="F1865" s="575" t="s">
        <v>3441</v>
      </c>
      <c r="G1865" s="575" t="s">
        <v>3441</v>
      </c>
      <c r="H1865" s="575" t="s">
        <v>3441</v>
      </c>
      <c r="I1865" s="575" t="s">
        <v>3441</v>
      </c>
      <c r="J1865" s="575" t="s">
        <v>3441</v>
      </c>
      <c r="K1865" s="575" t="s">
        <v>3441</v>
      </c>
      <c r="L1865" s="575" t="s">
        <v>3441</v>
      </c>
      <c r="M1865" s="575" t="s">
        <v>3441</v>
      </c>
    </row>
    <row r="1866" spans="1:13" s="575" customFormat="1" x14ac:dyDescent="0.3">
      <c r="A1866" s="575">
        <v>526710</v>
      </c>
      <c r="B1866" s="575" t="s">
        <v>1885</v>
      </c>
      <c r="C1866" s="575" t="s">
        <v>3441</v>
      </c>
      <c r="D1866" s="575" t="s">
        <v>3441</v>
      </c>
      <c r="E1866" s="575" t="s">
        <v>3441</v>
      </c>
      <c r="F1866" s="575" t="s">
        <v>3441</v>
      </c>
      <c r="G1866" s="575" t="s">
        <v>3441</v>
      </c>
      <c r="H1866" s="575" t="s">
        <v>3441</v>
      </c>
      <c r="I1866" s="575" t="s">
        <v>3441</v>
      </c>
      <c r="J1866" s="575" t="s">
        <v>3441</v>
      </c>
      <c r="K1866" s="575" t="s">
        <v>3441</v>
      </c>
      <c r="L1866" s="575" t="s">
        <v>3441</v>
      </c>
      <c r="M1866" s="575" t="s">
        <v>3441</v>
      </c>
    </row>
    <row r="1867" spans="1:13" s="575" customFormat="1" x14ac:dyDescent="0.3">
      <c r="A1867" s="575">
        <v>526711</v>
      </c>
      <c r="B1867" s="575" t="s">
        <v>1885</v>
      </c>
      <c r="C1867" s="575" t="s">
        <v>3441</v>
      </c>
      <c r="D1867" s="575" t="s">
        <v>3441</v>
      </c>
      <c r="E1867" s="575" t="s">
        <v>3441</v>
      </c>
      <c r="F1867" s="575" t="s">
        <v>3441</v>
      </c>
      <c r="G1867" s="575" t="s">
        <v>3441</v>
      </c>
      <c r="H1867" s="575" t="s">
        <v>3441</v>
      </c>
      <c r="I1867" s="575" t="s">
        <v>3441</v>
      </c>
      <c r="J1867" s="575" t="s">
        <v>3441</v>
      </c>
      <c r="K1867" s="575" t="s">
        <v>3441</v>
      </c>
      <c r="L1867" s="575" t="s">
        <v>3441</v>
      </c>
      <c r="M1867" s="575" t="s">
        <v>3441</v>
      </c>
    </row>
    <row r="1868" spans="1:13" s="575" customFormat="1" x14ac:dyDescent="0.3">
      <c r="A1868" s="575">
        <v>526712</v>
      </c>
      <c r="B1868" s="575" t="s">
        <v>1885</v>
      </c>
      <c r="C1868" s="575" t="s">
        <v>3441</v>
      </c>
      <c r="D1868" s="575" t="s">
        <v>3441</v>
      </c>
      <c r="E1868" s="575" t="s">
        <v>3441</v>
      </c>
      <c r="F1868" s="575" t="s">
        <v>3441</v>
      </c>
      <c r="G1868" s="575" t="s">
        <v>3441</v>
      </c>
      <c r="H1868" s="575" t="s">
        <v>3441</v>
      </c>
      <c r="I1868" s="575" t="s">
        <v>3441</v>
      </c>
      <c r="J1868" s="575" t="s">
        <v>3441</v>
      </c>
      <c r="K1868" s="575" t="s">
        <v>3441</v>
      </c>
      <c r="L1868" s="575" t="s">
        <v>3441</v>
      </c>
      <c r="M1868" s="575" t="s">
        <v>3441</v>
      </c>
    </row>
    <row r="1869" spans="1:13" s="575" customFormat="1" x14ac:dyDescent="0.3">
      <c r="A1869" s="575">
        <v>526713</v>
      </c>
      <c r="B1869" s="575" t="s">
        <v>1885</v>
      </c>
      <c r="C1869" s="575" t="s">
        <v>3441</v>
      </c>
      <c r="D1869" s="575" t="s">
        <v>3441</v>
      </c>
      <c r="E1869" s="575" t="s">
        <v>3441</v>
      </c>
      <c r="F1869" s="575" t="s">
        <v>3441</v>
      </c>
      <c r="G1869" s="575" t="s">
        <v>3441</v>
      </c>
      <c r="H1869" s="575" t="s">
        <v>3441</v>
      </c>
      <c r="I1869" s="575" t="s">
        <v>3441</v>
      </c>
      <c r="J1869" s="575" t="s">
        <v>3441</v>
      </c>
      <c r="K1869" s="575" t="s">
        <v>3441</v>
      </c>
      <c r="L1869" s="575" t="s">
        <v>3441</v>
      </c>
      <c r="M1869" s="575" t="s">
        <v>3441</v>
      </c>
    </row>
    <row r="1870" spans="1:13" s="575" customFormat="1" x14ac:dyDescent="0.3">
      <c r="A1870" s="575">
        <v>526714</v>
      </c>
      <c r="B1870" s="575" t="s">
        <v>1885</v>
      </c>
      <c r="C1870" s="575" t="s">
        <v>3441</v>
      </c>
      <c r="D1870" s="575" t="s">
        <v>3441</v>
      </c>
      <c r="E1870" s="575" t="s">
        <v>3441</v>
      </c>
      <c r="F1870" s="575" t="s">
        <v>3441</v>
      </c>
      <c r="G1870" s="575" t="s">
        <v>3441</v>
      </c>
      <c r="H1870" s="575" t="s">
        <v>3441</v>
      </c>
      <c r="I1870" s="575" t="s">
        <v>3441</v>
      </c>
      <c r="J1870" s="575" t="s">
        <v>3441</v>
      </c>
      <c r="K1870" s="575" t="s">
        <v>3441</v>
      </c>
      <c r="L1870" s="575" t="s">
        <v>3441</v>
      </c>
      <c r="M1870" s="575" t="s">
        <v>3441</v>
      </c>
    </row>
    <row r="1871" spans="1:13" s="575" customFormat="1" x14ac:dyDescent="0.3">
      <c r="A1871" s="575">
        <v>526715</v>
      </c>
      <c r="B1871" s="575" t="s">
        <v>1885</v>
      </c>
      <c r="C1871" s="575" t="s">
        <v>3441</v>
      </c>
      <c r="D1871" s="575" t="s">
        <v>3441</v>
      </c>
      <c r="E1871" s="575" t="s">
        <v>3441</v>
      </c>
      <c r="F1871" s="575" t="s">
        <v>3441</v>
      </c>
      <c r="G1871" s="575" t="s">
        <v>3441</v>
      </c>
      <c r="H1871" s="575" t="s">
        <v>3441</v>
      </c>
      <c r="I1871" s="575" t="s">
        <v>3441</v>
      </c>
      <c r="J1871" s="575" t="s">
        <v>3441</v>
      </c>
      <c r="K1871" s="575" t="s">
        <v>3441</v>
      </c>
      <c r="L1871" s="575" t="s">
        <v>3441</v>
      </c>
      <c r="M1871" s="575" t="s">
        <v>3441</v>
      </c>
    </row>
    <row r="1872" spans="1:13" s="575" customFormat="1" x14ac:dyDescent="0.3">
      <c r="A1872" s="575">
        <v>526716</v>
      </c>
      <c r="B1872" s="575" t="s">
        <v>1885</v>
      </c>
      <c r="C1872" s="575" t="s">
        <v>3441</v>
      </c>
      <c r="D1872" s="575" t="s">
        <v>3441</v>
      </c>
      <c r="E1872" s="575" t="s">
        <v>3441</v>
      </c>
      <c r="F1872" s="575" t="s">
        <v>3441</v>
      </c>
      <c r="G1872" s="575" t="s">
        <v>3441</v>
      </c>
      <c r="H1872" s="575" t="s">
        <v>3441</v>
      </c>
      <c r="I1872" s="575" t="s">
        <v>3441</v>
      </c>
      <c r="J1872" s="575" t="s">
        <v>3441</v>
      </c>
      <c r="K1872" s="575" t="s">
        <v>3441</v>
      </c>
      <c r="L1872" s="575" t="s">
        <v>3441</v>
      </c>
      <c r="M1872" s="575" t="s">
        <v>3441</v>
      </c>
    </row>
    <row r="1873" spans="1:13" s="575" customFormat="1" x14ac:dyDescent="0.3">
      <c r="A1873" s="575">
        <v>526717</v>
      </c>
      <c r="B1873" s="575" t="s">
        <v>1885</v>
      </c>
      <c r="C1873" s="575" t="s">
        <v>3441</v>
      </c>
      <c r="D1873" s="575" t="s">
        <v>3441</v>
      </c>
      <c r="E1873" s="575" t="s">
        <v>3441</v>
      </c>
      <c r="F1873" s="575" t="s">
        <v>3441</v>
      </c>
      <c r="G1873" s="575" t="s">
        <v>3441</v>
      </c>
      <c r="H1873" s="575" t="s">
        <v>3441</v>
      </c>
      <c r="I1873" s="575" t="s">
        <v>3441</v>
      </c>
      <c r="J1873" s="575" t="s">
        <v>3441</v>
      </c>
      <c r="K1873" s="575" t="s">
        <v>3441</v>
      </c>
      <c r="L1873" s="575" t="s">
        <v>3441</v>
      </c>
      <c r="M1873" s="575" t="s">
        <v>3441</v>
      </c>
    </row>
    <row r="1874" spans="1:13" s="575" customFormat="1" x14ac:dyDescent="0.3">
      <c r="A1874" s="575">
        <v>526718</v>
      </c>
      <c r="B1874" s="575" t="s">
        <v>1885</v>
      </c>
      <c r="C1874" s="575" t="s">
        <v>3441</v>
      </c>
      <c r="D1874" s="575" t="s">
        <v>3441</v>
      </c>
      <c r="E1874" s="575" t="s">
        <v>3441</v>
      </c>
      <c r="F1874" s="575" t="s">
        <v>3441</v>
      </c>
      <c r="G1874" s="575" t="s">
        <v>3441</v>
      </c>
      <c r="H1874" s="575" t="s">
        <v>3441</v>
      </c>
      <c r="I1874" s="575" t="s">
        <v>3441</v>
      </c>
      <c r="J1874" s="575" t="s">
        <v>3441</v>
      </c>
      <c r="K1874" s="575" t="s">
        <v>3441</v>
      </c>
      <c r="L1874" s="575" t="s">
        <v>3441</v>
      </c>
      <c r="M1874" s="575" t="s">
        <v>3441</v>
      </c>
    </row>
    <row r="1875" spans="1:13" s="575" customFormat="1" x14ac:dyDescent="0.3">
      <c r="A1875" s="575">
        <v>526719</v>
      </c>
      <c r="B1875" s="575" t="s">
        <v>1885</v>
      </c>
      <c r="C1875" s="575" t="s">
        <v>3441</v>
      </c>
      <c r="D1875" s="575" t="s">
        <v>3441</v>
      </c>
      <c r="E1875" s="575" t="s">
        <v>3441</v>
      </c>
      <c r="F1875" s="575" t="s">
        <v>3441</v>
      </c>
      <c r="G1875" s="575" t="s">
        <v>3441</v>
      </c>
      <c r="H1875" s="575" t="s">
        <v>3441</v>
      </c>
      <c r="I1875" s="575" t="s">
        <v>3441</v>
      </c>
      <c r="J1875" s="575" t="s">
        <v>3441</v>
      </c>
      <c r="K1875" s="575" t="s">
        <v>3441</v>
      </c>
      <c r="L1875" s="575" t="s">
        <v>3441</v>
      </c>
      <c r="M1875" s="575" t="s">
        <v>3441</v>
      </c>
    </row>
    <row r="1876" spans="1:13" s="575" customFormat="1" x14ac:dyDescent="0.3">
      <c r="A1876" s="575">
        <v>526720</v>
      </c>
      <c r="B1876" s="575" t="s">
        <v>1885</v>
      </c>
      <c r="C1876" s="575" t="s">
        <v>3441</v>
      </c>
      <c r="D1876" s="575" t="s">
        <v>3441</v>
      </c>
      <c r="E1876" s="575" t="s">
        <v>3441</v>
      </c>
      <c r="F1876" s="575" t="s">
        <v>3441</v>
      </c>
      <c r="G1876" s="575" t="s">
        <v>3441</v>
      </c>
      <c r="H1876" s="575" t="s">
        <v>3441</v>
      </c>
      <c r="I1876" s="575" t="s">
        <v>3441</v>
      </c>
      <c r="J1876" s="575" t="s">
        <v>3441</v>
      </c>
      <c r="K1876" s="575" t="s">
        <v>3441</v>
      </c>
      <c r="L1876" s="575" t="s">
        <v>3441</v>
      </c>
      <c r="M1876" s="575" t="s">
        <v>3441</v>
      </c>
    </row>
    <row r="1877" spans="1:13" s="575" customFormat="1" x14ac:dyDescent="0.3">
      <c r="A1877" s="575">
        <v>526721</v>
      </c>
      <c r="B1877" s="575" t="s">
        <v>1885</v>
      </c>
      <c r="C1877" s="575" t="s">
        <v>3441</v>
      </c>
      <c r="D1877" s="575" t="s">
        <v>3441</v>
      </c>
      <c r="E1877" s="575" t="s">
        <v>3441</v>
      </c>
      <c r="F1877" s="575" t="s">
        <v>3441</v>
      </c>
      <c r="G1877" s="575" t="s">
        <v>3441</v>
      </c>
      <c r="H1877" s="575" t="s">
        <v>3441</v>
      </c>
      <c r="I1877" s="575" t="s">
        <v>3441</v>
      </c>
      <c r="J1877" s="575" t="s">
        <v>3441</v>
      </c>
      <c r="K1877" s="575" t="s">
        <v>3441</v>
      </c>
      <c r="L1877" s="575" t="s">
        <v>3441</v>
      </c>
      <c r="M1877" s="575" t="s">
        <v>3441</v>
      </c>
    </row>
    <row r="1878" spans="1:13" s="575" customFormat="1" x14ac:dyDescent="0.3">
      <c r="A1878" s="575">
        <v>526722</v>
      </c>
      <c r="B1878" s="575" t="s">
        <v>1885</v>
      </c>
      <c r="C1878" s="575" t="s">
        <v>3441</v>
      </c>
      <c r="D1878" s="575" t="s">
        <v>3441</v>
      </c>
      <c r="E1878" s="575" t="s">
        <v>3441</v>
      </c>
      <c r="F1878" s="575" t="s">
        <v>3441</v>
      </c>
      <c r="G1878" s="575" t="s">
        <v>3441</v>
      </c>
      <c r="H1878" s="575" t="s">
        <v>3441</v>
      </c>
      <c r="I1878" s="575" t="s">
        <v>3441</v>
      </c>
      <c r="J1878" s="575" t="s">
        <v>3441</v>
      </c>
      <c r="K1878" s="575" t="s">
        <v>3441</v>
      </c>
      <c r="L1878" s="575" t="s">
        <v>3441</v>
      </c>
      <c r="M1878" s="575" t="s">
        <v>3441</v>
      </c>
    </row>
    <row r="1879" spans="1:13" s="575" customFormat="1" x14ac:dyDescent="0.3">
      <c r="A1879" s="575">
        <v>526723</v>
      </c>
      <c r="B1879" s="575" t="s">
        <v>1885</v>
      </c>
      <c r="C1879" s="575" t="s">
        <v>3441</v>
      </c>
      <c r="D1879" s="575" t="s">
        <v>3441</v>
      </c>
      <c r="E1879" s="575" t="s">
        <v>3441</v>
      </c>
      <c r="F1879" s="575" t="s">
        <v>3441</v>
      </c>
      <c r="G1879" s="575" t="s">
        <v>3441</v>
      </c>
      <c r="H1879" s="575" t="s">
        <v>3441</v>
      </c>
      <c r="I1879" s="575" t="s">
        <v>3441</v>
      </c>
      <c r="J1879" s="575" t="s">
        <v>3441</v>
      </c>
      <c r="K1879" s="575" t="s">
        <v>3441</v>
      </c>
      <c r="L1879" s="575" t="s">
        <v>3441</v>
      </c>
      <c r="M1879" s="575" t="s">
        <v>3441</v>
      </c>
    </row>
    <row r="1880" spans="1:13" s="575" customFormat="1" x14ac:dyDescent="0.3">
      <c r="A1880" s="575">
        <v>526724</v>
      </c>
      <c r="B1880" s="575" t="s">
        <v>1885</v>
      </c>
      <c r="C1880" s="575" t="s">
        <v>3441</v>
      </c>
      <c r="D1880" s="575" t="s">
        <v>3441</v>
      </c>
      <c r="E1880" s="575" t="s">
        <v>3441</v>
      </c>
      <c r="F1880" s="575" t="s">
        <v>3441</v>
      </c>
      <c r="G1880" s="575" t="s">
        <v>3441</v>
      </c>
      <c r="H1880" s="575" t="s">
        <v>3441</v>
      </c>
      <c r="I1880" s="575" t="s">
        <v>3441</v>
      </c>
      <c r="J1880" s="575" t="s">
        <v>3441</v>
      </c>
      <c r="K1880" s="575" t="s">
        <v>3441</v>
      </c>
      <c r="L1880" s="575" t="s">
        <v>3441</v>
      </c>
      <c r="M1880" s="575" t="s">
        <v>3441</v>
      </c>
    </row>
    <row r="1881" spans="1:13" s="575" customFormat="1" x14ac:dyDescent="0.3">
      <c r="A1881" s="575">
        <v>526744</v>
      </c>
      <c r="B1881" s="575" t="s">
        <v>1885</v>
      </c>
      <c r="C1881" s="575" t="s">
        <v>3441</v>
      </c>
      <c r="D1881" s="575" t="s">
        <v>3441</v>
      </c>
      <c r="E1881" s="575" t="s">
        <v>3441</v>
      </c>
      <c r="F1881" s="575" t="s">
        <v>3441</v>
      </c>
      <c r="G1881" s="575" t="s">
        <v>3441</v>
      </c>
      <c r="H1881" s="575" t="s">
        <v>3441</v>
      </c>
      <c r="I1881" s="575" t="s">
        <v>3441</v>
      </c>
      <c r="J1881" s="575" t="s">
        <v>3441</v>
      </c>
      <c r="K1881" s="575" t="s">
        <v>3441</v>
      </c>
      <c r="L1881" s="575" t="s">
        <v>3441</v>
      </c>
      <c r="M1881" s="575" t="s">
        <v>3441</v>
      </c>
    </row>
    <row r="1882" spans="1:13" s="575" customFormat="1" x14ac:dyDescent="0.3">
      <c r="A1882" s="575">
        <v>526745</v>
      </c>
      <c r="B1882" s="575" t="s">
        <v>1885</v>
      </c>
      <c r="C1882" s="575" t="s">
        <v>3441</v>
      </c>
      <c r="D1882" s="575" t="s">
        <v>3441</v>
      </c>
      <c r="E1882" s="575" t="s">
        <v>3441</v>
      </c>
      <c r="F1882" s="575" t="s">
        <v>3441</v>
      </c>
      <c r="G1882" s="575" t="s">
        <v>3441</v>
      </c>
      <c r="H1882" s="575" t="s">
        <v>3441</v>
      </c>
      <c r="I1882" s="575" t="s">
        <v>3441</v>
      </c>
      <c r="J1882" s="575" t="s">
        <v>3441</v>
      </c>
      <c r="K1882" s="575" t="s">
        <v>3441</v>
      </c>
      <c r="L1882" s="575" t="s">
        <v>3441</v>
      </c>
      <c r="M1882" s="575" t="s">
        <v>3441</v>
      </c>
    </row>
    <row r="1883" spans="1:13" s="575" customFormat="1" x14ac:dyDescent="0.3">
      <c r="A1883" s="575">
        <v>526747</v>
      </c>
      <c r="B1883" s="575" t="s">
        <v>1885</v>
      </c>
      <c r="C1883" s="575" t="s">
        <v>3441</v>
      </c>
      <c r="D1883" s="575" t="s">
        <v>3441</v>
      </c>
      <c r="E1883" s="575" t="s">
        <v>3441</v>
      </c>
      <c r="F1883" s="575" t="s">
        <v>3441</v>
      </c>
      <c r="G1883" s="575" t="s">
        <v>3441</v>
      </c>
      <c r="H1883" s="575" t="s">
        <v>3441</v>
      </c>
      <c r="I1883" s="575" t="s">
        <v>3441</v>
      </c>
      <c r="J1883" s="575" t="s">
        <v>3441</v>
      </c>
      <c r="K1883" s="575" t="s">
        <v>3441</v>
      </c>
      <c r="L1883" s="575" t="s">
        <v>3441</v>
      </c>
      <c r="M1883" s="575" t="s">
        <v>3441</v>
      </c>
    </row>
    <row r="1884" spans="1:13" s="575" customFormat="1" x14ac:dyDescent="0.3">
      <c r="A1884" s="575">
        <v>526748</v>
      </c>
      <c r="B1884" s="575" t="s">
        <v>1885</v>
      </c>
      <c r="C1884" s="575" t="s">
        <v>3441</v>
      </c>
      <c r="D1884" s="575" t="s">
        <v>3441</v>
      </c>
      <c r="E1884" s="575" t="s">
        <v>3441</v>
      </c>
      <c r="F1884" s="575" t="s">
        <v>3441</v>
      </c>
      <c r="G1884" s="575" t="s">
        <v>3441</v>
      </c>
      <c r="H1884" s="575" t="s">
        <v>3441</v>
      </c>
      <c r="I1884" s="575" t="s">
        <v>3441</v>
      </c>
      <c r="J1884" s="575" t="s">
        <v>3441</v>
      </c>
      <c r="K1884" s="575" t="s">
        <v>3441</v>
      </c>
      <c r="L1884" s="575" t="s">
        <v>3441</v>
      </c>
      <c r="M1884" s="575" t="s">
        <v>3441</v>
      </c>
    </row>
    <row r="1885" spans="1:13" s="575" customFormat="1" x14ac:dyDescent="0.3">
      <c r="B1885" s="613"/>
    </row>
    <row r="1886" spans="1:13" s="575" customFormat="1" x14ac:dyDescent="0.3">
      <c r="B1886" s="613"/>
    </row>
    <row r="1887" spans="1:13" s="575" customFormat="1" x14ac:dyDescent="0.3">
      <c r="B1887" s="613"/>
    </row>
    <row r="1888" spans="1:13" s="575" customFormat="1" x14ac:dyDescent="0.3">
      <c r="B1888" s="613"/>
    </row>
    <row r="1889" spans="2:2" s="575" customFormat="1" x14ac:dyDescent="0.3">
      <c r="B1889" s="613"/>
    </row>
    <row r="1890" spans="2:2" s="575" customFormat="1" x14ac:dyDescent="0.3">
      <c r="B1890" s="613"/>
    </row>
    <row r="1891" spans="2:2" s="575" customFormat="1" x14ac:dyDescent="0.3">
      <c r="B1891" s="613"/>
    </row>
    <row r="1892" spans="2:2" s="575" customFormat="1" x14ac:dyDescent="0.3">
      <c r="B1892" s="613"/>
    </row>
    <row r="1893" spans="2:2" s="575" customFormat="1" x14ac:dyDescent="0.3">
      <c r="B1893" s="613"/>
    </row>
    <row r="1894" spans="2:2" s="575" customFormat="1" x14ac:dyDescent="0.3">
      <c r="B1894" s="613"/>
    </row>
    <row r="1895" spans="2:2" s="575" customFormat="1" x14ac:dyDescent="0.3"/>
    <row r="1896" spans="2:2" s="575" customFormat="1" x14ac:dyDescent="0.3"/>
    <row r="1897" spans="2:2" s="575" customFormat="1" x14ac:dyDescent="0.3"/>
    <row r="1898" spans="2:2" s="575" customFormat="1" x14ac:dyDescent="0.3"/>
    <row r="1899" spans="2:2" s="575" customFormat="1" x14ac:dyDescent="0.3"/>
    <row r="1900" spans="2:2" s="575" customFormat="1" x14ac:dyDescent="0.3"/>
    <row r="1901" spans="2:2" s="575" customFormat="1" x14ac:dyDescent="0.3"/>
    <row r="1902" spans="2:2" s="575" customFormat="1" x14ac:dyDescent="0.3"/>
    <row r="1903" spans="2:2" s="575" customFormat="1" x14ac:dyDescent="0.3"/>
    <row r="1904" spans="2:2" s="575" customFormat="1" x14ac:dyDescent="0.3"/>
    <row r="1905" s="575" customFormat="1" x14ac:dyDescent="0.3"/>
    <row r="1906" s="575" customFormat="1" x14ac:dyDescent="0.3"/>
    <row r="1907" s="575" customFormat="1" x14ac:dyDescent="0.3"/>
    <row r="1908" s="575" customFormat="1" x14ac:dyDescent="0.3"/>
    <row r="1909" s="575" customFormat="1" x14ac:dyDescent="0.3"/>
    <row r="1910" s="575" customFormat="1" x14ac:dyDescent="0.3"/>
    <row r="1911" s="575" customFormat="1" x14ac:dyDescent="0.3"/>
    <row r="1912" s="575" customFormat="1" x14ac:dyDescent="0.3"/>
    <row r="1913" s="575" customFormat="1" x14ac:dyDescent="0.3"/>
    <row r="1914" s="575" customFormat="1" x14ac:dyDescent="0.3"/>
    <row r="1915" s="575" customFormat="1" x14ac:dyDescent="0.3"/>
    <row r="1916" s="575" customFormat="1" x14ac:dyDescent="0.3"/>
    <row r="1917" s="575" customFormat="1" x14ac:dyDescent="0.3"/>
    <row r="1918" s="575" customFormat="1" x14ac:dyDescent="0.3"/>
    <row r="1919" s="575" customFormat="1" x14ac:dyDescent="0.3"/>
    <row r="1920" s="575" customFormat="1" x14ac:dyDescent="0.3"/>
    <row r="1921" s="575" customFormat="1" x14ac:dyDescent="0.3"/>
    <row r="1922" s="575" customFormat="1" x14ac:dyDescent="0.3"/>
    <row r="1923" s="575" customFormat="1" x14ac:dyDescent="0.3"/>
    <row r="1924" s="575" customFormat="1" x14ac:dyDescent="0.3"/>
    <row r="1925" s="575" customFormat="1" x14ac:dyDescent="0.3"/>
    <row r="1926" s="575" customFormat="1" x14ac:dyDescent="0.3"/>
    <row r="1927" s="575" customFormat="1" x14ac:dyDescent="0.3"/>
    <row r="1928" s="575" customFormat="1" x14ac:dyDescent="0.3"/>
    <row r="1929" s="575" customFormat="1" x14ac:dyDescent="0.3"/>
    <row r="1930" s="575" customFormat="1" x14ac:dyDescent="0.3"/>
    <row r="1931" s="575" customFormat="1" x14ac:dyDescent="0.3"/>
    <row r="1932" s="575" customFormat="1" x14ac:dyDescent="0.3"/>
    <row r="1933" s="575" customFormat="1" x14ac:dyDescent="0.3"/>
    <row r="1934" s="575" customFormat="1" x14ac:dyDescent="0.3"/>
    <row r="1935" s="575" customFormat="1" x14ac:dyDescent="0.3"/>
    <row r="1936" s="575" customFormat="1" x14ac:dyDescent="0.3"/>
    <row r="1937" s="575" customFormat="1" x14ac:dyDescent="0.3"/>
    <row r="1938" s="575" customFormat="1" x14ac:dyDescent="0.3"/>
    <row r="1939" s="575" customFormat="1" x14ac:dyDescent="0.3"/>
    <row r="1940" s="575" customFormat="1" x14ac:dyDescent="0.3"/>
    <row r="1941" s="575" customFormat="1" x14ac:dyDescent="0.3"/>
    <row r="1942" s="575" customFormat="1" x14ac:dyDescent="0.3"/>
    <row r="1943" s="575" customFormat="1" x14ac:dyDescent="0.3"/>
    <row r="1944" s="575" customFormat="1" x14ac:dyDescent="0.3"/>
    <row r="1945" s="575" customFormat="1" x14ac:dyDescent="0.3"/>
    <row r="1946" s="575" customFormat="1" x14ac:dyDescent="0.3"/>
    <row r="1947" s="575" customFormat="1" x14ac:dyDescent="0.3"/>
    <row r="1948" s="575" customFormat="1" x14ac:dyDescent="0.3"/>
    <row r="1949" s="575" customFormat="1" x14ac:dyDescent="0.3"/>
    <row r="1950" s="575" customFormat="1" x14ac:dyDescent="0.3"/>
    <row r="1951" s="575" customFormat="1" x14ac:dyDescent="0.3"/>
    <row r="1952" s="575" customFormat="1" x14ac:dyDescent="0.3"/>
    <row r="1953" s="575" customFormat="1" x14ac:dyDescent="0.3"/>
    <row r="1954" s="575" customFormat="1" x14ac:dyDescent="0.3"/>
    <row r="1955" s="575" customFormat="1" x14ac:dyDescent="0.3"/>
    <row r="1956" s="575" customFormat="1" x14ac:dyDescent="0.3"/>
    <row r="1957" s="575" customFormat="1" x14ac:dyDescent="0.3"/>
    <row r="1958" s="575" customFormat="1" x14ac:dyDescent="0.3"/>
    <row r="1959" s="575" customFormat="1" x14ac:dyDescent="0.3"/>
    <row r="1960" s="575" customFormat="1" x14ac:dyDescent="0.3"/>
    <row r="1961" s="575" customFormat="1" x14ac:dyDescent="0.3"/>
    <row r="1962" s="575" customFormat="1" x14ac:dyDescent="0.3"/>
    <row r="1963" s="575" customFormat="1" x14ac:dyDescent="0.3"/>
    <row r="1964" s="575" customFormat="1" x14ac:dyDescent="0.3"/>
    <row r="1965" s="575" customFormat="1" x14ac:dyDescent="0.3"/>
    <row r="1966" s="575" customFormat="1" x14ac:dyDescent="0.3"/>
    <row r="1967" s="575" customFormat="1" x14ac:dyDescent="0.3"/>
    <row r="1968" s="575" customFormat="1" x14ac:dyDescent="0.3"/>
    <row r="1969" s="575" customFormat="1" x14ac:dyDescent="0.3"/>
    <row r="1970" s="575" customFormat="1" x14ac:dyDescent="0.3"/>
    <row r="1971" s="575" customFormat="1" x14ac:dyDescent="0.3"/>
    <row r="1972" s="575" customFormat="1" x14ac:dyDescent="0.3"/>
    <row r="1973" s="575" customFormat="1" x14ac:dyDescent="0.3"/>
    <row r="1974" s="575" customFormat="1" x14ac:dyDescent="0.3"/>
    <row r="1975" s="575" customFormat="1" x14ac:dyDescent="0.3"/>
    <row r="1976" s="575" customFormat="1" x14ac:dyDescent="0.3"/>
    <row r="1977" s="575" customFormat="1" x14ac:dyDescent="0.3"/>
    <row r="1978" s="575" customFormat="1" x14ac:dyDescent="0.3"/>
    <row r="1979" s="575" customFormat="1" x14ac:dyDescent="0.3"/>
    <row r="1980" s="575" customFormat="1" x14ac:dyDescent="0.3"/>
    <row r="1981" s="575" customFormat="1" x14ac:dyDescent="0.3"/>
    <row r="1982" s="575" customFormat="1" x14ac:dyDescent="0.3"/>
    <row r="1983" s="575" customFormat="1" x14ac:dyDescent="0.3"/>
    <row r="1984" s="575" customFormat="1" x14ac:dyDescent="0.3"/>
    <row r="1985" s="575" customFormat="1" x14ac:dyDescent="0.3"/>
    <row r="1986" s="575" customFormat="1" x14ac:dyDescent="0.3"/>
    <row r="1987" s="575" customFormat="1" x14ac:dyDescent="0.3"/>
    <row r="1988" s="575" customFormat="1" x14ac:dyDescent="0.3"/>
    <row r="1989" s="575" customFormat="1" x14ac:dyDescent="0.3"/>
    <row r="1990" s="575" customFormat="1" x14ac:dyDescent="0.3"/>
    <row r="1991" s="575" customFormat="1" x14ac:dyDescent="0.3"/>
    <row r="1992" s="575" customFormat="1" x14ac:dyDescent="0.3"/>
    <row r="1993" s="575" customFormat="1" x14ac:dyDescent="0.3"/>
    <row r="1994" s="575" customFormat="1" x14ac:dyDescent="0.3"/>
    <row r="1995" s="575" customFormat="1" x14ac:dyDescent="0.3"/>
    <row r="1996" s="575" customFormat="1" x14ac:dyDescent="0.3"/>
    <row r="1997" s="575" customFormat="1" x14ac:dyDescent="0.3"/>
    <row r="1998" s="575" customFormat="1" x14ac:dyDescent="0.3"/>
    <row r="1999" s="575" customFormat="1" x14ac:dyDescent="0.3"/>
    <row r="2000" s="575" customFormat="1" x14ac:dyDescent="0.3"/>
    <row r="2001" s="575" customFormat="1" x14ac:dyDescent="0.3"/>
    <row r="2002" s="575" customFormat="1" x14ac:dyDescent="0.3"/>
    <row r="2003" s="575" customFormat="1" x14ac:dyDescent="0.3"/>
    <row r="2004" s="575" customFormat="1" x14ac:dyDescent="0.3"/>
    <row r="2005" s="575" customFormat="1" x14ac:dyDescent="0.3"/>
    <row r="2006" s="575" customFormat="1" x14ac:dyDescent="0.3"/>
    <row r="2007" s="575" customFormat="1" x14ac:dyDescent="0.3"/>
    <row r="2008" s="575" customFormat="1" x14ac:dyDescent="0.3"/>
    <row r="2009" s="575" customFormat="1" x14ac:dyDescent="0.3"/>
    <row r="2010" s="575" customFormat="1" x14ac:dyDescent="0.3"/>
    <row r="2011" s="575" customFormat="1" x14ac:dyDescent="0.3"/>
    <row r="2012" s="575" customFormat="1" x14ac:dyDescent="0.3"/>
    <row r="2013" s="575" customFormat="1" x14ac:dyDescent="0.3"/>
    <row r="2014" s="575" customFormat="1" x14ac:dyDescent="0.3"/>
    <row r="2015" s="575" customFormat="1" x14ac:dyDescent="0.3"/>
    <row r="2016" s="575" customFormat="1" x14ac:dyDescent="0.3"/>
    <row r="2017" s="575" customFormat="1" x14ac:dyDescent="0.3"/>
    <row r="2018" s="575" customFormat="1" x14ac:dyDescent="0.3"/>
    <row r="2019" s="575" customFormat="1" x14ac:dyDescent="0.3"/>
    <row r="2020" s="575" customFormat="1" x14ac:dyDescent="0.3"/>
    <row r="2021" s="575" customFormat="1" x14ac:dyDescent="0.3"/>
    <row r="2022" s="575" customFormat="1" x14ac:dyDescent="0.3"/>
    <row r="2023" s="575" customFormat="1" x14ac:dyDescent="0.3"/>
    <row r="2024" s="575" customFormat="1" x14ac:dyDescent="0.3"/>
    <row r="2025" s="575" customFormat="1" x14ac:dyDescent="0.3"/>
    <row r="2026" s="575" customFormat="1" x14ac:dyDescent="0.3"/>
    <row r="2027" s="575" customFormat="1" x14ac:dyDescent="0.3"/>
    <row r="2028" s="575" customFormat="1" x14ac:dyDescent="0.3"/>
    <row r="2029" s="575" customFormat="1" x14ac:dyDescent="0.3"/>
    <row r="2030" s="575" customFormat="1" x14ac:dyDescent="0.3"/>
    <row r="2031" s="575" customFormat="1" x14ac:dyDescent="0.3"/>
    <row r="2032" s="575" customFormat="1" x14ac:dyDescent="0.3"/>
    <row r="2033" s="575" customFormat="1" x14ac:dyDescent="0.3"/>
    <row r="2034" s="575" customFormat="1" x14ac:dyDescent="0.3"/>
    <row r="2035" s="575" customFormat="1" x14ac:dyDescent="0.3"/>
    <row r="2036" s="575" customFormat="1" x14ac:dyDescent="0.3"/>
    <row r="2037" s="575" customFormat="1" x14ac:dyDescent="0.3"/>
    <row r="2038" s="575" customFormat="1" x14ac:dyDescent="0.3"/>
    <row r="2039" s="575" customFormat="1" x14ac:dyDescent="0.3"/>
    <row r="2040" s="575" customFormat="1" x14ac:dyDescent="0.3"/>
    <row r="2041" s="575" customFormat="1" x14ac:dyDescent="0.3"/>
    <row r="2042" s="575" customFormat="1" x14ac:dyDescent="0.3"/>
    <row r="2043" s="575" customFormat="1" x14ac:dyDescent="0.3"/>
    <row r="2044" s="575" customFormat="1" x14ac:dyDescent="0.3"/>
    <row r="2045" s="575" customFormat="1" x14ac:dyDescent="0.3"/>
    <row r="2046" s="575" customFormat="1" x14ac:dyDescent="0.3"/>
    <row r="2047" s="575" customFormat="1" x14ac:dyDescent="0.3"/>
    <row r="2048" s="575" customFormat="1" x14ac:dyDescent="0.3"/>
    <row r="2049" spans="2:2" s="575" customFormat="1" x14ac:dyDescent="0.3"/>
    <row r="2050" spans="2:2" s="575" customFormat="1" x14ac:dyDescent="0.3"/>
    <row r="2051" spans="2:2" s="575" customFormat="1" x14ac:dyDescent="0.3"/>
    <row r="2052" spans="2:2" s="575" customFormat="1" x14ac:dyDescent="0.3">
      <c r="B2052" s="613"/>
    </row>
    <row r="2053" spans="2:2" s="575" customFormat="1" x14ac:dyDescent="0.3">
      <c r="B2053" s="613"/>
    </row>
    <row r="2054" spans="2:2" s="575" customFormat="1" x14ac:dyDescent="0.3">
      <c r="B2054" s="613"/>
    </row>
    <row r="2055" spans="2:2" s="575" customFormat="1" x14ac:dyDescent="0.3">
      <c r="B2055" s="613"/>
    </row>
    <row r="2056" spans="2:2" s="575" customFormat="1" x14ac:dyDescent="0.3">
      <c r="B2056" s="613"/>
    </row>
    <row r="2057" spans="2:2" s="575" customFormat="1" x14ac:dyDescent="0.3">
      <c r="B2057" s="613"/>
    </row>
    <row r="2058" spans="2:2" s="575" customFormat="1" x14ac:dyDescent="0.3">
      <c r="B2058" s="613"/>
    </row>
    <row r="2059" spans="2:2" s="575" customFormat="1" x14ac:dyDescent="0.3">
      <c r="B2059" s="613"/>
    </row>
    <row r="2060" spans="2:2" s="575" customFormat="1" x14ac:dyDescent="0.3">
      <c r="B2060" s="613"/>
    </row>
    <row r="2061" spans="2:2" s="575" customFormat="1" x14ac:dyDescent="0.3">
      <c r="B2061" s="613"/>
    </row>
    <row r="2062" spans="2:2" s="575" customFormat="1" x14ac:dyDescent="0.3">
      <c r="B2062" s="613"/>
    </row>
    <row r="2063" spans="2:2" s="575" customFormat="1" x14ac:dyDescent="0.3">
      <c r="B2063" s="613"/>
    </row>
    <row r="2064" spans="2:2" s="575" customFormat="1" x14ac:dyDescent="0.3">
      <c r="B2064" s="613"/>
    </row>
    <row r="2065" spans="2:2" s="575" customFormat="1" x14ac:dyDescent="0.3">
      <c r="B2065" s="613"/>
    </row>
    <row r="2066" spans="2:2" s="575" customFormat="1" x14ac:dyDescent="0.3">
      <c r="B2066" s="613"/>
    </row>
    <row r="2067" spans="2:2" s="575" customFormat="1" x14ac:dyDescent="0.3">
      <c r="B2067" s="613"/>
    </row>
    <row r="2068" spans="2:2" s="575" customFormat="1" x14ac:dyDescent="0.3">
      <c r="B2068" s="613"/>
    </row>
    <row r="2069" spans="2:2" s="575" customFormat="1" x14ac:dyDescent="0.3">
      <c r="B2069" s="613"/>
    </row>
    <row r="2070" spans="2:2" s="575" customFormat="1" x14ac:dyDescent="0.3">
      <c r="B2070" s="613"/>
    </row>
    <row r="2071" spans="2:2" s="575" customFormat="1" x14ac:dyDescent="0.3">
      <c r="B2071" s="613"/>
    </row>
    <row r="2072" spans="2:2" s="575" customFormat="1" x14ac:dyDescent="0.3">
      <c r="B2072" s="613"/>
    </row>
    <row r="2073" spans="2:2" s="575" customFormat="1" x14ac:dyDescent="0.3">
      <c r="B2073" s="613"/>
    </row>
    <row r="2074" spans="2:2" s="575" customFormat="1" x14ac:dyDescent="0.3">
      <c r="B2074" s="613"/>
    </row>
    <row r="2075" spans="2:2" s="575" customFormat="1" x14ac:dyDescent="0.3">
      <c r="B2075" s="613"/>
    </row>
    <row r="2076" spans="2:2" s="575" customFormat="1" x14ac:dyDescent="0.3">
      <c r="B2076" s="613"/>
    </row>
    <row r="2077" spans="2:2" s="575" customFormat="1" x14ac:dyDescent="0.3">
      <c r="B2077" s="613"/>
    </row>
    <row r="2078" spans="2:2" s="575" customFormat="1" x14ac:dyDescent="0.3">
      <c r="B2078" s="613"/>
    </row>
    <row r="2079" spans="2:2" s="575" customFormat="1" x14ac:dyDescent="0.3">
      <c r="B2079" s="613"/>
    </row>
    <row r="2080" spans="2:2" s="575" customFormat="1" x14ac:dyDescent="0.3">
      <c r="B2080" s="613"/>
    </row>
    <row r="2081" spans="2:2" s="575" customFormat="1" x14ac:dyDescent="0.3">
      <c r="B2081" s="613"/>
    </row>
    <row r="2082" spans="2:2" s="575" customFormat="1" x14ac:dyDescent="0.3">
      <c r="B2082" s="613"/>
    </row>
    <row r="2083" spans="2:2" s="575" customFormat="1" x14ac:dyDescent="0.3">
      <c r="B2083" s="613"/>
    </row>
    <row r="2084" spans="2:2" s="575" customFormat="1" x14ac:dyDescent="0.3">
      <c r="B2084" s="613"/>
    </row>
    <row r="2085" spans="2:2" s="575" customFormat="1" x14ac:dyDescent="0.3">
      <c r="B2085" s="613"/>
    </row>
    <row r="2086" spans="2:2" s="575" customFormat="1" x14ac:dyDescent="0.3">
      <c r="B2086" s="613"/>
    </row>
    <row r="2087" spans="2:2" s="575" customFormat="1" x14ac:dyDescent="0.3">
      <c r="B2087" s="613"/>
    </row>
    <row r="2088" spans="2:2" s="575" customFormat="1" x14ac:dyDescent="0.3">
      <c r="B2088" s="613"/>
    </row>
    <row r="2089" spans="2:2" s="575" customFormat="1" x14ac:dyDescent="0.3">
      <c r="B2089" s="613"/>
    </row>
    <row r="2090" spans="2:2" s="575" customFormat="1" x14ac:dyDescent="0.3">
      <c r="B2090" s="613"/>
    </row>
    <row r="2091" spans="2:2" s="575" customFormat="1" x14ac:dyDescent="0.3">
      <c r="B2091" s="613"/>
    </row>
    <row r="2092" spans="2:2" s="575" customFormat="1" x14ac:dyDescent="0.3">
      <c r="B2092" s="613"/>
    </row>
    <row r="2093" spans="2:2" s="575" customFormat="1" x14ac:dyDescent="0.3">
      <c r="B2093" s="613"/>
    </row>
    <row r="2094" spans="2:2" s="575" customFormat="1" x14ac:dyDescent="0.3">
      <c r="B2094" s="613"/>
    </row>
    <row r="2095" spans="2:2" s="575" customFormat="1" x14ac:dyDescent="0.3">
      <c r="B2095" s="613"/>
    </row>
    <row r="2096" spans="2:2" s="575" customFormat="1" x14ac:dyDescent="0.3">
      <c r="B2096" s="613"/>
    </row>
    <row r="2097" s="575" customFormat="1" x14ac:dyDescent="0.3"/>
    <row r="2098" s="575" customFormat="1" x14ac:dyDescent="0.3"/>
    <row r="2099" s="575" customFormat="1" x14ac:dyDescent="0.3"/>
    <row r="2100" s="575" customFormat="1" x14ac:dyDescent="0.3"/>
    <row r="2101" s="575" customFormat="1" x14ac:dyDescent="0.3"/>
    <row r="2102" s="575" customFormat="1" x14ac:dyDescent="0.3"/>
    <row r="2103" s="575" customFormat="1" x14ac:dyDescent="0.3"/>
    <row r="2104" s="575" customFormat="1" x14ac:dyDescent="0.3"/>
    <row r="2105" s="575" customFormat="1" x14ac:dyDescent="0.3"/>
    <row r="2106" s="575" customFormat="1" x14ac:dyDescent="0.3"/>
    <row r="2107" s="575" customFormat="1" x14ac:dyDescent="0.3"/>
    <row r="2108" s="575" customFormat="1" x14ac:dyDescent="0.3"/>
    <row r="2109" s="575" customFormat="1" x14ac:dyDescent="0.3"/>
    <row r="2110" s="575" customFormat="1" x14ac:dyDescent="0.3"/>
    <row r="2111" s="575" customFormat="1" x14ac:dyDescent="0.3"/>
    <row r="2112" s="575" customFormat="1" x14ac:dyDescent="0.3"/>
    <row r="2113" s="575" customFormat="1" x14ac:dyDescent="0.3"/>
    <row r="2114" s="575" customFormat="1" x14ac:dyDescent="0.3"/>
    <row r="2115" s="575" customFormat="1" x14ac:dyDescent="0.3"/>
    <row r="2116" s="575" customFormat="1" x14ac:dyDescent="0.3"/>
    <row r="2117" s="575" customFormat="1" x14ac:dyDescent="0.3"/>
    <row r="2118" s="575" customFormat="1" x14ac:dyDescent="0.3"/>
    <row r="2119" s="575" customFormat="1" x14ac:dyDescent="0.3"/>
    <row r="2120" s="575" customFormat="1" x14ac:dyDescent="0.3"/>
    <row r="2121" s="575" customFormat="1" x14ac:dyDescent="0.3"/>
    <row r="2122" s="575" customFormat="1" x14ac:dyDescent="0.3"/>
    <row r="2123" s="575" customFormat="1" x14ac:dyDescent="0.3"/>
    <row r="2124" s="575" customFormat="1" x14ac:dyDescent="0.3"/>
    <row r="2125" s="575" customFormat="1" x14ac:dyDescent="0.3"/>
    <row r="2126" s="575" customFormat="1" x14ac:dyDescent="0.3"/>
    <row r="2127" s="575" customFormat="1" x14ac:dyDescent="0.3"/>
    <row r="2128" s="575" customFormat="1" x14ac:dyDescent="0.3"/>
    <row r="2129" s="575" customFormat="1" x14ac:dyDescent="0.3"/>
    <row r="2130" s="575" customFormat="1" x14ac:dyDescent="0.3"/>
    <row r="2131" s="575" customFormat="1" x14ac:dyDescent="0.3"/>
    <row r="2132" s="575" customFormat="1" x14ac:dyDescent="0.3"/>
    <row r="2133" s="575" customFormat="1" x14ac:dyDescent="0.3"/>
    <row r="2134" s="575" customFormat="1" x14ac:dyDescent="0.3"/>
    <row r="2135" s="575" customFormat="1" x14ac:dyDescent="0.3"/>
    <row r="2136" s="575" customFormat="1" x14ac:dyDescent="0.3"/>
    <row r="2137" s="575" customFormat="1" x14ac:dyDescent="0.3"/>
    <row r="2138" s="575" customFormat="1" x14ac:dyDescent="0.3"/>
    <row r="2139" s="575" customFormat="1" x14ac:dyDescent="0.3"/>
    <row r="2140" s="575" customFormat="1" x14ac:dyDescent="0.3"/>
    <row r="2141" s="575" customFormat="1" x14ac:dyDescent="0.3"/>
    <row r="2142" s="575" customFormat="1" x14ac:dyDescent="0.3"/>
    <row r="2143" s="575" customFormat="1" x14ac:dyDescent="0.3"/>
    <row r="2144" s="575" customFormat="1" x14ac:dyDescent="0.3"/>
    <row r="2145" s="575" customFormat="1" x14ac:dyDescent="0.3"/>
    <row r="2146" s="575" customFormat="1" x14ac:dyDescent="0.3"/>
    <row r="2147" s="575" customFormat="1" x14ac:dyDescent="0.3"/>
    <row r="2148" s="575" customFormat="1" x14ac:dyDescent="0.3"/>
    <row r="2149" s="575" customFormat="1" x14ac:dyDescent="0.3"/>
    <row r="2150" s="575" customFormat="1" x14ac:dyDescent="0.3"/>
    <row r="2151" s="575" customFormat="1" x14ac:dyDescent="0.3"/>
    <row r="2152" s="575" customFormat="1" x14ac:dyDescent="0.3"/>
    <row r="2153" s="575" customFormat="1" x14ac:dyDescent="0.3"/>
    <row r="2154" s="575" customFormat="1" x14ac:dyDescent="0.3"/>
    <row r="2155" s="575" customFormat="1" x14ac:dyDescent="0.3"/>
    <row r="2156" s="575" customFormat="1" x14ac:dyDescent="0.3"/>
    <row r="2157" s="575" customFormat="1" x14ac:dyDescent="0.3"/>
    <row r="2158" s="575" customFormat="1" x14ac:dyDescent="0.3"/>
    <row r="2159" s="575" customFormat="1" x14ac:dyDescent="0.3"/>
    <row r="2160" s="575" customFormat="1" x14ac:dyDescent="0.3"/>
    <row r="2161" s="575" customFormat="1" x14ac:dyDescent="0.3"/>
    <row r="2162" s="575" customFormat="1" x14ac:dyDescent="0.3"/>
    <row r="2163" s="575" customFormat="1" x14ac:dyDescent="0.3"/>
    <row r="2164" s="575" customFormat="1" x14ac:dyDescent="0.3"/>
    <row r="2165" s="575" customFormat="1" x14ac:dyDescent="0.3"/>
    <row r="2166" s="575" customFormat="1" x14ac:dyDescent="0.3"/>
    <row r="2167" s="575" customFormat="1" x14ac:dyDescent="0.3"/>
    <row r="2168" s="575" customFormat="1" x14ac:dyDescent="0.3"/>
    <row r="2169" s="575" customFormat="1" x14ac:dyDescent="0.3"/>
    <row r="2170" s="575" customFormat="1" x14ac:dyDescent="0.3"/>
    <row r="2171" s="575" customFormat="1" x14ac:dyDescent="0.3"/>
    <row r="2172" s="575" customFormat="1" x14ac:dyDescent="0.3"/>
    <row r="2173" s="575" customFormat="1" x14ac:dyDescent="0.3"/>
    <row r="2174" s="575" customFormat="1" x14ac:dyDescent="0.3"/>
    <row r="2175" s="575" customFormat="1" x14ac:dyDescent="0.3"/>
    <row r="2176" s="575" customFormat="1" x14ac:dyDescent="0.3"/>
    <row r="2177" s="575" customFormat="1" x14ac:dyDescent="0.3"/>
    <row r="2178" s="575" customFormat="1" x14ac:dyDescent="0.3"/>
    <row r="2179" s="575" customFormat="1" x14ac:dyDescent="0.3"/>
    <row r="2180" s="575" customFormat="1" x14ac:dyDescent="0.3"/>
    <row r="2181" s="575" customFormat="1" x14ac:dyDescent="0.3"/>
    <row r="2182" s="575" customFormat="1" x14ac:dyDescent="0.3"/>
    <row r="2183" s="575" customFormat="1" x14ac:dyDescent="0.3"/>
    <row r="2184" s="575" customFormat="1" x14ac:dyDescent="0.3"/>
    <row r="2185" s="575" customFormat="1" x14ac:dyDescent="0.3"/>
    <row r="2186" s="575" customFormat="1" x14ac:dyDescent="0.3"/>
    <row r="2187" s="575" customFormat="1" x14ac:dyDescent="0.3"/>
    <row r="2188" s="575" customFormat="1" x14ac:dyDescent="0.3"/>
    <row r="2189" s="575" customFormat="1" x14ac:dyDescent="0.3"/>
    <row r="2190" s="575" customFormat="1" x14ac:dyDescent="0.3"/>
    <row r="2191" s="575" customFormat="1" x14ac:dyDescent="0.3"/>
    <row r="2192" s="575" customFormat="1" x14ac:dyDescent="0.3"/>
    <row r="2193" s="575" customFormat="1" x14ac:dyDescent="0.3"/>
    <row r="2194" s="575" customFormat="1" x14ac:dyDescent="0.3"/>
    <row r="2195" s="575" customFormat="1" x14ac:dyDescent="0.3"/>
    <row r="2196" s="575" customFormat="1" x14ac:dyDescent="0.3"/>
    <row r="2197" s="575" customFormat="1" x14ac:dyDescent="0.3"/>
    <row r="2198" s="575" customFormat="1" x14ac:dyDescent="0.3"/>
    <row r="2199" s="575" customFormat="1" x14ac:dyDescent="0.3"/>
    <row r="2200" s="575" customFormat="1" x14ac:dyDescent="0.3"/>
    <row r="2201" s="575" customFormat="1" x14ac:dyDescent="0.3"/>
    <row r="2202" s="575" customFormat="1" x14ac:dyDescent="0.3"/>
    <row r="2203" s="575" customFormat="1" x14ac:dyDescent="0.3"/>
    <row r="2204" s="575" customFormat="1" x14ac:dyDescent="0.3"/>
    <row r="2205" s="575" customFormat="1" x14ac:dyDescent="0.3"/>
    <row r="2206" s="575" customFormat="1" x14ac:dyDescent="0.3"/>
    <row r="2207" s="575" customFormat="1" x14ac:dyDescent="0.3"/>
    <row r="2208" s="575" customFormat="1" x14ac:dyDescent="0.3"/>
    <row r="2209" s="575" customFormat="1" x14ac:dyDescent="0.3"/>
    <row r="2210" s="575" customFormat="1" x14ac:dyDescent="0.3"/>
    <row r="2211" s="575" customFormat="1" x14ac:dyDescent="0.3"/>
    <row r="2212" s="575" customFormat="1" x14ac:dyDescent="0.3"/>
    <row r="2213" s="575" customFormat="1" x14ac:dyDescent="0.3"/>
    <row r="2214" s="575" customFormat="1" x14ac:dyDescent="0.3"/>
    <row r="2215" s="575" customFormat="1" x14ac:dyDescent="0.3"/>
    <row r="2216" s="575" customFormat="1" x14ac:dyDescent="0.3"/>
    <row r="2217" s="575" customFormat="1" x14ac:dyDescent="0.3"/>
    <row r="2218" s="575" customFormat="1" x14ac:dyDescent="0.3"/>
    <row r="2219" s="575" customFormat="1" x14ac:dyDescent="0.3"/>
    <row r="2220" s="575" customFormat="1" x14ac:dyDescent="0.3"/>
    <row r="2221" s="575" customFormat="1" x14ac:dyDescent="0.3"/>
    <row r="2222" s="575" customFormat="1" x14ac:dyDescent="0.3"/>
    <row r="2223" s="575" customFormat="1" x14ac:dyDescent="0.3"/>
    <row r="2224" s="575" customFormat="1" x14ac:dyDescent="0.3"/>
    <row r="2225" spans="2:2" s="575" customFormat="1" x14ac:dyDescent="0.3"/>
    <row r="2226" spans="2:2" s="575" customFormat="1" x14ac:dyDescent="0.3"/>
    <row r="2227" spans="2:2" s="575" customFormat="1" x14ac:dyDescent="0.3"/>
    <row r="2228" spans="2:2" s="575" customFormat="1" x14ac:dyDescent="0.3"/>
    <row r="2229" spans="2:2" s="575" customFormat="1" x14ac:dyDescent="0.3"/>
    <row r="2230" spans="2:2" s="575" customFormat="1" x14ac:dyDescent="0.3"/>
    <row r="2231" spans="2:2" s="575" customFormat="1" x14ac:dyDescent="0.3"/>
    <row r="2232" spans="2:2" s="575" customFormat="1" x14ac:dyDescent="0.3"/>
    <row r="2233" spans="2:2" s="575" customFormat="1" x14ac:dyDescent="0.3"/>
    <row r="2234" spans="2:2" s="575" customFormat="1" x14ac:dyDescent="0.3"/>
    <row r="2235" spans="2:2" s="575" customFormat="1" x14ac:dyDescent="0.3">
      <c r="B2235" s="613"/>
    </row>
    <row r="2236" spans="2:2" s="575" customFormat="1" x14ac:dyDescent="0.3"/>
    <row r="2237" spans="2:2" s="575" customFormat="1" x14ac:dyDescent="0.3">
      <c r="B2237" s="613"/>
    </row>
    <row r="2238" spans="2:2" s="575" customFormat="1" x14ac:dyDescent="0.3"/>
    <row r="2239" spans="2:2" s="575" customFormat="1" x14ac:dyDescent="0.3">
      <c r="B2239" s="613"/>
    </row>
    <row r="2240" spans="2:2" s="575" customFormat="1" x14ac:dyDescent="0.3">
      <c r="B2240" s="613"/>
    </row>
    <row r="2241" spans="2:2" s="575" customFormat="1" x14ac:dyDescent="0.3"/>
    <row r="2242" spans="2:2" s="575" customFormat="1" x14ac:dyDescent="0.3">
      <c r="B2242" s="613"/>
    </row>
    <row r="2243" spans="2:2" s="575" customFormat="1" x14ac:dyDescent="0.3"/>
    <row r="2244" spans="2:2" s="575" customFormat="1" x14ac:dyDescent="0.3">
      <c r="B2244" s="613"/>
    </row>
    <row r="2245" spans="2:2" s="575" customFormat="1" x14ac:dyDescent="0.3">
      <c r="B2245" s="613"/>
    </row>
    <row r="2246" spans="2:2" s="575" customFormat="1" x14ac:dyDescent="0.3"/>
    <row r="2247" spans="2:2" s="575" customFormat="1" x14ac:dyDescent="0.3">
      <c r="B2247" s="613"/>
    </row>
    <row r="2248" spans="2:2" s="575" customFormat="1" x14ac:dyDescent="0.3">
      <c r="B2248" s="613"/>
    </row>
    <row r="2249" spans="2:2" s="575" customFormat="1" x14ac:dyDescent="0.3">
      <c r="B2249" s="613"/>
    </row>
    <row r="2250" spans="2:2" s="575" customFormat="1" x14ac:dyDescent="0.3">
      <c r="B2250" s="613"/>
    </row>
    <row r="2251" spans="2:2" s="575" customFormat="1" x14ac:dyDescent="0.3">
      <c r="B2251" s="613"/>
    </row>
    <row r="2252" spans="2:2" s="575" customFormat="1" x14ac:dyDescent="0.3"/>
    <row r="2253" spans="2:2" s="575" customFormat="1" x14ac:dyDescent="0.3"/>
    <row r="2254" spans="2:2" s="575" customFormat="1" x14ac:dyDescent="0.3"/>
    <row r="2255" spans="2:2" s="575" customFormat="1" x14ac:dyDescent="0.3">
      <c r="B2255" s="613"/>
    </row>
    <row r="2256" spans="2:2" s="575" customFormat="1" x14ac:dyDescent="0.3">
      <c r="B2256" s="613"/>
    </row>
    <row r="2257" spans="2:2" s="575" customFormat="1" x14ac:dyDescent="0.3">
      <c r="B2257" s="613"/>
    </row>
    <row r="2258" spans="2:2" s="575" customFormat="1" x14ac:dyDescent="0.3"/>
    <row r="2259" spans="2:2" s="575" customFormat="1" x14ac:dyDescent="0.3">
      <c r="B2259" s="613"/>
    </row>
    <row r="2260" spans="2:2" s="575" customFormat="1" x14ac:dyDescent="0.3"/>
    <row r="2261" spans="2:2" s="575" customFormat="1" x14ac:dyDescent="0.3">
      <c r="B2261" s="613"/>
    </row>
    <row r="2262" spans="2:2" s="575" customFormat="1" x14ac:dyDescent="0.3">
      <c r="B2262" s="613"/>
    </row>
    <row r="2263" spans="2:2" s="575" customFormat="1" x14ac:dyDescent="0.3">
      <c r="B2263" s="613"/>
    </row>
    <row r="2264" spans="2:2" s="575" customFormat="1" x14ac:dyDescent="0.3">
      <c r="B2264" s="613"/>
    </row>
    <row r="2265" spans="2:2" s="575" customFormat="1" x14ac:dyDescent="0.3">
      <c r="B2265" s="613"/>
    </row>
    <row r="2266" spans="2:2" s="575" customFormat="1" x14ac:dyDescent="0.3">
      <c r="B2266" s="613"/>
    </row>
    <row r="2267" spans="2:2" s="575" customFormat="1" x14ac:dyDescent="0.3">
      <c r="B2267" s="613"/>
    </row>
    <row r="2268" spans="2:2" s="575" customFormat="1" x14ac:dyDescent="0.3">
      <c r="B2268" s="613"/>
    </row>
    <row r="2269" spans="2:2" s="575" customFormat="1" x14ac:dyDescent="0.3">
      <c r="B2269" s="613"/>
    </row>
    <row r="2270" spans="2:2" s="575" customFormat="1" x14ac:dyDescent="0.3">
      <c r="B2270" s="613"/>
    </row>
    <row r="2271" spans="2:2" s="575" customFormat="1" x14ac:dyDescent="0.3">
      <c r="B2271" s="613"/>
    </row>
    <row r="2272" spans="2:2" s="575" customFormat="1" x14ac:dyDescent="0.3">
      <c r="B2272" s="613"/>
    </row>
    <row r="2273" spans="2:2" s="575" customFormat="1" x14ac:dyDescent="0.3">
      <c r="B2273" s="613"/>
    </row>
    <row r="2274" spans="2:2" s="575" customFormat="1" x14ac:dyDescent="0.3">
      <c r="B2274" s="613"/>
    </row>
    <row r="2275" spans="2:2" s="575" customFormat="1" x14ac:dyDescent="0.3">
      <c r="B2275" s="613"/>
    </row>
    <row r="2276" spans="2:2" s="575" customFormat="1" x14ac:dyDescent="0.3">
      <c r="B2276" s="613"/>
    </row>
    <row r="2277" spans="2:2" s="575" customFormat="1" x14ac:dyDescent="0.3">
      <c r="B2277" s="613"/>
    </row>
    <row r="2278" spans="2:2" s="575" customFormat="1" x14ac:dyDescent="0.3">
      <c r="B2278" s="613"/>
    </row>
    <row r="2279" spans="2:2" s="575" customFormat="1" x14ac:dyDescent="0.3">
      <c r="B2279" s="613"/>
    </row>
    <row r="2280" spans="2:2" s="575" customFormat="1" x14ac:dyDescent="0.3">
      <c r="B2280" s="613"/>
    </row>
    <row r="2281" spans="2:2" s="575" customFormat="1" x14ac:dyDescent="0.3">
      <c r="B2281" s="613"/>
    </row>
    <row r="2282" spans="2:2" s="575" customFormat="1" x14ac:dyDescent="0.3">
      <c r="B2282" s="613"/>
    </row>
    <row r="2283" spans="2:2" s="575" customFormat="1" x14ac:dyDescent="0.3">
      <c r="B2283" s="613"/>
    </row>
    <row r="2284" spans="2:2" s="575" customFormat="1" x14ac:dyDescent="0.3">
      <c r="B2284" s="613"/>
    </row>
    <row r="2285" spans="2:2" s="575" customFormat="1" x14ac:dyDescent="0.3">
      <c r="B2285" s="613"/>
    </row>
    <row r="2286" spans="2:2" s="575" customFormat="1" x14ac:dyDescent="0.3">
      <c r="B2286" s="613"/>
    </row>
    <row r="2287" spans="2:2" s="575" customFormat="1" x14ac:dyDescent="0.3">
      <c r="B2287" s="613"/>
    </row>
    <row r="2288" spans="2:2" s="575" customFormat="1" x14ac:dyDescent="0.3">
      <c r="B2288" s="613"/>
    </row>
    <row r="2289" spans="2:2" s="575" customFormat="1" x14ac:dyDescent="0.3">
      <c r="B2289" s="613"/>
    </row>
    <row r="2290" spans="2:2" s="575" customFormat="1" x14ac:dyDescent="0.3">
      <c r="B2290" s="613"/>
    </row>
    <row r="2291" spans="2:2" s="575" customFormat="1" x14ac:dyDescent="0.3">
      <c r="B2291" s="613"/>
    </row>
    <row r="2292" spans="2:2" s="575" customFormat="1" x14ac:dyDescent="0.3">
      <c r="B2292" s="613"/>
    </row>
    <row r="2293" spans="2:2" s="575" customFormat="1" x14ac:dyDescent="0.3">
      <c r="B2293" s="613"/>
    </row>
    <row r="2294" spans="2:2" s="575" customFormat="1" x14ac:dyDescent="0.3">
      <c r="B2294" s="613"/>
    </row>
    <row r="2295" spans="2:2" s="575" customFormat="1" x14ac:dyDescent="0.3">
      <c r="B2295" s="613"/>
    </row>
    <row r="2296" spans="2:2" s="575" customFormat="1" x14ac:dyDescent="0.3">
      <c r="B2296" s="613"/>
    </row>
    <row r="2297" spans="2:2" s="575" customFormat="1" x14ac:dyDescent="0.3">
      <c r="B2297" s="613"/>
    </row>
    <row r="2298" spans="2:2" s="575" customFormat="1" x14ac:dyDescent="0.3">
      <c r="B2298" s="613"/>
    </row>
    <row r="2299" spans="2:2" s="575" customFormat="1" x14ac:dyDescent="0.3">
      <c r="B2299" s="613"/>
    </row>
    <row r="2300" spans="2:2" s="575" customFormat="1" x14ac:dyDescent="0.3">
      <c r="B2300" s="613"/>
    </row>
    <row r="2301" spans="2:2" s="575" customFormat="1" x14ac:dyDescent="0.3">
      <c r="B2301" s="613"/>
    </row>
    <row r="2302" spans="2:2" s="575" customFormat="1" x14ac:dyDescent="0.3">
      <c r="B2302" s="613"/>
    </row>
    <row r="2303" spans="2:2" s="575" customFormat="1" x14ac:dyDescent="0.3">
      <c r="B2303" s="613"/>
    </row>
    <row r="2304" spans="2:2" s="575" customFormat="1" x14ac:dyDescent="0.3">
      <c r="B2304" s="613"/>
    </row>
    <row r="2305" spans="2:2" s="575" customFormat="1" x14ac:dyDescent="0.3">
      <c r="B2305" s="613"/>
    </row>
    <row r="2306" spans="2:2" s="575" customFormat="1" x14ac:dyDescent="0.3">
      <c r="B2306" s="613"/>
    </row>
    <row r="2307" spans="2:2" s="575" customFormat="1" x14ac:dyDescent="0.3">
      <c r="B2307" s="613"/>
    </row>
    <row r="2308" spans="2:2" s="575" customFormat="1" x14ac:dyDescent="0.3">
      <c r="B2308" s="613"/>
    </row>
    <row r="2309" spans="2:2" s="575" customFormat="1" x14ac:dyDescent="0.3">
      <c r="B2309" s="613"/>
    </row>
    <row r="2310" spans="2:2" s="575" customFormat="1" x14ac:dyDescent="0.3">
      <c r="B2310" s="613"/>
    </row>
    <row r="2311" spans="2:2" s="575" customFormat="1" x14ac:dyDescent="0.3">
      <c r="B2311" s="613"/>
    </row>
    <row r="2312" spans="2:2" s="575" customFormat="1" x14ac:dyDescent="0.3">
      <c r="B2312" s="613"/>
    </row>
    <row r="2313" spans="2:2" s="575" customFormat="1" x14ac:dyDescent="0.3">
      <c r="B2313" s="613"/>
    </row>
    <row r="2314" spans="2:2" s="575" customFormat="1" x14ac:dyDescent="0.3">
      <c r="B2314" s="613"/>
    </row>
    <row r="2315" spans="2:2" s="575" customFormat="1" x14ac:dyDescent="0.3">
      <c r="B2315" s="613"/>
    </row>
    <row r="2316" spans="2:2" s="575" customFormat="1" x14ac:dyDescent="0.3">
      <c r="B2316" s="613"/>
    </row>
    <row r="2317" spans="2:2" s="575" customFormat="1" x14ac:dyDescent="0.3">
      <c r="B2317" s="613"/>
    </row>
    <row r="2318" spans="2:2" s="575" customFormat="1" x14ac:dyDescent="0.3">
      <c r="B2318" s="613"/>
    </row>
    <row r="2319" spans="2:2" s="575" customFormat="1" x14ac:dyDescent="0.3">
      <c r="B2319" s="613"/>
    </row>
    <row r="2320" spans="2:2" s="575" customFormat="1" x14ac:dyDescent="0.3">
      <c r="B2320" s="613"/>
    </row>
    <row r="2321" spans="2:2" s="575" customFormat="1" x14ac:dyDescent="0.3">
      <c r="B2321" s="613"/>
    </row>
    <row r="2322" spans="2:2" s="575" customFormat="1" x14ac:dyDescent="0.3">
      <c r="B2322" s="613"/>
    </row>
    <row r="2323" spans="2:2" s="575" customFormat="1" x14ac:dyDescent="0.3">
      <c r="B2323" s="613"/>
    </row>
    <row r="2324" spans="2:2" s="575" customFormat="1" x14ac:dyDescent="0.3">
      <c r="B2324" s="613"/>
    </row>
    <row r="2325" spans="2:2" s="575" customFormat="1" x14ac:dyDescent="0.3">
      <c r="B2325" s="613"/>
    </row>
    <row r="2326" spans="2:2" s="575" customFormat="1" x14ac:dyDescent="0.3">
      <c r="B2326" s="613"/>
    </row>
    <row r="2327" spans="2:2" s="575" customFormat="1" x14ac:dyDescent="0.3">
      <c r="B2327" s="613"/>
    </row>
    <row r="2328" spans="2:2" s="575" customFormat="1" x14ac:dyDescent="0.3">
      <c r="B2328" s="613"/>
    </row>
    <row r="2329" spans="2:2" s="575" customFormat="1" x14ac:dyDescent="0.3">
      <c r="B2329" s="613"/>
    </row>
    <row r="2330" spans="2:2" s="575" customFormat="1" x14ac:dyDescent="0.3">
      <c r="B2330" s="613"/>
    </row>
    <row r="2331" spans="2:2" s="575" customFormat="1" x14ac:dyDescent="0.3">
      <c r="B2331" s="613"/>
    </row>
    <row r="2332" spans="2:2" s="575" customFormat="1" x14ac:dyDescent="0.3">
      <c r="B2332" s="613"/>
    </row>
    <row r="2333" spans="2:2" s="575" customFormat="1" x14ac:dyDescent="0.3">
      <c r="B2333" s="613"/>
    </row>
    <row r="2334" spans="2:2" s="575" customFormat="1" x14ac:dyDescent="0.3">
      <c r="B2334" s="613"/>
    </row>
    <row r="2335" spans="2:2" s="575" customFormat="1" x14ac:dyDescent="0.3">
      <c r="B2335" s="613"/>
    </row>
    <row r="2336" spans="2:2" s="575" customFormat="1" x14ac:dyDescent="0.3">
      <c r="B2336" s="613"/>
    </row>
    <row r="2337" spans="2:2" s="575" customFormat="1" x14ac:dyDescent="0.3">
      <c r="B2337" s="613"/>
    </row>
    <row r="2338" spans="2:2" s="575" customFormat="1" x14ac:dyDescent="0.3">
      <c r="B2338" s="613"/>
    </row>
    <row r="2339" spans="2:2" s="575" customFormat="1" x14ac:dyDescent="0.3">
      <c r="B2339" s="613"/>
    </row>
    <row r="2340" spans="2:2" s="575" customFormat="1" x14ac:dyDescent="0.3">
      <c r="B2340" s="613"/>
    </row>
    <row r="2341" spans="2:2" s="575" customFormat="1" x14ac:dyDescent="0.3">
      <c r="B2341" s="613"/>
    </row>
    <row r="2342" spans="2:2" s="575" customFormat="1" x14ac:dyDescent="0.3">
      <c r="B2342" s="613"/>
    </row>
    <row r="2343" spans="2:2" s="575" customFormat="1" x14ac:dyDescent="0.3">
      <c r="B2343" s="613"/>
    </row>
    <row r="2344" spans="2:2" s="575" customFormat="1" x14ac:dyDescent="0.3">
      <c r="B2344" s="613"/>
    </row>
    <row r="2345" spans="2:2" s="575" customFormat="1" x14ac:dyDescent="0.3">
      <c r="B2345" s="613"/>
    </row>
    <row r="2346" spans="2:2" s="575" customFormat="1" x14ac:dyDescent="0.3">
      <c r="B2346" s="613"/>
    </row>
    <row r="2347" spans="2:2" s="575" customFormat="1" x14ac:dyDescent="0.3">
      <c r="B2347" s="613"/>
    </row>
    <row r="2348" spans="2:2" s="575" customFormat="1" x14ac:dyDescent="0.3">
      <c r="B2348" s="613"/>
    </row>
    <row r="2349" spans="2:2" s="575" customFormat="1" x14ac:dyDescent="0.3">
      <c r="B2349" s="613"/>
    </row>
    <row r="2350" spans="2:2" s="575" customFormat="1" x14ac:dyDescent="0.3">
      <c r="B2350" s="613"/>
    </row>
    <row r="2351" spans="2:2" s="575" customFormat="1" x14ac:dyDescent="0.3">
      <c r="B2351" s="613"/>
    </row>
    <row r="2352" spans="2:2" s="575" customFormat="1" x14ac:dyDescent="0.3">
      <c r="B2352" s="613"/>
    </row>
    <row r="2353" spans="2:2" s="575" customFormat="1" x14ac:dyDescent="0.3">
      <c r="B2353" s="613"/>
    </row>
    <row r="2354" spans="2:2" s="575" customFormat="1" x14ac:dyDescent="0.3">
      <c r="B2354" s="613"/>
    </row>
    <row r="2355" spans="2:2" s="575" customFormat="1" x14ac:dyDescent="0.3">
      <c r="B2355" s="613"/>
    </row>
    <row r="2356" spans="2:2" s="575" customFormat="1" x14ac:dyDescent="0.3">
      <c r="B2356" s="613"/>
    </row>
    <row r="2357" spans="2:2" s="575" customFormat="1" x14ac:dyDescent="0.3">
      <c r="B2357" s="613"/>
    </row>
    <row r="2358" spans="2:2" s="575" customFormat="1" x14ac:dyDescent="0.3">
      <c r="B2358" s="613"/>
    </row>
    <row r="2359" spans="2:2" s="575" customFormat="1" x14ac:dyDescent="0.3">
      <c r="B2359" s="613"/>
    </row>
    <row r="2360" spans="2:2" s="575" customFormat="1" x14ac:dyDescent="0.3">
      <c r="B2360" s="613"/>
    </row>
    <row r="2361" spans="2:2" s="575" customFormat="1" x14ac:dyDescent="0.3">
      <c r="B2361" s="613"/>
    </row>
    <row r="2362" spans="2:2" s="575" customFormat="1" x14ac:dyDescent="0.3">
      <c r="B2362" s="613"/>
    </row>
    <row r="2363" spans="2:2" s="575" customFormat="1" x14ac:dyDescent="0.3">
      <c r="B2363" s="613"/>
    </row>
    <row r="2364" spans="2:2" s="575" customFormat="1" x14ac:dyDescent="0.3">
      <c r="B2364" s="613"/>
    </row>
    <row r="2365" spans="2:2" s="575" customFormat="1" x14ac:dyDescent="0.3">
      <c r="B2365" s="613"/>
    </row>
    <row r="2366" spans="2:2" s="575" customFormat="1" x14ac:dyDescent="0.3">
      <c r="B2366" s="613"/>
    </row>
    <row r="2367" spans="2:2" s="575" customFormat="1" x14ac:dyDescent="0.3">
      <c r="B2367" s="613"/>
    </row>
    <row r="2368" spans="2:2" s="575" customFormat="1" x14ac:dyDescent="0.3">
      <c r="B2368" s="613"/>
    </row>
    <row r="2369" spans="2:2" s="575" customFormat="1" x14ac:dyDescent="0.3">
      <c r="B2369" s="613"/>
    </row>
    <row r="2370" spans="2:2" s="575" customFormat="1" x14ac:dyDescent="0.3">
      <c r="B2370" s="613"/>
    </row>
    <row r="2371" spans="2:2" s="575" customFormat="1" x14ac:dyDescent="0.3">
      <c r="B2371" s="613"/>
    </row>
    <row r="2372" spans="2:2" s="575" customFormat="1" x14ac:dyDescent="0.3">
      <c r="B2372" s="613"/>
    </row>
    <row r="2373" spans="2:2" s="575" customFormat="1" x14ac:dyDescent="0.3">
      <c r="B2373" s="613"/>
    </row>
    <row r="2374" spans="2:2" s="575" customFormat="1" x14ac:dyDescent="0.3">
      <c r="B2374" s="613"/>
    </row>
    <row r="2375" spans="2:2" s="575" customFormat="1" x14ac:dyDescent="0.3">
      <c r="B2375" s="613"/>
    </row>
    <row r="2376" spans="2:2" s="575" customFormat="1" x14ac:dyDescent="0.3">
      <c r="B2376" s="613"/>
    </row>
    <row r="2377" spans="2:2" s="575" customFormat="1" x14ac:dyDescent="0.3">
      <c r="B2377" s="613"/>
    </row>
    <row r="2378" spans="2:2" s="575" customFormat="1" x14ac:dyDescent="0.3">
      <c r="B2378" s="613"/>
    </row>
    <row r="2379" spans="2:2" s="575" customFormat="1" x14ac:dyDescent="0.3">
      <c r="B2379" s="613"/>
    </row>
    <row r="2380" spans="2:2" s="575" customFormat="1" x14ac:dyDescent="0.3">
      <c r="B2380" s="613"/>
    </row>
    <row r="2381" spans="2:2" s="575" customFormat="1" x14ac:dyDescent="0.3">
      <c r="B2381" s="613"/>
    </row>
    <row r="2382" spans="2:2" s="575" customFormat="1" x14ac:dyDescent="0.3">
      <c r="B2382" s="613"/>
    </row>
    <row r="2383" spans="2:2" s="575" customFormat="1" x14ac:dyDescent="0.3">
      <c r="B2383" s="613"/>
    </row>
    <row r="2384" spans="2:2" s="575" customFormat="1" x14ac:dyDescent="0.3">
      <c r="B2384" s="613"/>
    </row>
    <row r="2385" spans="2:2" s="575" customFormat="1" x14ac:dyDescent="0.3">
      <c r="B2385" s="613"/>
    </row>
    <row r="2386" spans="2:2" s="575" customFormat="1" x14ac:dyDescent="0.3">
      <c r="B2386" s="613"/>
    </row>
    <row r="2387" spans="2:2" s="575" customFormat="1" x14ac:dyDescent="0.3">
      <c r="B2387" s="613"/>
    </row>
    <row r="2388" spans="2:2" s="575" customFormat="1" x14ac:dyDescent="0.3">
      <c r="B2388" s="613"/>
    </row>
    <row r="2389" spans="2:2" s="575" customFormat="1" x14ac:dyDescent="0.3">
      <c r="B2389" s="613"/>
    </row>
    <row r="2390" spans="2:2" s="575" customFormat="1" x14ac:dyDescent="0.3">
      <c r="B2390" s="613"/>
    </row>
    <row r="2391" spans="2:2" s="575" customFormat="1" x14ac:dyDescent="0.3">
      <c r="B2391" s="613"/>
    </row>
    <row r="2392" spans="2:2" s="575" customFormat="1" x14ac:dyDescent="0.3">
      <c r="B2392" s="613"/>
    </row>
    <row r="2393" spans="2:2" s="575" customFormat="1" x14ac:dyDescent="0.3">
      <c r="B2393" s="613"/>
    </row>
    <row r="2394" spans="2:2" s="575" customFormat="1" x14ac:dyDescent="0.3">
      <c r="B2394" s="613"/>
    </row>
    <row r="2395" spans="2:2" s="575" customFormat="1" x14ac:dyDescent="0.3">
      <c r="B2395" s="613"/>
    </row>
    <row r="2396" spans="2:2" s="575" customFormat="1" x14ac:dyDescent="0.3">
      <c r="B2396" s="613"/>
    </row>
    <row r="2397" spans="2:2" s="575" customFormat="1" x14ac:dyDescent="0.3">
      <c r="B2397" s="613"/>
    </row>
    <row r="2398" spans="2:2" s="575" customFormat="1" x14ac:dyDescent="0.3">
      <c r="B2398" s="613"/>
    </row>
    <row r="2399" spans="2:2" s="575" customFormat="1" x14ac:dyDescent="0.3">
      <c r="B2399" s="613"/>
    </row>
    <row r="2400" spans="2:2" s="575" customFormat="1" x14ac:dyDescent="0.3">
      <c r="B2400" s="613"/>
    </row>
    <row r="2401" spans="2:2" s="575" customFormat="1" x14ac:dyDescent="0.3">
      <c r="B2401" s="613"/>
    </row>
    <row r="2402" spans="2:2" s="575" customFormat="1" x14ac:dyDescent="0.3">
      <c r="B2402" s="613"/>
    </row>
    <row r="2403" spans="2:2" s="575" customFormat="1" x14ac:dyDescent="0.3">
      <c r="B2403" s="613"/>
    </row>
    <row r="2404" spans="2:2" s="575" customFormat="1" x14ac:dyDescent="0.3">
      <c r="B2404" s="613"/>
    </row>
    <row r="2405" spans="2:2" s="575" customFormat="1" x14ac:dyDescent="0.3">
      <c r="B2405" s="613"/>
    </row>
    <row r="2406" spans="2:2" s="575" customFormat="1" x14ac:dyDescent="0.3">
      <c r="B2406" s="613"/>
    </row>
    <row r="2407" spans="2:2" s="575" customFormat="1" x14ac:dyDescent="0.3">
      <c r="B2407" s="613"/>
    </row>
    <row r="2408" spans="2:2" s="575" customFormat="1" x14ac:dyDescent="0.3">
      <c r="B2408" s="613"/>
    </row>
    <row r="2409" spans="2:2" s="575" customFormat="1" x14ac:dyDescent="0.3">
      <c r="B2409" s="613"/>
    </row>
    <row r="2410" spans="2:2" s="575" customFormat="1" x14ac:dyDescent="0.3">
      <c r="B2410" s="613"/>
    </row>
    <row r="2411" spans="2:2" s="575" customFormat="1" x14ac:dyDescent="0.3">
      <c r="B2411" s="613"/>
    </row>
    <row r="2412" spans="2:2" s="575" customFormat="1" x14ac:dyDescent="0.3">
      <c r="B2412" s="613"/>
    </row>
    <row r="2413" spans="2:2" s="575" customFormat="1" x14ac:dyDescent="0.3">
      <c r="B2413" s="613"/>
    </row>
    <row r="2414" spans="2:2" s="575" customFormat="1" x14ac:dyDescent="0.3">
      <c r="B2414" s="613"/>
    </row>
    <row r="2415" spans="2:2" s="575" customFormat="1" x14ac:dyDescent="0.3">
      <c r="B2415" s="613"/>
    </row>
    <row r="2416" spans="2:2" s="575" customFormat="1" x14ac:dyDescent="0.3">
      <c r="B2416" s="613"/>
    </row>
    <row r="2417" spans="2:2" s="575" customFormat="1" x14ac:dyDescent="0.3">
      <c r="B2417" s="613"/>
    </row>
    <row r="2418" spans="2:2" s="575" customFormat="1" x14ac:dyDescent="0.3">
      <c r="B2418" s="613"/>
    </row>
    <row r="2419" spans="2:2" s="575" customFormat="1" x14ac:dyDescent="0.3">
      <c r="B2419" s="613"/>
    </row>
    <row r="2420" spans="2:2" s="575" customFormat="1" x14ac:dyDescent="0.3">
      <c r="B2420" s="613"/>
    </row>
    <row r="2421" spans="2:2" s="575" customFormat="1" x14ac:dyDescent="0.3">
      <c r="B2421" s="613"/>
    </row>
    <row r="2422" spans="2:2" s="575" customFormat="1" x14ac:dyDescent="0.3">
      <c r="B2422" s="613"/>
    </row>
    <row r="2423" spans="2:2" s="575" customFormat="1" x14ac:dyDescent="0.3">
      <c r="B2423" s="613"/>
    </row>
    <row r="2424" spans="2:2" s="575" customFormat="1" x14ac:dyDescent="0.3">
      <c r="B2424" s="613"/>
    </row>
    <row r="2425" spans="2:2" s="575" customFormat="1" x14ac:dyDescent="0.3">
      <c r="B2425" s="613"/>
    </row>
    <row r="2426" spans="2:2" s="575" customFormat="1" x14ac:dyDescent="0.3">
      <c r="B2426" s="613"/>
    </row>
    <row r="2427" spans="2:2" s="575" customFormat="1" x14ac:dyDescent="0.3">
      <c r="B2427" s="613"/>
    </row>
    <row r="2428" spans="2:2" s="575" customFormat="1" x14ac:dyDescent="0.3">
      <c r="B2428" s="613"/>
    </row>
    <row r="2429" spans="2:2" s="575" customFormat="1" x14ac:dyDescent="0.3">
      <c r="B2429" s="613"/>
    </row>
    <row r="2430" spans="2:2" s="575" customFormat="1" x14ac:dyDescent="0.3">
      <c r="B2430" s="613"/>
    </row>
    <row r="2431" spans="2:2" s="575" customFormat="1" x14ac:dyDescent="0.3">
      <c r="B2431" s="613"/>
    </row>
    <row r="2432" spans="2:2" s="575" customFormat="1" x14ac:dyDescent="0.3">
      <c r="B2432" s="613"/>
    </row>
    <row r="2433" spans="2:2" s="575" customFormat="1" x14ac:dyDescent="0.3">
      <c r="B2433" s="613"/>
    </row>
    <row r="2434" spans="2:2" s="575" customFormat="1" x14ac:dyDescent="0.3">
      <c r="B2434" s="613"/>
    </row>
    <row r="2435" spans="2:2" s="575" customFormat="1" x14ac:dyDescent="0.3">
      <c r="B2435" s="613"/>
    </row>
    <row r="2436" spans="2:2" s="575" customFormat="1" x14ac:dyDescent="0.3">
      <c r="B2436" s="613"/>
    </row>
    <row r="2437" spans="2:2" s="575" customFormat="1" x14ac:dyDescent="0.3">
      <c r="B2437" s="613"/>
    </row>
    <row r="2438" spans="2:2" s="575" customFormat="1" x14ac:dyDescent="0.3">
      <c r="B2438" s="613"/>
    </row>
    <row r="2439" spans="2:2" s="575" customFormat="1" x14ac:dyDescent="0.3">
      <c r="B2439" s="613"/>
    </row>
    <row r="2440" spans="2:2" s="575" customFormat="1" x14ac:dyDescent="0.3">
      <c r="B2440" s="613"/>
    </row>
    <row r="2441" spans="2:2" s="575" customFormat="1" x14ac:dyDescent="0.3">
      <c r="B2441" s="613"/>
    </row>
    <row r="2442" spans="2:2" s="575" customFormat="1" x14ac:dyDescent="0.3">
      <c r="B2442" s="613"/>
    </row>
    <row r="2443" spans="2:2" s="575" customFormat="1" x14ac:dyDescent="0.3">
      <c r="B2443" s="613"/>
    </row>
    <row r="2444" spans="2:2" s="575" customFormat="1" x14ac:dyDescent="0.3">
      <c r="B2444" s="613"/>
    </row>
    <row r="2445" spans="2:2" s="575" customFormat="1" x14ac:dyDescent="0.3">
      <c r="B2445" s="613"/>
    </row>
    <row r="2446" spans="2:2" s="575" customFormat="1" x14ac:dyDescent="0.3">
      <c r="B2446" s="613"/>
    </row>
    <row r="2447" spans="2:2" s="575" customFormat="1" x14ac:dyDescent="0.3">
      <c r="B2447" s="613"/>
    </row>
    <row r="2448" spans="2:2" s="575" customFormat="1" x14ac:dyDescent="0.3">
      <c r="B2448" s="613"/>
    </row>
    <row r="2449" spans="2:2" s="575" customFormat="1" x14ac:dyDescent="0.3">
      <c r="B2449" s="613"/>
    </row>
    <row r="2450" spans="2:2" s="575" customFormat="1" x14ac:dyDescent="0.3">
      <c r="B2450" s="613"/>
    </row>
    <row r="2451" spans="2:2" s="575" customFormat="1" x14ac:dyDescent="0.3">
      <c r="B2451" s="613"/>
    </row>
    <row r="2452" spans="2:2" s="575" customFormat="1" x14ac:dyDescent="0.3">
      <c r="B2452" s="613"/>
    </row>
    <row r="2453" spans="2:2" s="575" customFormat="1" x14ac:dyDescent="0.3">
      <c r="B2453" s="613"/>
    </row>
    <row r="2454" spans="2:2" s="575" customFormat="1" x14ac:dyDescent="0.3">
      <c r="B2454" s="613"/>
    </row>
    <row r="2455" spans="2:2" s="575" customFormat="1" x14ac:dyDescent="0.3">
      <c r="B2455" s="613"/>
    </row>
    <row r="2456" spans="2:2" s="575" customFormat="1" x14ac:dyDescent="0.3">
      <c r="B2456" s="613"/>
    </row>
    <row r="2457" spans="2:2" s="575" customFormat="1" x14ac:dyDescent="0.3">
      <c r="B2457" s="613"/>
    </row>
    <row r="2458" spans="2:2" s="575" customFormat="1" x14ac:dyDescent="0.3">
      <c r="B2458" s="613"/>
    </row>
    <row r="2459" spans="2:2" s="575" customFormat="1" x14ac:dyDescent="0.3">
      <c r="B2459" s="613"/>
    </row>
    <row r="2460" spans="2:2" s="575" customFormat="1" x14ac:dyDescent="0.3">
      <c r="B2460" s="613"/>
    </row>
    <row r="2461" spans="2:2" s="575" customFormat="1" x14ac:dyDescent="0.3">
      <c r="B2461" s="613"/>
    </row>
    <row r="2462" spans="2:2" s="575" customFormat="1" x14ac:dyDescent="0.3">
      <c r="B2462" s="613"/>
    </row>
    <row r="2463" spans="2:2" s="575" customFormat="1" x14ac:dyDescent="0.3">
      <c r="B2463" s="613"/>
    </row>
    <row r="2464" spans="2:2" s="575" customFormat="1" x14ac:dyDescent="0.3">
      <c r="B2464" s="613"/>
    </row>
    <row r="2465" spans="2:2" s="575" customFormat="1" x14ac:dyDescent="0.3">
      <c r="B2465" s="613"/>
    </row>
    <row r="2466" spans="2:2" s="575" customFormat="1" x14ac:dyDescent="0.3">
      <c r="B2466" s="613"/>
    </row>
    <row r="2467" spans="2:2" s="575" customFormat="1" x14ac:dyDescent="0.3">
      <c r="B2467" s="613"/>
    </row>
    <row r="2468" spans="2:2" s="575" customFormat="1" x14ac:dyDescent="0.3">
      <c r="B2468" s="613"/>
    </row>
    <row r="2469" spans="2:2" s="575" customFormat="1" x14ac:dyDescent="0.3">
      <c r="B2469" s="613"/>
    </row>
    <row r="2470" spans="2:2" s="575" customFormat="1" x14ac:dyDescent="0.3">
      <c r="B2470" s="613"/>
    </row>
    <row r="2471" spans="2:2" s="575" customFormat="1" x14ac:dyDescent="0.3">
      <c r="B2471" s="613"/>
    </row>
    <row r="2472" spans="2:2" s="575" customFormat="1" x14ac:dyDescent="0.3">
      <c r="B2472" s="613"/>
    </row>
    <row r="2473" spans="2:2" s="575" customFormat="1" x14ac:dyDescent="0.3">
      <c r="B2473" s="613"/>
    </row>
    <row r="2474" spans="2:2" s="575" customFormat="1" x14ac:dyDescent="0.3">
      <c r="B2474" s="613"/>
    </row>
    <row r="2475" spans="2:2" s="575" customFormat="1" x14ac:dyDescent="0.3">
      <c r="B2475" s="613"/>
    </row>
    <row r="2476" spans="2:2" s="575" customFormat="1" x14ac:dyDescent="0.3">
      <c r="B2476" s="613"/>
    </row>
    <row r="2477" spans="2:2" s="575" customFormat="1" x14ac:dyDescent="0.3">
      <c r="B2477" s="613"/>
    </row>
    <row r="2478" spans="2:2" s="575" customFormat="1" x14ac:dyDescent="0.3">
      <c r="B2478" s="613"/>
    </row>
    <row r="2479" spans="2:2" s="575" customFormat="1" x14ac:dyDescent="0.3">
      <c r="B2479" s="613"/>
    </row>
    <row r="2480" spans="2:2" s="575" customFormat="1" x14ac:dyDescent="0.3">
      <c r="B2480" s="613"/>
    </row>
    <row r="2481" spans="2:2" s="575" customFormat="1" x14ac:dyDescent="0.3">
      <c r="B2481" s="613"/>
    </row>
    <row r="2482" spans="2:2" s="575" customFormat="1" x14ac:dyDescent="0.3">
      <c r="B2482" s="613"/>
    </row>
    <row r="2483" spans="2:2" s="575" customFormat="1" x14ac:dyDescent="0.3">
      <c r="B2483" s="613"/>
    </row>
    <row r="2484" spans="2:2" s="575" customFormat="1" x14ac:dyDescent="0.3">
      <c r="B2484" s="613"/>
    </row>
    <row r="2485" spans="2:2" s="575" customFormat="1" x14ac:dyDescent="0.3">
      <c r="B2485" s="613"/>
    </row>
    <row r="2486" spans="2:2" s="575" customFormat="1" x14ac:dyDescent="0.3">
      <c r="B2486" s="613"/>
    </row>
    <row r="2487" spans="2:2" s="575" customFormat="1" x14ac:dyDescent="0.3">
      <c r="B2487" s="613"/>
    </row>
    <row r="2488" spans="2:2" s="575" customFormat="1" x14ac:dyDescent="0.3">
      <c r="B2488" s="613"/>
    </row>
    <row r="2489" spans="2:2" s="575" customFormat="1" x14ac:dyDescent="0.3">
      <c r="B2489" s="613"/>
    </row>
    <row r="2490" spans="2:2" s="575" customFormat="1" x14ac:dyDescent="0.3">
      <c r="B2490" s="613"/>
    </row>
    <row r="2491" spans="2:2" s="575" customFormat="1" x14ac:dyDescent="0.3">
      <c r="B2491" s="613"/>
    </row>
    <row r="2492" spans="2:2" s="575" customFormat="1" x14ac:dyDescent="0.3">
      <c r="B2492" s="613"/>
    </row>
    <row r="2493" spans="2:2" s="575" customFormat="1" x14ac:dyDescent="0.3">
      <c r="B2493" s="613"/>
    </row>
    <row r="2494" spans="2:2" s="575" customFormat="1" x14ac:dyDescent="0.3">
      <c r="B2494" s="613"/>
    </row>
    <row r="2495" spans="2:2" s="575" customFormat="1" x14ac:dyDescent="0.3">
      <c r="B2495" s="613"/>
    </row>
    <row r="2496" spans="2:2" s="575" customFormat="1" x14ac:dyDescent="0.3">
      <c r="B2496" s="613"/>
    </row>
    <row r="2497" spans="2:2" s="575" customFormat="1" x14ac:dyDescent="0.3">
      <c r="B2497" s="613"/>
    </row>
    <row r="2498" spans="2:2" s="575" customFormat="1" x14ac:dyDescent="0.3">
      <c r="B2498" s="613"/>
    </row>
    <row r="2499" spans="2:2" s="575" customFormat="1" x14ac:dyDescent="0.3">
      <c r="B2499" s="613"/>
    </row>
    <row r="2500" spans="2:2" s="575" customFormat="1" x14ac:dyDescent="0.3">
      <c r="B2500" s="613"/>
    </row>
    <row r="2501" spans="2:2" s="575" customFormat="1" x14ac:dyDescent="0.3">
      <c r="B2501" s="613"/>
    </row>
    <row r="2502" spans="2:2" s="575" customFormat="1" x14ac:dyDescent="0.3">
      <c r="B2502" s="613"/>
    </row>
    <row r="2503" spans="2:2" s="575" customFormat="1" x14ac:dyDescent="0.3">
      <c r="B2503" s="613"/>
    </row>
    <row r="2504" spans="2:2" s="575" customFormat="1" x14ac:dyDescent="0.3">
      <c r="B2504" s="613"/>
    </row>
    <row r="2505" spans="2:2" s="575" customFormat="1" x14ac:dyDescent="0.3">
      <c r="B2505" s="613"/>
    </row>
    <row r="2506" spans="2:2" s="575" customFormat="1" x14ac:dyDescent="0.3">
      <c r="B2506" s="613"/>
    </row>
    <row r="2507" spans="2:2" s="575" customFormat="1" x14ac:dyDescent="0.3">
      <c r="B2507" s="613"/>
    </row>
    <row r="2508" spans="2:2" s="575" customFormat="1" x14ac:dyDescent="0.3">
      <c r="B2508" s="613"/>
    </row>
    <row r="2509" spans="2:2" s="575" customFormat="1" x14ac:dyDescent="0.3">
      <c r="B2509" s="613"/>
    </row>
    <row r="2510" spans="2:2" s="575" customFormat="1" x14ac:dyDescent="0.3">
      <c r="B2510" s="613"/>
    </row>
    <row r="2511" spans="2:2" s="575" customFormat="1" x14ac:dyDescent="0.3">
      <c r="B2511" s="613"/>
    </row>
    <row r="2512" spans="2:2" s="575" customFormat="1" x14ac:dyDescent="0.3">
      <c r="B2512" s="613"/>
    </row>
    <row r="2513" spans="2:2" s="575" customFormat="1" x14ac:dyDescent="0.3">
      <c r="B2513" s="613"/>
    </row>
    <row r="2514" spans="2:2" s="575" customFormat="1" x14ac:dyDescent="0.3">
      <c r="B2514" s="613"/>
    </row>
    <row r="2515" spans="2:2" s="575" customFormat="1" x14ac:dyDescent="0.3">
      <c r="B2515" s="613"/>
    </row>
    <row r="2516" spans="2:2" s="575" customFormat="1" x14ac:dyDescent="0.3">
      <c r="B2516" s="613"/>
    </row>
    <row r="2517" spans="2:2" s="575" customFormat="1" x14ac:dyDescent="0.3">
      <c r="B2517" s="613"/>
    </row>
    <row r="2518" spans="2:2" s="575" customFormat="1" x14ac:dyDescent="0.3">
      <c r="B2518" s="613"/>
    </row>
    <row r="2519" spans="2:2" s="575" customFormat="1" x14ac:dyDescent="0.3">
      <c r="B2519" s="613"/>
    </row>
    <row r="2520" spans="2:2" s="575" customFormat="1" x14ac:dyDescent="0.3">
      <c r="B2520" s="613"/>
    </row>
    <row r="2521" spans="2:2" s="575" customFormat="1" x14ac:dyDescent="0.3">
      <c r="B2521" s="613"/>
    </row>
    <row r="2522" spans="2:2" s="575" customFormat="1" x14ac:dyDescent="0.3">
      <c r="B2522" s="613"/>
    </row>
    <row r="2523" spans="2:2" s="575" customFormat="1" x14ac:dyDescent="0.3">
      <c r="B2523" s="613"/>
    </row>
    <row r="2524" spans="2:2" s="575" customFormat="1" x14ac:dyDescent="0.3">
      <c r="B2524" s="613"/>
    </row>
    <row r="2525" spans="2:2" s="575" customFormat="1" x14ac:dyDescent="0.3">
      <c r="B2525" s="613"/>
    </row>
    <row r="2526" spans="2:2" s="575" customFormat="1" x14ac:dyDescent="0.3">
      <c r="B2526" s="613"/>
    </row>
    <row r="2527" spans="2:2" s="575" customFormat="1" x14ac:dyDescent="0.3">
      <c r="B2527" s="613"/>
    </row>
    <row r="2528" spans="2:2" s="575" customFormat="1" x14ac:dyDescent="0.3">
      <c r="B2528" s="613"/>
    </row>
    <row r="2529" spans="2:2" s="575" customFormat="1" x14ac:dyDescent="0.3">
      <c r="B2529" s="613"/>
    </row>
    <row r="2530" spans="2:2" s="575" customFormat="1" x14ac:dyDescent="0.3">
      <c r="B2530" s="613"/>
    </row>
    <row r="2531" spans="2:2" s="575" customFormat="1" x14ac:dyDescent="0.3">
      <c r="B2531" s="613"/>
    </row>
    <row r="2532" spans="2:2" s="575" customFormat="1" x14ac:dyDescent="0.3">
      <c r="B2532" s="613"/>
    </row>
    <row r="2533" spans="2:2" s="575" customFormat="1" x14ac:dyDescent="0.3"/>
    <row r="2534" spans="2:2" s="575" customFormat="1" x14ac:dyDescent="0.3">
      <c r="B2534" s="613"/>
    </row>
    <row r="2535" spans="2:2" s="575" customFormat="1" x14ac:dyDescent="0.3">
      <c r="B2535" s="613"/>
    </row>
    <row r="2536" spans="2:2" s="575" customFormat="1" x14ac:dyDescent="0.3">
      <c r="B2536" s="613"/>
    </row>
    <row r="2537" spans="2:2" s="575" customFormat="1" x14ac:dyDescent="0.3">
      <c r="B2537" s="613"/>
    </row>
    <row r="2538" spans="2:2" s="575" customFormat="1" x14ac:dyDescent="0.3">
      <c r="B2538" s="613"/>
    </row>
    <row r="2539" spans="2:2" s="575" customFormat="1" x14ac:dyDescent="0.3">
      <c r="B2539" s="613"/>
    </row>
    <row r="2540" spans="2:2" s="575" customFormat="1" x14ac:dyDescent="0.3">
      <c r="B2540" s="613"/>
    </row>
    <row r="2541" spans="2:2" s="575" customFormat="1" x14ac:dyDescent="0.3">
      <c r="B2541" s="613"/>
    </row>
    <row r="2542" spans="2:2" s="575" customFormat="1" x14ac:dyDescent="0.3">
      <c r="B2542" s="613"/>
    </row>
    <row r="2543" spans="2:2" s="575" customFormat="1" x14ac:dyDescent="0.3">
      <c r="B2543" s="613"/>
    </row>
    <row r="2544" spans="2:2" s="575" customFormat="1" x14ac:dyDescent="0.3">
      <c r="B2544" s="613"/>
    </row>
    <row r="2545" spans="2:2" s="575" customFormat="1" x14ac:dyDescent="0.3">
      <c r="B2545" s="613"/>
    </row>
    <row r="2546" spans="2:2" s="575" customFormat="1" x14ac:dyDescent="0.3">
      <c r="B2546" s="613"/>
    </row>
    <row r="2547" spans="2:2" s="575" customFormat="1" x14ac:dyDescent="0.3">
      <c r="B2547" s="613"/>
    </row>
    <row r="2548" spans="2:2" s="575" customFormat="1" x14ac:dyDescent="0.3">
      <c r="B2548" s="613"/>
    </row>
    <row r="2549" spans="2:2" s="575" customFormat="1" x14ac:dyDescent="0.3">
      <c r="B2549" s="613"/>
    </row>
    <row r="2550" spans="2:2" s="575" customFormat="1" x14ac:dyDescent="0.3">
      <c r="B2550" s="613"/>
    </row>
    <row r="2551" spans="2:2" s="575" customFormat="1" x14ac:dyDescent="0.3">
      <c r="B2551" s="613"/>
    </row>
    <row r="2552" spans="2:2" s="575" customFormat="1" x14ac:dyDescent="0.3">
      <c r="B2552" s="613"/>
    </row>
    <row r="2553" spans="2:2" s="575" customFormat="1" x14ac:dyDescent="0.3">
      <c r="B2553" s="613"/>
    </row>
    <row r="2554" spans="2:2" s="575" customFormat="1" x14ac:dyDescent="0.3">
      <c r="B2554" s="613"/>
    </row>
    <row r="2555" spans="2:2" s="575" customFormat="1" x14ac:dyDescent="0.3">
      <c r="B2555" s="613"/>
    </row>
    <row r="2556" spans="2:2" s="575" customFormat="1" x14ac:dyDescent="0.3">
      <c r="B2556" s="613"/>
    </row>
    <row r="2557" spans="2:2" s="575" customFormat="1" x14ac:dyDescent="0.3">
      <c r="B2557" s="613"/>
    </row>
    <row r="2558" spans="2:2" s="575" customFormat="1" x14ac:dyDescent="0.3">
      <c r="B2558" s="613"/>
    </row>
    <row r="2559" spans="2:2" s="575" customFormat="1" x14ac:dyDescent="0.3">
      <c r="B2559" s="613"/>
    </row>
    <row r="2560" spans="2:2" s="575" customFormat="1" x14ac:dyDescent="0.3">
      <c r="B2560" s="613"/>
    </row>
    <row r="2561" spans="2:2" s="575" customFormat="1" x14ac:dyDescent="0.3">
      <c r="B2561" s="613"/>
    </row>
    <row r="2562" spans="2:2" s="575" customFormat="1" x14ac:dyDescent="0.3">
      <c r="B2562" s="613"/>
    </row>
    <row r="2563" spans="2:2" s="575" customFormat="1" x14ac:dyDescent="0.3">
      <c r="B2563" s="613"/>
    </row>
    <row r="2564" spans="2:2" s="575" customFormat="1" x14ac:dyDescent="0.3">
      <c r="B2564" s="613"/>
    </row>
    <row r="2565" spans="2:2" s="575" customFormat="1" x14ac:dyDescent="0.3">
      <c r="B2565" s="613"/>
    </row>
    <row r="2566" spans="2:2" s="575" customFormat="1" x14ac:dyDescent="0.3">
      <c r="B2566" s="613"/>
    </row>
    <row r="2567" spans="2:2" s="575" customFormat="1" x14ac:dyDescent="0.3">
      <c r="B2567" s="613"/>
    </row>
    <row r="2568" spans="2:2" s="575" customFormat="1" x14ac:dyDescent="0.3">
      <c r="B2568" s="613"/>
    </row>
    <row r="2569" spans="2:2" s="575" customFormat="1" x14ac:dyDescent="0.3">
      <c r="B2569" s="613"/>
    </row>
    <row r="2570" spans="2:2" s="575" customFormat="1" x14ac:dyDescent="0.3">
      <c r="B2570" s="613"/>
    </row>
    <row r="2571" spans="2:2" s="575" customFormat="1" x14ac:dyDescent="0.3">
      <c r="B2571" s="613"/>
    </row>
    <row r="2572" spans="2:2" s="575" customFormat="1" x14ac:dyDescent="0.3">
      <c r="B2572" s="613"/>
    </row>
    <row r="2573" spans="2:2" s="575" customFormat="1" x14ac:dyDescent="0.3">
      <c r="B2573" s="613"/>
    </row>
    <row r="2574" spans="2:2" s="575" customFormat="1" x14ac:dyDescent="0.3">
      <c r="B2574" s="613"/>
    </row>
    <row r="2575" spans="2:2" s="575" customFormat="1" x14ac:dyDescent="0.3">
      <c r="B2575" s="613"/>
    </row>
    <row r="2576" spans="2:2" s="575" customFormat="1" x14ac:dyDescent="0.3">
      <c r="B2576" s="613"/>
    </row>
    <row r="2577" spans="2:2" s="575" customFormat="1" x14ac:dyDescent="0.3">
      <c r="B2577" s="613"/>
    </row>
    <row r="2578" spans="2:2" s="575" customFormat="1" x14ac:dyDescent="0.3">
      <c r="B2578" s="613"/>
    </row>
    <row r="2579" spans="2:2" s="575" customFormat="1" x14ac:dyDescent="0.3">
      <c r="B2579" s="613"/>
    </row>
    <row r="2580" spans="2:2" s="575" customFormat="1" x14ac:dyDescent="0.3">
      <c r="B2580" s="613"/>
    </row>
    <row r="2581" spans="2:2" s="575" customFormat="1" x14ac:dyDescent="0.3">
      <c r="B2581" s="613"/>
    </row>
    <row r="2582" spans="2:2" s="575" customFormat="1" x14ac:dyDescent="0.3">
      <c r="B2582" s="613"/>
    </row>
    <row r="2583" spans="2:2" s="575" customFormat="1" x14ac:dyDescent="0.3">
      <c r="B2583" s="613"/>
    </row>
    <row r="2584" spans="2:2" s="575" customFormat="1" x14ac:dyDescent="0.3">
      <c r="B2584" s="613"/>
    </row>
    <row r="2585" spans="2:2" s="575" customFormat="1" x14ac:dyDescent="0.3">
      <c r="B2585" s="613"/>
    </row>
    <row r="2586" spans="2:2" s="575" customFormat="1" x14ac:dyDescent="0.3">
      <c r="B2586" s="613"/>
    </row>
    <row r="2587" spans="2:2" s="575" customFormat="1" x14ac:dyDescent="0.3">
      <c r="B2587" s="613"/>
    </row>
    <row r="2588" spans="2:2" s="575" customFormat="1" x14ac:dyDescent="0.3">
      <c r="B2588" s="613"/>
    </row>
    <row r="2589" spans="2:2" s="575" customFormat="1" x14ac:dyDescent="0.3">
      <c r="B2589" s="613"/>
    </row>
    <row r="2590" spans="2:2" s="575" customFormat="1" x14ac:dyDescent="0.3">
      <c r="B2590" s="613"/>
    </row>
    <row r="2591" spans="2:2" s="575" customFormat="1" x14ac:dyDescent="0.3">
      <c r="B2591" s="613"/>
    </row>
    <row r="2592" spans="2:2" s="575" customFormat="1" x14ac:dyDescent="0.3">
      <c r="B2592" s="613"/>
    </row>
    <row r="2593" spans="2:2" s="575" customFormat="1" x14ac:dyDescent="0.3">
      <c r="B2593" s="613"/>
    </row>
    <row r="2594" spans="2:2" s="575" customFormat="1" x14ac:dyDescent="0.3">
      <c r="B2594" s="613"/>
    </row>
    <row r="2595" spans="2:2" s="575" customFormat="1" x14ac:dyDescent="0.3">
      <c r="B2595" s="613"/>
    </row>
    <row r="2596" spans="2:2" s="575" customFormat="1" x14ac:dyDescent="0.3">
      <c r="B2596" s="613"/>
    </row>
    <row r="2597" spans="2:2" s="575" customFormat="1" x14ac:dyDescent="0.3">
      <c r="B2597" s="613"/>
    </row>
    <row r="2598" spans="2:2" s="575" customFormat="1" x14ac:dyDescent="0.3">
      <c r="B2598" s="613"/>
    </row>
    <row r="2599" spans="2:2" s="575" customFormat="1" x14ac:dyDescent="0.3">
      <c r="B2599" s="613"/>
    </row>
    <row r="2600" spans="2:2" s="575" customFormat="1" x14ac:dyDescent="0.3">
      <c r="B2600" s="613"/>
    </row>
    <row r="2601" spans="2:2" s="575" customFormat="1" x14ac:dyDescent="0.3">
      <c r="B2601" s="613"/>
    </row>
    <row r="2602" spans="2:2" s="575" customFormat="1" x14ac:dyDescent="0.3">
      <c r="B2602" s="613"/>
    </row>
    <row r="2603" spans="2:2" s="575" customFormat="1" x14ac:dyDescent="0.3">
      <c r="B2603" s="613"/>
    </row>
    <row r="2604" spans="2:2" s="575" customFormat="1" x14ac:dyDescent="0.3">
      <c r="B2604" s="613"/>
    </row>
    <row r="2605" spans="2:2" s="575" customFormat="1" x14ac:dyDescent="0.3">
      <c r="B2605" s="613"/>
    </row>
    <row r="2606" spans="2:2" s="575" customFormat="1" x14ac:dyDescent="0.3">
      <c r="B2606" s="613"/>
    </row>
    <row r="2607" spans="2:2" s="575" customFormat="1" x14ac:dyDescent="0.3">
      <c r="B2607" s="613"/>
    </row>
    <row r="2608" spans="2:2" s="575" customFormat="1" x14ac:dyDescent="0.3">
      <c r="B2608" s="613"/>
    </row>
    <row r="2609" spans="2:2" s="575" customFormat="1" x14ac:dyDescent="0.3">
      <c r="B2609" s="613"/>
    </row>
    <row r="2610" spans="2:2" s="575" customFormat="1" x14ac:dyDescent="0.3">
      <c r="B2610" s="613"/>
    </row>
    <row r="2611" spans="2:2" s="575" customFormat="1" x14ac:dyDescent="0.3">
      <c r="B2611" s="613"/>
    </row>
    <row r="2612" spans="2:2" s="575" customFormat="1" x14ac:dyDescent="0.3">
      <c r="B2612" s="613"/>
    </row>
    <row r="2613" spans="2:2" s="575" customFormat="1" x14ac:dyDescent="0.3">
      <c r="B2613" s="613"/>
    </row>
    <row r="2614" spans="2:2" s="575" customFormat="1" x14ac:dyDescent="0.3">
      <c r="B2614" s="613"/>
    </row>
    <row r="2615" spans="2:2" s="575" customFormat="1" x14ac:dyDescent="0.3">
      <c r="B2615" s="613"/>
    </row>
    <row r="2616" spans="2:2" s="575" customFormat="1" x14ac:dyDescent="0.3">
      <c r="B2616" s="613"/>
    </row>
    <row r="2617" spans="2:2" s="575" customFormat="1" x14ac:dyDescent="0.3">
      <c r="B2617" s="613"/>
    </row>
    <row r="2618" spans="2:2" s="575" customFormat="1" x14ac:dyDescent="0.3">
      <c r="B2618" s="613"/>
    </row>
    <row r="2619" spans="2:2" s="575" customFormat="1" x14ac:dyDescent="0.3">
      <c r="B2619" s="613"/>
    </row>
    <row r="2620" spans="2:2" s="575" customFormat="1" x14ac:dyDescent="0.3">
      <c r="B2620" s="613"/>
    </row>
    <row r="2621" spans="2:2" s="575" customFormat="1" x14ac:dyDescent="0.3">
      <c r="B2621" s="613"/>
    </row>
    <row r="2622" spans="2:2" s="575" customFormat="1" x14ac:dyDescent="0.3">
      <c r="B2622" s="613"/>
    </row>
    <row r="2623" spans="2:2" s="575" customFormat="1" x14ac:dyDescent="0.3">
      <c r="B2623" s="613"/>
    </row>
    <row r="2624" spans="2:2" s="575" customFormat="1" x14ac:dyDescent="0.3">
      <c r="B2624" s="613"/>
    </row>
    <row r="2625" spans="2:2" s="575" customFormat="1" x14ac:dyDescent="0.3">
      <c r="B2625" s="613"/>
    </row>
    <row r="2626" spans="2:2" s="575" customFormat="1" x14ac:dyDescent="0.3">
      <c r="B2626" s="613"/>
    </row>
    <row r="2627" spans="2:2" s="575" customFormat="1" x14ac:dyDescent="0.3">
      <c r="B2627" s="613"/>
    </row>
    <row r="2628" spans="2:2" s="575" customFormat="1" x14ac:dyDescent="0.3">
      <c r="B2628" s="613"/>
    </row>
    <row r="2629" spans="2:2" s="575" customFormat="1" x14ac:dyDescent="0.3">
      <c r="B2629" s="613"/>
    </row>
    <row r="2630" spans="2:2" s="575" customFormat="1" x14ac:dyDescent="0.3">
      <c r="B2630" s="613"/>
    </row>
    <row r="2631" spans="2:2" s="575" customFormat="1" x14ac:dyDescent="0.3">
      <c r="B2631" s="613"/>
    </row>
    <row r="2632" spans="2:2" s="575" customFormat="1" x14ac:dyDescent="0.3">
      <c r="B2632" s="613"/>
    </row>
    <row r="2633" spans="2:2" s="575" customFormat="1" x14ac:dyDescent="0.3">
      <c r="B2633" s="613"/>
    </row>
    <row r="2634" spans="2:2" s="575" customFormat="1" x14ac:dyDescent="0.3">
      <c r="B2634" s="613"/>
    </row>
    <row r="2635" spans="2:2" s="575" customFormat="1" x14ac:dyDescent="0.3">
      <c r="B2635" s="613"/>
    </row>
    <row r="2636" spans="2:2" s="575" customFormat="1" x14ac:dyDescent="0.3">
      <c r="B2636" s="613"/>
    </row>
    <row r="2637" spans="2:2" s="575" customFormat="1" x14ac:dyDescent="0.3">
      <c r="B2637" s="613"/>
    </row>
    <row r="2638" spans="2:2" s="575" customFormat="1" x14ac:dyDescent="0.3">
      <c r="B2638" s="613"/>
    </row>
    <row r="2639" spans="2:2" s="575" customFormat="1" x14ac:dyDescent="0.3">
      <c r="B2639" s="613"/>
    </row>
    <row r="2640" spans="2:2" s="575" customFormat="1" x14ac:dyDescent="0.3">
      <c r="B2640" s="613"/>
    </row>
    <row r="2641" spans="2:2" s="575" customFormat="1" x14ac:dyDescent="0.3">
      <c r="B2641" s="613"/>
    </row>
    <row r="2642" spans="2:2" s="575" customFormat="1" x14ac:dyDescent="0.3">
      <c r="B2642" s="613"/>
    </row>
    <row r="2643" spans="2:2" s="575" customFormat="1" x14ac:dyDescent="0.3">
      <c r="B2643" s="613"/>
    </row>
    <row r="2644" spans="2:2" s="575" customFormat="1" x14ac:dyDescent="0.3">
      <c r="B2644" s="613"/>
    </row>
    <row r="2645" spans="2:2" s="575" customFormat="1" x14ac:dyDescent="0.3">
      <c r="B2645" s="613"/>
    </row>
    <row r="2646" spans="2:2" s="575" customFormat="1" x14ac:dyDescent="0.3">
      <c r="B2646" s="613"/>
    </row>
    <row r="2647" spans="2:2" s="575" customFormat="1" x14ac:dyDescent="0.3">
      <c r="B2647" s="613"/>
    </row>
    <row r="2648" spans="2:2" s="575" customFormat="1" x14ac:dyDescent="0.3">
      <c r="B2648" s="613"/>
    </row>
    <row r="2649" spans="2:2" s="575" customFormat="1" x14ac:dyDescent="0.3">
      <c r="B2649" s="613"/>
    </row>
    <row r="2650" spans="2:2" s="575" customFormat="1" x14ac:dyDescent="0.3">
      <c r="B2650" s="613"/>
    </row>
    <row r="2651" spans="2:2" s="575" customFormat="1" x14ac:dyDescent="0.3">
      <c r="B2651" s="613"/>
    </row>
    <row r="2652" spans="2:2" s="575" customFormat="1" x14ac:dyDescent="0.3">
      <c r="B2652" s="613"/>
    </row>
    <row r="2653" spans="2:2" s="575" customFormat="1" x14ac:dyDescent="0.3">
      <c r="B2653" s="613"/>
    </row>
    <row r="2654" spans="2:2" s="575" customFormat="1" x14ac:dyDescent="0.3">
      <c r="B2654" s="613"/>
    </row>
    <row r="2655" spans="2:2" s="575" customFormat="1" x14ac:dyDescent="0.3">
      <c r="B2655" s="613"/>
    </row>
    <row r="2656" spans="2:2" s="575" customFormat="1" x14ac:dyDescent="0.3">
      <c r="B2656" s="613"/>
    </row>
    <row r="2657" spans="2:2" s="575" customFormat="1" x14ac:dyDescent="0.3">
      <c r="B2657" s="613"/>
    </row>
    <row r="2658" spans="2:2" s="575" customFormat="1" x14ac:dyDescent="0.3">
      <c r="B2658" s="613"/>
    </row>
    <row r="2659" spans="2:2" s="575" customFormat="1" x14ac:dyDescent="0.3">
      <c r="B2659" s="613"/>
    </row>
    <row r="2660" spans="2:2" s="575" customFormat="1" x14ac:dyDescent="0.3">
      <c r="B2660" s="613"/>
    </row>
    <row r="2661" spans="2:2" s="575" customFormat="1" x14ac:dyDescent="0.3">
      <c r="B2661" s="613"/>
    </row>
    <row r="2662" spans="2:2" s="575" customFormat="1" x14ac:dyDescent="0.3">
      <c r="B2662" s="613"/>
    </row>
    <row r="2663" spans="2:2" s="575" customFormat="1" x14ac:dyDescent="0.3">
      <c r="B2663" s="613"/>
    </row>
    <row r="2664" spans="2:2" s="575" customFormat="1" x14ac:dyDescent="0.3">
      <c r="B2664" s="613"/>
    </row>
    <row r="2665" spans="2:2" s="575" customFormat="1" x14ac:dyDescent="0.3">
      <c r="B2665" s="613"/>
    </row>
    <row r="2666" spans="2:2" s="575" customFormat="1" x14ac:dyDescent="0.3">
      <c r="B2666" s="613"/>
    </row>
    <row r="2667" spans="2:2" s="575" customFormat="1" x14ac:dyDescent="0.3">
      <c r="B2667" s="613"/>
    </row>
    <row r="2668" spans="2:2" s="575" customFormat="1" x14ac:dyDescent="0.3">
      <c r="B2668" s="613"/>
    </row>
    <row r="2669" spans="2:2" s="575" customFormat="1" x14ac:dyDescent="0.3">
      <c r="B2669" s="613"/>
    </row>
    <row r="2670" spans="2:2" s="575" customFormat="1" x14ac:dyDescent="0.3">
      <c r="B2670" s="613"/>
    </row>
    <row r="2671" spans="2:2" s="575" customFormat="1" x14ac:dyDescent="0.3">
      <c r="B2671" s="613"/>
    </row>
    <row r="2672" spans="2:2" s="575" customFormat="1" x14ac:dyDescent="0.3">
      <c r="B2672" s="613"/>
    </row>
    <row r="2673" spans="2:2" s="575" customFormat="1" x14ac:dyDescent="0.3">
      <c r="B2673" s="613"/>
    </row>
    <row r="2674" spans="2:2" s="575" customFormat="1" x14ac:dyDescent="0.3">
      <c r="B2674" s="613"/>
    </row>
    <row r="2675" spans="2:2" s="575" customFormat="1" x14ac:dyDescent="0.3">
      <c r="B2675" s="613"/>
    </row>
    <row r="2676" spans="2:2" s="575" customFormat="1" x14ac:dyDescent="0.3">
      <c r="B2676" s="613"/>
    </row>
    <row r="2677" spans="2:2" s="575" customFormat="1" x14ac:dyDescent="0.3">
      <c r="B2677" s="613"/>
    </row>
    <row r="2678" spans="2:2" s="575" customFormat="1" x14ac:dyDescent="0.3">
      <c r="B2678" s="613"/>
    </row>
    <row r="2679" spans="2:2" s="575" customFormat="1" x14ac:dyDescent="0.3">
      <c r="B2679" s="613"/>
    </row>
    <row r="2680" spans="2:2" s="575" customFormat="1" x14ac:dyDescent="0.3">
      <c r="B2680" s="613"/>
    </row>
    <row r="2681" spans="2:2" s="575" customFormat="1" x14ac:dyDescent="0.3">
      <c r="B2681" s="613"/>
    </row>
    <row r="2682" spans="2:2" s="575" customFormat="1" x14ac:dyDescent="0.3">
      <c r="B2682" s="613"/>
    </row>
    <row r="2683" spans="2:2" s="575" customFormat="1" x14ac:dyDescent="0.3">
      <c r="B2683" s="613"/>
    </row>
    <row r="2684" spans="2:2" s="575" customFormat="1" x14ac:dyDescent="0.3">
      <c r="B2684" s="613"/>
    </row>
    <row r="2685" spans="2:2" s="575" customFormat="1" x14ac:dyDescent="0.3">
      <c r="B2685" s="613"/>
    </row>
    <row r="2686" spans="2:2" s="575" customFormat="1" x14ac:dyDescent="0.3">
      <c r="B2686" s="613"/>
    </row>
    <row r="2687" spans="2:2" s="575" customFormat="1" x14ac:dyDescent="0.3">
      <c r="B2687" s="613"/>
    </row>
    <row r="2688" spans="2:2" s="575" customFormat="1" x14ac:dyDescent="0.3">
      <c r="B2688" s="613"/>
    </row>
    <row r="2689" spans="2:2" s="575" customFormat="1" x14ac:dyDescent="0.3">
      <c r="B2689" s="613"/>
    </row>
    <row r="2690" spans="2:2" s="575" customFormat="1" x14ac:dyDescent="0.3">
      <c r="B2690" s="613"/>
    </row>
    <row r="2691" spans="2:2" s="575" customFormat="1" x14ac:dyDescent="0.3">
      <c r="B2691" s="613"/>
    </row>
    <row r="2692" spans="2:2" s="575" customFormat="1" x14ac:dyDescent="0.3">
      <c r="B2692" s="613"/>
    </row>
    <row r="2693" spans="2:2" s="575" customFormat="1" x14ac:dyDescent="0.3">
      <c r="B2693" s="613"/>
    </row>
    <row r="2694" spans="2:2" s="575" customFormat="1" x14ac:dyDescent="0.3">
      <c r="B2694" s="613"/>
    </row>
    <row r="2695" spans="2:2" s="575" customFormat="1" x14ac:dyDescent="0.3">
      <c r="B2695" s="613"/>
    </row>
    <row r="2696" spans="2:2" s="575" customFormat="1" x14ac:dyDescent="0.3">
      <c r="B2696" s="613"/>
    </row>
    <row r="2697" spans="2:2" s="575" customFormat="1" x14ac:dyDescent="0.3">
      <c r="B2697" s="613"/>
    </row>
    <row r="2698" spans="2:2" s="575" customFormat="1" x14ac:dyDescent="0.3">
      <c r="B2698" s="613"/>
    </row>
    <row r="2699" spans="2:2" s="575" customFormat="1" x14ac:dyDescent="0.3">
      <c r="B2699" s="613"/>
    </row>
    <row r="2700" spans="2:2" s="575" customFormat="1" x14ac:dyDescent="0.3">
      <c r="B2700" s="613"/>
    </row>
    <row r="2701" spans="2:2" s="575" customFormat="1" x14ac:dyDescent="0.3">
      <c r="B2701" s="613"/>
    </row>
    <row r="2702" spans="2:2" s="575" customFormat="1" x14ac:dyDescent="0.3">
      <c r="B2702" s="613"/>
    </row>
    <row r="2703" spans="2:2" s="575" customFormat="1" x14ac:dyDescent="0.3">
      <c r="B2703" s="613"/>
    </row>
    <row r="2704" spans="2:2" s="575" customFormat="1" x14ac:dyDescent="0.3">
      <c r="B2704" s="613"/>
    </row>
    <row r="2705" spans="2:2" s="575" customFormat="1" x14ac:dyDescent="0.3">
      <c r="B2705" s="613"/>
    </row>
    <row r="2706" spans="2:2" s="575" customFormat="1" x14ac:dyDescent="0.3">
      <c r="B2706" s="613"/>
    </row>
    <row r="2707" spans="2:2" s="575" customFormat="1" x14ac:dyDescent="0.3">
      <c r="B2707" s="613"/>
    </row>
    <row r="2708" spans="2:2" s="575" customFormat="1" x14ac:dyDescent="0.3">
      <c r="B2708" s="613"/>
    </row>
    <row r="2709" spans="2:2" s="575" customFormat="1" x14ac:dyDescent="0.3">
      <c r="B2709" s="613"/>
    </row>
    <row r="2710" spans="2:2" s="575" customFormat="1" x14ac:dyDescent="0.3">
      <c r="B2710" s="613"/>
    </row>
    <row r="2711" spans="2:2" s="575" customFormat="1" x14ac:dyDescent="0.3">
      <c r="B2711" s="613"/>
    </row>
    <row r="2712" spans="2:2" s="575" customFormat="1" x14ac:dyDescent="0.3">
      <c r="B2712" s="613"/>
    </row>
    <row r="2713" spans="2:2" s="575" customFormat="1" x14ac:dyDescent="0.3">
      <c r="B2713" s="613"/>
    </row>
    <row r="2714" spans="2:2" s="575" customFormat="1" x14ac:dyDescent="0.3">
      <c r="B2714" s="613"/>
    </row>
    <row r="2715" spans="2:2" s="575" customFormat="1" x14ac:dyDescent="0.3">
      <c r="B2715" s="613"/>
    </row>
    <row r="2716" spans="2:2" s="575" customFormat="1" x14ac:dyDescent="0.3">
      <c r="B2716" s="613"/>
    </row>
    <row r="2717" spans="2:2" s="575" customFormat="1" x14ac:dyDescent="0.3">
      <c r="B2717" s="613"/>
    </row>
    <row r="2718" spans="2:2" s="575" customFormat="1" x14ac:dyDescent="0.3">
      <c r="B2718" s="613"/>
    </row>
    <row r="2719" spans="2:2" s="575" customFormat="1" x14ac:dyDescent="0.3">
      <c r="B2719" s="613"/>
    </row>
    <row r="2720" spans="2:2" s="575" customFormat="1" x14ac:dyDescent="0.3">
      <c r="B2720" s="613"/>
    </row>
    <row r="2721" spans="2:2" s="575" customFormat="1" x14ac:dyDescent="0.3">
      <c r="B2721" s="613"/>
    </row>
    <row r="2722" spans="2:2" s="575" customFormat="1" x14ac:dyDescent="0.3">
      <c r="B2722" s="613"/>
    </row>
    <row r="2723" spans="2:2" s="575" customFormat="1" x14ac:dyDescent="0.3">
      <c r="B2723" s="613"/>
    </row>
    <row r="2724" spans="2:2" s="575" customFormat="1" x14ac:dyDescent="0.3">
      <c r="B2724" s="613"/>
    </row>
    <row r="2725" spans="2:2" s="575" customFormat="1" x14ac:dyDescent="0.3">
      <c r="B2725" s="613"/>
    </row>
    <row r="2726" spans="2:2" s="575" customFormat="1" x14ac:dyDescent="0.3">
      <c r="B2726" s="613"/>
    </row>
    <row r="2727" spans="2:2" s="575" customFormat="1" x14ac:dyDescent="0.3">
      <c r="B2727" s="613"/>
    </row>
    <row r="2728" spans="2:2" s="575" customFormat="1" x14ac:dyDescent="0.3">
      <c r="B2728" s="613"/>
    </row>
    <row r="2729" spans="2:2" s="575" customFormat="1" x14ac:dyDescent="0.3">
      <c r="B2729" s="613"/>
    </row>
    <row r="2730" spans="2:2" s="575" customFormat="1" x14ac:dyDescent="0.3">
      <c r="B2730" s="613"/>
    </row>
    <row r="2731" spans="2:2" s="575" customFormat="1" x14ac:dyDescent="0.3">
      <c r="B2731" s="613"/>
    </row>
    <row r="2732" spans="2:2" s="575" customFormat="1" x14ac:dyDescent="0.3">
      <c r="B2732" s="613"/>
    </row>
    <row r="2733" spans="2:2" s="575" customFormat="1" x14ac:dyDescent="0.3">
      <c r="B2733" s="613"/>
    </row>
    <row r="2734" spans="2:2" s="575" customFormat="1" x14ac:dyDescent="0.3">
      <c r="B2734" s="613"/>
    </row>
    <row r="2735" spans="2:2" s="575" customFormat="1" x14ac:dyDescent="0.3">
      <c r="B2735" s="613"/>
    </row>
    <row r="2736" spans="2:2" s="575" customFormat="1" x14ac:dyDescent="0.3">
      <c r="B2736" s="613"/>
    </row>
    <row r="2737" spans="2:2" s="575" customFormat="1" x14ac:dyDescent="0.3">
      <c r="B2737" s="613"/>
    </row>
    <row r="2738" spans="2:2" s="575" customFormat="1" x14ac:dyDescent="0.3">
      <c r="B2738" s="613"/>
    </row>
    <row r="2739" spans="2:2" s="575" customFormat="1" x14ac:dyDescent="0.3">
      <c r="B2739" s="613"/>
    </row>
    <row r="2740" spans="2:2" s="575" customFormat="1" x14ac:dyDescent="0.3">
      <c r="B2740" s="613"/>
    </row>
    <row r="2741" spans="2:2" s="575" customFormat="1" x14ac:dyDescent="0.3">
      <c r="B2741" s="613"/>
    </row>
    <row r="2742" spans="2:2" s="575" customFormat="1" x14ac:dyDescent="0.3">
      <c r="B2742" s="613"/>
    </row>
    <row r="2743" spans="2:2" s="575" customFormat="1" x14ac:dyDescent="0.3">
      <c r="B2743" s="613"/>
    </row>
    <row r="2744" spans="2:2" s="575" customFormat="1" x14ac:dyDescent="0.3">
      <c r="B2744" s="613"/>
    </row>
    <row r="2745" spans="2:2" s="575" customFormat="1" x14ac:dyDescent="0.3">
      <c r="B2745" s="613"/>
    </row>
    <row r="2746" spans="2:2" s="575" customFormat="1" x14ac:dyDescent="0.3">
      <c r="B2746" s="613"/>
    </row>
    <row r="2747" spans="2:2" s="575" customFormat="1" x14ac:dyDescent="0.3">
      <c r="B2747" s="613"/>
    </row>
    <row r="2748" spans="2:2" s="575" customFormat="1" x14ac:dyDescent="0.3">
      <c r="B2748" s="613"/>
    </row>
    <row r="2749" spans="2:2" s="575" customFormat="1" x14ac:dyDescent="0.3">
      <c r="B2749" s="613"/>
    </row>
    <row r="2750" spans="2:2" s="575" customFormat="1" x14ac:dyDescent="0.3">
      <c r="B2750" s="613"/>
    </row>
    <row r="2751" spans="2:2" s="575" customFormat="1" x14ac:dyDescent="0.3">
      <c r="B2751" s="613"/>
    </row>
    <row r="2752" spans="2:2" s="575" customFormat="1" x14ac:dyDescent="0.3">
      <c r="B2752" s="613"/>
    </row>
    <row r="2753" spans="2:2" s="575" customFormat="1" x14ac:dyDescent="0.3">
      <c r="B2753" s="613"/>
    </row>
    <row r="2754" spans="2:2" s="575" customFormat="1" x14ac:dyDescent="0.3">
      <c r="B2754" s="613"/>
    </row>
    <row r="2755" spans="2:2" s="575" customFormat="1" x14ac:dyDescent="0.3">
      <c r="B2755" s="613"/>
    </row>
    <row r="2756" spans="2:2" s="575" customFormat="1" x14ac:dyDescent="0.3">
      <c r="B2756" s="613"/>
    </row>
    <row r="2757" spans="2:2" s="575" customFormat="1" x14ac:dyDescent="0.3">
      <c r="B2757" s="613"/>
    </row>
    <row r="2758" spans="2:2" s="575" customFormat="1" x14ac:dyDescent="0.3">
      <c r="B2758" s="613"/>
    </row>
    <row r="2759" spans="2:2" s="575" customFormat="1" x14ac:dyDescent="0.3">
      <c r="B2759" s="613"/>
    </row>
    <row r="2760" spans="2:2" s="575" customFormat="1" x14ac:dyDescent="0.3">
      <c r="B2760" s="613"/>
    </row>
    <row r="2761" spans="2:2" s="575" customFormat="1" x14ac:dyDescent="0.3">
      <c r="B2761" s="613"/>
    </row>
    <row r="2762" spans="2:2" s="575" customFormat="1" x14ac:dyDescent="0.3">
      <c r="B2762" s="613"/>
    </row>
    <row r="2763" spans="2:2" s="575" customFormat="1" x14ac:dyDescent="0.3">
      <c r="B2763" s="613"/>
    </row>
    <row r="2764" spans="2:2" s="575" customFormat="1" x14ac:dyDescent="0.3">
      <c r="B2764" s="613"/>
    </row>
    <row r="2765" spans="2:2" s="575" customFormat="1" x14ac:dyDescent="0.3">
      <c r="B2765" s="613"/>
    </row>
    <row r="2766" spans="2:2" s="575" customFormat="1" x14ac:dyDescent="0.3">
      <c r="B2766" s="613"/>
    </row>
    <row r="2767" spans="2:2" s="575" customFormat="1" x14ac:dyDescent="0.3">
      <c r="B2767" s="613"/>
    </row>
    <row r="2768" spans="2:2" s="575" customFormat="1" x14ac:dyDescent="0.3">
      <c r="B2768" s="613"/>
    </row>
    <row r="2769" spans="2:2" s="575" customFormat="1" x14ac:dyDescent="0.3">
      <c r="B2769" s="613"/>
    </row>
    <row r="2770" spans="2:2" s="575" customFormat="1" x14ac:dyDescent="0.3">
      <c r="B2770" s="613"/>
    </row>
    <row r="2771" spans="2:2" s="575" customFormat="1" x14ac:dyDescent="0.3">
      <c r="B2771" s="613"/>
    </row>
    <row r="2772" spans="2:2" s="575" customFormat="1" x14ac:dyDescent="0.3">
      <c r="B2772" s="613"/>
    </row>
    <row r="2773" spans="2:2" s="575" customFormat="1" x14ac:dyDescent="0.3">
      <c r="B2773" s="613"/>
    </row>
    <row r="2774" spans="2:2" s="575" customFormat="1" x14ac:dyDescent="0.3">
      <c r="B2774" s="613"/>
    </row>
    <row r="2775" spans="2:2" s="575" customFormat="1" x14ac:dyDescent="0.3">
      <c r="B2775" s="613"/>
    </row>
    <row r="2776" spans="2:2" s="575" customFormat="1" x14ac:dyDescent="0.3">
      <c r="B2776" s="613"/>
    </row>
    <row r="2777" spans="2:2" s="575" customFormat="1" x14ac:dyDescent="0.3">
      <c r="B2777" s="613"/>
    </row>
    <row r="2778" spans="2:2" s="575" customFormat="1" x14ac:dyDescent="0.3">
      <c r="B2778" s="613"/>
    </row>
    <row r="2779" spans="2:2" s="575" customFormat="1" x14ac:dyDescent="0.3">
      <c r="B2779" s="613"/>
    </row>
    <row r="2780" spans="2:2" s="575" customFormat="1" x14ac:dyDescent="0.3">
      <c r="B2780" s="613"/>
    </row>
    <row r="2781" spans="2:2" s="575" customFormat="1" x14ac:dyDescent="0.3">
      <c r="B2781" s="613"/>
    </row>
    <row r="2782" spans="2:2" s="575" customFormat="1" x14ac:dyDescent="0.3">
      <c r="B2782" s="613"/>
    </row>
    <row r="2783" spans="2:2" s="575" customFormat="1" x14ac:dyDescent="0.3">
      <c r="B2783" s="613"/>
    </row>
    <row r="2784" spans="2:2" s="575" customFormat="1" x14ac:dyDescent="0.3">
      <c r="B2784" s="613"/>
    </row>
    <row r="2785" spans="2:2" s="575" customFormat="1" x14ac:dyDescent="0.3">
      <c r="B2785" s="613"/>
    </row>
    <row r="2786" spans="2:2" s="575" customFormat="1" x14ac:dyDescent="0.3">
      <c r="B2786" s="613"/>
    </row>
    <row r="2787" spans="2:2" s="575" customFormat="1" x14ac:dyDescent="0.3">
      <c r="B2787" s="613"/>
    </row>
    <row r="2788" spans="2:2" s="575" customFormat="1" x14ac:dyDescent="0.3">
      <c r="B2788" s="613"/>
    </row>
    <row r="2789" spans="2:2" s="575" customFormat="1" x14ac:dyDescent="0.3">
      <c r="B2789" s="613"/>
    </row>
    <row r="2790" spans="2:2" s="575" customFormat="1" x14ac:dyDescent="0.3">
      <c r="B2790" s="613"/>
    </row>
    <row r="2791" spans="2:2" s="575" customFormat="1" x14ac:dyDescent="0.3">
      <c r="B2791" s="613"/>
    </row>
    <row r="2792" spans="2:2" s="575" customFormat="1" x14ac:dyDescent="0.3">
      <c r="B2792" s="613"/>
    </row>
    <row r="2793" spans="2:2" s="575" customFormat="1" x14ac:dyDescent="0.3">
      <c r="B2793" s="613"/>
    </row>
    <row r="2794" spans="2:2" s="575" customFormat="1" x14ac:dyDescent="0.3">
      <c r="B2794" s="613"/>
    </row>
    <row r="2795" spans="2:2" s="575" customFormat="1" x14ac:dyDescent="0.3">
      <c r="B2795" s="613"/>
    </row>
    <row r="2796" spans="2:2" s="575" customFormat="1" x14ac:dyDescent="0.3">
      <c r="B2796" s="613"/>
    </row>
    <row r="2797" spans="2:2" s="575" customFormat="1" x14ac:dyDescent="0.3">
      <c r="B2797" s="613"/>
    </row>
    <row r="2798" spans="2:2" s="575" customFormat="1" x14ac:dyDescent="0.3">
      <c r="B2798" s="613"/>
    </row>
    <row r="2799" spans="2:2" s="575" customFormat="1" x14ac:dyDescent="0.3">
      <c r="B2799" s="613"/>
    </row>
    <row r="2800" spans="2:2" s="575" customFormat="1" x14ac:dyDescent="0.3">
      <c r="B2800" s="613"/>
    </row>
    <row r="2801" spans="2:2" s="575" customFormat="1" x14ac:dyDescent="0.3">
      <c r="B2801" s="613"/>
    </row>
    <row r="2802" spans="2:2" s="575" customFormat="1" x14ac:dyDescent="0.3">
      <c r="B2802" s="613"/>
    </row>
    <row r="2803" spans="2:2" s="575" customFormat="1" x14ac:dyDescent="0.3">
      <c r="B2803" s="613"/>
    </row>
    <row r="2804" spans="2:2" s="575" customFormat="1" x14ac:dyDescent="0.3">
      <c r="B2804" s="613"/>
    </row>
    <row r="2805" spans="2:2" s="575" customFormat="1" x14ac:dyDescent="0.3">
      <c r="B2805" s="613"/>
    </row>
    <row r="2806" spans="2:2" s="575" customFormat="1" x14ac:dyDescent="0.3">
      <c r="B2806" s="613"/>
    </row>
    <row r="2807" spans="2:2" s="575" customFormat="1" x14ac:dyDescent="0.3">
      <c r="B2807" s="613"/>
    </row>
    <row r="2808" spans="2:2" s="575" customFormat="1" x14ac:dyDescent="0.3">
      <c r="B2808" s="613"/>
    </row>
    <row r="2809" spans="2:2" s="575" customFormat="1" x14ac:dyDescent="0.3">
      <c r="B2809" s="613"/>
    </row>
    <row r="2810" spans="2:2" s="575" customFormat="1" x14ac:dyDescent="0.3">
      <c r="B2810" s="613"/>
    </row>
    <row r="2811" spans="2:2" s="575" customFormat="1" x14ac:dyDescent="0.3">
      <c r="B2811" s="613"/>
    </row>
    <row r="2812" spans="2:2" s="575" customFormat="1" x14ac:dyDescent="0.3">
      <c r="B2812" s="613"/>
    </row>
    <row r="2813" spans="2:2" s="575" customFormat="1" x14ac:dyDescent="0.3">
      <c r="B2813" s="613"/>
    </row>
    <row r="2814" spans="2:2" s="575" customFormat="1" x14ac:dyDescent="0.3">
      <c r="B2814" s="613"/>
    </row>
    <row r="2815" spans="2:2" s="575" customFormat="1" x14ac:dyDescent="0.3">
      <c r="B2815" s="613"/>
    </row>
    <row r="2816" spans="2:2" s="575" customFormat="1" x14ac:dyDescent="0.3">
      <c r="B2816" s="613"/>
    </row>
    <row r="2817" spans="2:2" s="575" customFormat="1" x14ac:dyDescent="0.3">
      <c r="B2817" s="613"/>
    </row>
    <row r="2818" spans="2:2" s="575" customFormat="1" x14ac:dyDescent="0.3">
      <c r="B2818" s="613"/>
    </row>
    <row r="2819" spans="2:2" s="575" customFormat="1" x14ac:dyDescent="0.3">
      <c r="B2819" s="613"/>
    </row>
    <row r="2820" spans="2:2" s="575" customFormat="1" x14ac:dyDescent="0.3">
      <c r="B2820" s="613"/>
    </row>
    <row r="2821" spans="2:2" s="575" customFormat="1" x14ac:dyDescent="0.3">
      <c r="B2821" s="613"/>
    </row>
    <row r="2822" spans="2:2" s="575" customFormat="1" x14ac:dyDescent="0.3">
      <c r="B2822" s="613"/>
    </row>
    <row r="2823" spans="2:2" s="575" customFormat="1" x14ac:dyDescent="0.3">
      <c r="B2823" s="613"/>
    </row>
    <row r="2824" spans="2:2" s="575" customFormat="1" x14ac:dyDescent="0.3">
      <c r="B2824" s="613"/>
    </row>
    <row r="2825" spans="2:2" s="575" customFormat="1" x14ac:dyDescent="0.3">
      <c r="B2825" s="613"/>
    </row>
    <row r="2826" spans="2:2" s="575" customFormat="1" x14ac:dyDescent="0.3">
      <c r="B2826" s="613"/>
    </row>
    <row r="2827" spans="2:2" s="575" customFormat="1" x14ac:dyDescent="0.3">
      <c r="B2827" s="613"/>
    </row>
    <row r="2828" spans="2:2" s="575" customFormat="1" x14ac:dyDescent="0.3">
      <c r="B2828" s="613"/>
    </row>
    <row r="2829" spans="2:2" s="575" customFormat="1" x14ac:dyDescent="0.3">
      <c r="B2829" s="613"/>
    </row>
    <row r="2830" spans="2:2" s="575" customFormat="1" x14ac:dyDescent="0.3">
      <c r="B2830" s="613"/>
    </row>
    <row r="2831" spans="2:2" s="575" customFormat="1" x14ac:dyDescent="0.3">
      <c r="B2831" s="613"/>
    </row>
    <row r="2832" spans="2:2" s="575" customFormat="1" x14ac:dyDescent="0.3">
      <c r="B2832" s="613"/>
    </row>
    <row r="2833" spans="2:2" s="575" customFormat="1" x14ac:dyDescent="0.3">
      <c r="B2833" s="613"/>
    </row>
    <row r="2834" spans="2:2" s="575" customFormat="1" x14ac:dyDescent="0.3">
      <c r="B2834" s="613"/>
    </row>
    <row r="2835" spans="2:2" s="575" customFormat="1" x14ac:dyDescent="0.3">
      <c r="B2835" s="613"/>
    </row>
    <row r="2836" spans="2:2" s="575" customFormat="1" x14ac:dyDescent="0.3">
      <c r="B2836" s="613"/>
    </row>
    <row r="2837" spans="2:2" s="575" customFormat="1" x14ac:dyDescent="0.3">
      <c r="B2837" s="613"/>
    </row>
    <row r="2838" spans="2:2" s="575" customFormat="1" x14ac:dyDescent="0.3">
      <c r="B2838" s="613"/>
    </row>
    <row r="2839" spans="2:2" s="575" customFormat="1" x14ac:dyDescent="0.3">
      <c r="B2839" s="613"/>
    </row>
    <row r="2840" spans="2:2" s="575" customFormat="1" x14ac:dyDescent="0.3">
      <c r="B2840" s="613"/>
    </row>
    <row r="2841" spans="2:2" s="575" customFormat="1" x14ac:dyDescent="0.3">
      <c r="B2841" s="613"/>
    </row>
    <row r="2842" spans="2:2" s="575" customFormat="1" x14ac:dyDescent="0.3">
      <c r="B2842" s="613"/>
    </row>
    <row r="2843" spans="2:2" s="575" customFormat="1" x14ac:dyDescent="0.3">
      <c r="B2843" s="613"/>
    </row>
    <row r="2844" spans="2:2" s="575" customFormat="1" x14ac:dyDescent="0.3">
      <c r="B2844" s="613"/>
    </row>
    <row r="2845" spans="2:2" s="575" customFormat="1" x14ac:dyDescent="0.3">
      <c r="B2845" s="613"/>
    </row>
    <row r="2846" spans="2:2" s="575" customFormat="1" x14ac:dyDescent="0.3">
      <c r="B2846" s="613"/>
    </row>
    <row r="2847" spans="2:2" s="575" customFormat="1" x14ac:dyDescent="0.3">
      <c r="B2847" s="613"/>
    </row>
    <row r="2848" spans="2:2" s="575" customFormat="1" x14ac:dyDescent="0.3">
      <c r="B2848" s="613"/>
    </row>
    <row r="2849" spans="2:2" s="575" customFormat="1" x14ac:dyDescent="0.3">
      <c r="B2849" s="613"/>
    </row>
    <row r="2850" spans="2:2" s="575" customFormat="1" x14ac:dyDescent="0.3">
      <c r="B2850" s="613"/>
    </row>
    <row r="2851" spans="2:2" s="575" customFormat="1" x14ac:dyDescent="0.3">
      <c r="B2851" s="613"/>
    </row>
    <row r="2852" spans="2:2" s="575" customFormat="1" x14ac:dyDescent="0.3">
      <c r="B2852" s="613"/>
    </row>
    <row r="2853" spans="2:2" s="575" customFormat="1" x14ac:dyDescent="0.3">
      <c r="B2853" s="613"/>
    </row>
    <row r="2854" spans="2:2" s="575" customFormat="1" x14ac:dyDescent="0.3">
      <c r="B2854" s="613"/>
    </row>
    <row r="2855" spans="2:2" s="575" customFormat="1" x14ac:dyDescent="0.3">
      <c r="B2855" s="613"/>
    </row>
    <row r="2856" spans="2:2" s="575" customFormat="1" x14ac:dyDescent="0.3">
      <c r="B2856" s="613"/>
    </row>
    <row r="2857" spans="2:2" s="575" customFormat="1" x14ac:dyDescent="0.3">
      <c r="B2857" s="613"/>
    </row>
    <row r="2858" spans="2:2" s="575" customFormat="1" x14ac:dyDescent="0.3">
      <c r="B2858" s="613"/>
    </row>
    <row r="2859" spans="2:2" s="575" customFormat="1" x14ac:dyDescent="0.3">
      <c r="B2859" s="613"/>
    </row>
    <row r="2860" spans="2:2" s="575" customFormat="1" x14ac:dyDescent="0.3">
      <c r="B2860" s="613"/>
    </row>
    <row r="2861" spans="2:2" s="575" customFormat="1" x14ac:dyDescent="0.3">
      <c r="B2861" s="613"/>
    </row>
    <row r="2862" spans="2:2" s="575" customFormat="1" x14ac:dyDescent="0.3">
      <c r="B2862" s="613"/>
    </row>
    <row r="2863" spans="2:2" s="575" customFormat="1" x14ac:dyDescent="0.3">
      <c r="B2863" s="613"/>
    </row>
    <row r="2864" spans="2:2" s="575" customFormat="1" x14ac:dyDescent="0.3">
      <c r="B2864" s="613"/>
    </row>
    <row r="2865" spans="2:2" s="575" customFormat="1" x14ac:dyDescent="0.3">
      <c r="B2865" s="613"/>
    </row>
    <row r="2866" spans="2:2" s="575" customFormat="1" x14ac:dyDescent="0.3">
      <c r="B2866" s="613"/>
    </row>
    <row r="2867" spans="2:2" s="575" customFormat="1" x14ac:dyDescent="0.3">
      <c r="B2867" s="613"/>
    </row>
    <row r="2868" spans="2:2" s="575" customFormat="1" x14ac:dyDescent="0.3">
      <c r="B2868" s="613"/>
    </row>
    <row r="2869" spans="2:2" s="575" customFormat="1" x14ac:dyDescent="0.3">
      <c r="B2869" s="613"/>
    </row>
    <row r="2870" spans="2:2" s="575" customFormat="1" x14ac:dyDescent="0.3">
      <c r="B2870" s="613"/>
    </row>
    <row r="2871" spans="2:2" s="575" customFormat="1" x14ac:dyDescent="0.3">
      <c r="B2871" s="613"/>
    </row>
    <row r="2872" spans="2:2" s="575" customFormat="1" x14ac:dyDescent="0.3">
      <c r="B2872" s="613"/>
    </row>
    <row r="2873" spans="2:2" s="575" customFormat="1" x14ac:dyDescent="0.3">
      <c r="B2873" s="613"/>
    </row>
    <row r="2874" spans="2:2" s="575" customFormat="1" x14ac:dyDescent="0.3">
      <c r="B2874" s="613"/>
    </row>
    <row r="2875" spans="2:2" s="575" customFormat="1" x14ac:dyDescent="0.3">
      <c r="B2875" s="613"/>
    </row>
    <row r="2876" spans="2:2" s="575" customFormat="1" x14ac:dyDescent="0.3">
      <c r="B2876" s="613"/>
    </row>
    <row r="2877" spans="2:2" s="575" customFormat="1" x14ac:dyDescent="0.3">
      <c r="B2877" s="613"/>
    </row>
    <row r="2878" spans="2:2" s="575" customFormat="1" x14ac:dyDescent="0.3">
      <c r="B2878" s="613"/>
    </row>
    <row r="2879" spans="2:2" s="575" customFormat="1" x14ac:dyDescent="0.3">
      <c r="B2879" s="613"/>
    </row>
    <row r="2880" spans="2:2" s="575" customFormat="1" x14ac:dyDescent="0.3">
      <c r="B2880" s="613"/>
    </row>
    <row r="2881" spans="2:2" s="575" customFormat="1" x14ac:dyDescent="0.3">
      <c r="B2881" s="613"/>
    </row>
    <row r="2882" spans="2:2" s="575" customFormat="1" x14ac:dyDescent="0.3">
      <c r="B2882" s="613"/>
    </row>
    <row r="2883" spans="2:2" s="575" customFormat="1" x14ac:dyDescent="0.3">
      <c r="B2883" s="613"/>
    </row>
    <row r="2884" spans="2:2" s="575" customFormat="1" x14ac:dyDescent="0.3">
      <c r="B2884" s="613"/>
    </row>
    <row r="2885" spans="2:2" s="575" customFormat="1" x14ac:dyDescent="0.3">
      <c r="B2885" s="613"/>
    </row>
    <row r="2886" spans="2:2" s="575" customFormat="1" x14ac:dyDescent="0.3">
      <c r="B2886" s="613"/>
    </row>
    <row r="2887" spans="2:2" s="575" customFormat="1" x14ac:dyDescent="0.3">
      <c r="B2887" s="613"/>
    </row>
    <row r="2888" spans="2:2" s="575" customFormat="1" x14ac:dyDescent="0.3">
      <c r="B2888" s="613"/>
    </row>
    <row r="2889" spans="2:2" s="575" customFormat="1" x14ac:dyDescent="0.3">
      <c r="B2889" s="613"/>
    </row>
    <row r="2890" spans="2:2" s="575" customFormat="1" x14ac:dyDescent="0.3">
      <c r="B2890" s="613"/>
    </row>
    <row r="2891" spans="2:2" s="575" customFormat="1" x14ac:dyDescent="0.3">
      <c r="B2891" s="613"/>
    </row>
    <row r="2892" spans="2:2" s="575" customFormat="1" x14ac:dyDescent="0.3">
      <c r="B2892" s="613"/>
    </row>
    <row r="2893" spans="2:2" s="575" customFormat="1" x14ac:dyDescent="0.3">
      <c r="B2893" s="613"/>
    </row>
    <row r="2894" spans="2:2" s="575" customFormat="1" x14ac:dyDescent="0.3">
      <c r="B2894" s="613"/>
    </row>
    <row r="2895" spans="2:2" s="575" customFormat="1" x14ac:dyDescent="0.3">
      <c r="B2895" s="613"/>
    </row>
    <row r="2896" spans="2:2" s="575" customFormat="1" x14ac:dyDescent="0.3">
      <c r="B2896" s="613"/>
    </row>
    <row r="2897" spans="2:2" s="575" customFormat="1" x14ac:dyDescent="0.3">
      <c r="B2897" s="613"/>
    </row>
    <row r="2898" spans="2:2" s="575" customFormat="1" x14ac:dyDescent="0.3">
      <c r="B2898" s="613"/>
    </row>
    <row r="2899" spans="2:2" s="575" customFormat="1" x14ac:dyDescent="0.3">
      <c r="B2899" s="613"/>
    </row>
    <row r="2900" spans="2:2" s="575" customFormat="1" x14ac:dyDescent="0.3">
      <c r="B2900" s="613"/>
    </row>
    <row r="2901" spans="2:2" s="575" customFormat="1" x14ac:dyDescent="0.3">
      <c r="B2901" s="613"/>
    </row>
    <row r="2902" spans="2:2" s="575" customFormat="1" x14ac:dyDescent="0.3">
      <c r="B2902" s="613"/>
    </row>
    <row r="2903" spans="2:2" s="575" customFormat="1" x14ac:dyDescent="0.3">
      <c r="B2903" s="613"/>
    </row>
    <row r="2904" spans="2:2" s="575" customFormat="1" x14ac:dyDescent="0.3">
      <c r="B2904" s="613"/>
    </row>
    <row r="2905" spans="2:2" s="575" customFormat="1" x14ac:dyDescent="0.3">
      <c r="B2905" s="613"/>
    </row>
    <row r="2906" spans="2:2" s="575" customFormat="1" x14ac:dyDescent="0.3">
      <c r="B2906" s="613"/>
    </row>
    <row r="2907" spans="2:2" s="575" customFormat="1" x14ac:dyDescent="0.3">
      <c r="B2907" s="613"/>
    </row>
    <row r="2908" spans="2:2" s="575" customFormat="1" x14ac:dyDescent="0.3">
      <c r="B2908" s="613"/>
    </row>
    <row r="2909" spans="2:2" s="575" customFormat="1" x14ac:dyDescent="0.3">
      <c r="B2909" s="613"/>
    </row>
    <row r="2910" spans="2:2" s="575" customFormat="1" x14ac:dyDescent="0.3">
      <c r="B2910" s="613"/>
    </row>
    <row r="2911" spans="2:2" s="575" customFormat="1" x14ac:dyDescent="0.3">
      <c r="B2911" s="613"/>
    </row>
    <row r="2912" spans="2:2" s="575" customFormat="1" x14ac:dyDescent="0.3">
      <c r="B2912" s="613"/>
    </row>
    <row r="2913" spans="2:2" s="575" customFormat="1" x14ac:dyDescent="0.3">
      <c r="B2913" s="613"/>
    </row>
    <row r="2914" spans="2:2" s="575" customFormat="1" x14ac:dyDescent="0.3">
      <c r="B2914" s="613"/>
    </row>
    <row r="2915" spans="2:2" s="575" customFormat="1" x14ac:dyDescent="0.3">
      <c r="B2915" s="613"/>
    </row>
    <row r="2916" spans="2:2" s="575" customFormat="1" x14ac:dyDescent="0.3">
      <c r="B2916" s="613"/>
    </row>
    <row r="2917" spans="2:2" s="575" customFormat="1" x14ac:dyDescent="0.3">
      <c r="B2917" s="613"/>
    </row>
    <row r="2918" spans="2:2" s="575" customFormat="1" x14ac:dyDescent="0.3">
      <c r="B2918" s="613"/>
    </row>
    <row r="2919" spans="2:2" s="575" customFormat="1" x14ac:dyDescent="0.3">
      <c r="B2919" s="613"/>
    </row>
    <row r="2920" spans="2:2" s="575" customFormat="1" x14ac:dyDescent="0.3">
      <c r="B2920" s="613"/>
    </row>
    <row r="2921" spans="2:2" s="575" customFormat="1" x14ac:dyDescent="0.3">
      <c r="B2921" s="613"/>
    </row>
    <row r="2922" spans="2:2" s="575" customFormat="1" x14ac:dyDescent="0.3">
      <c r="B2922" s="613"/>
    </row>
    <row r="2923" spans="2:2" s="575" customFormat="1" x14ac:dyDescent="0.3">
      <c r="B2923" s="613"/>
    </row>
    <row r="2924" spans="2:2" s="575" customFormat="1" x14ac:dyDescent="0.3">
      <c r="B2924" s="613"/>
    </row>
    <row r="2925" spans="2:2" s="575" customFormat="1" x14ac:dyDescent="0.3">
      <c r="B2925" s="613"/>
    </row>
    <row r="2926" spans="2:2" s="575" customFormat="1" x14ac:dyDescent="0.3">
      <c r="B2926" s="613"/>
    </row>
    <row r="2927" spans="2:2" s="575" customFormat="1" x14ac:dyDescent="0.3">
      <c r="B2927" s="613"/>
    </row>
    <row r="2928" spans="2:2" s="575" customFormat="1" x14ac:dyDescent="0.3">
      <c r="B2928" s="613"/>
    </row>
    <row r="2929" spans="2:2" s="575" customFormat="1" x14ac:dyDescent="0.3">
      <c r="B2929" s="613"/>
    </row>
    <row r="2930" spans="2:2" s="575" customFormat="1" x14ac:dyDescent="0.3">
      <c r="B2930" s="613"/>
    </row>
    <row r="2931" spans="2:2" s="575" customFormat="1" x14ac:dyDescent="0.3">
      <c r="B2931" s="613"/>
    </row>
    <row r="2932" spans="2:2" s="575" customFormat="1" x14ac:dyDescent="0.3">
      <c r="B2932" s="613"/>
    </row>
    <row r="2933" spans="2:2" s="575" customFormat="1" x14ac:dyDescent="0.3">
      <c r="B2933" s="613"/>
    </row>
    <row r="2934" spans="2:2" s="575" customFormat="1" x14ac:dyDescent="0.3">
      <c r="B2934" s="613"/>
    </row>
    <row r="2935" spans="2:2" s="575" customFormat="1" x14ac:dyDescent="0.3">
      <c r="B2935" s="613"/>
    </row>
    <row r="2936" spans="2:2" s="575" customFormat="1" x14ac:dyDescent="0.3">
      <c r="B2936" s="613"/>
    </row>
    <row r="2937" spans="2:2" s="575" customFormat="1" x14ac:dyDescent="0.3">
      <c r="B2937" s="613"/>
    </row>
    <row r="2938" spans="2:2" s="575" customFormat="1" x14ac:dyDescent="0.3">
      <c r="B2938" s="613"/>
    </row>
    <row r="2939" spans="2:2" s="575" customFormat="1" x14ac:dyDescent="0.3">
      <c r="B2939" s="613"/>
    </row>
    <row r="2940" spans="2:2" s="575" customFormat="1" x14ac:dyDescent="0.3">
      <c r="B2940" s="613"/>
    </row>
    <row r="2941" spans="2:2" s="575" customFormat="1" x14ac:dyDescent="0.3">
      <c r="B2941" s="613"/>
    </row>
    <row r="2942" spans="2:2" s="575" customFormat="1" x14ac:dyDescent="0.3">
      <c r="B2942" s="613"/>
    </row>
    <row r="2943" spans="2:2" s="575" customFormat="1" x14ac:dyDescent="0.3">
      <c r="B2943" s="613"/>
    </row>
    <row r="2944" spans="2:2" s="575" customFormat="1" x14ac:dyDescent="0.3">
      <c r="B2944" s="613"/>
    </row>
    <row r="2945" spans="2:2" s="575" customFormat="1" x14ac:dyDescent="0.3">
      <c r="B2945" s="613"/>
    </row>
    <row r="2946" spans="2:2" s="575" customFormat="1" x14ac:dyDescent="0.3">
      <c r="B2946" s="613"/>
    </row>
    <row r="2947" spans="2:2" s="575" customFormat="1" x14ac:dyDescent="0.3">
      <c r="B2947" s="613"/>
    </row>
    <row r="2948" spans="2:2" s="575" customFormat="1" x14ac:dyDescent="0.3">
      <c r="B2948" s="613"/>
    </row>
    <row r="2949" spans="2:2" s="575" customFormat="1" x14ac:dyDescent="0.3">
      <c r="B2949" s="613"/>
    </row>
    <row r="2950" spans="2:2" s="575" customFormat="1" x14ac:dyDescent="0.3">
      <c r="B2950" s="613"/>
    </row>
    <row r="2951" spans="2:2" s="575" customFormat="1" x14ac:dyDescent="0.3">
      <c r="B2951" s="613"/>
    </row>
    <row r="2952" spans="2:2" s="575" customFormat="1" x14ac:dyDescent="0.3">
      <c r="B2952" s="613"/>
    </row>
    <row r="2953" spans="2:2" s="575" customFormat="1" x14ac:dyDescent="0.3">
      <c r="B2953" s="613"/>
    </row>
    <row r="2954" spans="2:2" s="575" customFormat="1" x14ac:dyDescent="0.3">
      <c r="B2954" s="613"/>
    </row>
    <row r="2955" spans="2:2" s="575" customFormat="1" x14ac:dyDescent="0.3">
      <c r="B2955" s="613"/>
    </row>
    <row r="2956" spans="2:2" s="575" customFormat="1" x14ac:dyDescent="0.3">
      <c r="B2956" s="613"/>
    </row>
    <row r="2957" spans="2:2" s="575" customFormat="1" x14ac:dyDescent="0.3">
      <c r="B2957" s="613"/>
    </row>
    <row r="2958" spans="2:2" s="575" customFormat="1" x14ac:dyDescent="0.3">
      <c r="B2958" s="613"/>
    </row>
    <row r="2959" spans="2:2" s="575" customFormat="1" x14ac:dyDescent="0.3">
      <c r="B2959" s="613"/>
    </row>
    <row r="2960" spans="2:2" s="575" customFormat="1" x14ac:dyDescent="0.3">
      <c r="B2960" s="613"/>
    </row>
    <row r="2961" spans="2:2" s="575" customFormat="1" x14ac:dyDescent="0.3">
      <c r="B2961" s="613"/>
    </row>
    <row r="2962" spans="2:2" s="575" customFormat="1" x14ac:dyDescent="0.3">
      <c r="B2962" s="613"/>
    </row>
    <row r="2963" spans="2:2" s="575" customFormat="1" x14ac:dyDescent="0.3">
      <c r="B2963" s="613"/>
    </row>
    <row r="2964" spans="2:2" s="575" customFormat="1" x14ac:dyDescent="0.3">
      <c r="B2964" s="613"/>
    </row>
    <row r="2965" spans="2:2" s="575" customFormat="1" x14ac:dyDescent="0.3">
      <c r="B2965" s="613"/>
    </row>
    <row r="2966" spans="2:2" s="575" customFormat="1" x14ac:dyDescent="0.3">
      <c r="B2966" s="613"/>
    </row>
    <row r="2967" spans="2:2" s="575" customFormat="1" x14ac:dyDescent="0.3">
      <c r="B2967" s="613"/>
    </row>
    <row r="2968" spans="2:2" s="575" customFormat="1" x14ac:dyDescent="0.3">
      <c r="B2968" s="613"/>
    </row>
    <row r="2969" spans="2:2" s="575" customFormat="1" x14ac:dyDescent="0.3">
      <c r="B2969" s="613"/>
    </row>
    <row r="2970" spans="2:2" s="575" customFormat="1" x14ac:dyDescent="0.3">
      <c r="B2970" s="613"/>
    </row>
    <row r="2971" spans="2:2" s="575" customFormat="1" x14ac:dyDescent="0.3">
      <c r="B2971" s="613"/>
    </row>
    <row r="2972" spans="2:2" s="575" customFormat="1" x14ac:dyDescent="0.3">
      <c r="B2972" s="613"/>
    </row>
    <row r="2973" spans="2:2" s="575" customFormat="1" x14ac:dyDescent="0.3">
      <c r="B2973" s="613"/>
    </row>
    <row r="2974" spans="2:2" s="575" customFormat="1" x14ac:dyDescent="0.3">
      <c r="B2974" s="613"/>
    </row>
    <row r="2975" spans="2:2" s="575" customFormat="1" x14ac:dyDescent="0.3">
      <c r="B2975" s="613"/>
    </row>
    <row r="2976" spans="2:2" s="575" customFormat="1" x14ac:dyDescent="0.3">
      <c r="B2976" s="613"/>
    </row>
    <row r="2977" spans="2:2" s="575" customFormat="1" x14ac:dyDescent="0.3">
      <c r="B2977" s="613"/>
    </row>
    <row r="2978" spans="2:2" s="575" customFormat="1" x14ac:dyDescent="0.3">
      <c r="B2978" s="613"/>
    </row>
    <row r="2979" spans="2:2" s="575" customFormat="1" x14ac:dyDescent="0.3">
      <c r="B2979" s="613"/>
    </row>
    <row r="2980" spans="2:2" s="575" customFormat="1" x14ac:dyDescent="0.3">
      <c r="B2980" s="613"/>
    </row>
    <row r="2981" spans="2:2" s="575" customFormat="1" x14ac:dyDescent="0.3">
      <c r="B2981" s="613"/>
    </row>
    <row r="2982" spans="2:2" s="575" customFormat="1" x14ac:dyDescent="0.3">
      <c r="B2982" s="613"/>
    </row>
    <row r="2983" spans="2:2" s="575" customFormat="1" x14ac:dyDescent="0.3">
      <c r="B2983" s="613"/>
    </row>
    <row r="2984" spans="2:2" s="575" customFormat="1" x14ac:dyDescent="0.3">
      <c r="B2984" s="613"/>
    </row>
    <row r="2985" spans="2:2" s="575" customFormat="1" x14ac:dyDescent="0.3">
      <c r="B2985" s="613"/>
    </row>
    <row r="2986" spans="2:2" s="575" customFormat="1" x14ac:dyDescent="0.3">
      <c r="B2986" s="613"/>
    </row>
    <row r="2987" spans="2:2" s="575" customFormat="1" x14ac:dyDescent="0.3">
      <c r="B2987" s="613"/>
    </row>
    <row r="2988" spans="2:2" s="575" customFormat="1" x14ac:dyDescent="0.3">
      <c r="B2988" s="613"/>
    </row>
    <row r="2989" spans="2:2" s="575" customFormat="1" x14ac:dyDescent="0.3">
      <c r="B2989" s="613"/>
    </row>
    <row r="2990" spans="2:2" s="575" customFormat="1" x14ac:dyDescent="0.3">
      <c r="B2990" s="613"/>
    </row>
    <row r="2991" spans="2:2" s="575" customFormat="1" x14ac:dyDescent="0.3">
      <c r="B2991" s="613"/>
    </row>
    <row r="2992" spans="2:2" s="575" customFormat="1" x14ac:dyDescent="0.3">
      <c r="B2992" s="613"/>
    </row>
    <row r="2993" spans="2:2" s="575" customFormat="1" x14ac:dyDescent="0.3">
      <c r="B2993" s="613"/>
    </row>
    <row r="2994" spans="2:2" s="575" customFormat="1" x14ac:dyDescent="0.3">
      <c r="B2994" s="613"/>
    </row>
    <row r="2995" spans="2:2" s="575" customFormat="1" x14ac:dyDescent="0.3">
      <c r="B2995" s="613"/>
    </row>
    <row r="2996" spans="2:2" s="575" customFormat="1" x14ac:dyDescent="0.3">
      <c r="B2996" s="613"/>
    </row>
    <row r="2997" spans="2:2" s="575" customFormat="1" x14ac:dyDescent="0.3">
      <c r="B2997" s="613"/>
    </row>
    <row r="2998" spans="2:2" s="575" customFormat="1" x14ac:dyDescent="0.3">
      <c r="B2998" s="613"/>
    </row>
    <row r="2999" spans="2:2" s="575" customFormat="1" x14ac:dyDescent="0.3">
      <c r="B2999" s="613"/>
    </row>
    <row r="3000" spans="2:2" s="575" customFormat="1" x14ac:dyDescent="0.3">
      <c r="B3000" s="613"/>
    </row>
    <row r="3001" spans="2:2" s="575" customFormat="1" x14ac:dyDescent="0.3">
      <c r="B3001" s="613"/>
    </row>
    <row r="3002" spans="2:2" s="575" customFormat="1" x14ac:dyDescent="0.3">
      <c r="B3002" s="613"/>
    </row>
    <row r="3003" spans="2:2" s="575" customFormat="1" x14ac:dyDescent="0.3">
      <c r="B3003" s="613"/>
    </row>
    <row r="3004" spans="2:2" s="575" customFormat="1" x14ac:dyDescent="0.3">
      <c r="B3004" s="613"/>
    </row>
    <row r="3005" spans="2:2" s="575" customFormat="1" x14ac:dyDescent="0.3">
      <c r="B3005" s="613"/>
    </row>
    <row r="3006" spans="2:2" s="575" customFormat="1" x14ac:dyDescent="0.3">
      <c r="B3006" s="613"/>
    </row>
    <row r="3007" spans="2:2" s="575" customFormat="1" x14ac:dyDescent="0.3">
      <c r="B3007" s="613"/>
    </row>
    <row r="3008" spans="2:2" s="575" customFormat="1" x14ac:dyDescent="0.3">
      <c r="B3008" s="613"/>
    </row>
    <row r="3009" spans="2:2" s="575" customFormat="1" x14ac:dyDescent="0.3">
      <c r="B3009" s="613"/>
    </row>
    <row r="3010" spans="2:2" s="575" customFormat="1" x14ac:dyDescent="0.3">
      <c r="B3010" s="613"/>
    </row>
    <row r="3011" spans="2:2" s="575" customFormat="1" x14ac:dyDescent="0.3">
      <c r="B3011" s="613"/>
    </row>
    <row r="3012" spans="2:2" s="575" customFormat="1" x14ac:dyDescent="0.3">
      <c r="B3012" s="613"/>
    </row>
    <row r="3013" spans="2:2" s="575" customFormat="1" x14ac:dyDescent="0.3">
      <c r="B3013" s="613"/>
    </row>
    <row r="3014" spans="2:2" s="575" customFormat="1" x14ac:dyDescent="0.3">
      <c r="B3014" s="613"/>
    </row>
    <row r="3015" spans="2:2" s="575" customFormat="1" x14ac:dyDescent="0.3">
      <c r="B3015" s="613"/>
    </row>
    <row r="3016" spans="2:2" s="575" customFormat="1" x14ac:dyDescent="0.3">
      <c r="B3016" s="613"/>
    </row>
    <row r="3017" spans="2:2" s="575" customFormat="1" x14ac:dyDescent="0.3">
      <c r="B3017" s="613"/>
    </row>
    <row r="3018" spans="2:2" s="575" customFormat="1" x14ac:dyDescent="0.3">
      <c r="B3018" s="613"/>
    </row>
    <row r="3019" spans="2:2" s="575" customFormat="1" x14ac:dyDescent="0.3">
      <c r="B3019" s="613"/>
    </row>
    <row r="3020" spans="2:2" s="575" customFormat="1" x14ac:dyDescent="0.3">
      <c r="B3020" s="613"/>
    </row>
    <row r="3021" spans="2:2" s="575" customFormat="1" x14ac:dyDescent="0.3">
      <c r="B3021" s="613"/>
    </row>
    <row r="3022" spans="2:2" s="575" customFormat="1" x14ac:dyDescent="0.3">
      <c r="B3022" s="613"/>
    </row>
    <row r="3023" spans="2:2" s="575" customFormat="1" x14ac:dyDescent="0.3">
      <c r="B3023" s="613"/>
    </row>
    <row r="3024" spans="2:2" s="575" customFormat="1" x14ac:dyDescent="0.3">
      <c r="B3024" s="613"/>
    </row>
    <row r="3025" spans="2:2" s="575" customFormat="1" x14ac:dyDescent="0.3">
      <c r="B3025" s="613"/>
    </row>
    <row r="3026" spans="2:2" s="575" customFormat="1" x14ac:dyDescent="0.3">
      <c r="B3026" s="613"/>
    </row>
    <row r="3027" spans="2:2" s="575" customFormat="1" x14ac:dyDescent="0.3">
      <c r="B3027" s="613"/>
    </row>
    <row r="3028" spans="2:2" s="575" customFormat="1" x14ac:dyDescent="0.3">
      <c r="B3028" s="613"/>
    </row>
    <row r="3029" spans="2:2" s="575" customFormat="1" x14ac:dyDescent="0.3">
      <c r="B3029" s="613"/>
    </row>
    <row r="3030" spans="2:2" s="575" customFormat="1" x14ac:dyDescent="0.3">
      <c r="B3030" s="613"/>
    </row>
    <row r="3031" spans="2:2" s="575" customFormat="1" x14ac:dyDescent="0.3">
      <c r="B3031" s="613"/>
    </row>
    <row r="3032" spans="2:2" s="575" customFormat="1" x14ac:dyDescent="0.3">
      <c r="B3032" s="613"/>
    </row>
    <row r="3033" spans="2:2" s="575" customFormat="1" x14ac:dyDescent="0.3">
      <c r="B3033" s="613"/>
    </row>
    <row r="3034" spans="2:2" s="575" customFormat="1" x14ac:dyDescent="0.3">
      <c r="B3034" s="613"/>
    </row>
    <row r="3035" spans="2:2" s="575" customFormat="1" x14ac:dyDescent="0.3">
      <c r="B3035" s="613"/>
    </row>
    <row r="3036" spans="2:2" s="575" customFormat="1" x14ac:dyDescent="0.3">
      <c r="B3036" s="613"/>
    </row>
    <row r="3037" spans="2:2" s="575" customFormat="1" x14ac:dyDescent="0.3">
      <c r="B3037" s="613"/>
    </row>
    <row r="3038" spans="2:2" s="575" customFormat="1" x14ac:dyDescent="0.3">
      <c r="B3038" s="613"/>
    </row>
    <row r="3039" spans="2:2" s="575" customFormat="1" x14ac:dyDescent="0.3">
      <c r="B3039" s="613"/>
    </row>
    <row r="3040" spans="2:2" s="575" customFormat="1" x14ac:dyDescent="0.3">
      <c r="B3040" s="613"/>
    </row>
    <row r="3041" spans="2:2" s="575" customFormat="1" x14ac:dyDescent="0.3">
      <c r="B3041" s="613"/>
    </row>
    <row r="3042" spans="2:2" s="575" customFormat="1" x14ac:dyDescent="0.3">
      <c r="B3042" s="613"/>
    </row>
    <row r="3043" spans="2:2" s="575" customFormat="1" x14ac:dyDescent="0.3">
      <c r="B3043" s="613"/>
    </row>
    <row r="3044" spans="2:2" s="575" customFormat="1" x14ac:dyDescent="0.3">
      <c r="B3044" s="613"/>
    </row>
    <row r="3045" spans="2:2" s="575" customFormat="1" x14ac:dyDescent="0.3">
      <c r="B3045" s="613"/>
    </row>
    <row r="3046" spans="2:2" s="575" customFormat="1" x14ac:dyDescent="0.3">
      <c r="B3046" s="613"/>
    </row>
    <row r="3047" spans="2:2" s="575" customFormat="1" x14ac:dyDescent="0.3">
      <c r="B3047" s="613"/>
    </row>
    <row r="3048" spans="2:2" s="575" customFormat="1" x14ac:dyDescent="0.3">
      <c r="B3048" s="613"/>
    </row>
    <row r="3049" spans="2:2" s="575" customFormat="1" x14ac:dyDescent="0.3">
      <c r="B3049" s="613"/>
    </row>
    <row r="3050" spans="2:2" s="575" customFormat="1" x14ac:dyDescent="0.3">
      <c r="B3050" s="613"/>
    </row>
    <row r="3051" spans="2:2" s="575" customFormat="1" x14ac:dyDescent="0.3">
      <c r="B3051" s="613"/>
    </row>
    <row r="3052" spans="2:2" s="575" customFormat="1" x14ac:dyDescent="0.3">
      <c r="B3052" s="613"/>
    </row>
    <row r="3053" spans="2:2" s="575" customFormat="1" x14ac:dyDescent="0.3">
      <c r="B3053" s="613"/>
    </row>
    <row r="3054" spans="2:2" s="575" customFormat="1" x14ac:dyDescent="0.3">
      <c r="B3054" s="613"/>
    </row>
    <row r="3055" spans="2:2" s="575" customFormat="1" x14ac:dyDescent="0.3">
      <c r="B3055" s="613"/>
    </row>
    <row r="3056" spans="2:2" s="575" customFormat="1" x14ac:dyDescent="0.3">
      <c r="B3056" s="613"/>
    </row>
    <row r="3057" spans="2:2" s="575" customFormat="1" x14ac:dyDescent="0.3">
      <c r="B3057" s="613"/>
    </row>
    <row r="3058" spans="2:2" s="575" customFormat="1" x14ac:dyDescent="0.3">
      <c r="B3058" s="613"/>
    </row>
    <row r="3059" spans="2:2" s="575" customFormat="1" x14ac:dyDescent="0.3">
      <c r="B3059" s="613"/>
    </row>
    <row r="3060" spans="2:2" s="575" customFormat="1" x14ac:dyDescent="0.3">
      <c r="B3060" s="613"/>
    </row>
    <row r="3061" spans="2:2" s="575" customFormat="1" x14ac:dyDescent="0.3">
      <c r="B3061" s="613"/>
    </row>
    <row r="3062" spans="2:2" s="575" customFormat="1" x14ac:dyDescent="0.3">
      <c r="B3062" s="613"/>
    </row>
    <row r="3063" spans="2:2" s="575" customFormat="1" x14ac:dyDescent="0.3">
      <c r="B3063" s="613"/>
    </row>
    <row r="3064" spans="2:2" s="575" customFormat="1" x14ac:dyDescent="0.3">
      <c r="B3064" s="613"/>
    </row>
    <row r="3065" spans="2:2" s="575" customFormat="1" x14ac:dyDescent="0.3">
      <c r="B3065" s="613"/>
    </row>
    <row r="3066" spans="2:2" s="575" customFormat="1" x14ac:dyDescent="0.3">
      <c r="B3066" s="613"/>
    </row>
    <row r="3067" spans="2:2" s="575" customFormat="1" x14ac:dyDescent="0.3">
      <c r="B3067" s="613"/>
    </row>
    <row r="3068" spans="2:2" s="575" customFormat="1" x14ac:dyDescent="0.3">
      <c r="B3068" s="613"/>
    </row>
    <row r="3069" spans="2:2" s="575" customFormat="1" x14ac:dyDescent="0.3">
      <c r="B3069" s="613"/>
    </row>
    <row r="3070" spans="2:2" s="575" customFormat="1" x14ac:dyDescent="0.3">
      <c r="B3070" s="613"/>
    </row>
    <row r="3071" spans="2:2" s="575" customFormat="1" x14ac:dyDescent="0.3">
      <c r="B3071" s="613"/>
    </row>
    <row r="3072" spans="2:2" s="575" customFormat="1" x14ac:dyDescent="0.3">
      <c r="B3072" s="613"/>
    </row>
    <row r="3073" spans="2:2" s="575" customFormat="1" x14ac:dyDescent="0.3">
      <c r="B3073" s="613"/>
    </row>
    <row r="3074" spans="2:2" s="575" customFormat="1" x14ac:dyDescent="0.3">
      <c r="B3074" s="613"/>
    </row>
    <row r="3075" spans="2:2" s="575" customFormat="1" x14ac:dyDescent="0.3">
      <c r="B3075" s="613"/>
    </row>
    <row r="3076" spans="2:2" s="575" customFormat="1" x14ac:dyDescent="0.3">
      <c r="B3076" s="613"/>
    </row>
    <row r="3077" spans="2:2" s="575" customFormat="1" x14ac:dyDescent="0.3">
      <c r="B3077" s="613"/>
    </row>
    <row r="3078" spans="2:2" s="575" customFormat="1" x14ac:dyDescent="0.3">
      <c r="B3078" s="613"/>
    </row>
    <row r="3079" spans="2:2" s="575" customFormat="1" x14ac:dyDescent="0.3">
      <c r="B3079" s="613"/>
    </row>
    <row r="3080" spans="2:2" s="575" customFormat="1" x14ac:dyDescent="0.3">
      <c r="B3080" s="613"/>
    </row>
    <row r="3081" spans="2:2" s="575" customFormat="1" x14ac:dyDescent="0.3">
      <c r="B3081" s="613"/>
    </row>
    <row r="3082" spans="2:2" s="575" customFormat="1" x14ac:dyDescent="0.3">
      <c r="B3082" s="613"/>
    </row>
    <row r="3083" spans="2:2" s="575" customFormat="1" x14ac:dyDescent="0.3">
      <c r="B3083" s="613"/>
    </row>
    <row r="3084" spans="2:2" s="575" customFormat="1" x14ac:dyDescent="0.3">
      <c r="B3084" s="613"/>
    </row>
    <row r="3085" spans="2:2" s="575" customFormat="1" x14ac:dyDescent="0.3">
      <c r="B3085" s="613"/>
    </row>
    <row r="3086" spans="2:2" s="575" customFormat="1" x14ac:dyDescent="0.3">
      <c r="B3086" s="613"/>
    </row>
    <row r="3087" spans="2:2" s="575" customFormat="1" x14ac:dyDescent="0.3">
      <c r="B3087" s="613"/>
    </row>
    <row r="3088" spans="2:2" s="575" customFormat="1" x14ac:dyDescent="0.3">
      <c r="B3088" s="613"/>
    </row>
    <row r="3089" spans="2:2" s="575" customFormat="1" x14ac:dyDescent="0.3">
      <c r="B3089" s="613"/>
    </row>
    <row r="3090" spans="2:2" s="575" customFormat="1" x14ac:dyDescent="0.3">
      <c r="B3090" s="613"/>
    </row>
    <row r="3091" spans="2:2" s="575" customFormat="1" x14ac:dyDescent="0.3">
      <c r="B3091" s="613"/>
    </row>
    <row r="3092" spans="2:2" s="575" customFormat="1" x14ac:dyDescent="0.3">
      <c r="B3092" s="613"/>
    </row>
    <row r="3093" spans="2:2" s="575" customFormat="1" x14ac:dyDescent="0.3">
      <c r="B3093" s="613"/>
    </row>
    <row r="3094" spans="2:2" s="575" customFormat="1" x14ac:dyDescent="0.3">
      <c r="B3094" s="613"/>
    </row>
    <row r="3095" spans="2:2" s="575" customFormat="1" x14ac:dyDescent="0.3">
      <c r="B3095" s="613"/>
    </row>
    <row r="3096" spans="2:2" s="575" customFormat="1" x14ac:dyDescent="0.3">
      <c r="B3096" s="613"/>
    </row>
    <row r="3097" spans="2:2" s="575" customFormat="1" x14ac:dyDescent="0.3">
      <c r="B3097" s="613"/>
    </row>
    <row r="3098" spans="2:2" s="575" customFormat="1" x14ac:dyDescent="0.3">
      <c r="B3098" s="613"/>
    </row>
    <row r="3099" spans="2:2" s="575" customFormat="1" x14ac:dyDescent="0.3">
      <c r="B3099" s="613"/>
    </row>
    <row r="3100" spans="2:2" s="575" customFormat="1" x14ac:dyDescent="0.3">
      <c r="B3100" s="613"/>
    </row>
    <row r="3101" spans="2:2" s="575" customFormat="1" x14ac:dyDescent="0.3">
      <c r="B3101" s="613"/>
    </row>
    <row r="3102" spans="2:2" s="575" customFormat="1" x14ac:dyDescent="0.3">
      <c r="B3102" s="613"/>
    </row>
    <row r="3103" spans="2:2" s="575" customFormat="1" x14ac:dyDescent="0.3">
      <c r="B3103" s="613"/>
    </row>
    <row r="3104" spans="2:2" s="575" customFormat="1" x14ac:dyDescent="0.3">
      <c r="B3104" s="613"/>
    </row>
    <row r="3105" spans="2:2" s="575" customFormat="1" x14ac:dyDescent="0.3">
      <c r="B3105" s="613"/>
    </row>
    <row r="3106" spans="2:2" s="575" customFormat="1" x14ac:dyDescent="0.3">
      <c r="B3106" s="613"/>
    </row>
    <row r="3107" spans="2:2" s="575" customFormat="1" x14ac:dyDescent="0.3">
      <c r="B3107" s="613"/>
    </row>
    <row r="3108" spans="2:2" s="575" customFormat="1" x14ac:dyDescent="0.3">
      <c r="B3108" s="613"/>
    </row>
    <row r="3109" spans="2:2" s="575" customFormat="1" x14ac:dyDescent="0.3">
      <c r="B3109" s="613"/>
    </row>
    <row r="3110" spans="2:2" s="575" customFormat="1" x14ac:dyDescent="0.3">
      <c r="B3110" s="613"/>
    </row>
    <row r="3111" spans="2:2" s="575" customFormat="1" x14ac:dyDescent="0.3">
      <c r="B3111" s="613"/>
    </row>
    <row r="3112" spans="2:2" s="575" customFormat="1" x14ac:dyDescent="0.3">
      <c r="B3112" s="613"/>
    </row>
    <row r="3113" spans="2:2" s="575" customFormat="1" x14ac:dyDescent="0.3">
      <c r="B3113" s="613"/>
    </row>
    <row r="3114" spans="2:2" s="575" customFormat="1" x14ac:dyDescent="0.3">
      <c r="B3114" s="613"/>
    </row>
    <row r="3115" spans="2:2" s="575" customFormat="1" x14ac:dyDescent="0.3">
      <c r="B3115" s="613"/>
    </row>
    <row r="3116" spans="2:2" s="575" customFormat="1" x14ac:dyDescent="0.3">
      <c r="B3116" s="613"/>
    </row>
    <row r="3117" spans="2:2" s="575" customFormat="1" x14ac:dyDescent="0.3">
      <c r="B3117" s="613"/>
    </row>
    <row r="3118" spans="2:2" s="575" customFormat="1" x14ac:dyDescent="0.3">
      <c r="B3118" s="613"/>
    </row>
    <row r="3119" spans="2:2" s="575" customFormat="1" x14ac:dyDescent="0.3">
      <c r="B3119" s="613"/>
    </row>
    <row r="3120" spans="2:2" s="575" customFormat="1" x14ac:dyDescent="0.3">
      <c r="B3120" s="613"/>
    </row>
    <row r="3121" spans="2:2" s="575" customFormat="1" x14ac:dyDescent="0.3">
      <c r="B3121" s="613"/>
    </row>
    <row r="3122" spans="2:2" s="575" customFormat="1" x14ac:dyDescent="0.3">
      <c r="B3122" s="613"/>
    </row>
    <row r="3123" spans="2:2" s="575" customFormat="1" x14ac:dyDescent="0.3">
      <c r="B3123" s="613"/>
    </row>
    <row r="3124" spans="2:2" s="575" customFormat="1" x14ac:dyDescent="0.3">
      <c r="B3124" s="613"/>
    </row>
    <row r="3125" spans="2:2" s="575" customFormat="1" x14ac:dyDescent="0.3">
      <c r="B3125" s="613"/>
    </row>
    <row r="3126" spans="2:2" s="575" customFormat="1" x14ac:dyDescent="0.3">
      <c r="B3126" s="613"/>
    </row>
    <row r="3127" spans="2:2" s="575" customFormat="1" x14ac:dyDescent="0.3">
      <c r="B3127" s="613"/>
    </row>
    <row r="3128" spans="2:2" s="575" customFormat="1" x14ac:dyDescent="0.3">
      <c r="B3128" s="613"/>
    </row>
    <row r="3129" spans="2:2" s="575" customFormat="1" x14ac:dyDescent="0.3">
      <c r="B3129" s="613"/>
    </row>
    <row r="3130" spans="2:2" s="575" customFormat="1" x14ac:dyDescent="0.3">
      <c r="B3130" s="613"/>
    </row>
    <row r="3131" spans="2:2" s="575" customFormat="1" x14ac:dyDescent="0.3">
      <c r="B3131" s="613"/>
    </row>
    <row r="3132" spans="2:2" s="575" customFormat="1" x14ac:dyDescent="0.3">
      <c r="B3132" s="613"/>
    </row>
    <row r="3133" spans="2:2" s="575" customFormat="1" x14ac:dyDescent="0.3">
      <c r="B3133" s="613"/>
    </row>
    <row r="3134" spans="2:2" s="575" customFormat="1" x14ac:dyDescent="0.3">
      <c r="B3134" s="613"/>
    </row>
    <row r="3135" spans="2:2" s="575" customFormat="1" x14ac:dyDescent="0.3">
      <c r="B3135" s="613"/>
    </row>
    <row r="3136" spans="2:2" s="575" customFormat="1" x14ac:dyDescent="0.3">
      <c r="B3136" s="613"/>
    </row>
    <row r="3137" spans="2:2" s="575" customFormat="1" x14ac:dyDescent="0.3">
      <c r="B3137" s="613"/>
    </row>
    <row r="3138" spans="2:2" s="575" customFormat="1" x14ac:dyDescent="0.3">
      <c r="B3138" s="613"/>
    </row>
    <row r="3139" spans="2:2" s="575" customFormat="1" x14ac:dyDescent="0.3">
      <c r="B3139" s="613"/>
    </row>
    <row r="3140" spans="2:2" s="575" customFormat="1" x14ac:dyDescent="0.3">
      <c r="B3140" s="613"/>
    </row>
    <row r="3141" spans="2:2" s="575" customFormat="1" x14ac:dyDescent="0.3">
      <c r="B3141" s="613"/>
    </row>
    <row r="3142" spans="2:2" s="575" customFormat="1" x14ac:dyDescent="0.3">
      <c r="B3142" s="613"/>
    </row>
    <row r="3143" spans="2:2" s="575" customFormat="1" x14ac:dyDescent="0.3">
      <c r="B3143" s="613"/>
    </row>
    <row r="3144" spans="2:2" s="575" customFormat="1" x14ac:dyDescent="0.3">
      <c r="B3144" s="613"/>
    </row>
    <row r="3145" spans="2:2" s="575" customFormat="1" x14ac:dyDescent="0.3">
      <c r="B3145" s="613"/>
    </row>
    <row r="3146" spans="2:2" s="575" customFormat="1" x14ac:dyDescent="0.3">
      <c r="B3146" s="613"/>
    </row>
    <row r="3147" spans="2:2" s="575" customFormat="1" x14ac:dyDescent="0.3">
      <c r="B3147" s="613"/>
    </row>
    <row r="3148" spans="2:2" s="575" customFormat="1" x14ac:dyDescent="0.3">
      <c r="B3148" s="613"/>
    </row>
    <row r="3149" spans="2:2" s="575" customFormat="1" x14ac:dyDescent="0.3">
      <c r="B3149" s="613"/>
    </row>
    <row r="3150" spans="2:2" s="575" customFormat="1" x14ac:dyDescent="0.3">
      <c r="B3150" s="613"/>
    </row>
    <row r="3151" spans="2:2" s="575" customFormat="1" x14ac:dyDescent="0.3">
      <c r="B3151" s="613"/>
    </row>
    <row r="3152" spans="2:2" s="575" customFormat="1" x14ac:dyDescent="0.3">
      <c r="B3152" s="613"/>
    </row>
    <row r="3153" spans="2:2" s="575" customFormat="1" x14ac:dyDescent="0.3">
      <c r="B3153" s="613"/>
    </row>
    <row r="3154" spans="2:2" s="575" customFormat="1" x14ac:dyDescent="0.3">
      <c r="B3154" s="613"/>
    </row>
    <row r="3155" spans="2:2" s="575" customFormat="1" x14ac:dyDescent="0.3">
      <c r="B3155" s="613"/>
    </row>
    <row r="3156" spans="2:2" s="575" customFormat="1" x14ac:dyDescent="0.3">
      <c r="B3156" s="613"/>
    </row>
    <row r="3157" spans="2:2" s="575" customFormat="1" x14ac:dyDescent="0.3">
      <c r="B3157" s="613"/>
    </row>
    <row r="3158" spans="2:2" s="575" customFormat="1" x14ac:dyDescent="0.3">
      <c r="B3158" s="613"/>
    </row>
    <row r="3159" spans="2:2" s="575" customFormat="1" x14ac:dyDescent="0.3">
      <c r="B3159" s="613"/>
    </row>
    <row r="3160" spans="2:2" s="575" customFormat="1" x14ac:dyDescent="0.3">
      <c r="B3160" s="613"/>
    </row>
    <row r="3161" spans="2:2" s="575" customFormat="1" x14ac:dyDescent="0.3">
      <c r="B3161" s="613"/>
    </row>
    <row r="3162" spans="2:2" s="575" customFormat="1" x14ac:dyDescent="0.3">
      <c r="B3162" s="613"/>
    </row>
    <row r="3163" spans="2:2" s="575" customFormat="1" x14ac:dyDescent="0.3">
      <c r="B3163" s="613"/>
    </row>
    <row r="3164" spans="2:2" s="575" customFormat="1" x14ac:dyDescent="0.3">
      <c r="B3164" s="613"/>
    </row>
    <row r="3165" spans="2:2" s="575" customFormat="1" x14ac:dyDescent="0.3">
      <c r="B3165" s="613"/>
    </row>
    <row r="3166" spans="2:2" s="575" customFormat="1" x14ac:dyDescent="0.3">
      <c r="B3166" s="613"/>
    </row>
    <row r="3167" spans="2:2" s="575" customFormat="1" x14ac:dyDescent="0.3">
      <c r="B3167" s="613"/>
    </row>
    <row r="3168" spans="2:2" s="575" customFormat="1" x14ac:dyDescent="0.3">
      <c r="B3168" s="613"/>
    </row>
    <row r="3169" spans="2:2" s="575" customFormat="1" x14ac:dyDescent="0.3">
      <c r="B3169" s="613"/>
    </row>
    <row r="3170" spans="2:2" s="575" customFormat="1" x14ac:dyDescent="0.3">
      <c r="B3170" s="613"/>
    </row>
    <row r="3171" spans="2:2" s="575" customFormat="1" x14ac:dyDescent="0.3">
      <c r="B3171" s="613"/>
    </row>
    <row r="3172" spans="2:2" s="575" customFormat="1" x14ac:dyDescent="0.3">
      <c r="B3172" s="613"/>
    </row>
    <row r="3173" spans="2:2" s="575" customFormat="1" x14ac:dyDescent="0.3">
      <c r="B3173" s="613"/>
    </row>
    <row r="3174" spans="2:2" s="575" customFormat="1" x14ac:dyDescent="0.3">
      <c r="B3174" s="613"/>
    </row>
    <row r="3175" spans="2:2" s="575" customFormat="1" x14ac:dyDescent="0.3">
      <c r="B3175" s="613"/>
    </row>
    <row r="3176" spans="2:2" s="575" customFormat="1" x14ac:dyDescent="0.3">
      <c r="B3176" s="613"/>
    </row>
    <row r="3177" spans="2:2" s="575" customFormat="1" x14ac:dyDescent="0.3">
      <c r="B3177" s="613"/>
    </row>
    <row r="3178" spans="2:2" s="575" customFormat="1" x14ac:dyDescent="0.3">
      <c r="B3178" s="613"/>
    </row>
    <row r="3179" spans="2:2" s="575" customFormat="1" x14ac:dyDescent="0.3">
      <c r="B3179" s="613"/>
    </row>
    <row r="3180" spans="2:2" s="575" customFormat="1" x14ac:dyDescent="0.3">
      <c r="B3180" s="613"/>
    </row>
    <row r="3181" spans="2:2" s="575" customFormat="1" x14ac:dyDescent="0.3">
      <c r="B3181" s="613"/>
    </row>
    <row r="3182" spans="2:2" s="575" customFormat="1" x14ac:dyDescent="0.3">
      <c r="B3182" s="613"/>
    </row>
    <row r="3183" spans="2:2" s="575" customFormat="1" x14ac:dyDescent="0.3">
      <c r="B3183" s="613"/>
    </row>
    <row r="3184" spans="2:2" s="575" customFormat="1" x14ac:dyDescent="0.3">
      <c r="B3184" s="613"/>
    </row>
    <row r="3185" spans="2:2" s="575" customFormat="1" x14ac:dyDescent="0.3">
      <c r="B3185" s="613"/>
    </row>
    <row r="3186" spans="2:2" s="575" customFormat="1" x14ac:dyDescent="0.3">
      <c r="B3186" s="613"/>
    </row>
    <row r="3187" spans="2:2" s="575" customFormat="1" x14ac:dyDescent="0.3">
      <c r="B3187" s="613"/>
    </row>
    <row r="3188" spans="2:2" s="575" customFormat="1" x14ac:dyDescent="0.3">
      <c r="B3188" s="613"/>
    </row>
    <row r="3189" spans="2:2" s="575" customFormat="1" x14ac:dyDescent="0.3">
      <c r="B3189" s="613"/>
    </row>
    <row r="3190" spans="2:2" s="575" customFormat="1" x14ac:dyDescent="0.3">
      <c r="B3190" s="613"/>
    </row>
    <row r="3191" spans="2:2" s="575" customFormat="1" x14ac:dyDescent="0.3">
      <c r="B3191" s="613"/>
    </row>
    <row r="3192" spans="2:2" s="575" customFormat="1" x14ac:dyDescent="0.3">
      <c r="B3192" s="613"/>
    </row>
    <row r="3193" spans="2:2" s="575" customFormat="1" x14ac:dyDescent="0.3">
      <c r="B3193" s="613"/>
    </row>
    <row r="3194" spans="2:2" s="575" customFormat="1" x14ac:dyDescent="0.3">
      <c r="B3194" s="613"/>
    </row>
    <row r="3195" spans="2:2" s="575" customFormat="1" x14ac:dyDescent="0.3">
      <c r="B3195" s="613"/>
    </row>
    <row r="3196" spans="2:2" s="575" customFormat="1" x14ac:dyDescent="0.3">
      <c r="B3196" s="613"/>
    </row>
    <row r="3197" spans="2:2" s="575" customFormat="1" x14ac:dyDescent="0.3">
      <c r="B3197" s="613"/>
    </row>
    <row r="3198" spans="2:2" s="575" customFormat="1" x14ac:dyDescent="0.3">
      <c r="B3198" s="613"/>
    </row>
    <row r="3199" spans="2:2" s="575" customFormat="1" x14ac:dyDescent="0.3">
      <c r="B3199" s="613"/>
    </row>
    <row r="3200" spans="2:2" s="575" customFormat="1" x14ac:dyDescent="0.3">
      <c r="B3200" s="613"/>
    </row>
    <row r="3201" spans="2:2" s="575" customFormat="1" x14ac:dyDescent="0.3">
      <c r="B3201" s="613"/>
    </row>
    <row r="3202" spans="2:2" s="575" customFormat="1" x14ac:dyDescent="0.3">
      <c r="B3202" s="613"/>
    </row>
    <row r="3203" spans="2:2" s="575" customFormat="1" x14ac:dyDescent="0.3">
      <c r="B3203" s="613"/>
    </row>
    <row r="3204" spans="2:2" s="575" customFormat="1" x14ac:dyDescent="0.3">
      <c r="B3204" s="613"/>
    </row>
    <row r="3205" spans="2:2" s="575" customFormat="1" x14ac:dyDescent="0.3">
      <c r="B3205" s="613"/>
    </row>
    <row r="3206" spans="2:2" s="575" customFormat="1" x14ac:dyDescent="0.3">
      <c r="B3206" s="613"/>
    </row>
    <row r="3207" spans="2:2" s="575" customFormat="1" x14ac:dyDescent="0.3">
      <c r="B3207" s="613"/>
    </row>
    <row r="3208" spans="2:2" s="575" customFormat="1" x14ac:dyDescent="0.3">
      <c r="B3208" s="613"/>
    </row>
    <row r="3209" spans="2:2" s="575" customFormat="1" x14ac:dyDescent="0.3">
      <c r="B3209" s="613"/>
    </row>
    <row r="3210" spans="2:2" s="575" customFormat="1" x14ac:dyDescent="0.3">
      <c r="B3210" s="613"/>
    </row>
    <row r="3211" spans="2:2" s="575" customFormat="1" x14ac:dyDescent="0.3">
      <c r="B3211" s="613"/>
    </row>
    <row r="3212" spans="2:2" s="575" customFormat="1" x14ac:dyDescent="0.3">
      <c r="B3212" s="613"/>
    </row>
    <row r="3213" spans="2:2" s="575" customFormat="1" x14ac:dyDescent="0.3">
      <c r="B3213" s="613"/>
    </row>
    <row r="3214" spans="2:2" s="575" customFormat="1" x14ac:dyDescent="0.3">
      <c r="B3214" s="613"/>
    </row>
    <row r="3215" spans="2:2" s="575" customFormat="1" x14ac:dyDescent="0.3">
      <c r="B3215" s="613"/>
    </row>
    <row r="3216" spans="2:2" s="575" customFormat="1" x14ac:dyDescent="0.3">
      <c r="B3216" s="613"/>
    </row>
    <row r="3217" spans="2:2" s="575" customFormat="1" x14ac:dyDescent="0.3">
      <c r="B3217" s="613"/>
    </row>
    <row r="3218" spans="2:2" s="575" customFormat="1" x14ac:dyDescent="0.3">
      <c r="B3218" s="613"/>
    </row>
    <row r="3219" spans="2:2" s="575" customFormat="1" x14ac:dyDescent="0.3">
      <c r="B3219" s="613"/>
    </row>
    <row r="3220" spans="2:2" s="575" customFormat="1" x14ac:dyDescent="0.3">
      <c r="B3220" s="613"/>
    </row>
    <row r="3221" spans="2:2" s="575" customFormat="1" x14ac:dyDescent="0.3">
      <c r="B3221" s="613"/>
    </row>
    <row r="3222" spans="2:2" s="575" customFormat="1" x14ac:dyDescent="0.3">
      <c r="B3222" s="613"/>
    </row>
    <row r="3223" spans="2:2" s="575" customFormat="1" x14ac:dyDescent="0.3">
      <c r="B3223" s="613"/>
    </row>
    <row r="3224" spans="2:2" s="575" customFormat="1" x14ac:dyDescent="0.3">
      <c r="B3224" s="613"/>
    </row>
    <row r="3225" spans="2:2" s="575" customFormat="1" x14ac:dyDescent="0.3">
      <c r="B3225" s="613"/>
    </row>
    <row r="3226" spans="2:2" s="575" customFormat="1" x14ac:dyDescent="0.3">
      <c r="B3226" s="613"/>
    </row>
    <row r="3227" spans="2:2" s="575" customFormat="1" x14ac:dyDescent="0.3">
      <c r="B3227" s="613"/>
    </row>
    <row r="3228" spans="2:2" s="575" customFormat="1" x14ac:dyDescent="0.3">
      <c r="B3228" s="613"/>
    </row>
    <row r="3229" spans="2:2" s="575" customFormat="1" x14ac:dyDescent="0.3">
      <c r="B3229" s="613"/>
    </row>
    <row r="3230" spans="2:2" s="575" customFormat="1" x14ac:dyDescent="0.3">
      <c r="B3230" s="613"/>
    </row>
    <row r="3231" spans="2:2" s="575" customFormat="1" x14ac:dyDescent="0.3">
      <c r="B3231" s="613"/>
    </row>
    <row r="3232" spans="2:2" s="575" customFormat="1" x14ac:dyDescent="0.3">
      <c r="B3232" s="613"/>
    </row>
    <row r="3233" spans="2:2" s="575" customFormat="1" x14ac:dyDescent="0.3">
      <c r="B3233" s="613"/>
    </row>
    <row r="3234" spans="2:2" s="575" customFormat="1" x14ac:dyDescent="0.3">
      <c r="B3234" s="613"/>
    </row>
    <row r="3235" spans="2:2" s="575" customFormat="1" x14ac:dyDescent="0.3">
      <c r="B3235" s="613"/>
    </row>
    <row r="3236" spans="2:2" s="575" customFormat="1" x14ac:dyDescent="0.3">
      <c r="B3236" s="613"/>
    </row>
    <row r="3237" spans="2:2" s="575" customFormat="1" x14ac:dyDescent="0.3">
      <c r="B3237" s="613"/>
    </row>
    <row r="3238" spans="2:2" s="575" customFormat="1" x14ac:dyDescent="0.3">
      <c r="B3238" s="613"/>
    </row>
    <row r="3239" spans="2:2" s="575" customFormat="1" x14ac:dyDescent="0.3">
      <c r="B3239" s="613"/>
    </row>
    <row r="3240" spans="2:2" s="575" customFormat="1" x14ac:dyDescent="0.3">
      <c r="B3240" s="613"/>
    </row>
    <row r="3241" spans="2:2" s="575" customFormat="1" x14ac:dyDescent="0.3">
      <c r="B3241" s="613"/>
    </row>
    <row r="3242" spans="2:2" s="575" customFormat="1" x14ac:dyDescent="0.3">
      <c r="B3242" s="613"/>
    </row>
    <row r="3243" spans="2:2" s="575" customFormat="1" x14ac:dyDescent="0.3">
      <c r="B3243" s="613"/>
    </row>
    <row r="3244" spans="2:2" s="575" customFormat="1" x14ac:dyDescent="0.3">
      <c r="B3244" s="613"/>
    </row>
    <row r="3245" spans="2:2" s="575" customFormat="1" x14ac:dyDescent="0.3">
      <c r="B3245" s="613"/>
    </row>
    <row r="3246" spans="2:2" s="575" customFormat="1" x14ac:dyDescent="0.3">
      <c r="B3246" s="613"/>
    </row>
    <row r="3247" spans="2:2" s="575" customFormat="1" x14ac:dyDescent="0.3">
      <c r="B3247" s="613"/>
    </row>
    <row r="3248" spans="2:2" s="575" customFormat="1" x14ac:dyDescent="0.3">
      <c r="B3248" s="613"/>
    </row>
    <row r="3249" spans="2:2" s="575" customFormat="1" x14ac:dyDescent="0.3">
      <c r="B3249" s="613"/>
    </row>
    <row r="3250" spans="2:2" s="575" customFormat="1" x14ac:dyDescent="0.3">
      <c r="B3250" s="613"/>
    </row>
    <row r="3251" spans="2:2" s="575" customFormat="1" x14ac:dyDescent="0.3">
      <c r="B3251" s="613"/>
    </row>
    <row r="3252" spans="2:2" s="575" customFormat="1" x14ac:dyDescent="0.3">
      <c r="B3252" s="613"/>
    </row>
    <row r="3253" spans="2:2" s="575" customFormat="1" x14ac:dyDescent="0.3">
      <c r="B3253" s="613"/>
    </row>
    <row r="3254" spans="2:2" s="575" customFormat="1" x14ac:dyDescent="0.3">
      <c r="B3254" s="613"/>
    </row>
    <row r="3255" spans="2:2" s="575" customFormat="1" x14ac:dyDescent="0.3">
      <c r="B3255" s="613"/>
    </row>
    <row r="3256" spans="2:2" s="575" customFormat="1" x14ac:dyDescent="0.3">
      <c r="B3256" s="613"/>
    </row>
    <row r="3257" spans="2:2" s="575" customFormat="1" x14ac:dyDescent="0.3">
      <c r="B3257" s="613"/>
    </row>
    <row r="3258" spans="2:2" s="575" customFormat="1" x14ac:dyDescent="0.3">
      <c r="B3258" s="613"/>
    </row>
    <row r="3259" spans="2:2" s="575" customFormat="1" x14ac:dyDescent="0.3">
      <c r="B3259" s="613"/>
    </row>
    <row r="3260" spans="2:2" s="575" customFormat="1" x14ac:dyDescent="0.3">
      <c r="B3260" s="613"/>
    </row>
    <row r="3261" spans="2:2" s="575" customFormat="1" x14ac:dyDescent="0.3">
      <c r="B3261" s="613"/>
    </row>
    <row r="3262" spans="2:2" s="575" customFormat="1" x14ac:dyDescent="0.3">
      <c r="B3262" s="613"/>
    </row>
    <row r="3263" spans="2:2" s="575" customFormat="1" x14ac:dyDescent="0.3">
      <c r="B3263" s="613"/>
    </row>
    <row r="3264" spans="2:2" s="575" customFormat="1" x14ac:dyDescent="0.3">
      <c r="B3264" s="613"/>
    </row>
    <row r="3265" spans="2:2" s="575" customFormat="1" x14ac:dyDescent="0.3">
      <c r="B3265" s="613"/>
    </row>
    <row r="3266" spans="2:2" s="575" customFormat="1" x14ac:dyDescent="0.3">
      <c r="B3266" s="613"/>
    </row>
    <row r="3267" spans="2:2" s="575" customFormat="1" x14ac:dyDescent="0.3">
      <c r="B3267" s="613"/>
    </row>
    <row r="3268" spans="2:2" s="575" customFormat="1" x14ac:dyDescent="0.3">
      <c r="B3268" s="613"/>
    </row>
    <row r="3269" spans="2:2" s="575" customFormat="1" x14ac:dyDescent="0.3">
      <c r="B3269" s="613"/>
    </row>
    <row r="3270" spans="2:2" s="575" customFormat="1" x14ac:dyDescent="0.3">
      <c r="B3270" s="613"/>
    </row>
    <row r="3271" spans="2:2" s="575" customFormat="1" x14ac:dyDescent="0.3">
      <c r="B3271" s="613"/>
    </row>
    <row r="3272" spans="2:2" s="575" customFormat="1" x14ac:dyDescent="0.3">
      <c r="B3272" s="613"/>
    </row>
    <row r="3273" spans="2:2" s="575" customFormat="1" x14ac:dyDescent="0.3">
      <c r="B3273" s="613"/>
    </row>
    <row r="3274" spans="2:2" s="575" customFormat="1" x14ac:dyDescent="0.3">
      <c r="B3274" s="613"/>
    </row>
    <row r="3275" spans="2:2" s="575" customFormat="1" x14ac:dyDescent="0.3">
      <c r="B3275" s="613"/>
    </row>
    <row r="3276" spans="2:2" s="575" customFormat="1" x14ac:dyDescent="0.3">
      <c r="B3276" s="613"/>
    </row>
    <row r="3277" spans="2:2" s="575" customFormat="1" x14ac:dyDescent="0.3">
      <c r="B3277" s="613"/>
    </row>
    <row r="3278" spans="2:2" s="575" customFormat="1" x14ac:dyDescent="0.3">
      <c r="B3278" s="613"/>
    </row>
    <row r="3279" spans="2:2" s="575" customFormat="1" x14ac:dyDescent="0.3">
      <c r="B3279" s="613"/>
    </row>
    <row r="3280" spans="2:2" s="575" customFormat="1" x14ac:dyDescent="0.3">
      <c r="B3280" s="613"/>
    </row>
    <row r="3281" spans="2:2" s="575" customFormat="1" x14ac:dyDescent="0.3">
      <c r="B3281" s="613"/>
    </row>
    <row r="3282" spans="2:2" s="575" customFormat="1" x14ac:dyDescent="0.3">
      <c r="B3282" s="613"/>
    </row>
    <row r="3283" spans="2:2" s="575" customFormat="1" x14ac:dyDescent="0.3">
      <c r="B3283" s="613"/>
    </row>
    <row r="3284" spans="2:2" s="575" customFormat="1" x14ac:dyDescent="0.3">
      <c r="B3284" s="613"/>
    </row>
    <row r="3285" spans="2:2" s="575" customFormat="1" x14ac:dyDescent="0.3">
      <c r="B3285" s="613"/>
    </row>
    <row r="3286" spans="2:2" s="575" customFormat="1" x14ac:dyDescent="0.3">
      <c r="B3286" s="613"/>
    </row>
    <row r="3287" spans="2:2" s="575" customFormat="1" x14ac:dyDescent="0.3">
      <c r="B3287" s="613"/>
    </row>
    <row r="3288" spans="2:2" s="575" customFormat="1" x14ac:dyDescent="0.3">
      <c r="B3288" s="613"/>
    </row>
    <row r="3289" spans="2:2" s="575" customFormat="1" x14ac:dyDescent="0.3">
      <c r="B3289" s="613"/>
    </row>
    <row r="3290" spans="2:2" s="575" customFormat="1" x14ac:dyDescent="0.3">
      <c r="B3290" s="613"/>
    </row>
    <row r="3291" spans="2:2" s="575" customFormat="1" x14ac:dyDescent="0.3">
      <c r="B3291" s="613"/>
    </row>
    <row r="3292" spans="2:2" s="575" customFormat="1" x14ac:dyDescent="0.3">
      <c r="B3292" s="613"/>
    </row>
    <row r="3293" spans="2:2" s="575" customFormat="1" x14ac:dyDescent="0.3">
      <c r="B3293" s="613"/>
    </row>
    <row r="3294" spans="2:2" s="575" customFormat="1" x14ac:dyDescent="0.3">
      <c r="B3294" s="613"/>
    </row>
    <row r="3295" spans="2:2" s="575" customFormat="1" x14ac:dyDescent="0.3">
      <c r="B3295" s="613"/>
    </row>
    <row r="3296" spans="2:2" s="575" customFormat="1" x14ac:dyDescent="0.3">
      <c r="B3296" s="613"/>
    </row>
    <row r="3297" spans="2:2" s="575" customFormat="1" x14ac:dyDescent="0.3">
      <c r="B3297" s="613"/>
    </row>
    <row r="3298" spans="2:2" s="575" customFormat="1" x14ac:dyDescent="0.3">
      <c r="B3298" s="613"/>
    </row>
    <row r="3299" spans="2:2" s="575" customFormat="1" x14ac:dyDescent="0.3">
      <c r="B3299" s="613"/>
    </row>
    <row r="3300" spans="2:2" s="575" customFormat="1" x14ac:dyDescent="0.3">
      <c r="B3300" s="613"/>
    </row>
    <row r="3301" spans="2:2" s="575" customFormat="1" x14ac:dyDescent="0.3">
      <c r="B3301" s="613"/>
    </row>
    <row r="3302" spans="2:2" s="575" customFormat="1" x14ac:dyDescent="0.3">
      <c r="B3302" s="613"/>
    </row>
    <row r="3303" spans="2:2" s="575" customFormat="1" x14ac:dyDescent="0.3">
      <c r="B3303" s="613"/>
    </row>
    <row r="3304" spans="2:2" s="575" customFormat="1" x14ac:dyDescent="0.3">
      <c r="B3304" s="613"/>
    </row>
    <row r="3305" spans="2:2" s="575" customFormat="1" x14ac:dyDescent="0.3">
      <c r="B3305" s="613"/>
    </row>
    <row r="3306" spans="2:2" s="575" customFormat="1" x14ac:dyDescent="0.3">
      <c r="B3306" s="613"/>
    </row>
    <row r="3307" spans="2:2" s="575" customFormat="1" x14ac:dyDescent="0.3">
      <c r="B3307" s="613"/>
    </row>
    <row r="3308" spans="2:2" s="575" customFormat="1" x14ac:dyDescent="0.3">
      <c r="B3308" s="613"/>
    </row>
    <row r="3309" spans="2:2" s="575" customFormat="1" x14ac:dyDescent="0.3">
      <c r="B3309" s="613"/>
    </row>
    <row r="3310" spans="2:2" s="575" customFormat="1" x14ac:dyDescent="0.3">
      <c r="B3310" s="613"/>
    </row>
    <row r="3311" spans="2:2" s="575" customFormat="1" x14ac:dyDescent="0.3">
      <c r="B3311" s="613"/>
    </row>
    <row r="3312" spans="2:2" s="575" customFormat="1" x14ac:dyDescent="0.3">
      <c r="B3312" s="613"/>
    </row>
    <row r="3313" spans="2:2" s="575" customFormat="1" x14ac:dyDescent="0.3">
      <c r="B3313" s="613"/>
    </row>
    <row r="3314" spans="2:2" s="575" customFormat="1" x14ac:dyDescent="0.3">
      <c r="B3314" s="613"/>
    </row>
    <row r="3315" spans="2:2" s="575" customFormat="1" x14ac:dyDescent="0.3">
      <c r="B3315" s="613"/>
    </row>
    <row r="3316" spans="2:2" s="575" customFormat="1" x14ac:dyDescent="0.3">
      <c r="B3316" s="613"/>
    </row>
    <row r="3317" spans="2:2" s="575" customFormat="1" x14ac:dyDescent="0.3">
      <c r="B3317" s="613"/>
    </row>
    <row r="3318" spans="2:2" s="575" customFormat="1" x14ac:dyDescent="0.3">
      <c r="B3318" s="613"/>
    </row>
    <row r="3319" spans="2:2" s="575" customFormat="1" x14ac:dyDescent="0.3">
      <c r="B3319" s="613"/>
    </row>
    <row r="3320" spans="2:2" s="575" customFormat="1" x14ac:dyDescent="0.3">
      <c r="B3320" s="613"/>
    </row>
    <row r="3321" spans="2:2" s="575" customFormat="1" x14ac:dyDescent="0.3">
      <c r="B3321" s="613"/>
    </row>
    <row r="3322" spans="2:2" s="575" customFormat="1" x14ac:dyDescent="0.3">
      <c r="B3322" s="613"/>
    </row>
    <row r="3323" spans="2:2" s="575" customFormat="1" x14ac:dyDescent="0.3">
      <c r="B3323" s="613"/>
    </row>
    <row r="3324" spans="2:2" s="575" customFormat="1" x14ac:dyDescent="0.3">
      <c r="B3324" s="613"/>
    </row>
    <row r="3325" spans="2:2" s="575" customFormat="1" x14ac:dyDescent="0.3">
      <c r="B3325" s="613"/>
    </row>
    <row r="3326" spans="2:2" s="575" customFormat="1" x14ac:dyDescent="0.3">
      <c r="B3326" s="613"/>
    </row>
    <row r="3327" spans="2:2" s="575" customFormat="1" x14ac:dyDescent="0.3">
      <c r="B3327" s="613"/>
    </row>
    <row r="3328" spans="2:2" s="575" customFormat="1" x14ac:dyDescent="0.3">
      <c r="B3328" s="613"/>
    </row>
    <row r="3329" spans="2:2" s="575" customFormat="1" x14ac:dyDescent="0.3">
      <c r="B3329" s="613"/>
    </row>
    <row r="3330" spans="2:2" s="575" customFormat="1" x14ac:dyDescent="0.3">
      <c r="B3330" s="613"/>
    </row>
    <row r="3331" spans="2:2" s="575" customFormat="1" x14ac:dyDescent="0.3">
      <c r="B3331" s="613"/>
    </row>
    <row r="3332" spans="2:2" s="575" customFormat="1" x14ac:dyDescent="0.3">
      <c r="B3332" s="613"/>
    </row>
    <row r="3333" spans="2:2" s="575" customFormat="1" x14ac:dyDescent="0.3">
      <c r="B3333" s="613"/>
    </row>
    <row r="3334" spans="2:2" s="575" customFormat="1" x14ac:dyDescent="0.3">
      <c r="B3334" s="613"/>
    </row>
    <row r="3335" spans="2:2" s="575" customFormat="1" x14ac:dyDescent="0.3">
      <c r="B3335" s="613"/>
    </row>
    <row r="3336" spans="2:2" s="575" customFormat="1" x14ac:dyDescent="0.3">
      <c r="B3336" s="613"/>
    </row>
    <row r="3337" spans="2:2" s="575" customFormat="1" x14ac:dyDescent="0.3">
      <c r="B3337" s="613"/>
    </row>
    <row r="3338" spans="2:2" s="575" customFormat="1" x14ac:dyDescent="0.3">
      <c r="B3338" s="613"/>
    </row>
    <row r="3339" spans="2:2" s="575" customFormat="1" x14ac:dyDescent="0.3">
      <c r="B3339" s="613"/>
    </row>
    <row r="3340" spans="2:2" s="575" customFormat="1" x14ac:dyDescent="0.3">
      <c r="B3340" s="613"/>
    </row>
    <row r="3341" spans="2:2" s="575" customFormat="1" x14ac:dyDescent="0.3">
      <c r="B3341" s="613"/>
    </row>
    <row r="3342" spans="2:2" s="575" customFormat="1" x14ac:dyDescent="0.3">
      <c r="B3342" s="613"/>
    </row>
    <row r="3343" spans="2:2" s="575" customFormat="1" x14ac:dyDescent="0.3">
      <c r="B3343" s="613"/>
    </row>
    <row r="3344" spans="2:2" s="575" customFormat="1" x14ac:dyDescent="0.3">
      <c r="B3344" s="613"/>
    </row>
    <row r="3345" spans="2:2" s="575" customFormat="1" x14ac:dyDescent="0.3">
      <c r="B3345" s="613"/>
    </row>
    <row r="3346" spans="2:2" s="575" customFormat="1" x14ac:dyDescent="0.3">
      <c r="B3346" s="613"/>
    </row>
    <row r="3347" spans="2:2" s="575" customFormat="1" x14ac:dyDescent="0.3">
      <c r="B3347" s="613"/>
    </row>
    <row r="3348" spans="2:2" s="575" customFormat="1" x14ac:dyDescent="0.3">
      <c r="B3348" s="613"/>
    </row>
    <row r="3349" spans="2:2" s="575" customFormat="1" x14ac:dyDescent="0.3">
      <c r="B3349" s="613"/>
    </row>
    <row r="3350" spans="2:2" s="575" customFormat="1" x14ac:dyDescent="0.3">
      <c r="B3350" s="613"/>
    </row>
    <row r="3351" spans="2:2" s="575" customFormat="1" x14ac:dyDescent="0.3">
      <c r="B3351" s="613"/>
    </row>
    <row r="3352" spans="2:2" s="575" customFormat="1" x14ac:dyDescent="0.3">
      <c r="B3352" s="613"/>
    </row>
    <row r="3353" spans="2:2" s="575" customFormat="1" x14ac:dyDescent="0.3">
      <c r="B3353" s="613"/>
    </row>
    <row r="3354" spans="2:2" s="575" customFormat="1" x14ac:dyDescent="0.3">
      <c r="B3354" s="613"/>
    </row>
    <row r="3355" spans="2:2" s="575" customFormat="1" x14ac:dyDescent="0.3">
      <c r="B3355" s="613"/>
    </row>
    <row r="3356" spans="2:2" s="575" customFormat="1" x14ac:dyDescent="0.3">
      <c r="B3356" s="613"/>
    </row>
    <row r="3357" spans="2:2" s="575" customFormat="1" x14ac:dyDescent="0.3">
      <c r="B3357" s="613"/>
    </row>
    <row r="3358" spans="2:2" s="575" customFormat="1" x14ac:dyDescent="0.3">
      <c r="B3358" s="613"/>
    </row>
    <row r="3359" spans="2:2" s="575" customFormat="1" x14ac:dyDescent="0.3">
      <c r="B3359" s="613"/>
    </row>
    <row r="3360" spans="2:2" s="575" customFormat="1" x14ac:dyDescent="0.3">
      <c r="B3360" s="613"/>
    </row>
    <row r="3361" spans="2:2" s="575" customFormat="1" x14ac:dyDescent="0.3">
      <c r="B3361" s="613"/>
    </row>
    <row r="3362" spans="2:2" s="575" customFormat="1" x14ac:dyDescent="0.3">
      <c r="B3362" s="613"/>
    </row>
    <row r="3363" spans="2:2" s="575" customFormat="1" x14ac:dyDescent="0.3">
      <c r="B3363" s="613"/>
    </row>
    <row r="3364" spans="2:2" s="575" customFormat="1" x14ac:dyDescent="0.3">
      <c r="B3364" s="613"/>
    </row>
    <row r="3365" spans="2:2" s="575" customFormat="1" x14ac:dyDescent="0.3">
      <c r="B3365" s="613"/>
    </row>
    <row r="3366" spans="2:2" s="575" customFormat="1" x14ac:dyDescent="0.3">
      <c r="B3366" s="613"/>
    </row>
    <row r="3367" spans="2:2" s="575" customFormat="1" x14ac:dyDescent="0.3">
      <c r="B3367" s="613"/>
    </row>
    <row r="3368" spans="2:2" s="575" customFormat="1" x14ac:dyDescent="0.3">
      <c r="B3368" s="613"/>
    </row>
    <row r="3369" spans="2:2" s="575" customFormat="1" x14ac:dyDescent="0.3">
      <c r="B3369" s="613"/>
    </row>
    <row r="3370" spans="2:2" s="575" customFormat="1" x14ac:dyDescent="0.3">
      <c r="B3370" s="613"/>
    </row>
    <row r="3371" spans="2:2" s="575" customFormat="1" x14ac:dyDescent="0.3">
      <c r="B3371" s="613"/>
    </row>
    <row r="3372" spans="2:2" s="575" customFormat="1" x14ac:dyDescent="0.3">
      <c r="B3372" s="613"/>
    </row>
    <row r="3373" spans="2:2" s="575" customFormat="1" x14ac:dyDescent="0.3">
      <c r="B3373" s="613"/>
    </row>
    <row r="3374" spans="2:2" s="575" customFormat="1" x14ac:dyDescent="0.3">
      <c r="B3374" s="613"/>
    </row>
    <row r="3375" spans="2:2" s="575" customFormat="1" x14ac:dyDescent="0.3">
      <c r="B3375" s="613"/>
    </row>
    <row r="3376" spans="2:2" s="575" customFormat="1" x14ac:dyDescent="0.3">
      <c r="B3376" s="613"/>
    </row>
    <row r="3377" spans="2:2" s="575" customFormat="1" x14ac:dyDescent="0.3">
      <c r="B3377" s="613"/>
    </row>
    <row r="3378" spans="2:2" s="575" customFormat="1" x14ac:dyDescent="0.3">
      <c r="B3378" s="613"/>
    </row>
    <row r="3379" spans="2:2" s="575" customFormat="1" x14ac:dyDescent="0.3">
      <c r="B3379" s="613"/>
    </row>
    <row r="3380" spans="2:2" s="575" customFormat="1" x14ac:dyDescent="0.3">
      <c r="B3380" s="613"/>
    </row>
    <row r="3381" spans="2:2" s="575" customFormat="1" x14ac:dyDescent="0.3">
      <c r="B3381" s="613"/>
    </row>
    <row r="3382" spans="2:2" s="575" customFormat="1" x14ac:dyDescent="0.3">
      <c r="B3382" s="613"/>
    </row>
    <row r="3383" spans="2:2" s="575" customFormat="1" x14ac:dyDescent="0.3">
      <c r="B3383" s="613"/>
    </row>
    <row r="3384" spans="2:2" s="575" customFormat="1" x14ac:dyDescent="0.3">
      <c r="B3384" s="613"/>
    </row>
    <row r="3385" spans="2:2" s="575" customFormat="1" x14ac:dyDescent="0.3">
      <c r="B3385" s="613"/>
    </row>
    <row r="3386" spans="2:2" s="575" customFormat="1" x14ac:dyDescent="0.3">
      <c r="B3386" s="613"/>
    </row>
    <row r="3387" spans="2:2" s="575" customFormat="1" x14ac:dyDescent="0.3">
      <c r="B3387" s="613"/>
    </row>
    <row r="3388" spans="2:2" s="575" customFormat="1" x14ac:dyDescent="0.3">
      <c r="B3388" s="613"/>
    </row>
    <row r="3389" spans="2:2" s="575" customFormat="1" x14ac:dyDescent="0.3">
      <c r="B3389" s="613"/>
    </row>
    <row r="3390" spans="2:2" s="575" customFormat="1" x14ac:dyDescent="0.3">
      <c r="B3390" s="613"/>
    </row>
    <row r="3391" spans="2:2" s="575" customFormat="1" x14ac:dyDescent="0.3">
      <c r="B3391" s="613"/>
    </row>
    <row r="3392" spans="2:2" s="575" customFormat="1" x14ac:dyDescent="0.3">
      <c r="B3392" s="613"/>
    </row>
    <row r="3393" spans="2:2" s="575" customFormat="1" x14ac:dyDescent="0.3">
      <c r="B3393" s="613"/>
    </row>
    <row r="3394" spans="2:2" s="575" customFormat="1" x14ac:dyDescent="0.3">
      <c r="B3394" s="613"/>
    </row>
    <row r="3395" spans="2:2" s="575" customFormat="1" x14ac:dyDescent="0.3">
      <c r="B3395" s="613"/>
    </row>
    <row r="3396" spans="2:2" s="575" customFormat="1" x14ac:dyDescent="0.3">
      <c r="B3396" s="613"/>
    </row>
    <row r="3397" spans="2:2" s="575" customFormat="1" x14ac:dyDescent="0.3">
      <c r="B3397" s="613"/>
    </row>
    <row r="3398" spans="2:2" s="575" customFormat="1" x14ac:dyDescent="0.3">
      <c r="B3398" s="613"/>
    </row>
    <row r="3399" spans="2:2" s="575" customFormat="1" x14ac:dyDescent="0.3">
      <c r="B3399" s="613"/>
    </row>
    <row r="3400" spans="2:2" s="575" customFormat="1" x14ac:dyDescent="0.3">
      <c r="B3400" s="613"/>
    </row>
    <row r="3401" spans="2:2" s="575" customFormat="1" x14ac:dyDescent="0.3">
      <c r="B3401" s="613"/>
    </row>
    <row r="3402" spans="2:2" s="575" customFormat="1" x14ac:dyDescent="0.3">
      <c r="B3402" s="613"/>
    </row>
    <row r="3403" spans="2:2" s="575" customFormat="1" x14ac:dyDescent="0.3">
      <c r="B3403" s="613"/>
    </row>
    <row r="3404" spans="2:2" s="575" customFormat="1" x14ac:dyDescent="0.3">
      <c r="B3404" s="613"/>
    </row>
    <row r="3405" spans="2:2" s="575" customFormat="1" x14ac:dyDescent="0.3">
      <c r="B3405" s="613"/>
    </row>
    <row r="3406" spans="2:2" s="575" customFormat="1" x14ac:dyDescent="0.3">
      <c r="B3406" s="613"/>
    </row>
    <row r="3407" spans="2:2" s="575" customFormat="1" x14ac:dyDescent="0.3">
      <c r="B3407" s="613"/>
    </row>
    <row r="3408" spans="2:2" s="575" customFormat="1" x14ac:dyDescent="0.3">
      <c r="B3408" s="613"/>
    </row>
    <row r="3409" spans="2:2" s="575" customFormat="1" x14ac:dyDescent="0.3">
      <c r="B3409" s="613"/>
    </row>
    <row r="3410" spans="2:2" s="575" customFormat="1" x14ac:dyDescent="0.3">
      <c r="B3410" s="613"/>
    </row>
    <row r="3411" spans="2:2" s="575" customFormat="1" x14ac:dyDescent="0.3">
      <c r="B3411" s="613"/>
    </row>
    <row r="3412" spans="2:2" s="575" customFormat="1" x14ac:dyDescent="0.3">
      <c r="B3412" s="613"/>
    </row>
    <row r="3413" spans="2:2" s="575" customFormat="1" x14ac:dyDescent="0.3">
      <c r="B3413" s="613"/>
    </row>
    <row r="3414" spans="2:2" s="575" customFormat="1" x14ac:dyDescent="0.3">
      <c r="B3414" s="613"/>
    </row>
    <row r="3415" spans="2:2" s="575" customFormat="1" x14ac:dyDescent="0.3">
      <c r="B3415" s="613"/>
    </row>
    <row r="3416" spans="2:2" s="575" customFormat="1" x14ac:dyDescent="0.3">
      <c r="B3416" s="613"/>
    </row>
    <row r="3417" spans="2:2" s="575" customFormat="1" x14ac:dyDescent="0.3">
      <c r="B3417" s="613"/>
    </row>
    <row r="3418" spans="2:2" s="575" customFormat="1" x14ac:dyDescent="0.3">
      <c r="B3418" s="613"/>
    </row>
    <row r="3419" spans="2:2" s="575" customFormat="1" x14ac:dyDescent="0.3">
      <c r="B3419" s="613"/>
    </row>
    <row r="3420" spans="2:2" s="575" customFormat="1" x14ac:dyDescent="0.3">
      <c r="B3420" s="613"/>
    </row>
    <row r="3421" spans="2:2" s="575" customFormat="1" x14ac:dyDescent="0.3">
      <c r="B3421" s="613"/>
    </row>
    <row r="3422" spans="2:2" s="575" customFormat="1" x14ac:dyDescent="0.3">
      <c r="B3422" s="613"/>
    </row>
    <row r="3423" spans="2:2" s="575" customFormat="1" x14ac:dyDescent="0.3">
      <c r="B3423" s="613"/>
    </row>
    <row r="3424" spans="2:2" s="575" customFormat="1" x14ac:dyDescent="0.3">
      <c r="B3424" s="613"/>
    </row>
    <row r="3425" spans="2:2" s="575" customFormat="1" x14ac:dyDescent="0.3">
      <c r="B3425" s="613"/>
    </row>
    <row r="3426" spans="2:2" s="575" customFormat="1" x14ac:dyDescent="0.3">
      <c r="B3426" s="613"/>
    </row>
    <row r="3427" spans="2:2" s="575" customFormat="1" x14ac:dyDescent="0.3">
      <c r="B3427" s="613"/>
    </row>
    <row r="3428" spans="2:2" s="575" customFormat="1" x14ac:dyDescent="0.3">
      <c r="B3428" s="613"/>
    </row>
    <row r="3429" spans="2:2" s="575" customFormat="1" x14ac:dyDescent="0.3">
      <c r="B3429" s="613"/>
    </row>
    <row r="3430" spans="2:2" s="575" customFormat="1" x14ac:dyDescent="0.3">
      <c r="B3430" s="613"/>
    </row>
    <row r="3431" spans="2:2" s="575" customFormat="1" x14ac:dyDescent="0.3">
      <c r="B3431" s="613"/>
    </row>
    <row r="3432" spans="2:2" s="575" customFormat="1" x14ac:dyDescent="0.3">
      <c r="B3432" s="613"/>
    </row>
    <row r="3433" spans="2:2" s="575" customFormat="1" x14ac:dyDescent="0.3">
      <c r="B3433" s="613"/>
    </row>
    <row r="3434" spans="2:2" s="575" customFormat="1" x14ac:dyDescent="0.3">
      <c r="B3434" s="613"/>
    </row>
    <row r="3435" spans="2:2" s="575" customFormat="1" x14ac:dyDescent="0.3">
      <c r="B3435" s="613"/>
    </row>
    <row r="3436" spans="2:2" s="575" customFormat="1" x14ac:dyDescent="0.3">
      <c r="B3436" s="613"/>
    </row>
    <row r="3437" spans="2:2" s="575" customFormat="1" x14ac:dyDescent="0.3">
      <c r="B3437" s="613"/>
    </row>
    <row r="3438" spans="2:2" s="575" customFormat="1" x14ac:dyDescent="0.3">
      <c r="B3438" s="613"/>
    </row>
    <row r="3439" spans="2:2" s="575" customFormat="1" x14ac:dyDescent="0.3">
      <c r="B3439" s="613"/>
    </row>
    <row r="3440" spans="2:2" s="575" customFormat="1" x14ac:dyDescent="0.3">
      <c r="B3440" s="613"/>
    </row>
    <row r="3441" spans="2:2" s="575" customFormat="1" x14ac:dyDescent="0.3">
      <c r="B3441" s="613"/>
    </row>
    <row r="3442" spans="2:2" s="575" customFormat="1" x14ac:dyDescent="0.3">
      <c r="B3442" s="613"/>
    </row>
    <row r="3443" spans="2:2" s="575" customFormat="1" x14ac:dyDescent="0.3">
      <c r="B3443" s="613"/>
    </row>
    <row r="3444" spans="2:2" s="575" customFormat="1" x14ac:dyDescent="0.3">
      <c r="B3444" s="613"/>
    </row>
    <row r="3445" spans="2:2" s="575" customFormat="1" x14ac:dyDescent="0.3">
      <c r="B3445" s="613"/>
    </row>
    <row r="3446" spans="2:2" s="575" customFormat="1" x14ac:dyDescent="0.3">
      <c r="B3446" s="613"/>
    </row>
    <row r="3447" spans="2:2" s="575" customFormat="1" x14ac:dyDescent="0.3">
      <c r="B3447" s="613"/>
    </row>
    <row r="3448" spans="2:2" s="575" customFormat="1" x14ac:dyDescent="0.3">
      <c r="B3448" s="613"/>
    </row>
    <row r="3449" spans="2:2" s="575" customFormat="1" x14ac:dyDescent="0.3">
      <c r="B3449" s="613"/>
    </row>
    <row r="3450" spans="2:2" s="575" customFormat="1" x14ac:dyDescent="0.3">
      <c r="B3450" s="613"/>
    </row>
    <row r="3451" spans="2:2" s="575" customFormat="1" x14ac:dyDescent="0.3">
      <c r="B3451" s="613"/>
    </row>
    <row r="3452" spans="2:2" s="575" customFormat="1" x14ac:dyDescent="0.3">
      <c r="B3452" s="613"/>
    </row>
    <row r="3453" spans="2:2" s="575" customFormat="1" x14ac:dyDescent="0.3">
      <c r="B3453" s="613"/>
    </row>
    <row r="3454" spans="2:2" s="575" customFormat="1" x14ac:dyDescent="0.3">
      <c r="B3454" s="613"/>
    </row>
    <row r="3455" spans="2:2" s="575" customFormat="1" x14ac:dyDescent="0.3">
      <c r="B3455" s="613"/>
    </row>
    <row r="3456" spans="2:2" s="575" customFormat="1" x14ac:dyDescent="0.3">
      <c r="B3456" s="613"/>
    </row>
    <row r="3457" spans="2:2" s="575" customFormat="1" x14ac:dyDescent="0.3">
      <c r="B3457" s="613"/>
    </row>
    <row r="3458" spans="2:2" s="575" customFormat="1" x14ac:dyDescent="0.3">
      <c r="B3458" s="613"/>
    </row>
    <row r="3459" spans="2:2" s="575" customFormat="1" x14ac:dyDescent="0.3">
      <c r="B3459" s="613"/>
    </row>
    <row r="3460" spans="2:2" s="575" customFormat="1" x14ac:dyDescent="0.3">
      <c r="B3460" s="613"/>
    </row>
    <row r="3461" spans="2:2" s="575" customFormat="1" x14ac:dyDescent="0.3">
      <c r="B3461" s="613"/>
    </row>
    <row r="3462" spans="2:2" s="575" customFormat="1" x14ac:dyDescent="0.3">
      <c r="B3462" s="613"/>
    </row>
    <row r="3463" spans="2:2" s="575" customFormat="1" x14ac:dyDescent="0.3">
      <c r="B3463" s="613"/>
    </row>
    <row r="3464" spans="2:2" s="575" customFormat="1" x14ac:dyDescent="0.3">
      <c r="B3464" s="613"/>
    </row>
    <row r="3465" spans="2:2" s="575" customFormat="1" x14ac:dyDescent="0.3">
      <c r="B3465" s="613"/>
    </row>
    <row r="3466" spans="2:2" s="575" customFormat="1" x14ac:dyDescent="0.3">
      <c r="B3466" s="613"/>
    </row>
    <row r="3467" spans="2:2" s="575" customFormat="1" x14ac:dyDescent="0.3">
      <c r="B3467" s="613"/>
    </row>
    <row r="3468" spans="2:2" s="575" customFormat="1" x14ac:dyDescent="0.3">
      <c r="B3468" s="613"/>
    </row>
    <row r="3469" spans="2:2" s="575" customFormat="1" x14ac:dyDescent="0.3">
      <c r="B3469" s="613"/>
    </row>
    <row r="3470" spans="2:2" s="575" customFormat="1" x14ac:dyDescent="0.3">
      <c r="B3470" s="613"/>
    </row>
    <row r="3471" spans="2:2" s="575" customFormat="1" x14ac:dyDescent="0.3">
      <c r="B3471" s="613"/>
    </row>
    <row r="3472" spans="2:2" s="575" customFormat="1" x14ac:dyDescent="0.3">
      <c r="B3472" s="613"/>
    </row>
    <row r="3473" spans="2:2" s="575" customFormat="1" x14ac:dyDescent="0.3">
      <c r="B3473" s="613"/>
    </row>
    <row r="3474" spans="2:2" s="575" customFormat="1" x14ac:dyDescent="0.3">
      <c r="B3474" s="613"/>
    </row>
    <row r="3475" spans="2:2" s="575" customFormat="1" x14ac:dyDescent="0.3">
      <c r="B3475" s="613"/>
    </row>
    <row r="3476" spans="2:2" s="575" customFormat="1" x14ac:dyDescent="0.3">
      <c r="B3476" s="613"/>
    </row>
    <row r="3477" spans="2:2" s="575" customFormat="1" x14ac:dyDescent="0.3">
      <c r="B3477" s="613"/>
    </row>
    <row r="3478" spans="2:2" s="575" customFormat="1" x14ac:dyDescent="0.3">
      <c r="B3478" s="613"/>
    </row>
    <row r="3479" spans="2:2" s="575" customFormat="1" x14ac:dyDescent="0.3">
      <c r="B3479" s="613"/>
    </row>
    <row r="3480" spans="2:2" s="575" customFormat="1" x14ac:dyDescent="0.3">
      <c r="B3480" s="613"/>
    </row>
    <row r="3481" spans="2:2" s="575" customFormat="1" x14ac:dyDescent="0.3">
      <c r="B3481" s="613"/>
    </row>
    <row r="3482" spans="2:2" s="575" customFormat="1" x14ac:dyDescent="0.3">
      <c r="B3482" s="613"/>
    </row>
    <row r="3483" spans="2:2" s="575" customFormat="1" x14ac:dyDescent="0.3">
      <c r="B3483" s="613"/>
    </row>
    <row r="3484" spans="2:2" s="575" customFormat="1" x14ac:dyDescent="0.3">
      <c r="B3484" s="613"/>
    </row>
    <row r="3485" spans="2:2" s="575" customFormat="1" x14ac:dyDescent="0.3">
      <c r="B3485" s="613"/>
    </row>
    <row r="3486" spans="2:2" s="575" customFormat="1" x14ac:dyDescent="0.3">
      <c r="B3486" s="613"/>
    </row>
    <row r="3487" spans="2:2" s="575" customFormat="1" x14ac:dyDescent="0.3">
      <c r="B3487" s="613"/>
    </row>
    <row r="3488" spans="2:2" s="575" customFormat="1" x14ac:dyDescent="0.3">
      <c r="B3488" s="613"/>
    </row>
    <row r="3489" spans="2:2" s="575" customFormat="1" x14ac:dyDescent="0.3">
      <c r="B3489" s="613"/>
    </row>
    <row r="3490" spans="2:2" s="575" customFormat="1" x14ac:dyDescent="0.3">
      <c r="B3490" s="613"/>
    </row>
    <row r="3491" spans="2:2" s="575" customFormat="1" x14ac:dyDescent="0.3">
      <c r="B3491" s="613"/>
    </row>
    <row r="3492" spans="2:2" s="575" customFormat="1" x14ac:dyDescent="0.3">
      <c r="B3492" s="613"/>
    </row>
    <row r="3493" spans="2:2" s="575" customFormat="1" x14ac:dyDescent="0.3">
      <c r="B3493" s="613"/>
    </row>
    <row r="3494" spans="2:2" s="575" customFormat="1" x14ac:dyDescent="0.3">
      <c r="B3494" s="613"/>
    </row>
    <row r="3495" spans="2:2" s="575" customFormat="1" x14ac:dyDescent="0.3">
      <c r="B3495" s="613"/>
    </row>
    <row r="3496" spans="2:2" s="575" customFormat="1" x14ac:dyDescent="0.3">
      <c r="B3496" s="613"/>
    </row>
    <row r="3497" spans="2:2" s="575" customFormat="1" x14ac:dyDescent="0.3">
      <c r="B3497" s="613"/>
    </row>
    <row r="3498" spans="2:2" s="575" customFormat="1" x14ac:dyDescent="0.3">
      <c r="B3498" s="613"/>
    </row>
    <row r="3499" spans="2:2" s="575" customFormat="1" x14ac:dyDescent="0.3">
      <c r="B3499" s="613"/>
    </row>
    <row r="3500" spans="2:2" s="575" customFormat="1" x14ac:dyDescent="0.3">
      <c r="B3500" s="613"/>
    </row>
    <row r="3501" spans="2:2" s="575" customFormat="1" x14ac:dyDescent="0.3">
      <c r="B3501" s="613"/>
    </row>
    <row r="3502" spans="2:2" s="575" customFormat="1" x14ac:dyDescent="0.3">
      <c r="B3502" s="613"/>
    </row>
    <row r="3503" spans="2:2" s="575" customFormat="1" x14ac:dyDescent="0.3">
      <c r="B3503" s="613"/>
    </row>
    <row r="3504" spans="2:2" s="575" customFormat="1" x14ac:dyDescent="0.3">
      <c r="B3504" s="613"/>
    </row>
    <row r="3505" spans="2:2" s="575" customFormat="1" x14ac:dyDescent="0.3">
      <c r="B3505" s="613"/>
    </row>
    <row r="3506" spans="2:2" s="575" customFormat="1" x14ac:dyDescent="0.3">
      <c r="B3506" s="613"/>
    </row>
    <row r="3507" spans="2:2" s="575" customFormat="1" x14ac:dyDescent="0.3">
      <c r="B3507" s="613"/>
    </row>
    <row r="3508" spans="2:2" s="575" customFormat="1" x14ac:dyDescent="0.3">
      <c r="B3508" s="613"/>
    </row>
    <row r="3509" spans="2:2" s="575" customFormat="1" x14ac:dyDescent="0.3">
      <c r="B3509" s="613"/>
    </row>
    <row r="3510" spans="2:2" s="575" customFormat="1" x14ac:dyDescent="0.3">
      <c r="B3510" s="613"/>
    </row>
    <row r="3511" spans="2:2" s="575" customFormat="1" x14ac:dyDescent="0.3">
      <c r="B3511" s="613"/>
    </row>
    <row r="3512" spans="2:2" s="575" customFormat="1" x14ac:dyDescent="0.3">
      <c r="B3512" s="613"/>
    </row>
    <row r="3513" spans="2:2" s="575" customFormat="1" x14ac:dyDescent="0.3">
      <c r="B3513" s="613"/>
    </row>
    <row r="3514" spans="2:2" s="575" customFormat="1" x14ac:dyDescent="0.3">
      <c r="B3514" s="613"/>
    </row>
    <row r="3515" spans="2:2" s="575" customFormat="1" x14ac:dyDescent="0.3">
      <c r="B3515" s="613"/>
    </row>
    <row r="3516" spans="2:2" s="575" customFormat="1" x14ac:dyDescent="0.3">
      <c r="B3516" s="613"/>
    </row>
    <row r="3517" spans="2:2" s="575" customFormat="1" x14ac:dyDescent="0.3">
      <c r="B3517" s="613"/>
    </row>
    <row r="3518" spans="2:2" s="575" customFormat="1" x14ac:dyDescent="0.3">
      <c r="B3518" s="613"/>
    </row>
    <row r="3519" spans="2:2" s="575" customFormat="1" x14ac:dyDescent="0.3">
      <c r="B3519" s="613"/>
    </row>
    <row r="3520" spans="2:2" s="575" customFormat="1" x14ac:dyDescent="0.3">
      <c r="B3520" s="613"/>
    </row>
    <row r="3521" spans="2:2" s="575" customFormat="1" x14ac:dyDescent="0.3">
      <c r="B3521" s="613"/>
    </row>
    <row r="3522" spans="2:2" s="575" customFormat="1" x14ac:dyDescent="0.3">
      <c r="B3522" s="613"/>
    </row>
    <row r="3523" spans="2:2" s="575" customFormat="1" x14ac:dyDescent="0.3">
      <c r="B3523" s="613"/>
    </row>
    <row r="3524" spans="2:2" s="575" customFormat="1" x14ac:dyDescent="0.3">
      <c r="B3524" s="613"/>
    </row>
    <row r="3525" spans="2:2" s="575" customFormat="1" x14ac:dyDescent="0.3">
      <c r="B3525" s="613"/>
    </row>
    <row r="3526" spans="2:2" s="575" customFormat="1" x14ac:dyDescent="0.3">
      <c r="B3526" s="613"/>
    </row>
    <row r="3527" spans="2:2" s="575" customFormat="1" x14ac:dyDescent="0.3">
      <c r="B3527" s="613"/>
    </row>
    <row r="3528" spans="2:2" s="575" customFormat="1" x14ac:dyDescent="0.3">
      <c r="B3528" s="613"/>
    </row>
    <row r="3529" spans="2:2" s="575" customFormat="1" x14ac:dyDescent="0.3">
      <c r="B3529" s="613"/>
    </row>
    <row r="3530" spans="2:2" s="575" customFormat="1" x14ac:dyDescent="0.3">
      <c r="B3530" s="613"/>
    </row>
    <row r="3531" spans="2:2" s="575" customFormat="1" x14ac:dyDescent="0.3">
      <c r="B3531" s="613"/>
    </row>
    <row r="3532" spans="2:2" s="575" customFormat="1" x14ac:dyDescent="0.3">
      <c r="B3532" s="613"/>
    </row>
    <row r="3533" spans="2:2" s="575" customFormat="1" x14ac:dyDescent="0.3">
      <c r="B3533" s="613"/>
    </row>
    <row r="3534" spans="2:2" s="575" customFormat="1" x14ac:dyDescent="0.3">
      <c r="B3534" s="613"/>
    </row>
    <row r="3535" spans="2:2" s="575" customFormat="1" x14ac:dyDescent="0.3">
      <c r="B3535" s="613"/>
    </row>
    <row r="3536" spans="2:2" s="575" customFormat="1" x14ac:dyDescent="0.3">
      <c r="B3536" s="613"/>
    </row>
    <row r="3537" spans="2:2" s="575" customFormat="1" x14ac:dyDescent="0.3">
      <c r="B3537" s="613"/>
    </row>
    <row r="3538" spans="2:2" s="575" customFormat="1" x14ac:dyDescent="0.3">
      <c r="B3538" s="613"/>
    </row>
    <row r="3539" spans="2:2" s="575" customFormat="1" x14ac:dyDescent="0.3">
      <c r="B3539" s="613"/>
    </row>
    <row r="3540" spans="2:2" s="575" customFormat="1" x14ac:dyDescent="0.3">
      <c r="B3540" s="613"/>
    </row>
    <row r="3541" spans="2:2" s="575" customFormat="1" x14ac:dyDescent="0.3">
      <c r="B3541" s="613"/>
    </row>
    <row r="3542" spans="2:2" s="575" customFormat="1" x14ac:dyDescent="0.3">
      <c r="B3542" s="613"/>
    </row>
    <row r="3543" spans="2:2" s="575" customFormat="1" x14ac:dyDescent="0.3">
      <c r="B3543" s="613"/>
    </row>
    <row r="3544" spans="2:2" s="575" customFormat="1" x14ac:dyDescent="0.3">
      <c r="B3544" s="613"/>
    </row>
    <row r="3545" spans="2:2" s="575" customFormat="1" x14ac:dyDescent="0.3">
      <c r="B3545" s="613"/>
    </row>
    <row r="3546" spans="2:2" s="575" customFormat="1" x14ac:dyDescent="0.3">
      <c r="B3546" s="613"/>
    </row>
    <row r="3547" spans="2:2" s="575" customFormat="1" x14ac:dyDescent="0.3">
      <c r="B3547" s="613"/>
    </row>
    <row r="3548" spans="2:2" s="575" customFormat="1" x14ac:dyDescent="0.3">
      <c r="B3548" s="613"/>
    </row>
    <row r="3549" spans="2:2" s="575" customFormat="1" x14ac:dyDescent="0.3">
      <c r="B3549" s="613"/>
    </row>
    <row r="3550" spans="2:2" s="575" customFormat="1" x14ac:dyDescent="0.3">
      <c r="B3550" s="613"/>
    </row>
    <row r="3551" spans="2:2" s="575" customFormat="1" x14ac:dyDescent="0.3">
      <c r="B3551" s="613"/>
    </row>
    <row r="3552" spans="2:2" s="575" customFormat="1" x14ac:dyDescent="0.3">
      <c r="B3552" s="613"/>
    </row>
    <row r="3553" spans="2:2" s="575" customFormat="1" x14ac:dyDescent="0.3">
      <c r="B3553" s="613"/>
    </row>
    <row r="3554" spans="2:2" s="575" customFormat="1" x14ac:dyDescent="0.3">
      <c r="B3554" s="613"/>
    </row>
    <row r="3555" spans="2:2" s="575" customFormat="1" x14ac:dyDescent="0.3">
      <c r="B3555" s="613"/>
    </row>
    <row r="3556" spans="2:2" s="575" customFormat="1" x14ac:dyDescent="0.3">
      <c r="B3556" s="613"/>
    </row>
    <row r="3557" spans="2:2" s="575" customFormat="1" x14ac:dyDescent="0.3">
      <c r="B3557" s="613"/>
    </row>
    <row r="3558" spans="2:2" s="575" customFormat="1" x14ac:dyDescent="0.3">
      <c r="B3558" s="613"/>
    </row>
    <row r="3559" spans="2:2" s="575" customFormat="1" x14ac:dyDescent="0.3">
      <c r="B3559" s="613"/>
    </row>
    <row r="3560" spans="2:2" s="575" customFormat="1" x14ac:dyDescent="0.3">
      <c r="B3560" s="613"/>
    </row>
    <row r="3561" spans="2:2" s="575" customFormat="1" x14ac:dyDescent="0.3">
      <c r="B3561" s="613"/>
    </row>
    <row r="3562" spans="2:2" s="575" customFormat="1" x14ac:dyDescent="0.3">
      <c r="B3562" s="613"/>
    </row>
    <row r="3563" spans="2:2" s="575" customFormat="1" x14ac:dyDescent="0.3">
      <c r="B3563" s="613"/>
    </row>
    <row r="3564" spans="2:2" s="575" customFormat="1" x14ac:dyDescent="0.3">
      <c r="B3564" s="613"/>
    </row>
    <row r="3565" spans="2:2" s="575" customFormat="1" x14ac:dyDescent="0.3">
      <c r="B3565" s="613"/>
    </row>
    <row r="3566" spans="2:2" s="575" customFormat="1" x14ac:dyDescent="0.3">
      <c r="B3566" s="613"/>
    </row>
    <row r="3567" spans="2:2" s="575" customFormat="1" x14ac:dyDescent="0.3">
      <c r="B3567" s="613"/>
    </row>
    <row r="3568" spans="2:2" s="575" customFormat="1" x14ac:dyDescent="0.3">
      <c r="B3568" s="613"/>
    </row>
    <row r="3569" spans="2:2" s="575" customFormat="1" x14ac:dyDescent="0.3">
      <c r="B3569" s="613"/>
    </row>
    <row r="3570" spans="2:2" s="575" customFormat="1" x14ac:dyDescent="0.3">
      <c r="B3570" s="613"/>
    </row>
    <row r="3571" spans="2:2" s="575" customFormat="1" x14ac:dyDescent="0.3">
      <c r="B3571" s="613"/>
    </row>
    <row r="3572" spans="2:2" s="575" customFormat="1" x14ac:dyDescent="0.3">
      <c r="B3572" s="613"/>
    </row>
    <row r="3573" spans="2:2" s="575" customFormat="1" x14ac:dyDescent="0.3">
      <c r="B3573" s="613"/>
    </row>
    <row r="3574" spans="2:2" s="575" customFormat="1" x14ac:dyDescent="0.3">
      <c r="B3574" s="613"/>
    </row>
    <row r="3575" spans="2:2" s="575" customFormat="1" x14ac:dyDescent="0.3">
      <c r="B3575" s="613"/>
    </row>
    <row r="3576" spans="2:2" s="575" customFormat="1" x14ac:dyDescent="0.3">
      <c r="B3576" s="613"/>
    </row>
    <row r="3577" spans="2:2" s="575" customFormat="1" x14ac:dyDescent="0.3">
      <c r="B3577" s="613"/>
    </row>
    <row r="3578" spans="2:2" s="575" customFormat="1" x14ac:dyDescent="0.3">
      <c r="B3578" s="613"/>
    </row>
    <row r="3579" spans="2:2" s="575" customFormat="1" x14ac:dyDescent="0.3">
      <c r="B3579" s="613"/>
    </row>
    <row r="3580" spans="2:2" s="575" customFormat="1" x14ac:dyDescent="0.3">
      <c r="B3580" s="613"/>
    </row>
    <row r="3581" spans="2:2" s="575" customFormat="1" x14ac:dyDescent="0.3">
      <c r="B3581" s="613"/>
    </row>
    <row r="3582" spans="2:2" s="575" customFormat="1" x14ac:dyDescent="0.3">
      <c r="B3582" s="613"/>
    </row>
    <row r="3583" spans="2:2" s="575" customFormat="1" x14ac:dyDescent="0.3">
      <c r="B3583" s="613"/>
    </row>
    <row r="3584" spans="2:2" s="575" customFormat="1" x14ac:dyDescent="0.3">
      <c r="B3584" s="613"/>
    </row>
    <row r="3585" spans="2:2" s="575" customFormat="1" x14ac:dyDescent="0.3">
      <c r="B3585" s="613"/>
    </row>
    <row r="3586" spans="2:2" s="575" customFormat="1" x14ac:dyDescent="0.3">
      <c r="B3586" s="613"/>
    </row>
    <row r="3587" spans="2:2" s="575" customFormat="1" x14ac:dyDescent="0.3">
      <c r="B3587" s="613"/>
    </row>
    <row r="3588" spans="2:2" s="575" customFormat="1" x14ac:dyDescent="0.3">
      <c r="B3588" s="613"/>
    </row>
    <row r="3589" spans="2:2" s="575" customFormat="1" x14ac:dyDescent="0.3">
      <c r="B3589" s="613"/>
    </row>
    <row r="3590" spans="2:2" s="575" customFormat="1" x14ac:dyDescent="0.3">
      <c r="B3590" s="613"/>
    </row>
    <row r="3591" spans="2:2" s="575" customFormat="1" x14ac:dyDescent="0.3">
      <c r="B3591" s="613"/>
    </row>
    <row r="3592" spans="2:2" s="575" customFormat="1" x14ac:dyDescent="0.3">
      <c r="B3592" s="613"/>
    </row>
    <row r="3593" spans="2:2" s="575" customFormat="1" x14ac:dyDescent="0.3">
      <c r="B3593" s="613"/>
    </row>
    <row r="3594" spans="2:2" s="575" customFormat="1" x14ac:dyDescent="0.3">
      <c r="B3594" s="613"/>
    </row>
    <row r="3595" spans="2:2" s="575" customFormat="1" x14ac:dyDescent="0.3">
      <c r="B3595" s="613"/>
    </row>
    <row r="3596" spans="2:2" s="575" customFormat="1" x14ac:dyDescent="0.3">
      <c r="B3596" s="613"/>
    </row>
    <row r="3597" spans="2:2" s="575" customFormat="1" x14ac:dyDescent="0.3">
      <c r="B3597" s="613"/>
    </row>
    <row r="3598" spans="2:2" s="575" customFormat="1" x14ac:dyDescent="0.3">
      <c r="B3598" s="613"/>
    </row>
    <row r="3599" spans="2:2" s="575" customFormat="1" x14ac:dyDescent="0.3">
      <c r="B3599" s="613"/>
    </row>
    <row r="3600" spans="2:2" s="575" customFormat="1" x14ac:dyDescent="0.3">
      <c r="B3600" s="613"/>
    </row>
    <row r="3601" spans="2:2" s="575" customFormat="1" x14ac:dyDescent="0.3">
      <c r="B3601" s="613"/>
    </row>
    <row r="3602" spans="2:2" s="575" customFormat="1" x14ac:dyDescent="0.3">
      <c r="B3602" s="613"/>
    </row>
    <row r="3603" spans="2:2" s="575" customFormat="1" x14ac:dyDescent="0.3">
      <c r="B3603" s="613"/>
    </row>
    <row r="3604" spans="2:2" s="575" customFormat="1" x14ac:dyDescent="0.3">
      <c r="B3604" s="613"/>
    </row>
    <row r="3605" spans="2:2" s="575" customFormat="1" x14ac:dyDescent="0.3">
      <c r="B3605" s="613"/>
    </row>
    <row r="3606" spans="2:2" s="575" customFormat="1" x14ac:dyDescent="0.3">
      <c r="B3606" s="613"/>
    </row>
    <row r="3607" spans="2:2" s="575" customFormat="1" x14ac:dyDescent="0.3">
      <c r="B3607" s="613"/>
    </row>
    <row r="3608" spans="2:2" s="575" customFormat="1" x14ac:dyDescent="0.3">
      <c r="B3608" s="613"/>
    </row>
    <row r="3609" spans="2:2" s="575" customFormat="1" x14ac:dyDescent="0.3">
      <c r="B3609" s="613"/>
    </row>
    <row r="3610" spans="2:2" s="575" customFormat="1" x14ac:dyDescent="0.3">
      <c r="B3610" s="613"/>
    </row>
    <row r="3611" spans="2:2" s="575" customFormat="1" x14ac:dyDescent="0.3">
      <c r="B3611" s="613"/>
    </row>
    <row r="3612" spans="2:2" s="575" customFormat="1" x14ac:dyDescent="0.3">
      <c r="B3612" s="613"/>
    </row>
    <row r="3613" spans="2:2" s="575" customFormat="1" x14ac:dyDescent="0.3">
      <c r="B3613" s="613"/>
    </row>
    <row r="3614" spans="2:2" s="575" customFormat="1" x14ac:dyDescent="0.3">
      <c r="B3614" s="613"/>
    </row>
    <row r="3615" spans="2:2" s="575" customFormat="1" x14ac:dyDescent="0.3">
      <c r="B3615" s="613"/>
    </row>
    <row r="3616" spans="2:2" s="575" customFormat="1" x14ac:dyDescent="0.3">
      <c r="B3616" s="613"/>
    </row>
    <row r="3617" spans="2:2" s="575" customFormat="1" x14ac:dyDescent="0.3">
      <c r="B3617" s="613"/>
    </row>
    <row r="3618" spans="2:2" s="575" customFormat="1" x14ac:dyDescent="0.3">
      <c r="B3618" s="613"/>
    </row>
    <row r="3619" spans="2:2" s="575" customFormat="1" x14ac:dyDescent="0.3">
      <c r="B3619" s="613"/>
    </row>
    <row r="3620" spans="2:2" s="575" customFormat="1" x14ac:dyDescent="0.3">
      <c r="B3620" s="613"/>
    </row>
    <row r="3621" spans="2:2" s="575" customFormat="1" x14ac:dyDescent="0.3">
      <c r="B3621" s="613"/>
    </row>
    <row r="3622" spans="2:2" s="575" customFormat="1" x14ac:dyDescent="0.3">
      <c r="B3622" s="613"/>
    </row>
    <row r="3623" spans="2:2" s="575" customFormat="1" x14ac:dyDescent="0.3">
      <c r="B3623" s="613"/>
    </row>
    <row r="3624" spans="2:2" s="575" customFormat="1" x14ac:dyDescent="0.3">
      <c r="B3624" s="613"/>
    </row>
    <row r="3625" spans="2:2" s="575" customFormat="1" x14ac:dyDescent="0.3">
      <c r="B3625" s="613"/>
    </row>
    <row r="3626" spans="2:2" s="575" customFormat="1" x14ac:dyDescent="0.3">
      <c r="B3626" s="613"/>
    </row>
    <row r="3627" spans="2:2" s="575" customFormat="1" x14ac:dyDescent="0.3">
      <c r="B3627" s="613"/>
    </row>
    <row r="3628" spans="2:2" s="575" customFormat="1" x14ac:dyDescent="0.3">
      <c r="B3628" s="613"/>
    </row>
    <row r="3629" spans="2:2" s="575" customFormat="1" x14ac:dyDescent="0.3">
      <c r="B3629" s="613"/>
    </row>
    <row r="3630" spans="2:2" s="575" customFormat="1" x14ac:dyDescent="0.3">
      <c r="B3630" s="613"/>
    </row>
    <row r="3631" spans="2:2" s="575" customFormat="1" x14ac:dyDescent="0.3">
      <c r="B3631" s="613"/>
    </row>
    <row r="3632" spans="2:2" s="575" customFormat="1" x14ac:dyDescent="0.3">
      <c r="B3632" s="613"/>
    </row>
    <row r="3633" spans="2:2" s="575" customFormat="1" x14ac:dyDescent="0.3">
      <c r="B3633" s="613"/>
    </row>
    <row r="3634" spans="2:2" s="575" customFormat="1" x14ac:dyDescent="0.3">
      <c r="B3634" s="613"/>
    </row>
    <row r="3635" spans="2:2" s="575" customFormat="1" x14ac:dyDescent="0.3">
      <c r="B3635" s="613"/>
    </row>
    <row r="3636" spans="2:2" s="575" customFormat="1" x14ac:dyDescent="0.3">
      <c r="B3636" s="613"/>
    </row>
    <row r="3637" spans="2:2" s="575" customFormat="1" x14ac:dyDescent="0.3">
      <c r="B3637" s="613"/>
    </row>
    <row r="3638" spans="2:2" s="575" customFormat="1" x14ac:dyDescent="0.3">
      <c r="B3638" s="613"/>
    </row>
    <row r="3639" spans="2:2" s="575" customFormat="1" x14ac:dyDescent="0.3">
      <c r="B3639" s="613"/>
    </row>
    <row r="3640" spans="2:2" s="575" customFormat="1" x14ac:dyDescent="0.3">
      <c r="B3640" s="613"/>
    </row>
    <row r="3641" spans="2:2" s="575" customFormat="1" x14ac:dyDescent="0.3">
      <c r="B3641" s="613"/>
    </row>
    <row r="3642" spans="2:2" s="575" customFormat="1" x14ac:dyDescent="0.3">
      <c r="B3642" s="613"/>
    </row>
    <row r="3643" spans="2:2" s="575" customFormat="1" x14ac:dyDescent="0.3">
      <c r="B3643" s="613"/>
    </row>
    <row r="3644" spans="2:2" s="575" customFormat="1" x14ac:dyDescent="0.3">
      <c r="B3644" s="613"/>
    </row>
    <row r="3645" spans="2:2" s="575" customFormat="1" x14ac:dyDescent="0.3">
      <c r="B3645" s="613"/>
    </row>
    <row r="3646" spans="2:2" s="575" customFormat="1" x14ac:dyDescent="0.3">
      <c r="B3646" s="613"/>
    </row>
    <row r="3647" spans="2:2" s="575" customFormat="1" x14ac:dyDescent="0.3">
      <c r="B3647" s="613"/>
    </row>
    <row r="3648" spans="2:2" s="575" customFormat="1" x14ac:dyDescent="0.3">
      <c r="B3648" s="613"/>
    </row>
    <row r="3649" spans="2:2" s="575" customFormat="1" x14ac:dyDescent="0.3">
      <c r="B3649" s="613"/>
    </row>
    <row r="3650" spans="2:2" s="575" customFormat="1" x14ac:dyDescent="0.3">
      <c r="B3650" s="613"/>
    </row>
    <row r="3651" spans="2:2" s="575" customFormat="1" x14ac:dyDescent="0.3">
      <c r="B3651" s="613"/>
    </row>
    <row r="3652" spans="2:2" s="575" customFormat="1" x14ac:dyDescent="0.3">
      <c r="B3652" s="613"/>
    </row>
    <row r="3653" spans="2:2" s="575" customFormat="1" x14ac:dyDescent="0.3">
      <c r="B3653" s="613"/>
    </row>
    <row r="3654" spans="2:2" s="575" customFormat="1" x14ac:dyDescent="0.3">
      <c r="B3654" s="613"/>
    </row>
    <row r="3655" spans="2:2" s="575" customFormat="1" x14ac:dyDescent="0.3">
      <c r="B3655" s="613"/>
    </row>
    <row r="3656" spans="2:2" s="575" customFormat="1" x14ac:dyDescent="0.3">
      <c r="B3656" s="613"/>
    </row>
    <row r="3657" spans="2:2" s="575" customFormat="1" x14ac:dyDescent="0.3">
      <c r="B3657" s="613"/>
    </row>
    <row r="3658" spans="2:2" s="575" customFormat="1" x14ac:dyDescent="0.3">
      <c r="B3658" s="613"/>
    </row>
    <row r="3659" spans="2:2" s="575" customFormat="1" x14ac:dyDescent="0.3">
      <c r="B3659" s="613"/>
    </row>
    <row r="3660" spans="2:2" s="575" customFormat="1" x14ac:dyDescent="0.3">
      <c r="B3660" s="613"/>
    </row>
    <row r="3661" spans="2:2" s="575" customFormat="1" x14ac:dyDescent="0.3">
      <c r="B3661" s="613"/>
    </row>
    <row r="3662" spans="2:2" s="575" customFormat="1" x14ac:dyDescent="0.3">
      <c r="B3662" s="613"/>
    </row>
    <row r="3663" spans="2:2" s="575" customFormat="1" x14ac:dyDescent="0.3">
      <c r="B3663" s="613"/>
    </row>
    <row r="3664" spans="2:2" s="575" customFormat="1" x14ac:dyDescent="0.3">
      <c r="B3664" s="613"/>
    </row>
    <row r="3665" spans="2:2" s="575" customFormat="1" x14ac:dyDescent="0.3">
      <c r="B3665" s="613"/>
    </row>
    <row r="3666" spans="2:2" s="575" customFormat="1" x14ac:dyDescent="0.3">
      <c r="B3666" s="613"/>
    </row>
    <row r="3667" spans="2:2" s="575" customFormat="1" x14ac:dyDescent="0.3">
      <c r="B3667" s="613"/>
    </row>
    <row r="3668" spans="2:2" s="575" customFormat="1" x14ac:dyDescent="0.3">
      <c r="B3668" s="613"/>
    </row>
    <row r="3669" spans="2:2" s="575" customFormat="1" x14ac:dyDescent="0.3">
      <c r="B3669" s="613"/>
    </row>
    <row r="3670" spans="2:2" s="575" customFormat="1" x14ac:dyDescent="0.3">
      <c r="B3670" s="613"/>
    </row>
    <row r="3671" spans="2:2" s="575" customFormat="1" x14ac:dyDescent="0.3">
      <c r="B3671" s="613"/>
    </row>
    <row r="3672" spans="2:2" s="575" customFormat="1" x14ac:dyDescent="0.3">
      <c r="B3672" s="613"/>
    </row>
    <row r="3673" spans="2:2" s="575" customFormat="1" x14ac:dyDescent="0.3">
      <c r="B3673" s="613"/>
    </row>
    <row r="3674" spans="2:2" s="575" customFormat="1" x14ac:dyDescent="0.3">
      <c r="B3674" s="613"/>
    </row>
    <row r="3675" spans="2:2" s="575" customFormat="1" x14ac:dyDescent="0.3">
      <c r="B3675" s="613"/>
    </row>
    <row r="3676" spans="2:2" s="575" customFormat="1" x14ac:dyDescent="0.3">
      <c r="B3676" s="613"/>
    </row>
    <row r="3677" spans="2:2" s="575" customFormat="1" x14ac:dyDescent="0.3">
      <c r="B3677" s="613"/>
    </row>
    <row r="3678" spans="2:2" s="575" customFormat="1" x14ac:dyDescent="0.3">
      <c r="B3678" s="613"/>
    </row>
    <row r="3679" spans="2:2" s="575" customFormat="1" x14ac:dyDescent="0.3">
      <c r="B3679" s="613"/>
    </row>
    <row r="3680" spans="2:2" s="575" customFormat="1" x14ac:dyDescent="0.3">
      <c r="B3680" s="613"/>
    </row>
    <row r="3681" spans="2:2" s="575" customFormat="1" x14ac:dyDescent="0.3">
      <c r="B3681" s="613"/>
    </row>
    <row r="3682" spans="2:2" s="575" customFormat="1" x14ac:dyDescent="0.3">
      <c r="B3682" s="613"/>
    </row>
    <row r="3683" spans="2:2" s="575" customFormat="1" x14ac:dyDescent="0.3">
      <c r="B3683" s="613"/>
    </row>
    <row r="3684" spans="2:2" s="575" customFormat="1" x14ac:dyDescent="0.3">
      <c r="B3684" s="613"/>
    </row>
    <row r="3685" spans="2:2" s="575" customFormat="1" x14ac:dyDescent="0.3">
      <c r="B3685" s="613"/>
    </row>
    <row r="3686" spans="2:2" s="575" customFormat="1" x14ac:dyDescent="0.3">
      <c r="B3686" s="613"/>
    </row>
    <row r="3687" spans="2:2" s="575" customFormat="1" x14ac:dyDescent="0.3">
      <c r="B3687" s="613"/>
    </row>
    <row r="3688" spans="2:2" s="575" customFormat="1" x14ac:dyDescent="0.3">
      <c r="B3688" s="613"/>
    </row>
    <row r="3689" spans="2:2" s="575" customFormat="1" x14ac:dyDescent="0.3">
      <c r="B3689" s="613"/>
    </row>
    <row r="3690" spans="2:2" s="575" customFormat="1" x14ac:dyDescent="0.3">
      <c r="B3690" s="613"/>
    </row>
    <row r="3691" spans="2:2" s="575" customFormat="1" x14ac:dyDescent="0.3">
      <c r="B3691" s="613"/>
    </row>
    <row r="3692" spans="2:2" s="575" customFormat="1" x14ac:dyDescent="0.3">
      <c r="B3692" s="613"/>
    </row>
    <row r="3693" spans="2:2" s="575" customFormat="1" x14ac:dyDescent="0.3">
      <c r="B3693" s="613"/>
    </row>
    <row r="3694" spans="2:2" s="575" customFormat="1" x14ac:dyDescent="0.3">
      <c r="B3694" s="613"/>
    </row>
    <row r="3695" spans="2:2" s="575" customFormat="1" x14ac:dyDescent="0.3">
      <c r="B3695" s="613"/>
    </row>
    <row r="3696" spans="2:2" s="575" customFormat="1" x14ac:dyDescent="0.3">
      <c r="B3696" s="613"/>
    </row>
    <row r="3697" spans="2:2" s="575" customFormat="1" x14ac:dyDescent="0.3">
      <c r="B3697" s="613"/>
    </row>
    <row r="3698" spans="2:2" s="575" customFormat="1" x14ac:dyDescent="0.3">
      <c r="B3698" s="613"/>
    </row>
    <row r="3699" spans="2:2" s="575" customFormat="1" x14ac:dyDescent="0.3">
      <c r="B3699" s="613"/>
    </row>
    <row r="3700" spans="2:2" s="575" customFormat="1" x14ac:dyDescent="0.3">
      <c r="B3700" s="613"/>
    </row>
    <row r="3701" spans="2:2" s="575" customFormat="1" x14ac:dyDescent="0.3">
      <c r="B3701" s="613"/>
    </row>
    <row r="3702" spans="2:2" s="575" customFormat="1" x14ac:dyDescent="0.3">
      <c r="B3702" s="613"/>
    </row>
    <row r="3703" spans="2:2" s="575" customFormat="1" x14ac:dyDescent="0.3">
      <c r="B3703" s="613"/>
    </row>
    <row r="3704" spans="2:2" s="575" customFormat="1" x14ac:dyDescent="0.3">
      <c r="B3704" s="613"/>
    </row>
    <row r="3705" spans="2:2" s="575" customFormat="1" x14ac:dyDescent="0.3">
      <c r="B3705" s="613"/>
    </row>
    <row r="3706" spans="2:2" s="575" customFormat="1" x14ac:dyDescent="0.3">
      <c r="B3706" s="613"/>
    </row>
    <row r="3707" spans="2:2" s="575" customFormat="1" x14ac:dyDescent="0.3">
      <c r="B3707" s="613"/>
    </row>
    <row r="3708" spans="2:2" s="575" customFormat="1" x14ac:dyDescent="0.3">
      <c r="B3708" s="613"/>
    </row>
    <row r="3709" spans="2:2" s="575" customFormat="1" x14ac:dyDescent="0.3">
      <c r="B3709" s="613"/>
    </row>
    <row r="3710" spans="2:2" s="575" customFormat="1" x14ac:dyDescent="0.3">
      <c r="B3710" s="613"/>
    </row>
    <row r="3711" spans="2:2" s="575" customFormat="1" x14ac:dyDescent="0.3">
      <c r="B3711" s="613"/>
    </row>
    <row r="3712" spans="2:2" s="575" customFormat="1" x14ac:dyDescent="0.3">
      <c r="B3712" s="613"/>
    </row>
    <row r="3713" spans="2:2" s="575" customFormat="1" x14ac:dyDescent="0.3">
      <c r="B3713" s="613"/>
    </row>
    <row r="3714" spans="2:2" s="575" customFormat="1" x14ac:dyDescent="0.3">
      <c r="B3714" s="613"/>
    </row>
    <row r="3715" spans="2:2" s="575" customFormat="1" x14ac:dyDescent="0.3">
      <c r="B3715" s="613"/>
    </row>
    <row r="3716" spans="2:2" s="575" customFormat="1" x14ac:dyDescent="0.3">
      <c r="B3716" s="613"/>
    </row>
    <row r="3717" spans="2:2" s="575" customFormat="1" x14ac:dyDescent="0.3">
      <c r="B3717" s="613"/>
    </row>
    <row r="3718" spans="2:2" s="575" customFormat="1" x14ac:dyDescent="0.3">
      <c r="B3718" s="613"/>
    </row>
    <row r="3719" spans="2:2" s="575" customFormat="1" x14ac:dyDescent="0.3">
      <c r="B3719" s="613"/>
    </row>
    <row r="3720" spans="2:2" s="575" customFormat="1" x14ac:dyDescent="0.3">
      <c r="B3720" s="613"/>
    </row>
    <row r="3721" spans="2:2" s="575" customFormat="1" x14ac:dyDescent="0.3">
      <c r="B3721" s="613"/>
    </row>
    <row r="3722" spans="2:2" s="575" customFormat="1" x14ac:dyDescent="0.3">
      <c r="B3722" s="613"/>
    </row>
    <row r="3723" spans="2:2" s="575" customFormat="1" x14ac:dyDescent="0.3">
      <c r="B3723" s="613"/>
    </row>
    <row r="3724" spans="2:2" s="575" customFormat="1" x14ac:dyDescent="0.3">
      <c r="B3724" s="613"/>
    </row>
    <row r="3725" spans="2:2" s="575" customFormat="1" x14ac:dyDescent="0.3">
      <c r="B3725" s="613"/>
    </row>
    <row r="3726" spans="2:2" s="575" customFormat="1" x14ac:dyDescent="0.3">
      <c r="B3726" s="613"/>
    </row>
    <row r="3727" spans="2:2" s="575" customFormat="1" x14ac:dyDescent="0.3">
      <c r="B3727" s="613"/>
    </row>
    <row r="3728" spans="2:2" s="575" customFormat="1" x14ac:dyDescent="0.3">
      <c r="B3728" s="613"/>
    </row>
    <row r="3729" spans="2:2" s="575" customFormat="1" x14ac:dyDescent="0.3">
      <c r="B3729" s="613"/>
    </row>
    <row r="3730" spans="2:2" s="575" customFormat="1" x14ac:dyDescent="0.3">
      <c r="B3730" s="613"/>
    </row>
    <row r="3731" spans="2:2" s="575" customFormat="1" x14ac:dyDescent="0.3">
      <c r="B3731" s="613"/>
    </row>
    <row r="3732" spans="2:2" s="575" customFormat="1" x14ac:dyDescent="0.3">
      <c r="B3732" s="613"/>
    </row>
    <row r="3733" spans="2:2" s="575" customFormat="1" x14ac:dyDescent="0.3">
      <c r="B3733" s="613"/>
    </row>
    <row r="3734" spans="2:2" s="575" customFormat="1" x14ac:dyDescent="0.3">
      <c r="B3734" s="613"/>
    </row>
    <row r="3735" spans="2:2" s="575" customFormat="1" x14ac:dyDescent="0.3">
      <c r="B3735" s="613"/>
    </row>
    <row r="3736" spans="2:2" s="575" customFormat="1" x14ac:dyDescent="0.3">
      <c r="B3736" s="613"/>
    </row>
    <row r="3737" spans="2:2" s="575" customFormat="1" x14ac:dyDescent="0.3">
      <c r="B3737" s="613"/>
    </row>
    <row r="3738" spans="2:2" s="575" customFormat="1" x14ac:dyDescent="0.3">
      <c r="B3738" s="613"/>
    </row>
    <row r="3739" spans="2:2" s="575" customFormat="1" x14ac:dyDescent="0.3">
      <c r="B3739" s="613"/>
    </row>
    <row r="3740" spans="2:2" s="575" customFormat="1" x14ac:dyDescent="0.3">
      <c r="B3740" s="613"/>
    </row>
    <row r="3741" spans="2:2" s="575" customFormat="1" x14ac:dyDescent="0.3">
      <c r="B3741" s="613"/>
    </row>
    <row r="3742" spans="2:2" s="575" customFormat="1" x14ac:dyDescent="0.3">
      <c r="B3742" s="613"/>
    </row>
    <row r="3743" spans="2:2" s="575" customFormat="1" x14ac:dyDescent="0.3">
      <c r="B3743" s="613"/>
    </row>
    <row r="3744" spans="2:2" s="575" customFormat="1" x14ac:dyDescent="0.3">
      <c r="B3744" s="613"/>
    </row>
    <row r="3745" spans="2:2" s="575" customFormat="1" x14ac:dyDescent="0.3">
      <c r="B3745" s="613"/>
    </row>
    <row r="3746" spans="2:2" s="575" customFormat="1" x14ac:dyDescent="0.3">
      <c r="B3746" s="613"/>
    </row>
    <row r="3747" spans="2:2" s="575" customFormat="1" x14ac:dyDescent="0.3">
      <c r="B3747" s="613"/>
    </row>
    <row r="3748" spans="2:2" s="575" customFormat="1" x14ac:dyDescent="0.3">
      <c r="B3748" s="613"/>
    </row>
    <row r="3749" spans="2:2" s="575" customFormat="1" x14ac:dyDescent="0.3">
      <c r="B3749" s="613"/>
    </row>
    <row r="3750" spans="2:2" s="575" customFormat="1" x14ac:dyDescent="0.3">
      <c r="B3750" s="613"/>
    </row>
    <row r="3751" spans="2:2" s="575" customFormat="1" x14ac:dyDescent="0.3">
      <c r="B3751" s="613"/>
    </row>
    <row r="3752" spans="2:2" s="575" customFormat="1" x14ac:dyDescent="0.3">
      <c r="B3752" s="613"/>
    </row>
    <row r="3753" spans="2:2" s="575" customFormat="1" x14ac:dyDescent="0.3">
      <c r="B3753" s="613"/>
    </row>
    <row r="3754" spans="2:2" s="575" customFormat="1" x14ac:dyDescent="0.3">
      <c r="B3754" s="613"/>
    </row>
    <row r="3755" spans="2:2" s="575" customFormat="1" x14ac:dyDescent="0.3">
      <c r="B3755" s="613"/>
    </row>
    <row r="3756" spans="2:2" s="575" customFormat="1" x14ac:dyDescent="0.3">
      <c r="B3756" s="613"/>
    </row>
    <row r="3757" spans="2:2" s="575" customFormat="1" x14ac:dyDescent="0.3">
      <c r="B3757" s="613"/>
    </row>
    <row r="3758" spans="2:2" s="575" customFormat="1" x14ac:dyDescent="0.3">
      <c r="B3758" s="613"/>
    </row>
    <row r="3759" spans="2:2" s="575" customFormat="1" x14ac:dyDescent="0.3">
      <c r="B3759" s="613"/>
    </row>
    <row r="3760" spans="2:2" s="575" customFormat="1" x14ac:dyDescent="0.3">
      <c r="B3760" s="613"/>
    </row>
    <row r="3761" spans="2:2" s="575" customFormat="1" x14ac:dyDescent="0.3">
      <c r="B3761" s="613"/>
    </row>
    <row r="3762" spans="2:2" s="575" customFormat="1" x14ac:dyDescent="0.3">
      <c r="B3762" s="613"/>
    </row>
    <row r="3763" spans="2:2" s="575" customFormat="1" x14ac:dyDescent="0.3">
      <c r="B3763" s="613"/>
    </row>
    <row r="3764" spans="2:2" s="575" customFormat="1" x14ac:dyDescent="0.3">
      <c r="B3764" s="613"/>
    </row>
    <row r="3765" spans="2:2" s="575" customFormat="1" x14ac:dyDescent="0.3">
      <c r="B3765" s="613"/>
    </row>
    <row r="3766" spans="2:2" s="575" customFormat="1" x14ac:dyDescent="0.3">
      <c r="B3766" s="613"/>
    </row>
    <row r="3767" spans="2:2" s="575" customFormat="1" x14ac:dyDescent="0.3">
      <c r="B3767" s="613"/>
    </row>
    <row r="3768" spans="2:2" s="575" customFormat="1" x14ac:dyDescent="0.3">
      <c r="B3768" s="613"/>
    </row>
    <row r="3769" spans="2:2" s="575" customFormat="1" x14ac:dyDescent="0.3">
      <c r="B3769" s="613"/>
    </row>
    <row r="3770" spans="2:2" s="575" customFormat="1" x14ac:dyDescent="0.3">
      <c r="B3770" s="613"/>
    </row>
    <row r="3771" spans="2:2" s="575" customFormat="1" x14ac:dyDescent="0.3">
      <c r="B3771" s="613"/>
    </row>
    <row r="3772" spans="2:2" s="575" customFormat="1" x14ac:dyDescent="0.3">
      <c r="B3772" s="613"/>
    </row>
    <row r="3773" spans="2:2" s="575" customFormat="1" x14ac:dyDescent="0.3">
      <c r="B3773" s="613"/>
    </row>
    <row r="3774" spans="2:2" s="575" customFormat="1" x14ac:dyDescent="0.3">
      <c r="B3774" s="613"/>
    </row>
    <row r="3775" spans="2:2" s="575" customFormat="1" x14ac:dyDescent="0.3">
      <c r="B3775" s="613"/>
    </row>
    <row r="3776" spans="2:2" s="575" customFormat="1" x14ac:dyDescent="0.3">
      <c r="B3776" s="613"/>
    </row>
    <row r="3777" spans="2:2" s="575" customFormat="1" x14ac:dyDescent="0.3">
      <c r="B3777" s="613"/>
    </row>
    <row r="3778" spans="2:2" s="575" customFormat="1" x14ac:dyDescent="0.3">
      <c r="B3778" s="613"/>
    </row>
    <row r="3779" spans="2:2" s="575" customFormat="1" x14ac:dyDescent="0.3">
      <c r="B3779" s="613"/>
    </row>
    <row r="3780" spans="2:2" s="575" customFormat="1" x14ac:dyDescent="0.3">
      <c r="B3780" s="613"/>
    </row>
    <row r="3781" spans="2:2" s="575" customFormat="1" x14ac:dyDescent="0.3">
      <c r="B3781" s="613"/>
    </row>
    <row r="3782" spans="2:2" s="575" customFormat="1" x14ac:dyDescent="0.3">
      <c r="B3782" s="613"/>
    </row>
    <row r="3783" spans="2:2" s="575" customFormat="1" x14ac:dyDescent="0.3">
      <c r="B3783" s="613"/>
    </row>
    <row r="3784" spans="2:2" s="575" customFormat="1" x14ac:dyDescent="0.3">
      <c r="B3784" s="613"/>
    </row>
    <row r="3785" spans="2:2" s="575" customFormat="1" x14ac:dyDescent="0.3">
      <c r="B3785" s="613"/>
    </row>
    <row r="3786" spans="2:2" s="575" customFormat="1" x14ac:dyDescent="0.3">
      <c r="B3786" s="613"/>
    </row>
    <row r="3787" spans="2:2" s="575" customFormat="1" x14ac:dyDescent="0.3">
      <c r="B3787" s="613"/>
    </row>
    <row r="3788" spans="2:2" s="575" customFormat="1" x14ac:dyDescent="0.3">
      <c r="B3788" s="613"/>
    </row>
    <row r="3789" spans="2:2" s="575" customFormat="1" x14ac:dyDescent="0.3">
      <c r="B3789" s="613"/>
    </row>
    <row r="3790" spans="2:2" s="575" customFormat="1" x14ac:dyDescent="0.3">
      <c r="B3790" s="613"/>
    </row>
    <row r="3791" spans="2:2" s="575" customFormat="1" x14ac:dyDescent="0.3">
      <c r="B3791" s="613"/>
    </row>
    <row r="3792" spans="2:2" s="575" customFormat="1" x14ac:dyDescent="0.3">
      <c r="B3792" s="613"/>
    </row>
    <row r="3793" spans="2:2" s="575" customFormat="1" x14ac:dyDescent="0.3">
      <c r="B3793" s="613"/>
    </row>
    <row r="3794" spans="2:2" s="575" customFormat="1" x14ac:dyDescent="0.3">
      <c r="B3794" s="613"/>
    </row>
    <row r="3795" spans="2:2" s="575" customFormat="1" x14ac:dyDescent="0.3">
      <c r="B3795" s="613"/>
    </row>
    <row r="3796" spans="2:2" s="575" customFormat="1" x14ac:dyDescent="0.3">
      <c r="B3796" s="613"/>
    </row>
    <row r="3797" spans="2:2" s="575" customFormat="1" x14ac:dyDescent="0.3">
      <c r="B3797" s="613"/>
    </row>
    <row r="3798" spans="2:2" s="575" customFormat="1" x14ac:dyDescent="0.3">
      <c r="B3798" s="613"/>
    </row>
    <row r="3799" spans="2:2" s="575" customFormat="1" x14ac:dyDescent="0.3">
      <c r="B3799" s="613"/>
    </row>
    <row r="3800" spans="2:2" s="575" customFormat="1" x14ac:dyDescent="0.3">
      <c r="B3800" s="613"/>
    </row>
    <row r="3801" spans="2:2" s="575" customFormat="1" x14ac:dyDescent="0.3">
      <c r="B3801" s="613"/>
    </row>
    <row r="3802" spans="2:2" s="575" customFormat="1" x14ac:dyDescent="0.3">
      <c r="B3802" s="613"/>
    </row>
    <row r="3803" spans="2:2" s="575" customFormat="1" x14ac:dyDescent="0.3">
      <c r="B3803" s="613"/>
    </row>
    <row r="3804" spans="2:2" s="575" customFormat="1" x14ac:dyDescent="0.3">
      <c r="B3804" s="613"/>
    </row>
    <row r="3805" spans="2:2" s="575" customFormat="1" x14ac:dyDescent="0.3">
      <c r="B3805" s="613"/>
    </row>
    <row r="3806" spans="2:2" s="575" customFormat="1" x14ac:dyDescent="0.3">
      <c r="B3806" s="613"/>
    </row>
    <row r="3807" spans="2:2" s="575" customFormat="1" x14ac:dyDescent="0.3">
      <c r="B3807" s="613"/>
    </row>
    <row r="3808" spans="2:2" s="575" customFormat="1" x14ac:dyDescent="0.3">
      <c r="B3808" s="613"/>
    </row>
    <row r="3809" spans="2:2" s="575" customFormat="1" x14ac:dyDescent="0.3">
      <c r="B3809" s="613"/>
    </row>
    <row r="3810" spans="2:2" s="575" customFormat="1" x14ac:dyDescent="0.3">
      <c r="B3810" s="613"/>
    </row>
    <row r="3811" spans="2:2" s="575" customFormat="1" x14ac:dyDescent="0.3">
      <c r="B3811" s="613"/>
    </row>
    <row r="3812" spans="2:2" s="575" customFormat="1" x14ac:dyDescent="0.3">
      <c r="B3812" s="613"/>
    </row>
    <row r="3813" spans="2:2" s="575" customFormat="1" x14ac:dyDescent="0.3">
      <c r="B3813" s="613"/>
    </row>
    <row r="3814" spans="2:2" s="575" customFormat="1" x14ac:dyDescent="0.3">
      <c r="B3814" s="613"/>
    </row>
    <row r="3815" spans="2:2" s="575" customFormat="1" x14ac:dyDescent="0.3">
      <c r="B3815" s="613"/>
    </row>
    <row r="3816" spans="2:2" s="575" customFormat="1" x14ac:dyDescent="0.3">
      <c r="B3816" s="613"/>
    </row>
    <row r="3817" spans="2:2" s="575" customFormat="1" x14ac:dyDescent="0.3">
      <c r="B3817" s="613"/>
    </row>
    <row r="3818" spans="2:2" s="575" customFormat="1" x14ac:dyDescent="0.3">
      <c r="B3818" s="613"/>
    </row>
    <row r="3819" spans="2:2" s="575" customFormat="1" x14ac:dyDescent="0.3">
      <c r="B3819" s="613"/>
    </row>
    <row r="3820" spans="2:2" s="575" customFormat="1" x14ac:dyDescent="0.3">
      <c r="B3820" s="613"/>
    </row>
    <row r="3821" spans="2:2" s="575" customFormat="1" x14ac:dyDescent="0.3">
      <c r="B3821" s="613"/>
    </row>
    <row r="3822" spans="2:2" s="575" customFormat="1" x14ac:dyDescent="0.3">
      <c r="B3822" s="613"/>
    </row>
    <row r="3823" spans="2:2" s="575" customFormat="1" x14ac:dyDescent="0.3">
      <c r="B3823" s="613"/>
    </row>
    <row r="3824" spans="2:2" s="575" customFormat="1" x14ac:dyDescent="0.3">
      <c r="B3824" s="613"/>
    </row>
    <row r="3825" spans="2:2" s="575" customFormat="1" x14ac:dyDescent="0.3">
      <c r="B3825" s="613"/>
    </row>
    <row r="3826" spans="2:2" s="575" customFormat="1" x14ac:dyDescent="0.3">
      <c r="B3826" s="613"/>
    </row>
    <row r="3827" spans="2:2" s="575" customFormat="1" x14ac:dyDescent="0.3">
      <c r="B3827" s="613"/>
    </row>
    <row r="3828" spans="2:2" s="575" customFormat="1" x14ac:dyDescent="0.3">
      <c r="B3828" s="613"/>
    </row>
    <row r="3829" spans="2:2" s="575" customFormat="1" x14ac:dyDescent="0.3">
      <c r="B3829" s="613"/>
    </row>
    <row r="3830" spans="2:2" s="575" customFormat="1" x14ac:dyDescent="0.3">
      <c r="B3830" s="613"/>
    </row>
    <row r="3831" spans="2:2" s="575" customFormat="1" x14ac:dyDescent="0.3">
      <c r="B3831" s="613"/>
    </row>
    <row r="3832" spans="2:2" s="575" customFormat="1" x14ac:dyDescent="0.3">
      <c r="B3832" s="613"/>
    </row>
    <row r="3833" spans="2:2" s="575" customFormat="1" x14ac:dyDescent="0.3">
      <c r="B3833" s="613"/>
    </row>
    <row r="3834" spans="2:2" s="575" customFormat="1" x14ac:dyDescent="0.3">
      <c r="B3834" s="613"/>
    </row>
    <row r="3835" spans="2:2" s="575" customFormat="1" x14ac:dyDescent="0.3">
      <c r="B3835" s="613"/>
    </row>
    <row r="3836" spans="2:2" s="575" customFormat="1" x14ac:dyDescent="0.3">
      <c r="B3836" s="613"/>
    </row>
    <row r="3837" spans="2:2" s="575" customFormat="1" x14ac:dyDescent="0.3">
      <c r="B3837" s="613"/>
    </row>
    <row r="3838" spans="2:2" s="575" customFormat="1" x14ac:dyDescent="0.3">
      <c r="B3838" s="613"/>
    </row>
    <row r="3839" spans="2:2" s="575" customFormat="1" x14ac:dyDescent="0.3">
      <c r="B3839" s="613"/>
    </row>
    <row r="3840" spans="2:2" s="575" customFormat="1" x14ac:dyDescent="0.3">
      <c r="B3840" s="613"/>
    </row>
    <row r="3841" spans="2:2" s="575" customFormat="1" x14ac:dyDescent="0.3">
      <c r="B3841" s="613"/>
    </row>
    <row r="3842" spans="2:2" s="575" customFormat="1" x14ac:dyDescent="0.3">
      <c r="B3842" s="613"/>
    </row>
    <row r="3843" spans="2:2" s="575" customFormat="1" x14ac:dyDescent="0.3">
      <c r="B3843" s="613"/>
    </row>
    <row r="3844" spans="2:2" s="575" customFormat="1" x14ac:dyDescent="0.3">
      <c r="B3844" s="613"/>
    </row>
    <row r="3845" spans="2:2" s="575" customFormat="1" x14ac:dyDescent="0.3">
      <c r="B3845" s="613"/>
    </row>
    <row r="3846" spans="2:2" s="575" customFormat="1" x14ac:dyDescent="0.3">
      <c r="B3846" s="613"/>
    </row>
    <row r="3847" spans="2:2" s="575" customFormat="1" x14ac:dyDescent="0.3">
      <c r="B3847" s="613"/>
    </row>
    <row r="3848" spans="2:2" s="575" customFormat="1" x14ac:dyDescent="0.3">
      <c r="B3848" s="613"/>
    </row>
    <row r="3849" spans="2:2" s="575" customFormat="1" x14ac:dyDescent="0.3">
      <c r="B3849" s="613"/>
    </row>
    <row r="3850" spans="2:2" s="575" customFormat="1" x14ac:dyDescent="0.3">
      <c r="B3850" s="613"/>
    </row>
    <row r="3851" spans="2:2" s="575" customFormat="1" x14ac:dyDescent="0.3">
      <c r="B3851" s="613"/>
    </row>
    <row r="3852" spans="2:2" s="575" customFormat="1" x14ac:dyDescent="0.3">
      <c r="B3852" s="613"/>
    </row>
    <row r="3853" spans="2:2" s="575" customFormat="1" x14ac:dyDescent="0.3">
      <c r="B3853" s="613"/>
    </row>
    <row r="3854" spans="2:2" s="575" customFormat="1" x14ac:dyDescent="0.3">
      <c r="B3854" s="613"/>
    </row>
    <row r="3855" spans="2:2" s="575" customFormat="1" x14ac:dyDescent="0.3">
      <c r="B3855" s="613"/>
    </row>
    <row r="3856" spans="2:2" s="575" customFormat="1" x14ac:dyDescent="0.3">
      <c r="B3856" s="613"/>
    </row>
    <row r="3857" spans="2:2" s="575" customFormat="1" x14ac:dyDescent="0.3">
      <c r="B3857" s="613"/>
    </row>
    <row r="3858" spans="2:2" s="575" customFormat="1" x14ac:dyDescent="0.3">
      <c r="B3858" s="613"/>
    </row>
    <row r="3859" spans="2:2" s="575" customFormat="1" x14ac:dyDescent="0.3">
      <c r="B3859" s="613"/>
    </row>
    <row r="3860" spans="2:2" s="575" customFormat="1" x14ac:dyDescent="0.3">
      <c r="B3860" s="613"/>
    </row>
    <row r="3861" spans="2:2" s="575" customFormat="1" x14ac:dyDescent="0.3">
      <c r="B3861" s="613"/>
    </row>
    <row r="3862" spans="2:2" s="575" customFormat="1" x14ac:dyDescent="0.3">
      <c r="B3862" s="613"/>
    </row>
    <row r="3863" spans="2:2" s="575" customFormat="1" x14ac:dyDescent="0.3">
      <c r="B3863" s="613"/>
    </row>
    <row r="3864" spans="2:2" s="575" customFormat="1" x14ac:dyDescent="0.3">
      <c r="B3864" s="613"/>
    </row>
    <row r="3865" spans="2:2" s="575" customFormat="1" x14ac:dyDescent="0.3">
      <c r="B3865" s="613"/>
    </row>
    <row r="3866" spans="2:2" s="575" customFormat="1" x14ac:dyDescent="0.3">
      <c r="B3866" s="613"/>
    </row>
    <row r="3867" spans="2:2" s="575" customFormat="1" x14ac:dyDescent="0.3">
      <c r="B3867" s="613"/>
    </row>
    <row r="3868" spans="2:2" s="575" customFormat="1" x14ac:dyDescent="0.3">
      <c r="B3868" s="613"/>
    </row>
    <row r="3869" spans="2:2" s="575" customFormat="1" x14ac:dyDescent="0.3">
      <c r="B3869" s="613"/>
    </row>
    <row r="3870" spans="2:2" s="575" customFormat="1" x14ac:dyDescent="0.3">
      <c r="B3870" s="613"/>
    </row>
    <row r="3871" spans="2:2" s="575" customFormat="1" x14ac:dyDescent="0.3">
      <c r="B3871" s="613"/>
    </row>
    <row r="3872" spans="2:2" s="575" customFormat="1" x14ac:dyDescent="0.3">
      <c r="B3872" s="613"/>
    </row>
    <row r="3873" spans="2:2" s="575" customFormat="1" x14ac:dyDescent="0.3">
      <c r="B3873" s="613"/>
    </row>
    <row r="3874" spans="2:2" s="575" customFormat="1" x14ac:dyDescent="0.3">
      <c r="B3874" s="613"/>
    </row>
    <row r="3875" spans="2:2" s="575" customFormat="1" x14ac:dyDescent="0.3">
      <c r="B3875" s="613"/>
    </row>
    <row r="3876" spans="2:2" s="575" customFormat="1" x14ac:dyDescent="0.3">
      <c r="B3876" s="613"/>
    </row>
    <row r="3877" spans="2:2" s="575" customFormat="1" x14ac:dyDescent="0.3">
      <c r="B3877" s="613"/>
    </row>
    <row r="3878" spans="2:2" s="575" customFormat="1" x14ac:dyDescent="0.3">
      <c r="B3878" s="613"/>
    </row>
    <row r="3879" spans="2:2" s="575" customFormat="1" x14ac:dyDescent="0.3">
      <c r="B3879" s="613"/>
    </row>
    <row r="3880" spans="2:2" s="575" customFormat="1" x14ac:dyDescent="0.3">
      <c r="B3880" s="613"/>
    </row>
    <row r="3881" spans="2:2" s="575" customFormat="1" x14ac:dyDescent="0.3">
      <c r="B3881" s="613"/>
    </row>
    <row r="3882" spans="2:2" s="575" customFormat="1" x14ac:dyDescent="0.3">
      <c r="B3882" s="613"/>
    </row>
    <row r="3883" spans="2:2" s="575" customFormat="1" x14ac:dyDescent="0.3">
      <c r="B3883" s="613"/>
    </row>
    <row r="3884" spans="2:2" s="575" customFormat="1" x14ac:dyDescent="0.3">
      <c r="B3884" s="613"/>
    </row>
    <row r="3885" spans="2:2" s="575" customFormat="1" x14ac:dyDescent="0.3">
      <c r="B3885" s="613"/>
    </row>
    <row r="3886" spans="2:2" s="575" customFormat="1" x14ac:dyDescent="0.3">
      <c r="B3886" s="613"/>
    </row>
    <row r="3887" spans="2:2" s="575" customFormat="1" x14ac:dyDescent="0.3">
      <c r="B3887" s="613"/>
    </row>
    <row r="3888" spans="2:2" s="575" customFormat="1" x14ac:dyDescent="0.3">
      <c r="B3888" s="613"/>
    </row>
    <row r="3889" spans="2:2" s="575" customFormat="1" x14ac:dyDescent="0.3">
      <c r="B3889" s="613"/>
    </row>
    <row r="3890" spans="2:2" s="575" customFormat="1" x14ac:dyDescent="0.3">
      <c r="B3890" s="613"/>
    </row>
    <row r="3891" spans="2:2" s="575" customFormat="1" x14ac:dyDescent="0.3">
      <c r="B3891" s="613"/>
    </row>
    <row r="3892" spans="2:2" s="575" customFormat="1" x14ac:dyDescent="0.3">
      <c r="B3892" s="613"/>
    </row>
    <row r="3893" spans="2:2" s="575" customFormat="1" x14ac:dyDescent="0.3">
      <c r="B3893" s="613"/>
    </row>
    <row r="3894" spans="2:2" s="575" customFormat="1" x14ac:dyDescent="0.3">
      <c r="B3894" s="613"/>
    </row>
    <row r="3895" spans="2:2" s="575" customFormat="1" x14ac:dyDescent="0.3">
      <c r="B3895" s="613"/>
    </row>
    <row r="3896" spans="2:2" s="575" customFormat="1" x14ac:dyDescent="0.3">
      <c r="B3896" s="613"/>
    </row>
    <row r="3897" spans="2:2" s="575" customFormat="1" x14ac:dyDescent="0.3">
      <c r="B3897" s="613"/>
    </row>
    <row r="3898" spans="2:2" s="575" customFormat="1" x14ac:dyDescent="0.3">
      <c r="B3898" s="613"/>
    </row>
    <row r="3899" spans="2:2" s="575" customFormat="1" x14ac:dyDescent="0.3">
      <c r="B3899" s="613"/>
    </row>
    <row r="3900" spans="2:2" s="575" customFormat="1" x14ac:dyDescent="0.3">
      <c r="B3900" s="613"/>
    </row>
    <row r="3901" spans="2:2" s="575" customFormat="1" x14ac:dyDescent="0.3">
      <c r="B3901" s="613"/>
    </row>
    <row r="3902" spans="2:2" s="575" customFormat="1" x14ac:dyDescent="0.3">
      <c r="B3902" s="613"/>
    </row>
    <row r="3903" spans="2:2" s="575" customFormat="1" x14ac:dyDescent="0.3">
      <c r="B3903" s="613"/>
    </row>
    <row r="3904" spans="2:2" s="575" customFormat="1" x14ac:dyDescent="0.3">
      <c r="B3904" s="613"/>
    </row>
    <row r="3905" spans="2:2" s="575" customFormat="1" x14ac:dyDescent="0.3">
      <c r="B3905" s="613"/>
    </row>
    <row r="3906" spans="2:2" s="575" customFormat="1" x14ac:dyDescent="0.3">
      <c r="B3906" s="613"/>
    </row>
    <row r="3907" spans="2:2" s="575" customFormat="1" x14ac:dyDescent="0.3">
      <c r="B3907" s="613"/>
    </row>
    <row r="3908" spans="2:2" s="575" customFormat="1" x14ac:dyDescent="0.3">
      <c r="B3908" s="613"/>
    </row>
    <row r="3909" spans="2:2" s="575" customFormat="1" x14ac:dyDescent="0.3">
      <c r="B3909" s="613"/>
    </row>
    <row r="3910" spans="2:2" s="575" customFormat="1" x14ac:dyDescent="0.3">
      <c r="B3910" s="613"/>
    </row>
    <row r="3911" spans="2:2" s="575" customFormat="1" x14ac:dyDescent="0.3">
      <c r="B3911" s="613"/>
    </row>
    <row r="3912" spans="2:2" s="575" customFormat="1" x14ac:dyDescent="0.3">
      <c r="B3912" s="613"/>
    </row>
    <row r="3913" spans="2:2" s="575" customFormat="1" x14ac:dyDescent="0.3">
      <c r="B3913" s="613"/>
    </row>
    <row r="3914" spans="2:2" s="575" customFormat="1" x14ac:dyDescent="0.3">
      <c r="B3914" s="613"/>
    </row>
    <row r="3915" spans="2:2" s="575" customFormat="1" x14ac:dyDescent="0.3">
      <c r="B3915" s="613"/>
    </row>
    <row r="3916" spans="2:2" s="575" customFormat="1" x14ac:dyDescent="0.3">
      <c r="B3916" s="613"/>
    </row>
    <row r="3917" spans="2:2" s="575" customFormat="1" x14ac:dyDescent="0.3">
      <c r="B3917" s="613"/>
    </row>
    <row r="3918" spans="2:2" s="575" customFormat="1" x14ac:dyDescent="0.3">
      <c r="B3918" s="613"/>
    </row>
    <row r="3919" spans="2:2" s="575" customFormat="1" x14ac:dyDescent="0.3">
      <c r="B3919" s="613"/>
    </row>
    <row r="3920" spans="2:2" s="575" customFormat="1" x14ac:dyDescent="0.3">
      <c r="B3920" s="613"/>
    </row>
    <row r="3921" spans="2:2" s="575" customFormat="1" x14ac:dyDescent="0.3">
      <c r="B3921" s="613"/>
    </row>
    <row r="3922" spans="2:2" s="575" customFormat="1" x14ac:dyDescent="0.3">
      <c r="B3922" s="613"/>
    </row>
    <row r="3923" spans="2:2" s="575" customFormat="1" x14ac:dyDescent="0.3">
      <c r="B3923" s="613"/>
    </row>
    <row r="3924" spans="2:2" s="575" customFormat="1" x14ac:dyDescent="0.3">
      <c r="B3924" s="613"/>
    </row>
    <row r="3925" spans="2:2" s="575" customFormat="1" x14ac:dyDescent="0.3">
      <c r="B3925" s="613"/>
    </row>
    <row r="3926" spans="2:2" s="575" customFormat="1" x14ac:dyDescent="0.3">
      <c r="B3926" s="613"/>
    </row>
    <row r="3927" spans="2:2" s="575" customFormat="1" x14ac:dyDescent="0.3">
      <c r="B3927" s="613"/>
    </row>
    <row r="3928" spans="2:2" s="575" customFormat="1" x14ac:dyDescent="0.3">
      <c r="B3928" s="613"/>
    </row>
    <row r="3929" spans="2:2" s="575" customFormat="1" x14ac:dyDescent="0.3">
      <c r="B3929" s="613"/>
    </row>
    <row r="3930" spans="2:2" s="575" customFormat="1" x14ac:dyDescent="0.3">
      <c r="B3930" s="613"/>
    </row>
    <row r="3931" spans="2:2" s="575" customFormat="1" x14ac:dyDescent="0.3">
      <c r="B3931" s="613"/>
    </row>
    <row r="3932" spans="2:2" s="575" customFormat="1" x14ac:dyDescent="0.3">
      <c r="B3932" s="613"/>
    </row>
    <row r="3933" spans="2:2" s="575" customFormat="1" x14ac:dyDescent="0.3">
      <c r="B3933" s="613"/>
    </row>
    <row r="3934" spans="2:2" s="575" customFormat="1" x14ac:dyDescent="0.3">
      <c r="B3934" s="613"/>
    </row>
    <row r="3935" spans="2:2" s="575" customFormat="1" x14ac:dyDescent="0.3">
      <c r="B3935" s="613"/>
    </row>
    <row r="3936" spans="2:2" s="575" customFormat="1" x14ac:dyDescent="0.3">
      <c r="B3936" s="613"/>
    </row>
    <row r="3937" spans="2:2" s="575" customFormat="1" x14ac:dyDescent="0.3">
      <c r="B3937" s="613"/>
    </row>
    <row r="3938" spans="2:2" s="575" customFormat="1" x14ac:dyDescent="0.3">
      <c r="B3938" s="613"/>
    </row>
    <row r="3939" spans="2:2" s="575" customFormat="1" x14ac:dyDescent="0.3">
      <c r="B3939" s="613"/>
    </row>
    <row r="3940" spans="2:2" s="575" customFormat="1" x14ac:dyDescent="0.3">
      <c r="B3940" s="613"/>
    </row>
    <row r="3941" spans="2:2" s="575" customFormat="1" x14ac:dyDescent="0.3">
      <c r="B3941" s="613"/>
    </row>
    <row r="3942" spans="2:2" s="575" customFormat="1" x14ac:dyDescent="0.3">
      <c r="B3942" s="613"/>
    </row>
    <row r="3943" spans="2:2" s="575" customFormat="1" x14ac:dyDescent="0.3">
      <c r="B3943" s="613"/>
    </row>
    <row r="3944" spans="2:2" s="575" customFormat="1" x14ac:dyDescent="0.3">
      <c r="B3944" s="613"/>
    </row>
    <row r="3945" spans="2:2" s="575" customFormat="1" x14ac:dyDescent="0.3">
      <c r="B3945" s="613"/>
    </row>
    <row r="3946" spans="2:2" s="575" customFormat="1" x14ac:dyDescent="0.3">
      <c r="B3946" s="613"/>
    </row>
    <row r="3947" spans="2:2" s="575" customFormat="1" x14ac:dyDescent="0.3">
      <c r="B3947" s="613"/>
    </row>
    <row r="3948" spans="2:2" s="575" customFormat="1" x14ac:dyDescent="0.3">
      <c r="B3948" s="613"/>
    </row>
    <row r="3949" spans="2:2" s="575" customFormat="1" x14ac:dyDescent="0.3">
      <c r="B3949" s="613"/>
    </row>
    <row r="3950" spans="2:2" s="575" customFormat="1" x14ac:dyDescent="0.3">
      <c r="B3950" s="613"/>
    </row>
    <row r="3951" spans="2:2" s="575" customFormat="1" x14ac:dyDescent="0.3">
      <c r="B3951" s="613"/>
    </row>
    <row r="3952" spans="2:2" s="575" customFormat="1" x14ac:dyDescent="0.3">
      <c r="B3952" s="613"/>
    </row>
    <row r="3953" spans="2:2" s="575" customFormat="1" x14ac:dyDescent="0.3">
      <c r="B3953" s="613"/>
    </row>
    <row r="3954" spans="2:2" s="575" customFormat="1" x14ac:dyDescent="0.3">
      <c r="B3954" s="613"/>
    </row>
    <row r="3955" spans="2:2" s="575" customFormat="1" x14ac:dyDescent="0.3">
      <c r="B3955" s="613"/>
    </row>
    <row r="3956" spans="2:2" s="575" customFormat="1" x14ac:dyDescent="0.3">
      <c r="B3956" s="613"/>
    </row>
    <row r="3957" spans="2:2" s="575" customFormat="1" x14ac:dyDescent="0.3">
      <c r="B3957" s="613"/>
    </row>
    <row r="3958" spans="2:2" s="575" customFormat="1" x14ac:dyDescent="0.3">
      <c r="B3958" s="613"/>
    </row>
    <row r="3959" spans="2:2" s="575" customFormat="1" x14ac:dyDescent="0.3">
      <c r="B3959" s="613"/>
    </row>
    <row r="3960" spans="2:2" s="575" customFormat="1" x14ac:dyDescent="0.3">
      <c r="B3960" s="613"/>
    </row>
    <row r="3961" spans="2:2" s="575" customFormat="1" x14ac:dyDescent="0.3">
      <c r="B3961" s="613"/>
    </row>
    <row r="3962" spans="2:2" s="575" customFormat="1" x14ac:dyDescent="0.3">
      <c r="B3962" s="613"/>
    </row>
    <row r="3963" spans="2:2" s="575" customFormat="1" x14ac:dyDescent="0.3">
      <c r="B3963" s="613"/>
    </row>
    <row r="3964" spans="2:2" s="575" customFormat="1" x14ac:dyDescent="0.3">
      <c r="B3964" s="613"/>
    </row>
    <row r="3965" spans="2:2" s="575" customFormat="1" x14ac:dyDescent="0.3">
      <c r="B3965" s="613"/>
    </row>
    <row r="3966" spans="2:2" s="575" customFormat="1" x14ac:dyDescent="0.3">
      <c r="B3966" s="613"/>
    </row>
    <row r="3967" spans="2:2" s="575" customFormat="1" x14ac:dyDescent="0.3">
      <c r="B3967" s="613"/>
    </row>
    <row r="3968" spans="2:2" s="575" customFormat="1" x14ac:dyDescent="0.3">
      <c r="B3968" s="613"/>
    </row>
    <row r="3969" spans="2:2" s="575" customFormat="1" x14ac:dyDescent="0.3">
      <c r="B3969" s="613"/>
    </row>
    <row r="3970" spans="2:2" s="575" customFormat="1" x14ac:dyDescent="0.3">
      <c r="B3970" s="613"/>
    </row>
    <row r="3971" spans="2:2" s="575" customFormat="1" x14ac:dyDescent="0.3">
      <c r="B3971" s="613"/>
    </row>
    <row r="3972" spans="2:2" s="575" customFormat="1" x14ac:dyDescent="0.3">
      <c r="B3972" s="613"/>
    </row>
    <row r="3973" spans="2:2" s="575" customFormat="1" x14ac:dyDescent="0.3">
      <c r="B3973" s="613"/>
    </row>
    <row r="3974" spans="2:2" s="575" customFormat="1" x14ac:dyDescent="0.3">
      <c r="B3974" s="613"/>
    </row>
    <row r="3975" spans="2:2" s="575" customFormat="1" x14ac:dyDescent="0.3">
      <c r="B3975" s="613"/>
    </row>
    <row r="3976" spans="2:2" s="575" customFormat="1" x14ac:dyDescent="0.3">
      <c r="B3976" s="613"/>
    </row>
    <row r="3977" spans="2:2" s="575" customFormat="1" x14ac:dyDescent="0.3">
      <c r="B3977" s="613"/>
    </row>
    <row r="3978" spans="2:2" s="575" customFormat="1" x14ac:dyDescent="0.3">
      <c r="B3978" s="613"/>
    </row>
    <row r="3979" spans="2:2" s="575" customFormat="1" x14ac:dyDescent="0.3">
      <c r="B3979" s="613"/>
    </row>
    <row r="3980" spans="2:2" s="575" customFormat="1" x14ac:dyDescent="0.3">
      <c r="B3980" s="613"/>
    </row>
    <row r="3981" spans="2:2" s="575" customFormat="1" x14ac:dyDescent="0.3">
      <c r="B3981" s="613"/>
    </row>
    <row r="3982" spans="2:2" s="575" customFormat="1" x14ac:dyDescent="0.3">
      <c r="B3982" s="613"/>
    </row>
    <row r="3983" spans="2:2" s="575" customFormat="1" x14ac:dyDescent="0.3">
      <c r="B3983" s="613"/>
    </row>
    <row r="3984" spans="2:2" s="575" customFormat="1" x14ac:dyDescent="0.3">
      <c r="B3984" s="613"/>
    </row>
    <row r="3985" spans="2:2" s="575" customFormat="1" x14ac:dyDescent="0.3">
      <c r="B3985" s="613"/>
    </row>
    <row r="3986" spans="2:2" s="575" customFormat="1" x14ac:dyDescent="0.3">
      <c r="B3986" s="613"/>
    </row>
    <row r="3987" spans="2:2" s="575" customFormat="1" x14ac:dyDescent="0.3">
      <c r="B3987" s="613"/>
    </row>
    <row r="3988" spans="2:2" s="575" customFormat="1" x14ac:dyDescent="0.3">
      <c r="B3988" s="613"/>
    </row>
    <row r="3989" spans="2:2" s="575" customFormat="1" x14ac:dyDescent="0.3">
      <c r="B3989" s="613"/>
    </row>
    <row r="3990" spans="2:2" s="575" customFormat="1" x14ac:dyDescent="0.3">
      <c r="B3990" s="613"/>
    </row>
    <row r="3991" spans="2:2" s="575" customFormat="1" x14ac:dyDescent="0.3">
      <c r="B3991" s="613"/>
    </row>
    <row r="3992" spans="2:2" s="575" customFormat="1" x14ac:dyDescent="0.3">
      <c r="B3992" s="613"/>
    </row>
    <row r="3993" spans="2:2" s="575" customFormat="1" x14ac:dyDescent="0.3">
      <c r="B3993" s="613"/>
    </row>
    <row r="3994" spans="2:2" s="575" customFormat="1" x14ac:dyDescent="0.3">
      <c r="B3994" s="613"/>
    </row>
    <row r="3995" spans="2:2" s="575" customFormat="1" x14ac:dyDescent="0.3">
      <c r="B3995" s="613"/>
    </row>
    <row r="3996" spans="2:2" s="575" customFormat="1" x14ac:dyDescent="0.3">
      <c r="B3996" s="613"/>
    </row>
    <row r="3997" spans="2:2" s="575" customFormat="1" x14ac:dyDescent="0.3">
      <c r="B3997" s="613"/>
    </row>
    <row r="3998" spans="2:2" s="575" customFormat="1" x14ac:dyDescent="0.3">
      <c r="B3998" s="613"/>
    </row>
    <row r="3999" spans="2:2" s="575" customFormat="1" x14ac:dyDescent="0.3">
      <c r="B3999" s="613"/>
    </row>
    <row r="4000" spans="2:2" s="575" customFormat="1" x14ac:dyDescent="0.3">
      <c r="B4000" s="613"/>
    </row>
    <row r="4001" spans="2:2" s="575" customFormat="1" x14ac:dyDescent="0.3">
      <c r="B4001" s="613"/>
    </row>
    <row r="4002" spans="2:2" s="575" customFormat="1" x14ac:dyDescent="0.3">
      <c r="B4002" s="613"/>
    </row>
    <row r="4003" spans="2:2" s="575" customFormat="1" x14ac:dyDescent="0.3">
      <c r="B4003" s="613"/>
    </row>
    <row r="4004" spans="2:2" s="575" customFormat="1" x14ac:dyDescent="0.3">
      <c r="B4004" s="613"/>
    </row>
    <row r="4005" spans="2:2" s="575" customFormat="1" x14ac:dyDescent="0.3">
      <c r="B4005" s="613"/>
    </row>
    <row r="4006" spans="2:2" s="575" customFormat="1" x14ac:dyDescent="0.3">
      <c r="B4006" s="613"/>
    </row>
    <row r="4007" spans="2:2" s="575" customFormat="1" x14ac:dyDescent="0.3">
      <c r="B4007" s="613"/>
    </row>
    <row r="4008" spans="2:2" s="575" customFormat="1" x14ac:dyDescent="0.3">
      <c r="B4008" s="613"/>
    </row>
    <row r="4009" spans="2:2" s="575" customFormat="1" x14ac:dyDescent="0.3">
      <c r="B4009" s="613"/>
    </row>
    <row r="4010" spans="2:2" s="575" customFormat="1" x14ac:dyDescent="0.3">
      <c r="B4010" s="613"/>
    </row>
    <row r="4011" spans="2:2" s="575" customFormat="1" x14ac:dyDescent="0.3">
      <c r="B4011" s="613"/>
    </row>
    <row r="4012" spans="2:2" s="575" customFormat="1" x14ac:dyDescent="0.3">
      <c r="B4012" s="613"/>
    </row>
    <row r="4013" spans="2:2" s="575" customFormat="1" x14ac:dyDescent="0.3">
      <c r="B4013" s="613"/>
    </row>
    <row r="4014" spans="2:2" s="575" customFormat="1" x14ac:dyDescent="0.3">
      <c r="B4014" s="613"/>
    </row>
    <row r="4015" spans="2:2" s="575" customFormat="1" x14ac:dyDescent="0.3">
      <c r="B4015" s="613"/>
    </row>
    <row r="4016" spans="2:2" s="575" customFormat="1" x14ac:dyDescent="0.3">
      <c r="B4016" s="613"/>
    </row>
    <row r="4017" spans="2:2" s="575" customFormat="1" x14ac:dyDescent="0.3">
      <c r="B4017" s="613"/>
    </row>
    <row r="4018" spans="2:2" s="575" customFormat="1" x14ac:dyDescent="0.3">
      <c r="B4018" s="613"/>
    </row>
    <row r="4019" spans="2:2" s="575" customFormat="1" x14ac:dyDescent="0.3">
      <c r="B4019" s="613"/>
    </row>
    <row r="4020" spans="2:2" s="575" customFormat="1" x14ac:dyDescent="0.3">
      <c r="B4020" s="613"/>
    </row>
    <row r="4021" spans="2:2" s="575" customFormat="1" x14ac:dyDescent="0.3">
      <c r="B4021" s="613"/>
    </row>
    <row r="4022" spans="2:2" s="575" customFormat="1" x14ac:dyDescent="0.3">
      <c r="B4022" s="613"/>
    </row>
    <row r="4023" spans="2:2" s="575" customFormat="1" x14ac:dyDescent="0.3">
      <c r="B4023" s="613"/>
    </row>
    <row r="4024" spans="2:2" s="575" customFormat="1" x14ac:dyDescent="0.3">
      <c r="B4024" s="613"/>
    </row>
    <row r="4025" spans="2:2" s="575" customFormat="1" x14ac:dyDescent="0.3">
      <c r="B4025" s="613"/>
    </row>
    <row r="4026" spans="2:2" s="575" customFormat="1" x14ac:dyDescent="0.3">
      <c r="B4026" s="613"/>
    </row>
    <row r="4027" spans="2:2" s="575" customFormat="1" x14ac:dyDescent="0.3">
      <c r="B4027" s="613"/>
    </row>
    <row r="4028" spans="2:2" s="575" customFormat="1" x14ac:dyDescent="0.3">
      <c r="B4028" s="613"/>
    </row>
    <row r="4029" spans="2:2" s="575" customFormat="1" x14ac:dyDescent="0.3">
      <c r="B4029" s="613"/>
    </row>
    <row r="4030" spans="2:2" s="575" customFormat="1" x14ac:dyDescent="0.3">
      <c r="B4030" s="613"/>
    </row>
    <row r="4031" spans="2:2" s="575" customFormat="1" x14ac:dyDescent="0.3">
      <c r="B4031" s="613"/>
    </row>
    <row r="4032" spans="2:2" s="575" customFormat="1" x14ac:dyDescent="0.3">
      <c r="B4032" s="613"/>
    </row>
    <row r="4033" spans="2:2" s="575" customFormat="1" x14ac:dyDescent="0.3">
      <c r="B4033" s="613"/>
    </row>
    <row r="4034" spans="2:2" s="575" customFormat="1" x14ac:dyDescent="0.3">
      <c r="B4034" s="613"/>
    </row>
    <row r="4035" spans="2:2" s="575" customFormat="1" x14ac:dyDescent="0.3">
      <c r="B4035" s="613"/>
    </row>
    <row r="4036" spans="2:2" s="575" customFormat="1" x14ac:dyDescent="0.3">
      <c r="B4036" s="613"/>
    </row>
    <row r="4037" spans="2:2" s="575" customFormat="1" x14ac:dyDescent="0.3">
      <c r="B4037" s="613"/>
    </row>
    <row r="4038" spans="2:2" s="575" customFormat="1" x14ac:dyDescent="0.3">
      <c r="B4038" s="613"/>
    </row>
    <row r="4039" spans="2:2" s="575" customFormat="1" x14ac:dyDescent="0.3">
      <c r="B4039" s="613"/>
    </row>
    <row r="4040" spans="2:2" s="575" customFormat="1" x14ac:dyDescent="0.3">
      <c r="B4040" s="613"/>
    </row>
    <row r="4041" spans="2:2" s="575" customFormat="1" x14ac:dyDescent="0.3">
      <c r="B4041" s="613"/>
    </row>
    <row r="4042" spans="2:2" s="575" customFormat="1" x14ac:dyDescent="0.3">
      <c r="B4042" s="613"/>
    </row>
    <row r="4043" spans="2:2" s="575" customFormat="1" x14ac:dyDescent="0.3">
      <c r="B4043" s="613"/>
    </row>
    <row r="4044" spans="2:2" s="575" customFormat="1" x14ac:dyDescent="0.3">
      <c r="B4044" s="613"/>
    </row>
    <row r="4045" spans="2:2" s="575" customFormat="1" x14ac:dyDescent="0.3">
      <c r="B4045" s="613"/>
    </row>
    <row r="4046" spans="2:2" s="575" customFormat="1" x14ac:dyDescent="0.3">
      <c r="B4046" s="613"/>
    </row>
    <row r="4047" spans="2:2" s="575" customFormat="1" x14ac:dyDescent="0.3">
      <c r="B4047" s="613"/>
    </row>
    <row r="4048" spans="2:2" s="575" customFormat="1" x14ac:dyDescent="0.3">
      <c r="B4048" s="613"/>
    </row>
    <row r="4049" spans="2:2" s="575" customFormat="1" x14ac:dyDescent="0.3">
      <c r="B4049" s="613"/>
    </row>
    <row r="4050" spans="2:2" s="575" customFormat="1" x14ac:dyDescent="0.3">
      <c r="B4050" s="613"/>
    </row>
    <row r="4051" spans="2:2" s="575" customFormat="1" x14ac:dyDescent="0.3">
      <c r="B4051" s="613"/>
    </row>
    <row r="4052" spans="2:2" s="575" customFormat="1" x14ac:dyDescent="0.3">
      <c r="B4052" s="613"/>
    </row>
    <row r="4053" spans="2:2" s="575" customFormat="1" x14ac:dyDescent="0.3">
      <c r="B4053" s="613"/>
    </row>
    <row r="4054" spans="2:2" s="575" customFormat="1" x14ac:dyDescent="0.3">
      <c r="B4054" s="613"/>
    </row>
    <row r="4055" spans="2:2" s="575" customFormat="1" x14ac:dyDescent="0.3">
      <c r="B4055" s="613"/>
    </row>
    <row r="4056" spans="2:2" s="575" customFormat="1" x14ac:dyDescent="0.3">
      <c r="B4056" s="613"/>
    </row>
    <row r="4057" spans="2:2" s="575" customFormat="1" x14ac:dyDescent="0.3">
      <c r="B4057" s="613"/>
    </row>
    <row r="4058" spans="2:2" s="575" customFormat="1" x14ac:dyDescent="0.3">
      <c r="B4058" s="613"/>
    </row>
    <row r="4059" spans="2:2" s="575" customFormat="1" x14ac:dyDescent="0.3">
      <c r="B4059" s="613"/>
    </row>
    <row r="4060" spans="2:2" s="575" customFormat="1" x14ac:dyDescent="0.3">
      <c r="B4060" s="613"/>
    </row>
    <row r="4061" spans="2:2" s="575" customFormat="1" x14ac:dyDescent="0.3">
      <c r="B4061" s="613"/>
    </row>
    <row r="4062" spans="2:2" s="575" customFormat="1" x14ac:dyDescent="0.3">
      <c r="B4062" s="613"/>
    </row>
    <row r="4063" spans="2:2" s="575" customFormat="1" x14ac:dyDescent="0.3">
      <c r="B4063" s="613"/>
    </row>
    <row r="4064" spans="2:2" s="575" customFormat="1" x14ac:dyDescent="0.3">
      <c r="B4064" s="613"/>
    </row>
    <row r="4065" spans="2:2" s="575" customFormat="1" x14ac:dyDescent="0.3">
      <c r="B4065" s="613"/>
    </row>
    <row r="4066" spans="2:2" s="575" customFormat="1" x14ac:dyDescent="0.3">
      <c r="B4066" s="613"/>
    </row>
    <row r="4067" spans="2:2" s="575" customFormat="1" x14ac:dyDescent="0.3">
      <c r="B4067" s="613"/>
    </row>
    <row r="4068" spans="2:2" s="575" customFormat="1" x14ac:dyDescent="0.3">
      <c r="B4068" s="613"/>
    </row>
    <row r="4069" spans="2:2" s="575" customFormat="1" x14ac:dyDescent="0.3">
      <c r="B4069" s="613"/>
    </row>
    <row r="4070" spans="2:2" s="575" customFormat="1" x14ac:dyDescent="0.3">
      <c r="B4070" s="613"/>
    </row>
    <row r="4071" spans="2:2" s="575" customFormat="1" x14ac:dyDescent="0.3">
      <c r="B4071" s="613"/>
    </row>
    <row r="4072" spans="2:2" s="575" customFormat="1" x14ac:dyDescent="0.3">
      <c r="B4072" s="613"/>
    </row>
    <row r="4073" spans="2:2" s="575" customFormat="1" x14ac:dyDescent="0.3">
      <c r="B4073" s="613"/>
    </row>
    <row r="4074" spans="2:2" s="575" customFormat="1" x14ac:dyDescent="0.3">
      <c r="B4074" s="613"/>
    </row>
    <row r="4075" spans="2:2" s="575" customFormat="1" x14ac:dyDescent="0.3">
      <c r="B4075" s="613"/>
    </row>
    <row r="4076" spans="2:2" s="575" customFormat="1" x14ac:dyDescent="0.3">
      <c r="B4076" s="613"/>
    </row>
    <row r="4077" spans="2:2" s="575" customFormat="1" x14ac:dyDescent="0.3">
      <c r="B4077" s="613"/>
    </row>
    <row r="4078" spans="2:2" s="575" customFormat="1" x14ac:dyDescent="0.3">
      <c r="B4078" s="613"/>
    </row>
    <row r="4079" spans="2:2" s="575" customFormat="1" x14ac:dyDescent="0.3">
      <c r="B4079" s="613"/>
    </row>
    <row r="4080" spans="2:2" s="575" customFormat="1" x14ac:dyDescent="0.3">
      <c r="B4080" s="613"/>
    </row>
    <row r="4081" spans="2:2" s="575" customFormat="1" x14ac:dyDescent="0.3">
      <c r="B4081" s="613"/>
    </row>
    <row r="4082" spans="2:2" s="575" customFormat="1" x14ac:dyDescent="0.3">
      <c r="B4082" s="613"/>
    </row>
    <row r="4083" spans="2:2" s="575" customFormat="1" x14ac:dyDescent="0.3">
      <c r="B4083" s="613"/>
    </row>
    <row r="4084" spans="2:2" s="575" customFormat="1" x14ac:dyDescent="0.3">
      <c r="B4084" s="613"/>
    </row>
    <row r="4085" spans="2:2" s="575" customFormat="1" x14ac:dyDescent="0.3">
      <c r="B4085" s="613"/>
    </row>
    <row r="4086" spans="2:2" s="575" customFormat="1" x14ac:dyDescent="0.3">
      <c r="B4086" s="613"/>
    </row>
    <row r="4087" spans="2:2" s="575" customFormat="1" x14ac:dyDescent="0.3">
      <c r="B4087" s="613"/>
    </row>
    <row r="4088" spans="2:2" s="575" customFormat="1" x14ac:dyDescent="0.3">
      <c r="B4088" s="613"/>
    </row>
    <row r="4089" spans="2:2" s="575" customFormat="1" x14ac:dyDescent="0.3">
      <c r="B4089" s="613"/>
    </row>
    <row r="4090" spans="2:2" s="575" customFormat="1" x14ac:dyDescent="0.3">
      <c r="B4090" s="613"/>
    </row>
    <row r="4091" spans="2:2" s="575" customFormat="1" x14ac:dyDescent="0.3">
      <c r="B4091" s="613"/>
    </row>
    <row r="4092" spans="2:2" s="575" customFormat="1" x14ac:dyDescent="0.3">
      <c r="B4092" s="613"/>
    </row>
    <row r="4093" spans="2:2" s="575" customFormat="1" x14ac:dyDescent="0.3">
      <c r="B4093" s="613"/>
    </row>
    <row r="4094" spans="2:2" s="575" customFormat="1" x14ac:dyDescent="0.3">
      <c r="B4094" s="613"/>
    </row>
    <row r="4095" spans="2:2" s="575" customFormat="1" x14ac:dyDescent="0.3">
      <c r="B4095" s="613"/>
    </row>
    <row r="4096" spans="2:2" s="575" customFormat="1" x14ac:dyDescent="0.3">
      <c r="B4096" s="613"/>
    </row>
    <row r="4097" spans="2:2" s="575" customFormat="1" x14ac:dyDescent="0.3">
      <c r="B4097" s="613"/>
    </row>
    <row r="4098" spans="2:2" s="575" customFormat="1" x14ac:dyDescent="0.3">
      <c r="B4098" s="613"/>
    </row>
    <row r="4099" spans="2:2" s="575" customFormat="1" x14ac:dyDescent="0.3">
      <c r="B4099" s="613"/>
    </row>
    <row r="4100" spans="2:2" s="575" customFormat="1" x14ac:dyDescent="0.3">
      <c r="B4100" s="613"/>
    </row>
    <row r="4101" spans="2:2" s="575" customFormat="1" x14ac:dyDescent="0.3">
      <c r="B4101" s="613"/>
    </row>
    <row r="4102" spans="2:2" s="575" customFormat="1" x14ac:dyDescent="0.3">
      <c r="B4102" s="613"/>
    </row>
    <row r="4103" spans="2:2" s="575" customFormat="1" x14ac:dyDescent="0.3">
      <c r="B4103" s="613"/>
    </row>
    <row r="4104" spans="2:2" s="575" customFormat="1" x14ac:dyDescent="0.3">
      <c r="B4104" s="613"/>
    </row>
    <row r="4105" spans="2:2" s="575" customFormat="1" x14ac:dyDescent="0.3">
      <c r="B4105" s="613"/>
    </row>
    <row r="4106" spans="2:2" s="575" customFormat="1" x14ac:dyDescent="0.3">
      <c r="B4106" s="613"/>
    </row>
    <row r="4107" spans="2:2" s="575" customFormat="1" x14ac:dyDescent="0.3">
      <c r="B4107" s="613"/>
    </row>
    <row r="4108" spans="2:2" s="575" customFormat="1" x14ac:dyDescent="0.3">
      <c r="B4108" s="613"/>
    </row>
    <row r="4109" spans="2:2" s="575" customFormat="1" x14ac:dyDescent="0.3">
      <c r="B4109" s="613"/>
    </row>
    <row r="4110" spans="2:2" s="575" customFormat="1" x14ac:dyDescent="0.3">
      <c r="B4110" s="613"/>
    </row>
    <row r="4111" spans="2:2" s="575" customFormat="1" x14ac:dyDescent="0.3">
      <c r="B4111" s="613"/>
    </row>
    <row r="4112" spans="2:2" s="575" customFormat="1" x14ac:dyDescent="0.3">
      <c r="B4112" s="613"/>
    </row>
    <row r="4113" spans="2:2" s="575" customFormat="1" x14ac:dyDescent="0.3">
      <c r="B4113" s="613"/>
    </row>
    <row r="4114" spans="2:2" s="575" customFormat="1" x14ac:dyDescent="0.3">
      <c r="B4114" s="613"/>
    </row>
    <row r="4115" spans="2:2" s="575" customFormat="1" x14ac:dyDescent="0.3">
      <c r="B4115" s="613"/>
    </row>
    <row r="4116" spans="2:2" s="575" customFormat="1" x14ac:dyDescent="0.3">
      <c r="B4116" s="613"/>
    </row>
    <row r="4117" spans="2:2" s="575" customFormat="1" x14ac:dyDescent="0.3">
      <c r="B4117" s="613"/>
    </row>
    <row r="4118" spans="2:2" s="575" customFormat="1" x14ac:dyDescent="0.3">
      <c r="B4118" s="613"/>
    </row>
    <row r="4119" spans="2:2" s="575" customFormat="1" x14ac:dyDescent="0.3">
      <c r="B4119" s="613"/>
    </row>
    <row r="4120" spans="2:2" s="575" customFormat="1" x14ac:dyDescent="0.3">
      <c r="B4120" s="613"/>
    </row>
    <row r="4121" spans="2:2" s="575" customFormat="1" x14ac:dyDescent="0.3">
      <c r="B4121" s="613"/>
    </row>
    <row r="4122" spans="2:2" s="575" customFormat="1" x14ac:dyDescent="0.3">
      <c r="B4122" s="613"/>
    </row>
    <row r="4123" spans="2:2" s="575" customFormat="1" x14ac:dyDescent="0.3">
      <c r="B4123" s="613"/>
    </row>
    <row r="4124" spans="2:2" s="575" customFormat="1" x14ac:dyDescent="0.3">
      <c r="B4124" s="613"/>
    </row>
    <row r="4125" spans="2:2" s="575" customFormat="1" x14ac:dyDescent="0.3">
      <c r="B4125" s="613"/>
    </row>
    <row r="4126" spans="2:2" s="575" customFormat="1" x14ac:dyDescent="0.3">
      <c r="B4126" s="613"/>
    </row>
    <row r="4127" spans="2:2" s="575" customFormat="1" x14ac:dyDescent="0.3">
      <c r="B4127" s="613"/>
    </row>
    <row r="4128" spans="2:2" s="575" customFormat="1" x14ac:dyDescent="0.3">
      <c r="B4128" s="613"/>
    </row>
    <row r="4129" spans="2:2" s="575" customFormat="1" x14ac:dyDescent="0.3">
      <c r="B4129" s="613"/>
    </row>
    <row r="4130" spans="2:2" s="575" customFormat="1" x14ac:dyDescent="0.3">
      <c r="B4130" s="613"/>
    </row>
    <row r="4131" spans="2:2" s="575" customFormat="1" x14ac:dyDescent="0.3">
      <c r="B4131" s="613"/>
    </row>
    <row r="4132" spans="2:2" s="575" customFormat="1" x14ac:dyDescent="0.3">
      <c r="B4132" s="613"/>
    </row>
    <row r="4133" spans="2:2" s="575" customFormat="1" x14ac:dyDescent="0.3">
      <c r="B4133" s="613"/>
    </row>
    <row r="4134" spans="2:2" s="575" customFormat="1" x14ac:dyDescent="0.3">
      <c r="B4134" s="613"/>
    </row>
    <row r="4135" spans="2:2" s="575" customFormat="1" x14ac:dyDescent="0.3">
      <c r="B4135" s="613"/>
    </row>
    <row r="4136" spans="2:2" s="575" customFormat="1" x14ac:dyDescent="0.3">
      <c r="B4136" s="613"/>
    </row>
    <row r="4137" spans="2:2" s="575" customFormat="1" x14ac:dyDescent="0.3">
      <c r="B4137" s="613"/>
    </row>
    <row r="4138" spans="2:2" s="575" customFormat="1" x14ac:dyDescent="0.3">
      <c r="B4138" s="613"/>
    </row>
    <row r="4139" spans="2:2" s="575" customFormat="1" x14ac:dyDescent="0.3">
      <c r="B4139" s="613"/>
    </row>
    <row r="4140" spans="2:2" s="575" customFormat="1" x14ac:dyDescent="0.3">
      <c r="B4140" s="613"/>
    </row>
    <row r="4141" spans="2:2" s="575" customFormat="1" x14ac:dyDescent="0.3">
      <c r="B4141" s="613"/>
    </row>
    <row r="4142" spans="2:2" s="575" customFormat="1" x14ac:dyDescent="0.3">
      <c r="B4142" s="613"/>
    </row>
    <row r="4143" spans="2:2" s="575" customFormat="1" x14ac:dyDescent="0.3">
      <c r="B4143" s="613"/>
    </row>
    <row r="4144" spans="2:2" s="575" customFormat="1" x14ac:dyDescent="0.3">
      <c r="B4144" s="613"/>
    </row>
    <row r="4145" spans="2:2" s="575" customFormat="1" x14ac:dyDescent="0.3">
      <c r="B4145" s="613"/>
    </row>
    <row r="4146" spans="2:2" s="575" customFormat="1" x14ac:dyDescent="0.3">
      <c r="B4146" s="613"/>
    </row>
    <row r="4147" spans="2:2" s="575" customFormat="1" x14ac:dyDescent="0.3">
      <c r="B4147" s="613"/>
    </row>
    <row r="4148" spans="2:2" s="575" customFormat="1" x14ac:dyDescent="0.3">
      <c r="B4148" s="613"/>
    </row>
    <row r="4149" spans="2:2" s="575" customFormat="1" x14ac:dyDescent="0.3">
      <c r="B4149" s="613"/>
    </row>
    <row r="4150" spans="2:2" s="575" customFormat="1" x14ac:dyDescent="0.3">
      <c r="B4150" s="613"/>
    </row>
    <row r="4151" spans="2:2" s="575" customFormat="1" x14ac:dyDescent="0.3">
      <c r="B4151" s="613"/>
    </row>
    <row r="4152" spans="2:2" s="575" customFormat="1" x14ac:dyDescent="0.3">
      <c r="B4152" s="613"/>
    </row>
    <row r="4153" spans="2:2" s="575" customFormat="1" x14ac:dyDescent="0.3">
      <c r="B4153" s="613"/>
    </row>
    <row r="4154" spans="2:2" s="575" customFormat="1" x14ac:dyDescent="0.3">
      <c r="B4154" s="613"/>
    </row>
    <row r="4155" spans="2:2" s="575" customFormat="1" x14ac:dyDescent="0.3">
      <c r="B4155" s="613"/>
    </row>
    <row r="4156" spans="2:2" s="575" customFormat="1" x14ac:dyDescent="0.3">
      <c r="B4156" s="613"/>
    </row>
    <row r="4157" spans="2:2" s="575" customFormat="1" x14ac:dyDescent="0.3">
      <c r="B4157" s="613"/>
    </row>
    <row r="4158" spans="2:2" s="575" customFormat="1" x14ac:dyDescent="0.3">
      <c r="B4158" s="613"/>
    </row>
    <row r="4159" spans="2:2" s="575" customFormat="1" x14ac:dyDescent="0.3">
      <c r="B4159" s="613"/>
    </row>
    <row r="4160" spans="2:2" s="575" customFormat="1" x14ac:dyDescent="0.3">
      <c r="B4160" s="613"/>
    </row>
    <row r="4161" spans="2:2" s="575" customFormat="1" x14ac:dyDescent="0.3">
      <c r="B4161" s="613"/>
    </row>
    <row r="4162" spans="2:2" s="575" customFormat="1" x14ac:dyDescent="0.3">
      <c r="B4162" s="613"/>
    </row>
    <row r="4163" spans="2:2" s="575" customFormat="1" x14ac:dyDescent="0.3">
      <c r="B4163" s="613"/>
    </row>
    <row r="4164" spans="2:2" s="575" customFormat="1" x14ac:dyDescent="0.3">
      <c r="B4164" s="613"/>
    </row>
    <row r="4165" spans="2:2" s="575" customFormat="1" x14ac:dyDescent="0.3">
      <c r="B4165" s="613"/>
    </row>
    <row r="4166" spans="2:2" s="575" customFormat="1" x14ac:dyDescent="0.3">
      <c r="B4166" s="613"/>
    </row>
    <row r="4167" spans="2:2" s="575" customFormat="1" x14ac:dyDescent="0.3">
      <c r="B4167" s="613"/>
    </row>
    <row r="4168" spans="2:2" s="575" customFormat="1" x14ac:dyDescent="0.3">
      <c r="B4168" s="613"/>
    </row>
    <row r="4169" spans="2:2" s="575" customFormat="1" x14ac:dyDescent="0.3">
      <c r="B4169" s="613"/>
    </row>
    <row r="4170" spans="2:2" s="575" customFormat="1" x14ac:dyDescent="0.3">
      <c r="B4170" s="613"/>
    </row>
    <row r="4171" spans="2:2" s="575" customFormat="1" x14ac:dyDescent="0.3">
      <c r="B4171" s="613"/>
    </row>
    <row r="4172" spans="2:2" s="575" customFormat="1" x14ac:dyDescent="0.3">
      <c r="B4172" s="613"/>
    </row>
    <row r="4173" spans="2:2" s="575" customFormat="1" x14ac:dyDescent="0.3">
      <c r="B4173" s="613"/>
    </row>
    <row r="4174" spans="2:2" s="575" customFormat="1" x14ac:dyDescent="0.3">
      <c r="B4174" s="613"/>
    </row>
    <row r="4175" spans="2:2" s="575" customFormat="1" x14ac:dyDescent="0.3">
      <c r="B4175" s="613"/>
    </row>
    <row r="4176" spans="2:2" s="575" customFormat="1" x14ac:dyDescent="0.3">
      <c r="B4176" s="613"/>
    </row>
    <row r="4177" spans="2:2" s="575" customFormat="1" x14ac:dyDescent="0.3">
      <c r="B4177" s="613"/>
    </row>
    <row r="4178" spans="2:2" s="575" customFormat="1" x14ac:dyDescent="0.3">
      <c r="B4178" s="613"/>
    </row>
    <row r="4179" spans="2:2" s="575" customFormat="1" x14ac:dyDescent="0.3">
      <c r="B4179" s="613"/>
    </row>
    <row r="4180" spans="2:2" s="575" customFormat="1" x14ac:dyDescent="0.3">
      <c r="B4180" s="613"/>
    </row>
    <row r="4181" spans="2:2" s="575" customFormat="1" x14ac:dyDescent="0.3">
      <c r="B4181" s="613"/>
    </row>
    <row r="4182" spans="2:2" s="575" customFormat="1" x14ac:dyDescent="0.3">
      <c r="B4182" s="613"/>
    </row>
    <row r="4183" spans="2:2" s="575" customFormat="1" x14ac:dyDescent="0.3">
      <c r="B4183" s="613"/>
    </row>
    <row r="4184" spans="2:2" s="575" customFormat="1" x14ac:dyDescent="0.3">
      <c r="B4184" s="613"/>
    </row>
    <row r="4185" spans="2:2" s="575" customFormat="1" x14ac:dyDescent="0.3">
      <c r="B4185" s="613"/>
    </row>
    <row r="4186" spans="2:2" s="575" customFormat="1" x14ac:dyDescent="0.3">
      <c r="B4186" s="613"/>
    </row>
    <row r="4187" spans="2:2" s="575" customFormat="1" x14ac:dyDescent="0.3">
      <c r="B4187" s="613"/>
    </row>
    <row r="4188" spans="2:2" s="575" customFormat="1" x14ac:dyDescent="0.3">
      <c r="B4188" s="613"/>
    </row>
    <row r="4189" spans="2:2" s="575" customFormat="1" x14ac:dyDescent="0.3">
      <c r="B4189" s="613"/>
    </row>
    <row r="4190" spans="2:2" s="575" customFormat="1" x14ac:dyDescent="0.3">
      <c r="B4190" s="613"/>
    </row>
    <row r="4191" spans="2:2" s="575" customFormat="1" x14ac:dyDescent="0.3">
      <c r="B4191" s="613"/>
    </row>
    <row r="4192" spans="2:2" s="575" customFormat="1" x14ac:dyDescent="0.3">
      <c r="B4192" s="613"/>
    </row>
    <row r="4193" spans="2:2" s="575" customFormat="1" x14ac:dyDescent="0.3">
      <c r="B4193" s="613"/>
    </row>
    <row r="4194" spans="2:2" s="575" customFormat="1" x14ac:dyDescent="0.3">
      <c r="B4194" s="613"/>
    </row>
    <row r="4195" spans="2:2" s="575" customFormat="1" x14ac:dyDescent="0.3">
      <c r="B4195" s="613"/>
    </row>
    <row r="4196" spans="2:2" s="575" customFormat="1" x14ac:dyDescent="0.3">
      <c r="B4196" s="613"/>
    </row>
    <row r="4197" spans="2:2" s="575" customFormat="1" x14ac:dyDescent="0.3">
      <c r="B4197" s="613"/>
    </row>
    <row r="4198" spans="2:2" s="575" customFormat="1" x14ac:dyDescent="0.3">
      <c r="B4198" s="613"/>
    </row>
    <row r="4199" spans="2:2" s="575" customFormat="1" x14ac:dyDescent="0.3">
      <c r="B4199" s="613"/>
    </row>
    <row r="4200" spans="2:2" s="575" customFormat="1" x14ac:dyDescent="0.3">
      <c r="B4200" s="613"/>
    </row>
    <row r="4201" spans="2:2" s="575" customFormat="1" x14ac:dyDescent="0.3">
      <c r="B4201" s="613"/>
    </row>
    <row r="4202" spans="2:2" s="575" customFormat="1" x14ac:dyDescent="0.3">
      <c r="B4202" s="613"/>
    </row>
    <row r="4203" spans="2:2" s="575" customFormat="1" x14ac:dyDescent="0.3">
      <c r="B4203" s="613"/>
    </row>
    <row r="4204" spans="2:2" s="575" customFormat="1" x14ac:dyDescent="0.3">
      <c r="B4204" s="613"/>
    </row>
    <row r="4205" spans="2:2" s="575" customFormat="1" x14ac:dyDescent="0.3">
      <c r="B4205" s="613"/>
    </row>
    <row r="4206" spans="2:2" s="575" customFormat="1" x14ac:dyDescent="0.3">
      <c r="B4206" s="613"/>
    </row>
    <row r="4207" spans="2:2" s="575" customFormat="1" x14ac:dyDescent="0.3">
      <c r="B4207" s="613"/>
    </row>
    <row r="4208" spans="2:2" s="575" customFormat="1" x14ac:dyDescent="0.3">
      <c r="B4208" s="613"/>
    </row>
    <row r="4209" spans="2:2" s="575" customFormat="1" x14ac:dyDescent="0.3">
      <c r="B4209" s="613"/>
    </row>
    <row r="4210" spans="2:2" s="575" customFormat="1" x14ac:dyDescent="0.3">
      <c r="B4210" s="613"/>
    </row>
    <row r="4211" spans="2:2" s="575" customFormat="1" x14ac:dyDescent="0.3">
      <c r="B4211" s="613"/>
    </row>
    <row r="4212" spans="2:2" s="575" customFormat="1" x14ac:dyDescent="0.3">
      <c r="B4212" s="613"/>
    </row>
    <row r="4213" spans="2:2" s="575" customFormat="1" x14ac:dyDescent="0.3">
      <c r="B4213" s="613"/>
    </row>
    <row r="4214" spans="2:2" s="575" customFormat="1" x14ac:dyDescent="0.3">
      <c r="B4214" s="613"/>
    </row>
    <row r="4215" spans="2:2" s="575" customFormat="1" x14ac:dyDescent="0.3">
      <c r="B4215" s="613"/>
    </row>
    <row r="4216" spans="2:2" s="575" customFormat="1" x14ac:dyDescent="0.3">
      <c r="B4216" s="613"/>
    </row>
    <row r="4217" spans="2:2" s="575" customFormat="1" x14ac:dyDescent="0.3">
      <c r="B4217" s="613"/>
    </row>
    <row r="4218" spans="2:2" s="575" customFormat="1" x14ac:dyDescent="0.3">
      <c r="B4218" s="613"/>
    </row>
    <row r="4219" spans="2:2" s="575" customFormat="1" x14ac:dyDescent="0.3">
      <c r="B4219" s="613"/>
    </row>
    <row r="4220" spans="2:2" s="575" customFormat="1" x14ac:dyDescent="0.3">
      <c r="B4220" s="613"/>
    </row>
    <row r="4221" spans="2:2" s="575" customFormat="1" x14ac:dyDescent="0.3">
      <c r="B4221" s="613"/>
    </row>
    <row r="4222" spans="2:2" s="575" customFormat="1" x14ac:dyDescent="0.3">
      <c r="B4222" s="613"/>
    </row>
    <row r="4223" spans="2:2" s="575" customFormat="1" x14ac:dyDescent="0.3">
      <c r="B4223" s="613"/>
    </row>
    <row r="4224" spans="2:2" s="575" customFormat="1" x14ac:dyDescent="0.3">
      <c r="B4224" s="613"/>
    </row>
    <row r="4225" spans="2:2" s="575" customFormat="1" x14ac:dyDescent="0.3">
      <c r="B4225" s="613"/>
    </row>
    <row r="4226" spans="2:2" s="575" customFormat="1" x14ac:dyDescent="0.3">
      <c r="B4226" s="613"/>
    </row>
    <row r="4227" spans="2:2" s="575" customFormat="1" x14ac:dyDescent="0.3">
      <c r="B4227" s="613"/>
    </row>
    <row r="4228" spans="2:2" s="575" customFormat="1" x14ac:dyDescent="0.3">
      <c r="B4228" s="613"/>
    </row>
    <row r="4229" spans="2:2" s="575" customFormat="1" x14ac:dyDescent="0.3">
      <c r="B4229" s="613"/>
    </row>
    <row r="4230" spans="2:2" s="575" customFormat="1" x14ac:dyDescent="0.3">
      <c r="B4230" s="613"/>
    </row>
    <row r="4231" spans="2:2" s="575" customFormat="1" x14ac:dyDescent="0.3">
      <c r="B4231" s="613"/>
    </row>
    <row r="4232" spans="2:2" s="575" customFormat="1" x14ac:dyDescent="0.3">
      <c r="B4232" s="613"/>
    </row>
    <row r="4233" spans="2:2" s="575" customFormat="1" x14ac:dyDescent="0.3">
      <c r="B4233" s="613"/>
    </row>
    <row r="4234" spans="2:2" s="575" customFormat="1" x14ac:dyDescent="0.3">
      <c r="B4234" s="613"/>
    </row>
    <row r="4235" spans="2:2" s="575" customFormat="1" x14ac:dyDescent="0.3">
      <c r="B4235" s="613"/>
    </row>
    <row r="4236" spans="2:2" s="575" customFormat="1" x14ac:dyDescent="0.3">
      <c r="B4236" s="613"/>
    </row>
    <row r="4237" spans="2:2" s="575" customFormat="1" x14ac:dyDescent="0.3">
      <c r="B4237" s="613"/>
    </row>
    <row r="4238" spans="2:2" s="575" customFormat="1" x14ac:dyDescent="0.3">
      <c r="B4238" s="613"/>
    </row>
    <row r="4239" spans="2:2" s="575" customFormat="1" x14ac:dyDescent="0.3">
      <c r="B4239" s="613"/>
    </row>
    <row r="4240" spans="2:2" s="575" customFormat="1" x14ac:dyDescent="0.3">
      <c r="B4240" s="613"/>
    </row>
    <row r="4241" spans="2:2" s="575" customFormat="1" x14ac:dyDescent="0.3">
      <c r="B4241" s="613"/>
    </row>
    <row r="4242" spans="2:2" s="575" customFormat="1" x14ac:dyDescent="0.3">
      <c r="B4242" s="613"/>
    </row>
    <row r="4243" spans="2:2" s="575" customFormat="1" x14ac:dyDescent="0.3">
      <c r="B4243" s="613"/>
    </row>
    <row r="4244" spans="2:2" s="575" customFormat="1" x14ac:dyDescent="0.3">
      <c r="B4244" s="613"/>
    </row>
    <row r="4245" spans="2:2" s="575" customFormat="1" x14ac:dyDescent="0.3">
      <c r="B4245" s="613"/>
    </row>
    <row r="4246" spans="2:2" s="575" customFormat="1" x14ac:dyDescent="0.3">
      <c r="B4246" s="613"/>
    </row>
    <row r="4247" spans="2:2" s="575" customFormat="1" x14ac:dyDescent="0.3">
      <c r="B4247" s="613"/>
    </row>
    <row r="4248" spans="2:2" s="575" customFormat="1" x14ac:dyDescent="0.3">
      <c r="B4248" s="613"/>
    </row>
    <row r="4249" spans="2:2" s="575" customFormat="1" x14ac:dyDescent="0.3">
      <c r="B4249" s="613"/>
    </row>
    <row r="4250" spans="2:2" s="575" customFormat="1" x14ac:dyDescent="0.3">
      <c r="B4250" s="613"/>
    </row>
    <row r="4251" spans="2:2" s="575" customFormat="1" x14ac:dyDescent="0.3">
      <c r="B4251" s="613"/>
    </row>
    <row r="4252" spans="2:2" s="575" customFormat="1" x14ac:dyDescent="0.3">
      <c r="B4252" s="613"/>
    </row>
    <row r="4253" spans="2:2" s="575" customFormat="1" x14ac:dyDescent="0.3">
      <c r="B4253" s="613"/>
    </row>
    <row r="4254" spans="2:2" s="575" customFormat="1" x14ac:dyDescent="0.3">
      <c r="B4254" s="613"/>
    </row>
    <row r="4255" spans="2:2" s="575" customFormat="1" x14ac:dyDescent="0.3">
      <c r="B4255" s="613"/>
    </row>
    <row r="4256" spans="2:2" s="575" customFormat="1" x14ac:dyDescent="0.3">
      <c r="B4256" s="613"/>
    </row>
    <row r="4257" spans="2:2" s="575" customFormat="1" x14ac:dyDescent="0.3">
      <c r="B4257" s="613"/>
    </row>
    <row r="4258" spans="2:2" s="575" customFormat="1" x14ac:dyDescent="0.3">
      <c r="B4258" s="613"/>
    </row>
    <row r="4259" spans="2:2" s="575" customFormat="1" x14ac:dyDescent="0.3">
      <c r="B4259" s="613"/>
    </row>
    <row r="4260" spans="2:2" s="575" customFormat="1" x14ac:dyDescent="0.3">
      <c r="B4260" s="613"/>
    </row>
    <row r="4261" spans="2:2" s="575" customFormat="1" x14ac:dyDescent="0.3">
      <c r="B4261" s="613"/>
    </row>
    <row r="4262" spans="2:2" s="575" customFormat="1" x14ac:dyDescent="0.3">
      <c r="B4262" s="613"/>
    </row>
    <row r="4263" spans="2:2" s="575" customFormat="1" x14ac:dyDescent="0.3">
      <c r="B4263" s="613"/>
    </row>
    <row r="4264" spans="2:2" s="575" customFormat="1" x14ac:dyDescent="0.3">
      <c r="B4264" s="613"/>
    </row>
    <row r="4265" spans="2:2" s="575" customFormat="1" x14ac:dyDescent="0.3">
      <c r="B4265" s="613"/>
    </row>
    <row r="4266" spans="2:2" s="575" customFormat="1" x14ac:dyDescent="0.3">
      <c r="B4266" s="613"/>
    </row>
    <row r="4267" spans="2:2" s="575" customFormat="1" x14ac:dyDescent="0.3">
      <c r="B4267" s="613"/>
    </row>
    <row r="4268" spans="2:2" s="575" customFormat="1" x14ac:dyDescent="0.3">
      <c r="B4268" s="613"/>
    </row>
    <row r="4269" spans="2:2" s="575" customFormat="1" x14ac:dyDescent="0.3">
      <c r="B4269" s="613"/>
    </row>
    <row r="4270" spans="2:2" s="575" customFormat="1" x14ac:dyDescent="0.3">
      <c r="B4270" s="613"/>
    </row>
    <row r="4271" spans="2:2" s="575" customFormat="1" x14ac:dyDescent="0.3">
      <c r="B4271" s="613"/>
    </row>
    <row r="4272" spans="2:2" s="575" customFormat="1" x14ac:dyDescent="0.3">
      <c r="B4272" s="613"/>
    </row>
    <row r="4273" spans="2:2" s="575" customFormat="1" x14ac:dyDescent="0.3">
      <c r="B4273" s="613"/>
    </row>
    <row r="4274" spans="2:2" s="575" customFormat="1" x14ac:dyDescent="0.3">
      <c r="B4274" s="613"/>
    </row>
    <row r="4275" spans="2:2" s="575" customFormat="1" x14ac:dyDescent="0.3">
      <c r="B4275" s="613"/>
    </row>
    <row r="4276" spans="2:2" s="575" customFormat="1" x14ac:dyDescent="0.3">
      <c r="B4276" s="613"/>
    </row>
    <row r="4277" spans="2:2" s="575" customFormat="1" x14ac:dyDescent="0.3">
      <c r="B4277" s="613"/>
    </row>
    <row r="4278" spans="2:2" s="575" customFormat="1" x14ac:dyDescent="0.3">
      <c r="B4278" s="613"/>
    </row>
    <row r="4279" spans="2:2" s="575" customFormat="1" x14ac:dyDescent="0.3">
      <c r="B4279" s="613"/>
    </row>
    <row r="4280" spans="2:2" s="575" customFormat="1" x14ac:dyDescent="0.3">
      <c r="B4280" s="613"/>
    </row>
    <row r="4281" spans="2:2" s="575" customFormat="1" x14ac:dyDescent="0.3">
      <c r="B4281" s="613"/>
    </row>
    <row r="4282" spans="2:2" s="575" customFormat="1" x14ac:dyDescent="0.3">
      <c r="B4282" s="613"/>
    </row>
    <row r="4283" spans="2:2" s="575" customFormat="1" x14ac:dyDescent="0.3">
      <c r="B4283" s="613"/>
    </row>
    <row r="4284" spans="2:2" s="575" customFormat="1" x14ac:dyDescent="0.3">
      <c r="B4284" s="613"/>
    </row>
    <row r="4285" spans="2:2" s="575" customFormat="1" x14ac:dyDescent="0.3">
      <c r="B4285" s="613"/>
    </row>
    <row r="4286" spans="2:2" s="575" customFormat="1" x14ac:dyDescent="0.3">
      <c r="B4286" s="613"/>
    </row>
    <row r="4287" spans="2:2" s="575" customFormat="1" x14ac:dyDescent="0.3">
      <c r="B4287" s="613"/>
    </row>
    <row r="4288" spans="2:2" s="575" customFormat="1" x14ac:dyDescent="0.3">
      <c r="B4288" s="613"/>
    </row>
    <row r="4289" spans="2:2" s="575" customFormat="1" x14ac:dyDescent="0.3">
      <c r="B4289" s="613"/>
    </row>
    <row r="4290" spans="2:2" s="575" customFormat="1" x14ac:dyDescent="0.3">
      <c r="B4290" s="613"/>
    </row>
    <row r="4291" spans="2:2" s="575" customFormat="1" x14ac:dyDescent="0.3">
      <c r="B4291" s="613"/>
    </row>
    <row r="4292" spans="2:2" s="575" customFormat="1" x14ac:dyDescent="0.3">
      <c r="B4292" s="613"/>
    </row>
    <row r="4293" spans="2:2" s="575" customFormat="1" x14ac:dyDescent="0.3">
      <c r="B4293" s="613"/>
    </row>
    <row r="4294" spans="2:2" s="575" customFormat="1" x14ac:dyDescent="0.3">
      <c r="B4294" s="613"/>
    </row>
    <row r="4295" spans="2:2" s="575" customFormat="1" x14ac:dyDescent="0.3">
      <c r="B4295" s="613"/>
    </row>
    <row r="4296" spans="2:2" s="575" customFormat="1" x14ac:dyDescent="0.3">
      <c r="B4296" s="613"/>
    </row>
    <row r="4297" spans="2:2" s="575" customFormat="1" x14ac:dyDescent="0.3">
      <c r="B4297" s="613"/>
    </row>
    <row r="4298" spans="2:2" s="575" customFormat="1" x14ac:dyDescent="0.3">
      <c r="B4298" s="613"/>
    </row>
    <row r="4299" spans="2:2" s="575" customFormat="1" x14ac:dyDescent="0.3">
      <c r="B4299" s="613"/>
    </row>
    <row r="4300" spans="2:2" s="575" customFormat="1" x14ac:dyDescent="0.3">
      <c r="B4300" s="613"/>
    </row>
    <row r="4301" spans="2:2" s="575" customFormat="1" x14ac:dyDescent="0.3">
      <c r="B4301" s="613"/>
    </row>
    <row r="4302" spans="2:2" s="575" customFormat="1" x14ac:dyDescent="0.3">
      <c r="B4302" s="613"/>
    </row>
    <row r="4303" spans="2:2" s="575" customFormat="1" x14ac:dyDescent="0.3">
      <c r="B4303" s="613"/>
    </row>
    <row r="4304" spans="2:2" s="575" customFormat="1" x14ac:dyDescent="0.3">
      <c r="B4304" s="613"/>
    </row>
    <row r="4305" spans="2:2" s="575" customFormat="1" x14ac:dyDescent="0.3">
      <c r="B4305" s="613"/>
    </row>
    <row r="4306" spans="2:2" s="575" customFormat="1" x14ac:dyDescent="0.3">
      <c r="B4306" s="613"/>
    </row>
    <row r="4307" spans="2:2" s="575" customFormat="1" x14ac:dyDescent="0.3">
      <c r="B4307" s="613"/>
    </row>
    <row r="4308" spans="2:2" s="575" customFormat="1" x14ac:dyDescent="0.3">
      <c r="B4308" s="613"/>
    </row>
    <row r="4309" spans="2:2" s="575" customFormat="1" x14ac:dyDescent="0.3">
      <c r="B4309" s="613"/>
    </row>
    <row r="4310" spans="2:2" s="575" customFormat="1" x14ac:dyDescent="0.3">
      <c r="B4310" s="613"/>
    </row>
    <row r="4311" spans="2:2" s="575" customFormat="1" x14ac:dyDescent="0.3">
      <c r="B4311" s="613"/>
    </row>
    <row r="4312" spans="2:2" s="575" customFormat="1" x14ac:dyDescent="0.3">
      <c r="B4312" s="613"/>
    </row>
    <row r="4313" spans="2:2" s="575" customFormat="1" x14ac:dyDescent="0.3">
      <c r="B4313" s="613"/>
    </row>
    <row r="4314" spans="2:2" s="575" customFormat="1" x14ac:dyDescent="0.3">
      <c r="B4314" s="613"/>
    </row>
    <row r="4315" spans="2:2" s="575" customFormat="1" x14ac:dyDescent="0.3">
      <c r="B4315" s="613"/>
    </row>
    <row r="4316" spans="2:2" s="575" customFormat="1" x14ac:dyDescent="0.3">
      <c r="B4316" s="613"/>
    </row>
    <row r="4317" spans="2:2" s="575" customFormat="1" x14ac:dyDescent="0.3">
      <c r="B4317" s="613"/>
    </row>
    <row r="4318" spans="2:2" s="575" customFormat="1" x14ac:dyDescent="0.3">
      <c r="B4318" s="613"/>
    </row>
    <row r="4319" spans="2:2" s="575" customFormat="1" x14ac:dyDescent="0.3">
      <c r="B4319" s="613"/>
    </row>
    <row r="4320" spans="2:2" s="575" customFormat="1" x14ac:dyDescent="0.3">
      <c r="B4320" s="613"/>
    </row>
    <row r="4321" spans="2:2" s="575" customFormat="1" x14ac:dyDescent="0.3">
      <c r="B4321" s="613"/>
    </row>
    <row r="4322" spans="2:2" s="575" customFormat="1" x14ac:dyDescent="0.3">
      <c r="B4322" s="613"/>
    </row>
    <row r="4323" spans="2:2" s="575" customFormat="1" x14ac:dyDescent="0.3">
      <c r="B4323" s="613"/>
    </row>
    <row r="4324" spans="2:2" s="575" customFormat="1" x14ac:dyDescent="0.3">
      <c r="B4324" s="613"/>
    </row>
    <row r="4325" spans="2:2" s="575" customFormat="1" x14ac:dyDescent="0.3">
      <c r="B4325" s="613"/>
    </row>
    <row r="4326" spans="2:2" s="575" customFormat="1" x14ac:dyDescent="0.3">
      <c r="B4326" s="613"/>
    </row>
    <row r="4327" spans="2:2" s="575" customFormat="1" x14ac:dyDescent="0.3">
      <c r="B4327" s="613"/>
    </row>
    <row r="4328" spans="2:2" s="575" customFormat="1" x14ac:dyDescent="0.3">
      <c r="B4328" s="613"/>
    </row>
    <row r="4329" spans="2:2" s="575" customFormat="1" x14ac:dyDescent="0.3">
      <c r="B4329" s="613"/>
    </row>
    <row r="4330" spans="2:2" s="575" customFormat="1" x14ac:dyDescent="0.3">
      <c r="B4330" s="613"/>
    </row>
    <row r="4331" spans="2:2" s="575" customFormat="1" x14ac:dyDescent="0.3">
      <c r="B4331" s="613"/>
    </row>
    <row r="4332" spans="2:2" s="575" customFormat="1" x14ac:dyDescent="0.3">
      <c r="B4332" s="613"/>
    </row>
    <row r="4333" spans="2:2" s="575" customFormat="1" x14ac:dyDescent="0.3">
      <c r="B4333" s="613"/>
    </row>
    <row r="4334" spans="2:2" s="575" customFormat="1" x14ac:dyDescent="0.3">
      <c r="B4334" s="613"/>
    </row>
    <row r="4335" spans="2:2" s="575" customFormat="1" x14ac:dyDescent="0.3">
      <c r="B4335" s="613"/>
    </row>
    <row r="4336" spans="2:2" s="575" customFormat="1" x14ac:dyDescent="0.3">
      <c r="B4336" s="613"/>
    </row>
    <row r="4337" spans="2:2" s="575" customFormat="1" x14ac:dyDescent="0.3">
      <c r="B4337" s="613"/>
    </row>
    <row r="4338" spans="2:2" s="575" customFormat="1" x14ac:dyDescent="0.3">
      <c r="B4338" s="613"/>
    </row>
    <row r="4339" spans="2:2" s="575" customFormat="1" x14ac:dyDescent="0.3">
      <c r="B4339" s="613"/>
    </row>
    <row r="4340" spans="2:2" s="575" customFormat="1" x14ac:dyDescent="0.3">
      <c r="B4340" s="613"/>
    </row>
    <row r="4341" spans="2:2" s="575" customFormat="1" x14ac:dyDescent="0.3">
      <c r="B4341" s="613"/>
    </row>
    <row r="4342" spans="2:2" s="575" customFormat="1" x14ac:dyDescent="0.3">
      <c r="B4342" s="613"/>
    </row>
    <row r="4343" spans="2:2" s="575" customFormat="1" x14ac:dyDescent="0.3">
      <c r="B4343" s="613"/>
    </row>
    <row r="4344" spans="2:2" s="575" customFormat="1" x14ac:dyDescent="0.3">
      <c r="B4344" s="613"/>
    </row>
    <row r="4345" spans="2:2" s="575" customFormat="1" x14ac:dyDescent="0.3">
      <c r="B4345" s="613"/>
    </row>
    <row r="4346" spans="2:2" s="575" customFormat="1" x14ac:dyDescent="0.3">
      <c r="B4346" s="613"/>
    </row>
    <row r="4347" spans="2:2" s="575" customFormat="1" x14ac:dyDescent="0.3">
      <c r="B4347" s="613"/>
    </row>
    <row r="4348" spans="2:2" s="575" customFormat="1" x14ac:dyDescent="0.3">
      <c r="B4348" s="613"/>
    </row>
    <row r="4349" spans="2:2" s="575" customFormat="1" x14ac:dyDescent="0.3">
      <c r="B4349" s="613"/>
    </row>
    <row r="4350" spans="2:2" s="575" customFormat="1" x14ac:dyDescent="0.3">
      <c r="B4350" s="613"/>
    </row>
    <row r="4351" spans="2:2" s="575" customFormat="1" x14ac:dyDescent="0.3">
      <c r="B4351" s="613"/>
    </row>
    <row r="4352" spans="2:2" s="575" customFormat="1" x14ac:dyDescent="0.3">
      <c r="B4352" s="613"/>
    </row>
    <row r="4353" spans="2:2" s="575" customFormat="1" x14ac:dyDescent="0.3">
      <c r="B4353" s="613"/>
    </row>
    <row r="4354" spans="2:2" s="575" customFormat="1" x14ac:dyDescent="0.3">
      <c r="B4354" s="613"/>
    </row>
    <row r="4355" spans="2:2" s="575" customFormat="1" x14ac:dyDescent="0.3">
      <c r="B4355" s="613"/>
    </row>
    <row r="4356" spans="2:2" s="575" customFormat="1" x14ac:dyDescent="0.3">
      <c r="B4356" s="613"/>
    </row>
    <row r="4357" spans="2:2" s="575" customFormat="1" x14ac:dyDescent="0.3">
      <c r="B4357" s="613"/>
    </row>
    <row r="4358" spans="2:2" s="575" customFormat="1" x14ac:dyDescent="0.3">
      <c r="B4358" s="613"/>
    </row>
    <row r="4359" spans="2:2" s="575" customFormat="1" x14ac:dyDescent="0.3">
      <c r="B4359" s="613"/>
    </row>
    <row r="4360" spans="2:2" s="575" customFormat="1" x14ac:dyDescent="0.3">
      <c r="B4360" s="613"/>
    </row>
    <row r="4361" spans="2:2" s="575" customFormat="1" x14ac:dyDescent="0.3">
      <c r="B4361" s="613"/>
    </row>
    <row r="4362" spans="2:2" s="575" customFormat="1" x14ac:dyDescent="0.3">
      <c r="B4362" s="613"/>
    </row>
    <row r="4363" spans="2:2" s="575" customFormat="1" x14ac:dyDescent="0.3">
      <c r="B4363" s="613"/>
    </row>
    <row r="4364" spans="2:2" s="575" customFormat="1" x14ac:dyDescent="0.3">
      <c r="B4364" s="613"/>
    </row>
    <row r="4365" spans="2:2" s="575" customFormat="1" x14ac:dyDescent="0.3">
      <c r="B4365" s="613"/>
    </row>
    <row r="4366" spans="2:2" s="575" customFormat="1" x14ac:dyDescent="0.3">
      <c r="B4366" s="613"/>
    </row>
    <row r="4367" spans="2:2" s="575" customFormat="1" x14ac:dyDescent="0.3">
      <c r="B4367" s="613"/>
    </row>
    <row r="4368" spans="2:2" s="575" customFormat="1" x14ac:dyDescent="0.3">
      <c r="B4368" s="613"/>
    </row>
    <row r="4369" spans="2:2" s="575" customFormat="1" x14ac:dyDescent="0.3">
      <c r="B4369" s="613"/>
    </row>
    <row r="4370" spans="2:2" s="575" customFormat="1" x14ac:dyDescent="0.3">
      <c r="B4370" s="613"/>
    </row>
    <row r="4371" spans="2:2" s="575" customFormat="1" x14ac:dyDescent="0.3">
      <c r="B4371" s="613"/>
    </row>
    <row r="4372" spans="2:2" s="575" customFormat="1" x14ac:dyDescent="0.3">
      <c r="B4372" s="613"/>
    </row>
    <row r="4373" spans="2:2" s="575" customFormat="1" x14ac:dyDescent="0.3">
      <c r="B4373" s="613"/>
    </row>
    <row r="4374" spans="2:2" s="575" customFormat="1" x14ac:dyDescent="0.3">
      <c r="B4374" s="613"/>
    </row>
    <row r="4375" spans="2:2" s="575" customFormat="1" x14ac:dyDescent="0.3">
      <c r="B4375" s="613"/>
    </row>
    <row r="4376" spans="2:2" s="575" customFormat="1" x14ac:dyDescent="0.3">
      <c r="B4376" s="613"/>
    </row>
    <row r="4377" spans="2:2" s="575" customFormat="1" x14ac:dyDescent="0.3">
      <c r="B4377" s="613"/>
    </row>
    <row r="4378" spans="2:2" s="575" customFormat="1" x14ac:dyDescent="0.3">
      <c r="B4378" s="613"/>
    </row>
    <row r="4379" spans="2:2" s="575" customFormat="1" x14ac:dyDescent="0.3">
      <c r="B4379" s="613"/>
    </row>
    <row r="4380" spans="2:2" s="575" customFormat="1" x14ac:dyDescent="0.3">
      <c r="B4380" s="613"/>
    </row>
    <row r="4381" spans="2:2" s="575" customFormat="1" x14ac:dyDescent="0.3">
      <c r="B4381" s="613"/>
    </row>
    <row r="4382" spans="2:2" s="575" customFormat="1" x14ac:dyDescent="0.3">
      <c r="B4382" s="613"/>
    </row>
    <row r="4383" spans="2:2" s="575" customFormat="1" x14ac:dyDescent="0.3">
      <c r="B4383" s="613"/>
    </row>
    <row r="4384" spans="2:2" s="575" customFormat="1" x14ac:dyDescent="0.3">
      <c r="B4384" s="613"/>
    </row>
    <row r="4385" spans="2:2" s="575" customFormat="1" x14ac:dyDescent="0.3">
      <c r="B4385" s="613"/>
    </row>
    <row r="4386" spans="2:2" s="575" customFormat="1" x14ac:dyDescent="0.3">
      <c r="B4386" s="613"/>
    </row>
    <row r="4387" spans="2:2" s="575" customFormat="1" x14ac:dyDescent="0.3">
      <c r="B4387" s="613"/>
    </row>
    <row r="4388" spans="2:2" s="575" customFormat="1" x14ac:dyDescent="0.3">
      <c r="B4388" s="613"/>
    </row>
    <row r="4389" spans="2:2" s="575" customFormat="1" x14ac:dyDescent="0.3">
      <c r="B4389" s="613"/>
    </row>
    <row r="4390" spans="2:2" s="575" customFormat="1" x14ac:dyDescent="0.3">
      <c r="B4390" s="613"/>
    </row>
    <row r="4391" spans="2:2" s="575" customFormat="1" x14ac:dyDescent="0.3">
      <c r="B4391" s="613"/>
    </row>
    <row r="4392" spans="2:2" s="575" customFormat="1" x14ac:dyDescent="0.3">
      <c r="B4392" s="613"/>
    </row>
    <row r="4393" spans="2:2" s="575" customFormat="1" x14ac:dyDescent="0.3">
      <c r="B4393" s="613"/>
    </row>
    <row r="4394" spans="2:2" s="575" customFormat="1" x14ac:dyDescent="0.3">
      <c r="B4394" s="613"/>
    </row>
    <row r="4395" spans="2:2" s="575" customFormat="1" x14ac:dyDescent="0.3">
      <c r="B4395" s="613"/>
    </row>
    <row r="4396" spans="2:2" s="575" customFormat="1" x14ac:dyDescent="0.3">
      <c r="B4396" s="613"/>
    </row>
    <row r="4397" spans="2:2" s="575" customFormat="1" x14ac:dyDescent="0.3">
      <c r="B4397" s="613"/>
    </row>
    <row r="4398" spans="2:2" s="575" customFormat="1" x14ac:dyDescent="0.3">
      <c r="B4398" s="613"/>
    </row>
    <row r="4399" spans="2:2" s="575" customFormat="1" x14ac:dyDescent="0.3">
      <c r="B4399" s="613"/>
    </row>
    <row r="4400" spans="2:2" s="575" customFormat="1" x14ac:dyDescent="0.3">
      <c r="B4400" s="613"/>
    </row>
    <row r="4401" spans="2:2" s="575" customFormat="1" x14ac:dyDescent="0.3">
      <c r="B4401" s="613"/>
    </row>
    <row r="4402" spans="2:2" s="575" customFormat="1" x14ac:dyDescent="0.3">
      <c r="B4402" s="613"/>
    </row>
    <row r="4403" spans="2:2" s="575" customFormat="1" x14ac:dyDescent="0.3">
      <c r="B4403" s="613"/>
    </row>
    <row r="4404" spans="2:2" s="575" customFormat="1" x14ac:dyDescent="0.3">
      <c r="B4404" s="613"/>
    </row>
    <row r="4405" spans="2:2" s="575" customFormat="1" x14ac:dyDescent="0.3">
      <c r="B4405" s="613"/>
    </row>
    <row r="4406" spans="2:2" s="575" customFormat="1" x14ac:dyDescent="0.3">
      <c r="B4406" s="613"/>
    </row>
    <row r="4407" spans="2:2" s="575" customFormat="1" x14ac:dyDescent="0.3">
      <c r="B4407" s="613"/>
    </row>
    <row r="4408" spans="2:2" s="575" customFormat="1" x14ac:dyDescent="0.3">
      <c r="B4408" s="613"/>
    </row>
    <row r="4409" spans="2:2" s="575" customFormat="1" x14ac:dyDescent="0.3">
      <c r="B4409" s="613"/>
    </row>
    <row r="4410" spans="2:2" s="575" customFormat="1" x14ac:dyDescent="0.3">
      <c r="B4410" s="613"/>
    </row>
    <row r="4411" spans="2:2" s="575" customFormat="1" x14ac:dyDescent="0.3">
      <c r="B4411" s="613"/>
    </row>
    <row r="4412" spans="2:2" s="575" customFormat="1" x14ac:dyDescent="0.3">
      <c r="B4412" s="613"/>
    </row>
    <row r="4413" spans="2:2" s="575" customFormat="1" x14ac:dyDescent="0.3">
      <c r="B4413" s="613"/>
    </row>
    <row r="4414" spans="2:2" s="575" customFormat="1" x14ac:dyDescent="0.3">
      <c r="B4414" s="613"/>
    </row>
    <row r="4415" spans="2:2" s="575" customFormat="1" x14ac:dyDescent="0.3">
      <c r="B4415" s="613"/>
    </row>
    <row r="4416" spans="2:2" s="575" customFormat="1" x14ac:dyDescent="0.3">
      <c r="B4416" s="613"/>
    </row>
    <row r="4417" spans="2:2" s="575" customFormat="1" x14ac:dyDescent="0.3">
      <c r="B4417" s="613"/>
    </row>
    <row r="4418" spans="2:2" s="575" customFormat="1" x14ac:dyDescent="0.3">
      <c r="B4418" s="613"/>
    </row>
    <row r="4419" spans="2:2" s="575" customFormat="1" x14ac:dyDescent="0.3">
      <c r="B4419" s="613"/>
    </row>
    <row r="4420" spans="2:2" s="575" customFormat="1" x14ac:dyDescent="0.3">
      <c r="B4420" s="613"/>
    </row>
    <row r="4421" spans="2:2" s="575" customFormat="1" x14ac:dyDescent="0.3">
      <c r="B4421" s="613"/>
    </row>
    <row r="4422" spans="2:2" s="575" customFormat="1" x14ac:dyDescent="0.3">
      <c r="B4422" s="613"/>
    </row>
    <row r="4423" spans="2:2" s="575" customFormat="1" x14ac:dyDescent="0.3">
      <c r="B4423" s="613"/>
    </row>
    <row r="4424" spans="2:2" s="575" customFormat="1" x14ac:dyDescent="0.3">
      <c r="B4424" s="613"/>
    </row>
    <row r="4425" spans="2:2" s="575" customFormat="1" x14ac:dyDescent="0.3">
      <c r="B4425" s="613"/>
    </row>
    <row r="4426" spans="2:2" s="575" customFormat="1" x14ac:dyDescent="0.3">
      <c r="B4426" s="613"/>
    </row>
    <row r="4427" spans="2:2" s="575" customFormat="1" x14ac:dyDescent="0.3">
      <c r="B4427" s="613"/>
    </row>
    <row r="4428" spans="2:2" s="575" customFormat="1" x14ac:dyDescent="0.3">
      <c r="B4428" s="613"/>
    </row>
    <row r="4429" spans="2:2" s="575" customFormat="1" x14ac:dyDescent="0.3">
      <c r="B4429" s="613"/>
    </row>
    <row r="4430" spans="2:2" s="575" customFormat="1" x14ac:dyDescent="0.3">
      <c r="B4430" s="613"/>
    </row>
    <row r="4431" spans="2:2" s="575" customFormat="1" x14ac:dyDescent="0.3">
      <c r="B4431" s="613"/>
    </row>
    <row r="4432" spans="2:2" s="575" customFormat="1" x14ac:dyDescent="0.3">
      <c r="B4432" s="613"/>
    </row>
    <row r="4433" spans="2:2" s="575" customFormat="1" x14ac:dyDescent="0.3">
      <c r="B4433" s="613"/>
    </row>
    <row r="4434" spans="2:2" s="575" customFormat="1" x14ac:dyDescent="0.3">
      <c r="B4434" s="613"/>
    </row>
    <row r="4435" spans="2:2" s="575" customFormat="1" x14ac:dyDescent="0.3">
      <c r="B4435" s="613"/>
    </row>
    <row r="4436" spans="2:2" s="575" customFormat="1" x14ac:dyDescent="0.3">
      <c r="B4436" s="613"/>
    </row>
    <row r="4437" spans="2:2" s="575" customFormat="1" x14ac:dyDescent="0.3">
      <c r="B4437" s="613"/>
    </row>
    <row r="4438" spans="2:2" s="575" customFormat="1" x14ac:dyDescent="0.3">
      <c r="B4438" s="613"/>
    </row>
    <row r="4439" spans="2:2" s="575" customFormat="1" x14ac:dyDescent="0.3">
      <c r="B4439" s="613"/>
    </row>
    <row r="4440" spans="2:2" s="575" customFormat="1" x14ac:dyDescent="0.3">
      <c r="B4440" s="613"/>
    </row>
    <row r="4441" spans="2:2" s="575" customFormat="1" x14ac:dyDescent="0.3">
      <c r="B4441" s="613"/>
    </row>
    <row r="4442" spans="2:2" s="575" customFormat="1" x14ac:dyDescent="0.3">
      <c r="B4442" s="613"/>
    </row>
    <row r="4443" spans="2:2" s="575" customFormat="1" x14ac:dyDescent="0.3">
      <c r="B4443" s="613"/>
    </row>
    <row r="4444" spans="2:2" s="575" customFormat="1" x14ac:dyDescent="0.3">
      <c r="B4444" s="613"/>
    </row>
    <row r="4445" spans="2:2" s="575" customFormat="1" x14ac:dyDescent="0.3">
      <c r="B4445" s="613"/>
    </row>
    <row r="4446" spans="2:2" s="575" customFormat="1" x14ac:dyDescent="0.3">
      <c r="B4446" s="613"/>
    </row>
    <row r="4447" spans="2:2" s="575" customFormat="1" x14ac:dyDescent="0.3">
      <c r="B4447" s="613"/>
    </row>
    <row r="4448" spans="2:2" s="575" customFormat="1" x14ac:dyDescent="0.3">
      <c r="B4448" s="613"/>
    </row>
    <row r="4449" spans="2:2" s="575" customFormat="1" x14ac:dyDescent="0.3">
      <c r="B4449" s="613"/>
    </row>
    <row r="4450" spans="2:2" s="575" customFormat="1" x14ac:dyDescent="0.3">
      <c r="B4450" s="613"/>
    </row>
    <row r="4451" spans="2:2" s="575" customFormat="1" x14ac:dyDescent="0.3">
      <c r="B4451" s="613"/>
    </row>
    <row r="4452" spans="2:2" s="575" customFormat="1" x14ac:dyDescent="0.3">
      <c r="B4452" s="613"/>
    </row>
    <row r="4453" spans="2:2" s="575" customFormat="1" x14ac:dyDescent="0.3">
      <c r="B4453" s="613"/>
    </row>
    <row r="4454" spans="2:2" s="575" customFormat="1" x14ac:dyDescent="0.3">
      <c r="B4454" s="613"/>
    </row>
    <row r="4455" spans="2:2" s="575" customFormat="1" x14ac:dyDescent="0.3">
      <c r="B4455" s="613"/>
    </row>
    <row r="4456" spans="2:2" s="575" customFormat="1" x14ac:dyDescent="0.3">
      <c r="B4456" s="613"/>
    </row>
    <row r="4457" spans="2:2" s="575" customFormat="1" x14ac:dyDescent="0.3">
      <c r="B4457" s="613"/>
    </row>
    <row r="4458" spans="2:2" s="575" customFormat="1" x14ac:dyDescent="0.3">
      <c r="B4458" s="613"/>
    </row>
    <row r="4459" spans="2:2" s="575" customFormat="1" x14ac:dyDescent="0.3">
      <c r="B4459" s="613"/>
    </row>
    <row r="4460" spans="2:2" s="575" customFormat="1" x14ac:dyDescent="0.3">
      <c r="B4460" s="613"/>
    </row>
    <row r="4461" spans="2:2" s="575" customFormat="1" x14ac:dyDescent="0.3">
      <c r="B4461" s="613"/>
    </row>
    <row r="4462" spans="2:2" s="575" customFormat="1" x14ac:dyDescent="0.3">
      <c r="B4462" s="613"/>
    </row>
    <row r="4463" spans="2:2" s="575" customFormat="1" x14ac:dyDescent="0.3">
      <c r="B4463" s="613"/>
    </row>
    <row r="4464" spans="2:2" s="575" customFormat="1" x14ac:dyDescent="0.3">
      <c r="B4464" s="613"/>
    </row>
    <row r="4465" spans="2:2" s="575" customFormat="1" x14ac:dyDescent="0.3">
      <c r="B4465" s="613"/>
    </row>
    <row r="4466" spans="2:2" s="575" customFormat="1" x14ac:dyDescent="0.3">
      <c r="B4466" s="613"/>
    </row>
    <row r="4467" spans="2:2" s="575" customFormat="1" x14ac:dyDescent="0.3">
      <c r="B4467" s="613"/>
    </row>
    <row r="4468" spans="2:2" s="575" customFormat="1" x14ac:dyDescent="0.3">
      <c r="B4468" s="613"/>
    </row>
    <row r="4469" spans="2:2" s="575" customFormat="1" x14ac:dyDescent="0.3">
      <c r="B4469" s="613"/>
    </row>
    <row r="4470" spans="2:2" s="575" customFormat="1" x14ac:dyDescent="0.3">
      <c r="B4470" s="613"/>
    </row>
    <row r="4471" spans="2:2" s="575" customFormat="1" x14ac:dyDescent="0.3">
      <c r="B4471" s="613"/>
    </row>
    <row r="4472" spans="2:2" s="575" customFormat="1" x14ac:dyDescent="0.3">
      <c r="B4472" s="613"/>
    </row>
    <row r="4473" spans="2:2" s="575" customFormat="1" x14ac:dyDescent="0.3">
      <c r="B4473" s="613"/>
    </row>
    <row r="4474" spans="2:2" s="575" customFormat="1" x14ac:dyDescent="0.3">
      <c r="B4474" s="613"/>
    </row>
    <row r="4475" spans="2:2" s="575" customFormat="1" x14ac:dyDescent="0.3">
      <c r="B4475" s="613"/>
    </row>
    <row r="4476" spans="2:2" s="575" customFormat="1" x14ac:dyDescent="0.3">
      <c r="B4476" s="613"/>
    </row>
    <row r="4477" spans="2:2" s="575" customFormat="1" x14ac:dyDescent="0.3">
      <c r="B4477" s="613"/>
    </row>
    <row r="4478" spans="2:2" s="575" customFormat="1" x14ac:dyDescent="0.3">
      <c r="B4478" s="613"/>
    </row>
    <row r="4479" spans="2:2" s="575" customFormat="1" x14ac:dyDescent="0.3">
      <c r="B4479" s="613"/>
    </row>
    <row r="4480" spans="2:2" s="575" customFormat="1" x14ac:dyDescent="0.3">
      <c r="B4480" s="613"/>
    </row>
    <row r="4481" spans="2:2" s="575" customFormat="1" x14ac:dyDescent="0.3">
      <c r="B4481" s="613"/>
    </row>
    <row r="4482" spans="2:2" s="575" customFormat="1" x14ac:dyDescent="0.3">
      <c r="B4482" s="613"/>
    </row>
    <row r="4483" spans="2:2" s="575" customFormat="1" x14ac:dyDescent="0.3">
      <c r="B4483" s="613"/>
    </row>
    <row r="4484" spans="2:2" s="575" customFormat="1" x14ac:dyDescent="0.3">
      <c r="B4484" s="613"/>
    </row>
    <row r="4485" spans="2:2" s="575" customFormat="1" x14ac:dyDescent="0.3">
      <c r="B4485" s="613"/>
    </row>
    <row r="4486" spans="2:2" s="575" customFormat="1" x14ac:dyDescent="0.3">
      <c r="B4486" s="613"/>
    </row>
    <row r="4487" spans="2:2" s="575" customFormat="1" x14ac:dyDescent="0.3">
      <c r="B4487" s="613"/>
    </row>
    <row r="4488" spans="2:2" s="575" customFormat="1" x14ac:dyDescent="0.3">
      <c r="B4488" s="613"/>
    </row>
    <row r="4489" spans="2:2" s="575" customFormat="1" x14ac:dyDescent="0.3">
      <c r="B4489" s="613"/>
    </row>
    <row r="4490" spans="2:2" s="575" customFormat="1" x14ac:dyDescent="0.3">
      <c r="B4490" s="613"/>
    </row>
    <row r="4491" spans="2:2" s="575" customFormat="1" x14ac:dyDescent="0.3">
      <c r="B4491" s="613"/>
    </row>
    <row r="4492" spans="2:2" s="575" customFormat="1" x14ac:dyDescent="0.3">
      <c r="B4492" s="613"/>
    </row>
    <row r="4493" spans="2:2" s="575" customFormat="1" x14ac:dyDescent="0.3">
      <c r="B4493" s="613"/>
    </row>
    <row r="4494" spans="2:2" s="575" customFormat="1" x14ac:dyDescent="0.3">
      <c r="B4494" s="613"/>
    </row>
    <row r="4495" spans="2:2" s="575" customFormat="1" x14ac:dyDescent="0.3">
      <c r="B4495" s="613"/>
    </row>
    <row r="4496" spans="2:2" s="575" customFormat="1" x14ac:dyDescent="0.3">
      <c r="B4496" s="613"/>
    </row>
    <row r="4497" spans="2:2" s="575" customFormat="1" x14ac:dyDescent="0.3">
      <c r="B4497" s="613"/>
    </row>
    <row r="4498" spans="2:2" s="575" customFormat="1" x14ac:dyDescent="0.3">
      <c r="B4498" s="613"/>
    </row>
    <row r="4499" spans="2:2" s="575" customFormat="1" x14ac:dyDescent="0.3">
      <c r="B4499" s="613"/>
    </row>
    <row r="4500" spans="2:2" s="575" customFormat="1" x14ac:dyDescent="0.3">
      <c r="B4500" s="613"/>
    </row>
    <row r="4501" spans="2:2" s="575" customFormat="1" x14ac:dyDescent="0.3">
      <c r="B4501" s="613"/>
    </row>
    <row r="4502" spans="2:2" s="575" customFormat="1" x14ac:dyDescent="0.3">
      <c r="B4502" s="613"/>
    </row>
    <row r="4503" spans="2:2" s="575" customFormat="1" x14ac:dyDescent="0.3">
      <c r="B4503" s="613"/>
    </row>
    <row r="4504" spans="2:2" s="575" customFormat="1" x14ac:dyDescent="0.3">
      <c r="B4504" s="613"/>
    </row>
    <row r="4505" spans="2:2" s="575" customFormat="1" x14ac:dyDescent="0.3">
      <c r="B4505" s="613"/>
    </row>
    <row r="4506" spans="2:2" s="575" customFormat="1" x14ac:dyDescent="0.3">
      <c r="B4506" s="613"/>
    </row>
    <row r="4507" spans="2:2" s="575" customFormat="1" x14ac:dyDescent="0.3">
      <c r="B4507" s="613"/>
    </row>
    <row r="4508" spans="2:2" s="575" customFormat="1" x14ac:dyDescent="0.3">
      <c r="B4508" s="613"/>
    </row>
    <row r="4509" spans="2:2" s="575" customFormat="1" x14ac:dyDescent="0.3">
      <c r="B4509" s="613"/>
    </row>
    <row r="4510" spans="2:2" s="575" customFormat="1" x14ac:dyDescent="0.3">
      <c r="B4510" s="613"/>
    </row>
    <row r="4511" spans="2:2" s="575" customFormat="1" x14ac:dyDescent="0.3">
      <c r="B4511" s="613"/>
    </row>
    <row r="4512" spans="2:2" s="575" customFormat="1" x14ac:dyDescent="0.3">
      <c r="B4512" s="613"/>
    </row>
    <row r="4513" spans="2:2" s="575" customFormat="1" x14ac:dyDescent="0.3">
      <c r="B4513" s="613"/>
    </row>
    <row r="4514" spans="2:2" s="575" customFormat="1" x14ac:dyDescent="0.3">
      <c r="B4514" s="613"/>
    </row>
    <row r="4515" spans="2:2" s="575" customFormat="1" x14ac:dyDescent="0.3">
      <c r="B4515" s="613"/>
    </row>
    <row r="4516" spans="2:2" s="575" customFormat="1" x14ac:dyDescent="0.3">
      <c r="B4516" s="613"/>
    </row>
    <row r="4517" spans="2:2" s="575" customFormat="1" x14ac:dyDescent="0.3">
      <c r="B4517" s="613"/>
    </row>
    <row r="4518" spans="2:2" s="575" customFormat="1" x14ac:dyDescent="0.3">
      <c r="B4518" s="613"/>
    </row>
    <row r="4519" spans="2:2" s="575" customFormat="1" x14ac:dyDescent="0.3">
      <c r="B4519" s="613"/>
    </row>
    <row r="4520" spans="2:2" s="575" customFormat="1" x14ac:dyDescent="0.3">
      <c r="B4520" s="613"/>
    </row>
    <row r="4521" spans="2:2" s="575" customFormat="1" x14ac:dyDescent="0.3">
      <c r="B4521" s="613"/>
    </row>
    <row r="4522" spans="2:2" s="575" customFormat="1" x14ac:dyDescent="0.3">
      <c r="B4522" s="613"/>
    </row>
    <row r="4523" spans="2:2" s="575" customFormat="1" x14ac:dyDescent="0.3">
      <c r="B4523" s="613"/>
    </row>
    <row r="4524" spans="2:2" s="575" customFormat="1" x14ac:dyDescent="0.3">
      <c r="B4524" s="613"/>
    </row>
    <row r="4525" spans="2:2" s="575" customFormat="1" x14ac:dyDescent="0.3">
      <c r="B4525" s="613"/>
    </row>
    <row r="4526" spans="2:2" s="575" customFormat="1" x14ac:dyDescent="0.3">
      <c r="B4526" s="613"/>
    </row>
    <row r="4527" spans="2:2" s="575" customFormat="1" x14ac:dyDescent="0.3">
      <c r="B4527" s="613"/>
    </row>
    <row r="4528" spans="2:2" s="575" customFormat="1" x14ac:dyDescent="0.3">
      <c r="B4528" s="613"/>
    </row>
    <row r="4529" spans="2:2" s="575" customFormat="1" x14ac:dyDescent="0.3">
      <c r="B4529" s="613"/>
    </row>
    <row r="4530" spans="2:2" s="575" customFormat="1" x14ac:dyDescent="0.3">
      <c r="B4530" s="613"/>
    </row>
    <row r="4531" spans="2:2" s="575" customFormat="1" x14ac:dyDescent="0.3">
      <c r="B4531" s="613"/>
    </row>
    <row r="4532" spans="2:2" s="575" customFormat="1" x14ac:dyDescent="0.3">
      <c r="B4532" s="613"/>
    </row>
    <row r="4533" spans="2:2" s="575" customFormat="1" x14ac:dyDescent="0.3">
      <c r="B4533" s="613"/>
    </row>
    <row r="4534" spans="2:2" s="575" customFormat="1" x14ac:dyDescent="0.3">
      <c r="B4534" s="613"/>
    </row>
    <row r="4535" spans="2:2" s="575" customFormat="1" x14ac:dyDescent="0.3">
      <c r="B4535" s="613"/>
    </row>
    <row r="4536" spans="2:2" s="575" customFormat="1" x14ac:dyDescent="0.3">
      <c r="B4536" s="613"/>
    </row>
    <row r="4537" spans="2:2" s="575" customFormat="1" x14ac:dyDescent="0.3">
      <c r="B4537" s="613"/>
    </row>
    <row r="4538" spans="2:2" s="575" customFormat="1" x14ac:dyDescent="0.3">
      <c r="B4538" s="613"/>
    </row>
    <row r="4539" spans="2:2" s="575" customFormat="1" x14ac:dyDescent="0.3">
      <c r="B4539" s="613"/>
    </row>
    <row r="4540" spans="2:2" s="575" customFormat="1" x14ac:dyDescent="0.3">
      <c r="B4540" s="613"/>
    </row>
    <row r="4541" spans="2:2" s="575" customFormat="1" x14ac:dyDescent="0.3">
      <c r="B4541" s="613"/>
    </row>
    <row r="4542" spans="2:2" s="575" customFormat="1" x14ac:dyDescent="0.3">
      <c r="B4542" s="613"/>
    </row>
    <row r="4543" spans="2:2" s="575" customFormat="1" x14ac:dyDescent="0.3">
      <c r="B4543" s="613"/>
    </row>
    <row r="4544" spans="2:2" s="575" customFormat="1" x14ac:dyDescent="0.3">
      <c r="B4544" s="613"/>
    </row>
    <row r="4545" spans="2:2" s="575" customFormat="1" x14ac:dyDescent="0.3">
      <c r="B4545" s="613"/>
    </row>
    <row r="4546" spans="2:2" s="575" customFormat="1" x14ac:dyDescent="0.3">
      <c r="B4546" s="613"/>
    </row>
    <row r="4547" spans="2:2" s="575" customFormat="1" x14ac:dyDescent="0.3">
      <c r="B4547" s="613"/>
    </row>
    <row r="4548" spans="2:2" s="575" customFormat="1" x14ac:dyDescent="0.3">
      <c r="B4548" s="613"/>
    </row>
    <row r="4549" spans="2:2" s="575" customFormat="1" x14ac:dyDescent="0.3">
      <c r="B4549" s="613"/>
    </row>
    <row r="4550" spans="2:2" s="575" customFormat="1" x14ac:dyDescent="0.3">
      <c r="B4550" s="613"/>
    </row>
    <row r="4551" spans="2:2" s="575" customFormat="1" x14ac:dyDescent="0.3">
      <c r="B4551" s="613"/>
    </row>
    <row r="4552" spans="2:2" s="575" customFormat="1" x14ac:dyDescent="0.3">
      <c r="B4552" s="613"/>
    </row>
    <row r="4553" spans="2:2" s="575" customFormat="1" x14ac:dyDescent="0.3">
      <c r="B4553" s="613"/>
    </row>
    <row r="4554" spans="2:2" s="575" customFormat="1" x14ac:dyDescent="0.3">
      <c r="B4554" s="613"/>
    </row>
    <row r="4555" spans="2:2" s="575" customFormat="1" x14ac:dyDescent="0.3">
      <c r="B4555" s="613"/>
    </row>
    <row r="4556" spans="2:2" s="575" customFormat="1" x14ac:dyDescent="0.3">
      <c r="B4556" s="613"/>
    </row>
    <row r="4557" spans="2:2" s="575" customFormat="1" x14ac:dyDescent="0.3">
      <c r="B4557" s="613"/>
    </row>
    <row r="4558" spans="2:2" s="575" customFormat="1" x14ac:dyDescent="0.3">
      <c r="B4558" s="613"/>
    </row>
    <row r="4559" spans="2:2" s="575" customFormat="1" x14ac:dyDescent="0.3">
      <c r="B4559" s="613"/>
    </row>
    <row r="4560" spans="2:2" s="575" customFormat="1" x14ac:dyDescent="0.3">
      <c r="B4560" s="613"/>
    </row>
    <row r="4561" spans="2:2" s="575" customFormat="1" x14ac:dyDescent="0.3">
      <c r="B4561" s="613"/>
    </row>
    <row r="4562" spans="2:2" s="575" customFormat="1" x14ac:dyDescent="0.3">
      <c r="B4562" s="613"/>
    </row>
    <row r="4563" spans="2:2" s="575" customFormat="1" x14ac:dyDescent="0.3">
      <c r="B4563" s="613"/>
    </row>
    <row r="4564" spans="2:2" s="575" customFormat="1" x14ac:dyDescent="0.3">
      <c r="B4564" s="613"/>
    </row>
    <row r="4565" spans="2:2" s="575" customFormat="1" x14ac:dyDescent="0.3">
      <c r="B4565" s="613"/>
    </row>
    <row r="4566" spans="2:2" s="575" customFormat="1" x14ac:dyDescent="0.3">
      <c r="B4566" s="613"/>
    </row>
    <row r="4567" spans="2:2" s="575" customFormat="1" x14ac:dyDescent="0.3">
      <c r="B4567" s="613"/>
    </row>
    <row r="4568" spans="2:2" s="575" customFormat="1" x14ac:dyDescent="0.3">
      <c r="B4568" s="613"/>
    </row>
    <row r="4569" spans="2:2" s="575" customFormat="1" x14ac:dyDescent="0.3">
      <c r="B4569" s="613"/>
    </row>
    <row r="4570" spans="2:2" s="575" customFormat="1" x14ac:dyDescent="0.3">
      <c r="B4570" s="613"/>
    </row>
    <row r="4571" spans="2:2" s="575" customFormat="1" x14ac:dyDescent="0.3">
      <c r="B4571" s="613"/>
    </row>
    <row r="4572" spans="2:2" s="575" customFormat="1" x14ac:dyDescent="0.3">
      <c r="B4572" s="613"/>
    </row>
    <row r="4573" spans="2:2" s="575" customFormat="1" x14ac:dyDescent="0.3">
      <c r="B4573" s="613"/>
    </row>
    <row r="4574" spans="2:2" s="575" customFormat="1" x14ac:dyDescent="0.3">
      <c r="B4574" s="613"/>
    </row>
    <row r="4575" spans="2:2" s="575" customFormat="1" x14ac:dyDescent="0.3">
      <c r="B4575" s="613"/>
    </row>
    <row r="4576" spans="2:2" s="575" customFormat="1" x14ac:dyDescent="0.3">
      <c r="B4576" s="613"/>
    </row>
    <row r="4577" spans="2:2" s="575" customFormat="1" x14ac:dyDescent="0.3">
      <c r="B4577" s="613"/>
    </row>
    <row r="4578" spans="2:2" s="575" customFormat="1" x14ac:dyDescent="0.3">
      <c r="B4578" s="613"/>
    </row>
    <row r="4579" spans="2:2" s="575" customFormat="1" x14ac:dyDescent="0.3">
      <c r="B4579" s="613"/>
    </row>
    <row r="4580" spans="2:2" s="575" customFormat="1" x14ac:dyDescent="0.3">
      <c r="B4580" s="613"/>
    </row>
    <row r="4581" spans="2:2" s="575" customFormat="1" x14ac:dyDescent="0.3">
      <c r="B4581" s="613"/>
    </row>
    <row r="4582" spans="2:2" s="575" customFormat="1" x14ac:dyDescent="0.3">
      <c r="B4582" s="613"/>
    </row>
    <row r="4583" spans="2:2" s="575" customFormat="1" x14ac:dyDescent="0.3">
      <c r="B4583" s="613"/>
    </row>
    <row r="4584" spans="2:2" s="575" customFormat="1" x14ac:dyDescent="0.3">
      <c r="B4584" s="613"/>
    </row>
    <row r="4585" spans="2:2" s="575" customFormat="1" x14ac:dyDescent="0.3">
      <c r="B4585" s="613"/>
    </row>
    <row r="4586" spans="2:2" s="575" customFormat="1" x14ac:dyDescent="0.3">
      <c r="B4586" s="613"/>
    </row>
    <row r="4587" spans="2:2" s="575" customFormat="1" x14ac:dyDescent="0.3">
      <c r="B4587" s="613"/>
    </row>
    <row r="4588" spans="2:2" s="575" customFormat="1" x14ac:dyDescent="0.3">
      <c r="B4588" s="613"/>
    </row>
    <row r="4589" spans="2:2" s="575" customFormat="1" x14ac:dyDescent="0.3">
      <c r="B4589" s="613"/>
    </row>
    <row r="4590" spans="2:2" s="575" customFormat="1" x14ac:dyDescent="0.3">
      <c r="B4590" s="613"/>
    </row>
    <row r="4591" spans="2:2" s="575" customFormat="1" x14ac:dyDescent="0.3">
      <c r="B4591" s="613"/>
    </row>
    <row r="4592" spans="2:2" s="575" customFormat="1" x14ac:dyDescent="0.3">
      <c r="B4592" s="613"/>
    </row>
    <row r="4593" spans="2:2" s="575" customFormat="1" x14ac:dyDescent="0.3">
      <c r="B4593" s="613"/>
    </row>
    <row r="4594" spans="2:2" s="575" customFormat="1" x14ac:dyDescent="0.3">
      <c r="B4594" s="613"/>
    </row>
    <row r="4595" spans="2:2" s="575" customFormat="1" x14ac:dyDescent="0.3">
      <c r="B4595" s="613"/>
    </row>
    <row r="4596" spans="2:2" s="575" customFormat="1" x14ac:dyDescent="0.3">
      <c r="B4596" s="613"/>
    </row>
    <row r="4597" spans="2:2" s="575" customFormat="1" x14ac:dyDescent="0.3">
      <c r="B4597" s="613"/>
    </row>
    <row r="4598" spans="2:2" s="575" customFormat="1" x14ac:dyDescent="0.3">
      <c r="B4598" s="613"/>
    </row>
    <row r="4599" spans="2:2" s="575" customFormat="1" x14ac:dyDescent="0.3">
      <c r="B4599" s="613"/>
    </row>
    <row r="4600" spans="2:2" s="575" customFormat="1" x14ac:dyDescent="0.3">
      <c r="B4600" s="613"/>
    </row>
    <row r="4601" spans="2:2" s="575" customFormat="1" x14ac:dyDescent="0.3">
      <c r="B4601" s="613"/>
    </row>
    <row r="4602" spans="2:2" s="575" customFormat="1" x14ac:dyDescent="0.3">
      <c r="B4602" s="613"/>
    </row>
    <row r="4603" spans="2:2" s="575" customFormat="1" x14ac:dyDescent="0.3">
      <c r="B4603" s="613"/>
    </row>
    <row r="4604" spans="2:2" s="575" customFormat="1" x14ac:dyDescent="0.3">
      <c r="B4604" s="613"/>
    </row>
    <row r="4605" spans="2:2" s="575" customFormat="1" x14ac:dyDescent="0.3">
      <c r="B4605" s="613"/>
    </row>
    <row r="4606" spans="2:2" s="575" customFormat="1" x14ac:dyDescent="0.3">
      <c r="B4606" s="613"/>
    </row>
    <row r="4607" spans="2:2" s="575" customFormat="1" x14ac:dyDescent="0.3">
      <c r="B4607" s="613"/>
    </row>
    <row r="4608" spans="2:2" s="575" customFormat="1" x14ac:dyDescent="0.3">
      <c r="B4608" s="613"/>
    </row>
    <row r="4609" spans="2:2" s="575" customFormat="1" x14ac:dyDescent="0.3">
      <c r="B4609" s="613"/>
    </row>
    <row r="4610" spans="2:2" s="575" customFormat="1" x14ac:dyDescent="0.3">
      <c r="B4610" s="613"/>
    </row>
    <row r="4611" spans="2:2" s="575" customFormat="1" x14ac:dyDescent="0.3">
      <c r="B4611" s="613"/>
    </row>
    <row r="4612" spans="2:2" s="575" customFormat="1" x14ac:dyDescent="0.3">
      <c r="B4612" s="613"/>
    </row>
    <row r="4613" spans="2:2" s="575" customFormat="1" x14ac:dyDescent="0.3">
      <c r="B4613" s="613"/>
    </row>
    <row r="4614" spans="2:2" s="575" customFormat="1" x14ac:dyDescent="0.3">
      <c r="B4614" s="613"/>
    </row>
    <row r="4615" spans="2:2" s="575" customFormat="1" x14ac:dyDescent="0.3">
      <c r="B4615" s="613"/>
    </row>
    <row r="4616" spans="2:2" s="575" customFormat="1" x14ac:dyDescent="0.3">
      <c r="B4616" s="613"/>
    </row>
    <row r="4617" spans="2:2" s="575" customFormat="1" x14ac:dyDescent="0.3">
      <c r="B4617" s="613"/>
    </row>
    <row r="4618" spans="2:2" s="575" customFormat="1" x14ac:dyDescent="0.3">
      <c r="B4618" s="613"/>
    </row>
    <row r="4619" spans="2:2" s="575" customFormat="1" x14ac:dyDescent="0.3">
      <c r="B4619" s="613"/>
    </row>
    <row r="4620" spans="2:2" s="575" customFormat="1" x14ac:dyDescent="0.3">
      <c r="B4620" s="613"/>
    </row>
    <row r="4621" spans="2:2" s="575" customFormat="1" x14ac:dyDescent="0.3">
      <c r="B4621" s="613"/>
    </row>
    <row r="4622" spans="2:2" s="575" customFormat="1" x14ac:dyDescent="0.3">
      <c r="B4622" s="613"/>
    </row>
    <row r="4623" spans="2:2" s="575" customFormat="1" x14ac:dyDescent="0.3">
      <c r="B4623" s="613"/>
    </row>
    <row r="4624" spans="2:2" s="575" customFormat="1" x14ac:dyDescent="0.3">
      <c r="B4624" s="613"/>
    </row>
    <row r="4625" spans="2:2" s="575" customFormat="1" x14ac:dyDescent="0.3">
      <c r="B4625" s="613"/>
    </row>
    <row r="4626" spans="2:2" s="575" customFormat="1" x14ac:dyDescent="0.3">
      <c r="B4626" s="613"/>
    </row>
    <row r="4627" spans="2:2" s="575" customFormat="1" x14ac:dyDescent="0.3">
      <c r="B4627" s="613"/>
    </row>
    <row r="4628" spans="2:2" s="575" customFormat="1" x14ac:dyDescent="0.3">
      <c r="B4628" s="613"/>
    </row>
    <row r="4629" spans="2:2" s="575" customFormat="1" x14ac:dyDescent="0.3">
      <c r="B4629" s="613"/>
    </row>
    <row r="4630" spans="2:2" s="575" customFormat="1" x14ac:dyDescent="0.3">
      <c r="B4630" s="613"/>
    </row>
    <row r="4631" spans="2:2" s="575" customFormat="1" x14ac:dyDescent="0.3">
      <c r="B4631" s="613"/>
    </row>
    <row r="4632" spans="2:2" s="575" customFormat="1" x14ac:dyDescent="0.3">
      <c r="B4632" s="613"/>
    </row>
    <row r="4633" spans="2:2" s="575" customFormat="1" x14ac:dyDescent="0.3">
      <c r="B4633" s="613"/>
    </row>
    <row r="4634" spans="2:2" s="575" customFormat="1" x14ac:dyDescent="0.3">
      <c r="B4634" s="613"/>
    </row>
    <row r="4635" spans="2:2" s="575" customFormat="1" x14ac:dyDescent="0.3">
      <c r="B4635" s="613"/>
    </row>
    <row r="4636" spans="2:2" s="575" customFormat="1" x14ac:dyDescent="0.3">
      <c r="B4636" s="613"/>
    </row>
    <row r="4637" spans="2:2" s="575" customFormat="1" x14ac:dyDescent="0.3">
      <c r="B4637" s="613"/>
    </row>
    <row r="4638" spans="2:2" s="575" customFormat="1" x14ac:dyDescent="0.3">
      <c r="B4638" s="613"/>
    </row>
    <row r="4639" spans="2:2" s="575" customFormat="1" x14ac:dyDescent="0.3">
      <c r="B4639" s="613"/>
    </row>
    <row r="4640" spans="2:2" s="575" customFormat="1" x14ac:dyDescent="0.3">
      <c r="B4640" s="613"/>
    </row>
    <row r="4641" spans="2:2" s="575" customFormat="1" x14ac:dyDescent="0.3">
      <c r="B4641" s="613"/>
    </row>
    <row r="4642" spans="2:2" s="575" customFormat="1" x14ac:dyDescent="0.3">
      <c r="B4642" s="613"/>
    </row>
    <row r="4643" spans="2:2" s="575" customFormat="1" x14ac:dyDescent="0.3">
      <c r="B4643" s="613"/>
    </row>
    <row r="4644" spans="2:2" s="575" customFormat="1" x14ac:dyDescent="0.3">
      <c r="B4644" s="613"/>
    </row>
    <row r="4645" spans="2:2" s="575" customFormat="1" x14ac:dyDescent="0.3">
      <c r="B4645" s="613"/>
    </row>
    <row r="4646" spans="2:2" s="575" customFormat="1" x14ac:dyDescent="0.3">
      <c r="B4646" s="613"/>
    </row>
    <row r="4647" spans="2:2" s="575" customFormat="1" x14ac:dyDescent="0.3">
      <c r="B4647" s="613"/>
    </row>
    <row r="4648" spans="2:2" s="575" customFormat="1" x14ac:dyDescent="0.3">
      <c r="B4648" s="613"/>
    </row>
    <row r="4649" spans="2:2" s="575" customFormat="1" x14ac:dyDescent="0.3">
      <c r="B4649" s="613"/>
    </row>
    <row r="4650" spans="2:2" s="575" customFormat="1" x14ac:dyDescent="0.3">
      <c r="B4650" s="613"/>
    </row>
    <row r="4651" spans="2:2" s="575" customFormat="1" x14ac:dyDescent="0.3">
      <c r="B4651" s="613"/>
    </row>
    <row r="4652" spans="2:2" s="575" customFormat="1" x14ac:dyDescent="0.3">
      <c r="B4652" s="613"/>
    </row>
    <row r="4653" spans="2:2" s="575" customFormat="1" x14ac:dyDescent="0.3">
      <c r="B4653" s="613"/>
    </row>
    <row r="4654" spans="2:2" s="575" customFormat="1" x14ac:dyDescent="0.3">
      <c r="B4654" s="613"/>
    </row>
    <row r="4655" spans="2:2" s="575" customFormat="1" x14ac:dyDescent="0.3">
      <c r="B4655" s="613"/>
    </row>
    <row r="4656" spans="2:2" s="575" customFormat="1" x14ac:dyDescent="0.3">
      <c r="B4656" s="613"/>
    </row>
    <row r="4657" spans="2:2" s="575" customFormat="1" x14ac:dyDescent="0.3">
      <c r="B4657" s="613"/>
    </row>
    <row r="4658" spans="2:2" s="575" customFormat="1" x14ac:dyDescent="0.3">
      <c r="B4658" s="613"/>
    </row>
    <row r="4659" spans="2:2" s="575" customFormat="1" x14ac:dyDescent="0.3">
      <c r="B4659" s="613"/>
    </row>
    <row r="4660" spans="2:2" s="575" customFormat="1" x14ac:dyDescent="0.3">
      <c r="B4660" s="613"/>
    </row>
    <row r="4661" spans="2:2" s="575" customFormat="1" x14ac:dyDescent="0.3">
      <c r="B4661" s="613"/>
    </row>
    <row r="4662" spans="2:2" s="575" customFormat="1" x14ac:dyDescent="0.3">
      <c r="B4662" s="613"/>
    </row>
    <row r="4663" spans="2:2" s="575" customFormat="1" x14ac:dyDescent="0.3">
      <c r="B4663" s="613"/>
    </row>
    <row r="4664" spans="2:2" s="575" customFormat="1" x14ac:dyDescent="0.3">
      <c r="B4664" s="613"/>
    </row>
    <row r="4665" spans="2:2" s="575" customFormat="1" x14ac:dyDescent="0.3">
      <c r="B4665" s="613"/>
    </row>
    <row r="4666" spans="2:2" s="575" customFormat="1" x14ac:dyDescent="0.3">
      <c r="B4666" s="613"/>
    </row>
    <row r="4667" spans="2:2" s="575" customFormat="1" x14ac:dyDescent="0.3">
      <c r="B4667" s="613"/>
    </row>
    <row r="4668" spans="2:2" s="575" customFormat="1" x14ac:dyDescent="0.3">
      <c r="B4668" s="613"/>
    </row>
    <row r="4669" spans="2:2" s="575" customFormat="1" x14ac:dyDescent="0.3">
      <c r="B4669" s="613"/>
    </row>
    <row r="4670" spans="2:2" s="575" customFormat="1" x14ac:dyDescent="0.3">
      <c r="B4670" s="613"/>
    </row>
    <row r="4671" spans="2:2" s="575" customFormat="1" x14ac:dyDescent="0.3">
      <c r="B4671" s="613"/>
    </row>
    <row r="4672" spans="2:2" s="575" customFormat="1" x14ac:dyDescent="0.3">
      <c r="B4672" s="613"/>
    </row>
    <row r="4673" spans="2:2" s="575" customFormat="1" x14ac:dyDescent="0.3">
      <c r="B4673" s="613"/>
    </row>
    <row r="4674" spans="2:2" s="575" customFormat="1" x14ac:dyDescent="0.3">
      <c r="B4674" s="613"/>
    </row>
    <row r="4675" spans="2:2" s="575" customFormat="1" x14ac:dyDescent="0.3">
      <c r="B4675" s="613"/>
    </row>
    <row r="4676" spans="2:2" s="575" customFormat="1" x14ac:dyDescent="0.3">
      <c r="B4676" s="613"/>
    </row>
    <row r="4677" spans="2:2" s="575" customFormat="1" x14ac:dyDescent="0.3">
      <c r="B4677" s="613"/>
    </row>
    <row r="4678" spans="2:2" s="575" customFormat="1" x14ac:dyDescent="0.3">
      <c r="B4678" s="613"/>
    </row>
    <row r="4679" spans="2:2" s="575" customFormat="1" x14ac:dyDescent="0.3">
      <c r="B4679" s="613"/>
    </row>
    <row r="4680" spans="2:2" s="575" customFormat="1" x14ac:dyDescent="0.3">
      <c r="B4680" s="613"/>
    </row>
    <row r="4681" spans="2:2" s="575" customFormat="1" x14ac:dyDescent="0.3">
      <c r="B4681" s="613"/>
    </row>
    <row r="4682" spans="2:2" s="575" customFormat="1" x14ac:dyDescent="0.3">
      <c r="B4682" s="613"/>
    </row>
    <row r="4683" spans="2:2" s="575" customFormat="1" x14ac:dyDescent="0.3">
      <c r="B4683" s="613"/>
    </row>
    <row r="4684" spans="2:2" s="575" customFormat="1" x14ac:dyDescent="0.3">
      <c r="B4684" s="613"/>
    </row>
    <row r="4685" spans="2:2" s="575" customFormat="1" x14ac:dyDescent="0.3">
      <c r="B4685" s="613"/>
    </row>
    <row r="4686" spans="2:2" s="575" customFormat="1" x14ac:dyDescent="0.3">
      <c r="B4686" s="613"/>
    </row>
    <row r="4687" spans="2:2" s="575" customFormat="1" x14ac:dyDescent="0.3">
      <c r="B4687" s="613"/>
    </row>
    <row r="4688" spans="2:2" s="575" customFormat="1" x14ac:dyDescent="0.3">
      <c r="B4688" s="613"/>
    </row>
    <row r="4689" spans="2:2" s="575" customFormat="1" x14ac:dyDescent="0.3">
      <c r="B4689" s="613"/>
    </row>
    <row r="4690" spans="2:2" s="575" customFormat="1" x14ac:dyDescent="0.3">
      <c r="B4690" s="613"/>
    </row>
    <row r="4691" spans="2:2" s="575" customFormat="1" x14ac:dyDescent="0.3">
      <c r="B4691" s="613"/>
    </row>
    <row r="4692" spans="2:2" s="575" customFormat="1" x14ac:dyDescent="0.3">
      <c r="B4692" s="613"/>
    </row>
    <row r="4693" spans="2:2" s="575" customFormat="1" x14ac:dyDescent="0.3">
      <c r="B4693" s="613"/>
    </row>
    <row r="4694" spans="2:2" s="575" customFormat="1" x14ac:dyDescent="0.3">
      <c r="B4694" s="613"/>
    </row>
    <row r="4695" spans="2:2" s="575" customFormat="1" x14ac:dyDescent="0.3">
      <c r="B4695" s="613"/>
    </row>
    <row r="4696" spans="2:2" s="575" customFormat="1" x14ac:dyDescent="0.3">
      <c r="B4696" s="613"/>
    </row>
    <row r="4697" spans="2:2" s="575" customFormat="1" x14ac:dyDescent="0.3">
      <c r="B4697" s="613"/>
    </row>
    <row r="4698" spans="2:2" s="575" customFormat="1" x14ac:dyDescent="0.3">
      <c r="B4698" s="613"/>
    </row>
    <row r="4699" spans="2:2" s="575" customFormat="1" x14ac:dyDescent="0.3">
      <c r="B4699" s="613"/>
    </row>
    <row r="4700" spans="2:2" s="575" customFormat="1" x14ac:dyDescent="0.3">
      <c r="B4700" s="613"/>
    </row>
    <row r="4701" spans="2:2" s="575" customFormat="1" x14ac:dyDescent="0.3">
      <c r="B4701" s="613"/>
    </row>
    <row r="4702" spans="2:2" s="575" customFormat="1" x14ac:dyDescent="0.3">
      <c r="B4702" s="613"/>
    </row>
    <row r="4703" spans="2:2" s="575" customFormat="1" x14ac:dyDescent="0.3">
      <c r="B4703" s="613"/>
    </row>
    <row r="4704" spans="2:2" s="575" customFormat="1" x14ac:dyDescent="0.3">
      <c r="B4704" s="613"/>
    </row>
    <row r="4705" spans="2:2" s="575" customFormat="1" x14ac:dyDescent="0.3">
      <c r="B4705" s="613"/>
    </row>
    <row r="4706" spans="2:2" s="575" customFormat="1" x14ac:dyDescent="0.3">
      <c r="B4706" s="613"/>
    </row>
    <row r="4707" spans="2:2" s="575" customFormat="1" x14ac:dyDescent="0.3">
      <c r="B4707" s="613"/>
    </row>
    <row r="4708" spans="2:2" s="575" customFormat="1" x14ac:dyDescent="0.3">
      <c r="B4708" s="613"/>
    </row>
    <row r="4709" spans="2:2" s="575" customFormat="1" x14ac:dyDescent="0.3">
      <c r="B4709" s="613"/>
    </row>
    <row r="4710" spans="2:2" s="575" customFormat="1" x14ac:dyDescent="0.3">
      <c r="B4710" s="613"/>
    </row>
    <row r="4711" spans="2:2" s="575" customFormat="1" x14ac:dyDescent="0.3">
      <c r="B4711" s="613"/>
    </row>
    <row r="4712" spans="2:2" s="575" customFormat="1" x14ac:dyDescent="0.3">
      <c r="B4712" s="613"/>
    </row>
    <row r="4713" spans="2:2" s="575" customFormat="1" x14ac:dyDescent="0.3">
      <c r="B4713" s="613"/>
    </row>
    <row r="4714" spans="2:2" s="575" customFormat="1" x14ac:dyDescent="0.3">
      <c r="B4714" s="613"/>
    </row>
    <row r="4715" spans="2:2" s="575" customFormat="1" x14ac:dyDescent="0.3">
      <c r="B4715" s="613"/>
    </row>
    <row r="4716" spans="2:2" s="575" customFormat="1" x14ac:dyDescent="0.3">
      <c r="B4716" s="613"/>
    </row>
    <row r="4717" spans="2:2" s="575" customFormat="1" x14ac:dyDescent="0.3">
      <c r="B4717" s="613"/>
    </row>
    <row r="4718" spans="2:2" s="575" customFormat="1" x14ac:dyDescent="0.3">
      <c r="B4718" s="613"/>
    </row>
    <row r="4719" spans="2:2" s="575" customFormat="1" x14ac:dyDescent="0.3">
      <c r="B4719" s="613"/>
    </row>
    <row r="4720" spans="2:2" s="575" customFormat="1" x14ac:dyDescent="0.3">
      <c r="B4720" s="613"/>
    </row>
    <row r="4721" spans="2:2" s="575" customFormat="1" x14ac:dyDescent="0.3">
      <c r="B4721" s="613"/>
    </row>
    <row r="4722" spans="2:2" s="575" customFormat="1" x14ac:dyDescent="0.3">
      <c r="B4722" s="613"/>
    </row>
    <row r="4723" spans="2:2" s="575" customFormat="1" x14ac:dyDescent="0.3">
      <c r="B4723" s="613"/>
    </row>
    <row r="4724" spans="2:2" s="575" customFormat="1" x14ac:dyDescent="0.3">
      <c r="B4724" s="613"/>
    </row>
    <row r="4725" spans="2:2" s="575" customFormat="1" x14ac:dyDescent="0.3">
      <c r="B4725" s="613"/>
    </row>
    <row r="4726" spans="2:2" s="575" customFormat="1" x14ac:dyDescent="0.3">
      <c r="B4726" s="613"/>
    </row>
    <row r="4727" spans="2:2" s="575" customFormat="1" x14ac:dyDescent="0.3">
      <c r="B4727" s="613"/>
    </row>
    <row r="4728" spans="2:2" s="575" customFormat="1" x14ac:dyDescent="0.3">
      <c r="B4728" s="613"/>
    </row>
    <row r="4729" spans="2:2" s="575" customFormat="1" x14ac:dyDescent="0.3">
      <c r="B4729" s="613"/>
    </row>
    <row r="4730" spans="2:2" s="575" customFormat="1" x14ac:dyDescent="0.3">
      <c r="B4730" s="613"/>
    </row>
    <row r="4731" spans="2:2" s="575" customFormat="1" x14ac:dyDescent="0.3">
      <c r="B4731" s="613"/>
    </row>
    <row r="4732" spans="2:2" s="575" customFormat="1" x14ac:dyDescent="0.3">
      <c r="B4732" s="613"/>
    </row>
    <row r="4733" spans="2:2" s="575" customFormat="1" x14ac:dyDescent="0.3">
      <c r="B4733" s="613"/>
    </row>
    <row r="4734" spans="2:2" s="575" customFormat="1" x14ac:dyDescent="0.3">
      <c r="B4734" s="613"/>
    </row>
    <row r="4735" spans="2:2" s="575" customFormat="1" x14ac:dyDescent="0.3">
      <c r="B4735" s="613"/>
    </row>
    <row r="4736" spans="2:2" s="575" customFormat="1" x14ac:dyDescent="0.3">
      <c r="B4736" s="613"/>
    </row>
    <row r="4737" spans="2:2" s="575" customFormat="1" x14ac:dyDescent="0.3">
      <c r="B4737" s="613"/>
    </row>
    <row r="4738" spans="2:2" s="575" customFormat="1" x14ac:dyDescent="0.3">
      <c r="B4738" s="613"/>
    </row>
    <row r="4739" spans="2:2" s="575" customFormat="1" x14ac:dyDescent="0.3">
      <c r="B4739" s="613"/>
    </row>
    <row r="4740" spans="2:2" s="575" customFormat="1" x14ac:dyDescent="0.3">
      <c r="B4740" s="613"/>
    </row>
    <row r="4741" spans="2:2" s="575" customFormat="1" x14ac:dyDescent="0.3">
      <c r="B4741" s="613"/>
    </row>
    <row r="4742" spans="2:2" s="575" customFormat="1" x14ac:dyDescent="0.3">
      <c r="B4742" s="613"/>
    </row>
    <row r="4743" spans="2:2" s="575" customFormat="1" x14ac:dyDescent="0.3">
      <c r="B4743" s="613"/>
    </row>
    <row r="4744" spans="2:2" s="575" customFormat="1" x14ac:dyDescent="0.3">
      <c r="B4744" s="613"/>
    </row>
    <row r="4745" spans="2:2" s="575" customFormat="1" x14ac:dyDescent="0.3">
      <c r="B4745" s="613"/>
    </row>
    <row r="4746" spans="2:2" s="575" customFormat="1" x14ac:dyDescent="0.3">
      <c r="B4746" s="613"/>
    </row>
    <row r="4747" spans="2:2" s="575" customFormat="1" x14ac:dyDescent="0.3">
      <c r="B4747" s="613"/>
    </row>
    <row r="4748" spans="2:2" s="575" customFormat="1" x14ac:dyDescent="0.3">
      <c r="B4748" s="613"/>
    </row>
    <row r="4749" spans="2:2" s="575" customFormat="1" x14ac:dyDescent="0.3">
      <c r="B4749" s="613"/>
    </row>
    <row r="4750" spans="2:2" s="575" customFormat="1" x14ac:dyDescent="0.3">
      <c r="B4750" s="613"/>
    </row>
    <row r="4751" spans="2:2" s="575" customFormat="1" x14ac:dyDescent="0.3">
      <c r="B4751" s="613"/>
    </row>
    <row r="4752" spans="2:2" s="575" customFormat="1" x14ac:dyDescent="0.3">
      <c r="B4752" s="613"/>
    </row>
    <row r="4753" spans="2:2" s="575" customFormat="1" x14ac:dyDescent="0.3">
      <c r="B4753" s="613"/>
    </row>
    <row r="4754" spans="2:2" s="575" customFormat="1" x14ac:dyDescent="0.3">
      <c r="B4754" s="613"/>
    </row>
    <row r="4755" spans="2:2" s="575" customFormat="1" x14ac:dyDescent="0.3">
      <c r="B4755" s="613"/>
    </row>
    <row r="4756" spans="2:2" s="575" customFormat="1" x14ac:dyDescent="0.3">
      <c r="B4756" s="613"/>
    </row>
    <row r="4757" spans="2:2" s="575" customFormat="1" x14ac:dyDescent="0.3">
      <c r="B4757" s="613"/>
    </row>
    <row r="4758" spans="2:2" s="575" customFormat="1" x14ac:dyDescent="0.3">
      <c r="B4758" s="613"/>
    </row>
    <row r="4759" spans="2:2" s="575" customFormat="1" x14ac:dyDescent="0.3">
      <c r="B4759" s="613"/>
    </row>
    <row r="4760" spans="2:2" s="575" customFormat="1" x14ac:dyDescent="0.3">
      <c r="B4760" s="613"/>
    </row>
    <row r="4761" spans="2:2" s="575" customFormat="1" x14ac:dyDescent="0.3">
      <c r="B4761" s="613"/>
    </row>
    <row r="4762" spans="2:2" s="575" customFormat="1" x14ac:dyDescent="0.3">
      <c r="B4762" s="613"/>
    </row>
    <row r="4763" spans="2:2" s="575" customFormat="1" x14ac:dyDescent="0.3">
      <c r="B4763" s="613"/>
    </row>
    <row r="4764" spans="2:2" s="575" customFormat="1" x14ac:dyDescent="0.3">
      <c r="B4764" s="613"/>
    </row>
    <row r="4765" spans="2:2" s="575" customFormat="1" x14ac:dyDescent="0.3">
      <c r="B4765" s="613"/>
    </row>
    <row r="4766" spans="2:2" s="575" customFormat="1" x14ac:dyDescent="0.3">
      <c r="B4766" s="613"/>
    </row>
    <row r="4767" spans="2:2" s="575" customFormat="1" x14ac:dyDescent="0.3">
      <c r="B4767" s="613"/>
    </row>
    <row r="4768" spans="2:2" s="575" customFormat="1" x14ac:dyDescent="0.3">
      <c r="B4768" s="613"/>
    </row>
    <row r="4769" spans="2:2" s="575" customFormat="1" x14ac:dyDescent="0.3">
      <c r="B4769" s="613"/>
    </row>
    <row r="4770" spans="2:2" s="575" customFormat="1" x14ac:dyDescent="0.3">
      <c r="B4770" s="613"/>
    </row>
    <row r="4771" spans="2:2" s="575" customFormat="1" x14ac:dyDescent="0.3">
      <c r="B4771" s="613"/>
    </row>
    <row r="4772" spans="2:2" s="575" customFormat="1" x14ac:dyDescent="0.3">
      <c r="B4772" s="613"/>
    </row>
    <row r="4773" spans="2:2" s="575" customFormat="1" x14ac:dyDescent="0.3">
      <c r="B4773" s="613"/>
    </row>
    <row r="4774" spans="2:2" s="575" customFormat="1" x14ac:dyDescent="0.3">
      <c r="B4774" s="613"/>
    </row>
    <row r="4775" spans="2:2" s="575" customFormat="1" x14ac:dyDescent="0.3">
      <c r="B4775" s="613"/>
    </row>
    <row r="4776" spans="2:2" s="575" customFormat="1" x14ac:dyDescent="0.3">
      <c r="B4776" s="613"/>
    </row>
    <row r="4777" spans="2:2" s="575" customFormat="1" x14ac:dyDescent="0.3">
      <c r="B4777" s="613"/>
    </row>
    <row r="4778" spans="2:2" s="575" customFormat="1" x14ac:dyDescent="0.3">
      <c r="B4778" s="613"/>
    </row>
    <row r="4779" spans="2:2" s="575" customFormat="1" x14ac:dyDescent="0.3">
      <c r="B4779" s="613"/>
    </row>
    <row r="4780" spans="2:2" s="575" customFormat="1" x14ac:dyDescent="0.3">
      <c r="B4780" s="613"/>
    </row>
    <row r="4781" spans="2:2" s="575" customFormat="1" x14ac:dyDescent="0.3">
      <c r="B4781" s="613"/>
    </row>
    <row r="4782" spans="2:2" s="575" customFormat="1" x14ac:dyDescent="0.3">
      <c r="B4782" s="613"/>
    </row>
    <row r="4783" spans="2:2" s="575" customFormat="1" x14ac:dyDescent="0.3">
      <c r="B4783" s="613"/>
    </row>
    <row r="4784" spans="2:2" s="575" customFormat="1" x14ac:dyDescent="0.3">
      <c r="B4784" s="613"/>
    </row>
    <row r="4785" spans="2:2" s="575" customFormat="1" x14ac:dyDescent="0.3">
      <c r="B4785" s="613"/>
    </row>
    <row r="4786" spans="2:2" s="575" customFormat="1" x14ac:dyDescent="0.3">
      <c r="B4786" s="613"/>
    </row>
    <row r="4787" spans="2:2" s="575" customFormat="1" x14ac:dyDescent="0.3">
      <c r="B4787" s="613"/>
    </row>
    <row r="4788" spans="2:2" s="575" customFormat="1" x14ac:dyDescent="0.3">
      <c r="B4788" s="613"/>
    </row>
    <row r="4789" spans="2:2" s="575" customFormat="1" x14ac:dyDescent="0.3">
      <c r="B4789" s="613"/>
    </row>
    <row r="4790" spans="2:2" s="575" customFormat="1" x14ac:dyDescent="0.3">
      <c r="B4790" s="613"/>
    </row>
    <row r="4791" spans="2:2" s="575" customFormat="1" x14ac:dyDescent="0.3">
      <c r="B4791" s="613"/>
    </row>
    <row r="4792" spans="2:2" s="575" customFormat="1" x14ac:dyDescent="0.3">
      <c r="B4792" s="613"/>
    </row>
    <row r="4793" spans="2:2" s="575" customFormat="1" x14ac:dyDescent="0.3">
      <c r="B4793" s="613"/>
    </row>
    <row r="4794" spans="2:2" s="575" customFormat="1" x14ac:dyDescent="0.3">
      <c r="B4794" s="613"/>
    </row>
    <row r="4795" spans="2:2" s="575" customFormat="1" x14ac:dyDescent="0.3">
      <c r="B4795" s="613"/>
    </row>
    <row r="4796" spans="2:2" s="575" customFormat="1" x14ac:dyDescent="0.3">
      <c r="B4796" s="613"/>
    </row>
    <row r="4797" spans="2:2" s="575" customFormat="1" x14ac:dyDescent="0.3">
      <c r="B4797" s="613"/>
    </row>
    <row r="4798" spans="2:2" s="575" customFormat="1" x14ac:dyDescent="0.3">
      <c r="B4798" s="613"/>
    </row>
    <row r="4799" spans="2:2" s="575" customFormat="1" x14ac:dyDescent="0.3">
      <c r="B4799" s="613"/>
    </row>
    <row r="4800" spans="2:2" s="575" customFormat="1" x14ac:dyDescent="0.3">
      <c r="B4800" s="613"/>
    </row>
    <row r="4801" spans="2:2" s="575" customFormat="1" x14ac:dyDescent="0.3">
      <c r="B4801" s="613"/>
    </row>
    <row r="4802" spans="2:2" s="575" customFormat="1" x14ac:dyDescent="0.3">
      <c r="B4802" s="613"/>
    </row>
    <row r="4803" spans="2:2" s="575" customFormat="1" x14ac:dyDescent="0.3">
      <c r="B4803" s="613"/>
    </row>
    <row r="4804" spans="2:2" s="575" customFormat="1" x14ac:dyDescent="0.3">
      <c r="B4804" s="613"/>
    </row>
    <row r="4805" spans="2:2" s="575" customFormat="1" x14ac:dyDescent="0.3">
      <c r="B4805" s="613"/>
    </row>
    <row r="4806" spans="2:2" s="575" customFormat="1" x14ac:dyDescent="0.3">
      <c r="B4806" s="613"/>
    </row>
    <row r="4807" spans="2:2" s="575" customFormat="1" x14ac:dyDescent="0.3">
      <c r="B4807" s="613"/>
    </row>
    <row r="4808" spans="2:2" s="575" customFormat="1" x14ac:dyDescent="0.3">
      <c r="B4808" s="613"/>
    </row>
    <row r="4809" spans="2:2" s="575" customFormat="1" x14ac:dyDescent="0.3">
      <c r="B4809" s="613"/>
    </row>
    <row r="4810" spans="2:2" s="575" customFormat="1" x14ac:dyDescent="0.3">
      <c r="B4810" s="613"/>
    </row>
    <row r="4811" spans="2:2" s="575" customFormat="1" x14ac:dyDescent="0.3">
      <c r="B4811" s="613"/>
    </row>
    <row r="4812" spans="2:2" s="575" customFormat="1" x14ac:dyDescent="0.3">
      <c r="B4812" s="613"/>
    </row>
    <row r="4813" spans="2:2" s="575" customFormat="1" x14ac:dyDescent="0.3">
      <c r="B4813" s="613"/>
    </row>
    <row r="4814" spans="2:2" s="575" customFormat="1" x14ac:dyDescent="0.3">
      <c r="B4814" s="613"/>
    </row>
    <row r="4815" spans="2:2" s="575" customFormat="1" x14ac:dyDescent="0.3">
      <c r="B4815" s="613"/>
    </row>
    <row r="4816" spans="2:2" s="575" customFormat="1" x14ac:dyDescent="0.3">
      <c r="B4816" s="613"/>
    </row>
    <row r="4817" spans="2:2" s="575" customFormat="1" x14ac:dyDescent="0.3">
      <c r="B4817" s="613"/>
    </row>
    <row r="4818" spans="2:2" s="575" customFormat="1" x14ac:dyDescent="0.3">
      <c r="B4818" s="613"/>
    </row>
    <row r="4819" spans="2:2" s="575" customFormat="1" x14ac:dyDescent="0.3">
      <c r="B4819" s="613"/>
    </row>
    <row r="4820" spans="2:2" s="575" customFormat="1" x14ac:dyDescent="0.3">
      <c r="B4820" s="613"/>
    </row>
    <row r="4821" spans="2:2" s="575" customFormat="1" x14ac:dyDescent="0.3">
      <c r="B4821" s="613"/>
    </row>
    <row r="4822" spans="2:2" s="575" customFormat="1" x14ac:dyDescent="0.3">
      <c r="B4822" s="613"/>
    </row>
    <row r="4823" spans="2:2" s="575" customFormat="1" x14ac:dyDescent="0.3">
      <c r="B4823" s="613"/>
    </row>
    <row r="4824" spans="2:2" s="575" customFormat="1" x14ac:dyDescent="0.3">
      <c r="B4824" s="613"/>
    </row>
    <row r="4825" spans="2:2" s="575" customFormat="1" x14ac:dyDescent="0.3">
      <c r="B4825" s="613"/>
    </row>
    <row r="4826" spans="2:2" s="575" customFormat="1" x14ac:dyDescent="0.3">
      <c r="B4826" s="613"/>
    </row>
    <row r="4827" spans="2:2" s="575" customFormat="1" x14ac:dyDescent="0.3">
      <c r="B4827" s="613"/>
    </row>
    <row r="4828" spans="2:2" s="575" customFormat="1" x14ac:dyDescent="0.3">
      <c r="B4828" s="613"/>
    </row>
    <row r="4829" spans="2:2" s="575" customFormat="1" x14ac:dyDescent="0.3">
      <c r="B4829" s="613"/>
    </row>
    <row r="4830" spans="2:2" s="575" customFormat="1" x14ac:dyDescent="0.3">
      <c r="B4830" s="613"/>
    </row>
    <row r="4831" spans="2:2" s="575" customFormat="1" x14ac:dyDescent="0.3">
      <c r="B4831" s="613"/>
    </row>
    <row r="4832" spans="2:2" s="575" customFormat="1" x14ac:dyDescent="0.3">
      <c r="B4832" s="613"/>
    </row>
    <row r="4833" spans="2:2" s="575" customFormat="1" x14ac:dyDescent="0.3">
      <c r="B4833" s="613"/>
    </row>
    <row r="4834" spans="2:2" s="575" customFormat="1" x14ac:dyDescent="0.3">
      <c r="B4834" s="613"/>
    </row>
    <row r="4835" spans="2:2" s="575" customFormat="1" x14ac:dyDescent="0.3">
      <c r="B4835" s="613"/>
    </row>
    <row r="4836" spans="2:2" s="575" customFormat="1" x14ac:dyDescent="0.3">
      <c r="B4836" s="613"/>
    </row>
    <row r="4837" spans="2:2" s="575" customFormat="1" x14ac:dyDescent="0.3">
      <c r="B4837" s="613"/>
    </row>
    <row r="4838" spans="2:2" s="575" customFormat="1" x14ac:dyDescent="0.3">
      <c r="B4838" s="613"/>
    </row>
    <row r="4839" spans="2:2" s="575" customFormat="1" x14ac:dyDescent="0.3">
      <c r="B4839" s="613"/>
    </row>
    <row r="4840" spans="2:2" s="575" customFormat="1" x14ac:dyDescent="0.3">
      <c r="B4840" s="613"/>
    </row>
    <row r="4841" spans="2:2" s="575" customFormat="1" x14ac:dyDescent="0.3">
      <c r="B4841" s="613"/>
    </row>
    <row r="4842" spans="2:2" s="575" customFormat="1" x14ac:dyDescent="0.3">
      <c r="B4842" s="613"/>
    </row>
    <row r="4843" spans="2:2" s="575" customFormat="1" x14ac:dyDescent="0.3">
      <c r="B4843" s="613"/>
    </row>
    <row r="4844" spans="2:2" s="575" customFormat="1" x14ac:dyDescent="0.3">
      <c r="B4844" s="613"/>
    </row>
    <row r="4845" spans="2:2" s="575" customFormat="1" x14ac:dyDescent="0.3">
      <c r="B4845" s="613"/>
    </row>
    <row r="4846" spans="2:2" s="575" customFormat="1" x14ac:dyDescent="0.3">
      <c r="B4846" s="613"/>
    </row>
    <row r="4847" spans="2:2" s="575" customFormat="1" x14ac:dyDescent="0.3">
      <c r="B4847" s="613"/>
    </row>
    <row r="4848" spans="2:2" s="575" customFormat="1" x14ac:dyDescent="0.3">
      <c r="B4848" s="613"/>
    </row>
    <row r="4849" spans="2:2" s="575" customFormat="1" x14ac:dyDescent="0.3">
      <c r="B4849" s="613"/>
    </row>
    <row r="4850" spans="2:2" s="575" customFormat="1" x14ac:dyDescent="0.3">
      <c r="B4850" s="613"/>
    </row>
    <row r="4851" spans="2:2" s="575" customFormat="1" x14ac:dyDescent="0.3">
      <c r="B4851" s="613"/>
    </row>
    <row r="4852" spans="2:2" s="575" customFormat="1" x14ac:dyDescent="0.3">
      <c r="B4852" s="613"/>
    </row>
    <row r="4853" spans="2:2" s="575" customFormat="1" x14ac:dyDescent="0.3">
      <c r="B4853" s="613"/>
    </row>
    <row r="4854" spans="2:2" s="575" customFormat="1" x14ac:dyDescent="0.3">
      <c r="B4854" s="613"/>
    </row>
    <row r="4855" spans="2:2" s="575" customFormat="1" x14ac:dyDescent="0.3">
      <c r="B4855" s="613"/>
    </row>
    <row r="4856" spans="2:2" s="575" customFormat="1" x14ac:dyDescent="0.3">
      <c r="B4856" s="613"/>
    </row>
    <row r="4857" spans="2:2" s="575" customFormat="1" x14ac:dyDescent="0.3">
      <c r="B4857" s="613"/>
    </row>
    <row r="4858" spans="2:2" s="575" customFormat="1" x14ac:dyDescent="0.3">
      <c r="B4858" s="613"/>
    </row>
    <row r="4859" spans="2:2" s="575" customFormat="1" x14ac:dyDescent="0.3">
      <c r="B4859" s="613"/>
    </row>
    <row r="4860" spans="2:2" s="575" customFormat="1" x14ac:dyDescent="0.3">
      <c r="B4860" s="613"/>
    </row>
    <row r="4861" spans="2:2" s="575" customFormat="1" x14ac:dyDescent="0.3">
      <c r="B4861" s="613"/>
    </row>
    <row r="4862" spans="2:2" s="575" customFormat="1" x14ac:dyDescent="0.3">
      <c r="B4862" s="613"/>
    </row>
    <row r="4863" spans="2:2" s="575" customFormat="1" x14ac:dyDescent="0.3">
      <c r="B4863" s="613"/>
    </row>
    <row r="4864" spans="2:2" s="575" customFormat="1" x14ac:dyDescent="0.3">
      <c r="B4864" s="613"/>
    </row>
    <row r="4865" spans="2:2" s="575" customFormat="1" x14ac:dyDescent="0.3">
      <c r="B4865" s="613"/>
    </row>
    <row r="4866" spans="2:2" s="575" customFormat="1" x14ac:dyDescent="0.3">
      <c r="B4866" s="613"/>
    </row>
    <row r="4867" spans="2:2" s="575" customFormat="1" x14ac:dyDescent="0.3">
      <c r="B4867" s="613"/>
    </row>
    <row r="4868" spans="2:2" s="575" customFormat="1" x14ac:dyDescent="0.3">
      <c r="B4868" s="613"/>
    </row>
    <row r="4869" spans="2:2" s="575" customFormat="1" x14ac:dyDescent="0.3">
      <c r="B4869" s="613"/>
    </row>
    <row r="4870" spans="2:2" s="575" customFormat="1" x14ac:dyDescent="0.3">
      <c r="B4870" s="613"/>
    </row>
    <row r="4871" spans="2:2" s="575" customFormat="1" x14ac:dyDescent="0.3">
      <c r="B4871" s="613"/>
    </row>
    <row r="4872" spans="2:2" s="575" customFormat="1" x14ac:dyDescent="0.3">
      <c r="B4872" s="613"/>
    </row>
    <row r="4873" spans="2:2" s="575" customFormat="1" x14ac:dyDescent="0.3">
      <c r="B4873" s="613"/>
    </row>
    <row r="4874" spans="2:2" s="575" customFormat="1" x14ac:dyDescent="0.3">
      <c r="B4874" s="613"/>
    </row>
    <row r="4875" spans="2:2" s="575" customFormat="1" x14ac:dyDescent="0.3">
      <c r="B4875" s="613"/>
    </row>
    <row r="4876" spans="2:2" s="575" customFormat="1" x14ac:dyDescent="0.3">
      <c r="B4876" s="613"/>
    </row>
    <row r="4877" spans="2:2" s="575" customFormat="1" x14ac:dyDescent="0.3">
      <c r="B4877" s="613"/>
    </row>
    <row r="4878" spans="2:2" s="575" customFormat="1" x14ac:dyDescent="0.3">
      <c r="B4878" s="613"/>
    </row>
    <row r="4879" spans="2:2" s="575" customFormat="1" x14ac:dyDescent="0.3">
      <c r="B4879" s="613"/>
    </row>
    <row r="4880" spans="2:2" s="575" customFormat="1" x14ac:dyDescent="0.3">
      <c r="B4880" s="613"/>
    </row>
    <row r="4881" spans="2:2" s="575" customFormat="1" x14ac:dyDescent="0.3">
      <c r="B4881" s="613"/>
    </row>
    <row r="4882" spans="2:2" s="575" customFormat="1" x14ac:dyDescent="0.3">
      <c r="B4882" s="613"/>
    </row>
    <row r="4883" spans="2:2" s="575" customFormat="1" x14ac:dyDescent="0.3">
      <c r="B4883" s="613"/>
    </row>
    <row r="4884" spans="2:2" s="575" customFormat="1" x14ac:dyDescent="0.3">
      <c r="B4884" s="613"/>
    </row>
    <row r="4885" spans="2:2" s="575" customFormat="1" x14ac:dyDescent="0.3">
      <c r="B4885" s="613"/>
    </row>
    <row r="4886" spans="2:2" s="575" customFormat="1" x14ac:dyDescent="0.3">
      <c r="B4886" s="613"/>
    </row>
    <row r="4887" spans="2:2" s="575" customFormat="1" x14ac:dyDescent="0.3">
      <c r="B4887" s="613"/>
    </row>
    <row r="4888" spans="2:2" s="575" customFormat="1" x14ac:dyDescent="0.3">
      <c r="B4888" s="613"/>
    </row>
    <row r="4889" spans="2:2" s="575" customFormat="1" x14ac:dyDescent="0.3">
      <c r="B4889" s="613"/>
    </row>
    <row r="4890" spans="2:2" s="575" customFormat="1" x14ac:dyDescent="0.3">
      <c r="B4890" s="613"/>
    </row>
    <row r="4891" spans="2:2" s="575" customFormat="1" x14ac:dyDescent="0.3">
      <c r="B4891" s="613"/>
    </row>
    <row r="4892" spans="2:2" s="575" customFormat="1" x14ac:dyDescent="0.3">
      <c r="B4892" s="613"/>
    </row>
    <row r="4893" spans="2:2" s="575" customFormat="1" x14ac:dyDescent="0.3">
      <c r="B4893" s="613"/>
    </row>
    <row r="4894" spans="2:2" s="575" customFormat="1" x14ac:dyDescent="0.3">
      <c r="B4894" s="613"/>
    </row>
    <row r="4895" spans="2:2" s="575" customFormat="1" x14ac:dyDescent="0.3">
      <c r="B4895" s="613"/>
    </row>
    <row r="4896" spans="2:2" s="575" customFormat="1" x14ac:dyDescent="0.3">
      <c r="B4896" s="613"/>
    </row>
    <row r="4897" spans="2:2" s="575" customFormat="1" x14ac:dyDescent="0.3">
      <c r="B4897" s="613"/>
    </row>
    <row r="4898" spans="2:2" s="575" customFormat="1" x14ac:dyDescent="0.3">
      <c r="B4898" s="613"/>
    </row>
    <row r="4899" spans="2:2" s="575" customFormat="1" x14ac:dyDescent="0.3">
      <c r="B4899" s="613"/>
    </row>
    <row r="4900" spans="2:2" s="575" customFormat="1" x14ac:dyDescent="0.3">
      <c r="B4900" s="613"/>
    </row>
    <row r="4901" spans="2:2" s="575" customFormat="1" x14ac:dyDescent="0.3">
      <c r="B4901" s="613"/>
    </row>
    <row r="4902" spans="2:2" s="575" customFormat="1" x14ac:dyDescent="0.3">
      <c r="B4902" s="613"/>
    </row>
    <row r="4903" spans="2:2" s="575" customFormat="1" x14ac:dyDescent="0.3">
      <c r="B4903" s="613"/>
    </row>
    <row r="4904" spans="2:2" s="575" customFormat="1" x14ac:dyDescent="0.3">
      <c r="B4904" s="613"/>
    </row>
    <row r="4905" spans="2:2" s="575" customFormat="1" x14ac:dyDescent="0.3">
      <c r="B4905" s="613"/>
    </row>
    <row r="4906" spans="2:2" s="575" customFormat="1" x14ac:dyDescent="0.3">
      <c r="B4906" s="613"/>
    </row>
    <row r="4907" spans="2:2" s="575" customFormat="1" x14ac:dyDescent="0.3">
      <c r="B4907" s="613"/>
    </row>
    <row r="4908" spans="2:2" s="575" customFormat="1" x14ac:dyDescent="0.3">
      <c r="B4908" s="613"/>
    </row>
    <row r="4909" spans="2:2" s="575" customFormat="1" x14ac:dyDescent="0.3">
      <c r="B4909" s="613"/>
    </row>
    <row r="4910" spans="2:2" s="575" customFormat="1" x14ac:dyDescent="0.3">
      <c r="B4910" s="613"/>
    </row>
    <row r="4911" spans="2:2" s="575" customFormat="1" x14ac:dyDescent="0.3">
      <c r="B4911" s="613"/>
    </row>
    <row r="4912" spans="2:2" s="575" customFormat="1" x14ac:dyDescent="0.3">
      <c r="B4912" s="613"/>
    </row>
    <row r="4913" spans="2:2" s="575" customFormat="1" x14ac:dyDescent="0.3">
      <c r="B4913" s="613"/>
    </row>
    <row r="4914" spans="2:2" s="575" customFormat="1" x14ac:dyDescent="0.3">
      <c r="B4914" s="613"/>
    </row>
    <row r="4915" spans="2:2" s="575" customFormat="1" x14ac:dyDescent="0.3">
      <c r="B4915" s="613"/>
    </row>
    <row r="4916" spans="2:2" s="575" customFormat="1" x14ac:dyDescent="0.3">
      <c r="B4916" s="613"/>
    </row>
    <row r="4917" spans="2:2" s="575" customFormat="1" x14ac:dyDescent="0.3">
      <c r="B4917" s="613"/>
    </row>
    <row r="4918" spans="2:2" s="575" customFormat="1" x14ac:dyDescent="0.3">
      <c r="B4918" s="613"/>
    </row>
    <row r="4919" spans="2:2" s="575" customFormat="1" x14ac:dyDescent="0.3">
      <c r="B4919" s="613"/>
    </row>
    <row r="4920" spans="2:2" s="575" customFormat="1" x14ac:dyDescent="0.3">
      <c r="B4920" s="613"/>
    </row>
    <row r="4921" spans="2:2" s="575" customFormat="1" x14ac:dyDescent="0.3">
      <c r="B4921" s="613"/>
    </row>
    <row r="4922" spans="2:2" s="575" customFormat="1" x14ac:dyDescent="0.3">
      <c r="B4922" s="613"/>
    </row>
    <row r="4923" spans="2:2" s="575" customFormat="1" x14ac:dyDescent="0.3">
      <c r="B4923" s="613"/>
    </row>
    <row r="4924" spans="2:2" s="575" customFormat="1" x14ac:dyDescent="0.3">
      <c r="B4924" s="613"/>
    </row>
    <row r="4925" spans="2:2" s="575" customFormat="1" x14ac:dyDescent="0.3">
      <c r="B4925" s="613"/>
    </row>
    <row r="4926" spans="2:2" s="575" customFormat="1" x14ac:dyDescent="0.3">
      <c r="B4926" s="613"/>
    </row>
    <row r="4927" spans="2:2" s="575" customFormat="1" x14ac:dyDescent="0.3">
      <c r="B4927" s="613"/>
    </row>
    <row r="4928" spans="2:2" s="575" customFormat="1" x14ac:dyDescent="0.3">
      <c r="B4928" s="613"/>
    </row>
    <row r="4929" spans="2:2" s="575" customFormat="1" x14ac:dyDescent="0.3">
      <c r="B4929" s="613"/>
    </row>
    <row r="4930" spans="2:2" s="575" customFormat="1" x14ac:dyDescent="0.3">
      <c r="B4930" s="613"/>
    </row>
    <row r="4931" spans="2:2" s="575" customFormat="1" x14ac:dyDescent="0.3">
      <c r="B4931" s="613"/>
    </row>
    <row r="4932" spans="2:2" s="575" customFormat="1" x14ac:dyDescent="0.3">
      <c r="B4932" s="613"/>
    </row>
    <row r="4933" spans="2:2" s="575" customFormat="1" x14ac:dyDescent="0.3">
      <c r="B4933" s="613"/>
    </row>
    <row r="4934" spans="2:2" s="575" customFormat="1" x14ac:dyDescent="0.3">
      <c r="B4934" s="613"/>
    </row>
    <row r="4935" spans="2:2" s="575" customFormat="1" x14ac:dyDescent="0.3">
      <c r="B4935" s="613"/>
    </row>
    <row r="4936" spans="2:2" s="575" customFormat="1" x14ac:dyDescent="0.3">
      <c r="B4936" s="613"/>
    </row>
    <row r="4937" spans="2:2" s="575" customFormat="1" x14ac:dyDescent="0.3">
      <c r="B4937" s="613"/>
    </row>
    <row r="4938" spans="2:2" s="575" customFormat="1" x14ac:dyDescent="0.3">
      <c r="B4938" s="613"/>
    </row>
    <row r="4939" spans="2:2" s="575" customFormat="1" x14ac:dyDescent="0.3">
      <c r="B4939" s="613"/>
    </row>
    <row r="4940" spans="2:2" s="575" customFormat="1" x14ac:dyDescent="0.3">
      <c r="B4940" s="613"/>
    </row>
    <row r="4941" spans="2:2" s="575" customFormat="1" x14ac:dyDescent="0.3">
      <c r="B4941" s="613"/>
    </row>
    <row r="4942" spans="2:2" s="575" customFormat="1" x14ac:dyDescent="0.3">
      <c r="B4942" s="613"/>
    </row>
    <row r="4943" spans="2:2" s="575" customFormat="1" x14ac:dyDescent="0.3">
      <c r="B4943" s="613"/>
    </row>
    <row r="4944" spans="2:2" s="575" customFormat="1" x14ac:dyDescent="0.3">
      <c r="B4944" s="613"/>
    </row>
    <row r="4945" spans="2:2" s="575" customFormat="1" x14ac:dyDescent="0.3">
      <c r="B4945" s="613"/>
    </row>
    <row r="4946" spans="2:2" s="575" customFormat="1" x14ac:dyDescent="0.3">
      <c r="B4946" s="613"/>
    </row>
    <row r="4947" spans="2:2" s="575" customFormat="1" x14ac:dyDescent="0.3">
      <c r="B4947" s="613"/>
    </row>
    <row r="4948" spans="2:2" s="575" customFormat="1" x14ac:dyDescent="0.3">
      <c r="B4948" s="613"/>
    </row>
    <row r="4949" spans="2:2" s="575" customFormat="1" x14ac:dyDescent="0.3">
      <c r="B4949" s="613"/>
    </row>
    <row r="4950" spans="2:2" s="575" customFormat="1" x14ac:dyDescent="0.3">
      <c r="B4950" s="613"/>
    </row>
    <row r="4951" spans="2:2" s="575" customFormat="1" x14ac:dyDescent="0.3">
      <c r="B4951" s="613"/>
    </row>
    <row r="4952" spans="2:2" s="575" customFormat="1" x14ac:dyDescent="0.3">
      <c r="B4952" s="613"/>
    </row>
    <row r="4953" spans="2:2" s="575" customFormat="1" x14ac:dyDescent="0.3">
      <c r="B4953" s="613"/>
    </row>
    <row r="4954" spans="2:2" s="575" customFormat="1" x14ac:dyDescent="0.3">
      <c r="B4954" s="613"/>
    </row>
    <row r="4955" spans="2:2" s="575" customFormat="1" x14ac:dyDescent="0.3">
      <c r="B4955" s="613"/>
    </row>
    <row r="4956" spans="2:2" s="575" customFormat="1" x14ac:dyDescent="0.3">
      <c r="B4956" s="613"/>
    </row>
    <row r="4957" spans="2:2" s="575" customFormat="1" x14ac:dyDescent="0.3">
      <c r="B4957" s="613"/>
    </row>
    <row r="4958" spans="2:2" s="575" customFormat="1" x14ac:dyDescent="0.3">
      <c r="B4958" s="613"/>
    </row>
    <row r="4959" spans="2:2" s="575" customFormat="1" x14ac:dyDescent="0.3">
      <c r="B4959" s="613"/>
    </row>
    <row r="4960" spans="2:2" s="575" customFormat="1" x14ac:dyDescent="0.3">
      <c r="B4960" s="613"/>
    </row>
    <row r="4961" spans="2:2" s="575" customFormat="1" x14ac:dyDescent="0.3">
      <c r="B4961" s="613"/>
    </row>
    <row r="4962" spans="2:2" s="575" customFormat="1" x14ac:dyDescent="0.3">
      <c r="B4962" s="613"/>
    </row>
    <row r="4963" spans="2:2" s="575" customFormat="1" x14ac:dyDescent="0.3">
      <c r="B4963" s="613"/>
    </row>
    <row r="4964" spans="2:2" s="575" customFormat="1" x14ac:dyDescent="0.3">
      <c r="B4964" s="613"/>
    </row>
    <row r="4965" spans="2:2" s="575" customFormat="1" x14ac:dyDescent="0.3">
      <c r="B4965" s="613"/>
    </row>
    <row r="4966" spans="2:2" s="575" customFormat="1" x14ac:dyDescent="0.3">
      <c r="B4966" s="613"/>
    </row>
    <row r="4967" spans="2:2" s="575" customFormat="1" x14ac:dyDescent="0.3">
      <c r="B4967" s="613"/>
    </row>
    <row r="4968" spans="2:2" s="575" customFormat="1" x14ac:dyDescent="0.3">
      <c r="B4968" s="613"/>
    </row>
    <row r="4969" spans="2:2" s="575" customFormat="1" x14ac:dyDescent="0.3">
      <c r="B4969" s="613"/>
    </row>
    <row r="4970" spans="2:2" s="575" customFormat="1" x14ac:dyDescent="0.3">
      <c r="B4970" s="613"/>
    </row>
    <row r="4971" spans="2:2" s="575" customFormat="1" x14ac:dyDescent="0.3">
      <c r="B4971" s="613"/>
    </row>
    <row r="4972" spans="2:2" s="575" customFormat="1" x14ac:dyDescent="0.3">
      <c r="B4972" s="613"/>
    </row>
    <row r="4973" spans="2:2" s="575" customFormat="1" x14ac:dyDescent="0.3">
      <c r="B4973" s="613"/>
    </row>
    <row r="4974" spans="2:2" s="575" customFormat="1" x14ac:dyDescent="0.3">
      <c r="B4974" s="613"/>
    </row>
    <row r="4975" spans="2:2" s="575" customFormat="1" x14ac:dyDescent="0.3">
      <c r="B4975" s="613"/>
    </row>
    <row r="4976" spans="2:2" s="575" customFormat="1" x14ac:dyDescent="0.3">
      <c r="B4976" s="613"/>
    </row>
    <row r="4977" spans="2:2" s="575" customFormat="1" x14ac:dyDescent="0.3">
      <c r="B4977" s="613"/>
    </row>
    <row r="4978" spans="2:2" s="575" customFormat="1" x14ac:dyDescent="0.3">
      <c r="B4978" s="613"/>
    </row>
    <row r="4979" spans="2:2" s="575" customFormat="1" x14ac:dyDescent="0.3">
      <c r="B4979" s="613"/>
    </row>
    <row r="4980" spans="2:2" s="575" customFormat="1" x14ac:dyDescent="0.3">
      <c r="B4980" s="613"/>
    </row>
    <row r="4981" spans="2:2" s="575" customFormat="1" x14ac:dyDescent="0.3">
      <c r="B4981" s="613"/>
    </row>
    <row r="4982" spans="2:2" s="575" customFormat="1" x14ac:dyDescent="0.3">
      <c r="B4982" s="613"/>
    </row>
    <row r="4983" spans="2:2" s="575" customFormat="1" x14ac:dyDescent="0.3">
      <c r="B4983" s="613"/>
    </row>
    <row r="4984" spans="2:2" s="575" customFormat="1" x14ac:dyDescent="0.3">
      <c r="B4984" s="613"/>
    </row>
    <row r="4985" spans="2:2" s="575" customFormat="1" x14ac:dyDescent="0.3">
      <c r="B4985" s="613"/>
    </row>
    <row r="4986" spans="2:2" s="575" customFormat="1" x14ac:dyDescent="0.3">
      <c r="B4986" s="613"/>
    </row>
    <row r="4987" spans="2:2" s="575" customFormat="1" x14ac:dyDescent="0.3">
      <c r="B4987" s="613"/>
    </row>
    <row r="4988" spans="2:2" s="575" customFormat="1" x14ac:dyDescent="0.3">
      <c r="B4988" s="613"/>
    </row>
    <row r="4989" spans="2:2" s="575" customFormat="1" x14ac:dyDescent="0.3">
      <c r="B4989" s="613"/>
    </row>
    <row r="4990" spans="2:2" s="575" customFormat="1" x14ac:dyDescent="0.3">
      <c r="B4990" s="613"/>
    </row>
    <row r="4991" spans="2:2" s="575" customFormat="1" x14ac:dyDescent="0.3">
      <c r="B4991" s="613"/>
    </row>
    <row r="4992" spans="2:2" s="575" customFormat="1" x14ac:dyDescent="0.3">
      <c r="B4992" s="613"/>
    </row>
    <row r="4993" spans="2:2" s="575" customFormat="1" x14ac:dyDescent="0.3">
      <c r="B4993" s="613"/>
    </row>
    <row r="4994" spans="2:2" s="575" customFormat="1" x14ac:dyDescent="0.3">
      <c r="B4994" s="613"/>
    </row>
    <row r="4995" spans="2:2" s="575" customFormat="1" x14ac:dyDescent="0.3">
      <c r="B4995" s="613"/>
    </row>
    <row r="4996" spans="2:2" s="575" customFormat="1" x14ac:dyDescent="0.3">
      <c r="B4996" s="613"/>
    </row>
    <row r="4997" spans="2:2" s="575" customFormat="1" x14ac:dyDescent="0.3">
      <c r="B4997" s="613"/>
    </row>
    <row r="4998" spans="2:2" s="575" customFormat="1" x14ac:dyDescent="0.3">
      <c r="B4998" s="613"/>
    </row>
    <row r="4999" spans="2:2" s="575" customFormat="1" x14ac:dyDescent="0.3">
      <c r="B4999" s="613"/>
    </row>
    <row r="5000" spans="2:2" s="575" customFormat="1" x14ac:dyDescent="0.3">
      <c r="B5000" s="613"/>
    </row>
    <row r="5001" spans="2:2" s="575" customFormat="1" x14ac:dyDescent="0.3">
      <c r="B5001" s="613"/>
    </row>
    <row r="5002" spans="2:2" s="575" customFormat="1" x14ac:dyDescent="0.3">
      <c r="B5002" s="613"/>
    </row>
    <row r="5003" spans="2:2" s="575" customFormat="1" x14ac:dyDescent="0.3">
      <c r="B5003" s="613"/>
    </row>
    <row r="5004" spans="2:2" s="575" customFormat="1" x14ac:dyDescent="0.3">
      <c r="B5004" s="613"/>
    </row>
    <row r="5005" spans="2:2" s="575" customFormat="1" x14ac:dyDescent="0.3">
      <c r="B5005" s="613"/>
    </row>
    <row r="5006" spans="2:2" s="575" customFormat="1" x14ac:dyDescent="0.3">
      <c r="B5006" s="613"/>
    </row>
    <row r="5007" spans="2:2" s="575" customFormat="1" x14ac:dyDescent="0.3">
      <c r="B5007" s="613"/>
    </row>
    <row r="5008" spans="2:2" s="575" customFormat="1" x14ac:dyDescent="0.3">
      <c r="B5008" s="613"/>
    </row>
    <row r="5009" spans="2:2" s="575" customFormat="1" x14ac:dyDescent="0.3">
      <c r="B5009" s="613"/>
    </row>
    <row r="5010" spans="2:2" s="575" customFormat="1" x14ac:dyDescent="0.3">
      <c r="B5010" s="613"/>
    </row>
    <row r="5011" spans="2:2" s="575" customFormat="1" x14ac:dyDescent="0.3">
      <c r="B5011" s="613"/>
    </row>
    <row r="5012" spans="2:2" s="575" customFormat="1" x14ac:dyDescent="0.3">
      <c r="B5012" s="613"/>
    </row>
    <row r="5013" spans="2:2" s="575" customFormat="1" x14ac:dyDescent="0.3">
      <c r="B5013" s="613"/>
    </row>
    <row r="5014" spans="2:2" s="575" customFormat="1" x14ac:dyDescent="0.3">
      <c r="B5014" s="613"/>
    </row>
    <row r="5015" spans="2:2" s="575" customFormat="1" x14ac:dyDescent="0.3">
      <c r="B5015" s="613"/>
    </row>
    <row r="5016" spans="2:2" s="575" customFormat="1" x14ac:dyDescent="0.3">
      <c r="B5016" s="613"/>
    </row>
    <row r="5017" spans="2:2" s="575" customFormat="1" x14ac:dyDescent="0.3">
      <c r="B5017" s="613"/>
    </row>
    <row r="5018" spans="2:2" s="575" customFormat="1" x14ac:dyDescent="0.3">
      <c r="B5018" s="613"/>
    </row>
    <row r="5019" spans="2:2" s="575" customFormat="1" x14ac:dyDescent="0.3">
      <c r="B5019" s="613"/>
    </row>
    <row r="5020" spans="2:2" s="575" customFormat="1" x14ac:dyDescent="0.3">
      <c r="B5020" s="613"/>
    </row>
    <row r="5021" spans="2:2" s="575" customFormat="1" x14ac:dyDescent="0.3">
      <c r="B5021" s="613"/>
    </row>
    <row r="5022" spans="2:2" s="575" customFormat="1" x14ac:dyDescent="0.3">
      <c r="B5022" s="613"/>
    </row>
    <row r="5023" spans="2:2" s="575" customFormat="1" x14ac:dyDescent="0.3">
      <c r="B5023" s="613"/>
    </row>
    <row r="5024" spans="2:2" s="575" customFormat="1" x14ac:dyDescent="0.3">
      <c r="B5024" s="613"/>
    </row>
    <row r="5025" spans="2:2" s="575" customFormat="1" x14ac:dyDescent="0.3">
      <c r="B5025" s="613"/>
    </row>
    <row r="5026" spans="2:2" s="575" customFormat="1" x14ac:dyDescent="0.3">
      <c r="B5026" s="613"/>
    </row>
    <row r="5027" spans="2:2" s="575" customFormat="1" x14ac:dyDescent="0.3">
      <c r="B5027" s="613"/>
    </row>
    <row r="5028" spans="2:2" s="575" customFormat="1" x14ac:dyDescent="0.3">
      <c r="B5028" s="613"/>
    </row>
    <row r="5029" spans="2:2" s="575" customFormat="1" x14ac:dyDescent="0.3">
      <c r="B5029" s="613"/>
    </row>
    <row r="5030" spans="2:2" s="575" customFormat="1" x14ac:dyDescent="0.3">
      <c r="B5030" s="613"/>
    </row>
    <row r="5031" spans="2:2" s="575" customFormat="1" x14ac:dyDescent="0.3">
      <c r="B5031" s="613"/>
    </row>
    <row r="5032" spans="2:2" s="575" customFormat="1" x14ac:dyDescent="0.3">
      <c r="B5032" s="613"/>
    </row>
    <row r="5033" spans="2:2" s="575" customFormat="1" x14ac:dyDescent="0.3">
      <c r="B5033" s="613"/>
    </row>
    <row r="5034" spans="2:2" s="575" customFormat="1" x14ac:dyDescent="0.3">
      <c r="B5034" s="613"/>
    </row>
    <row r="5035" spans="2:2" s="575" customFormat="1" x14ac:dyDescent="0.3">
      <c r="B5035" s="613"/>
    </row>
    <row r="5036" spans="2:2" s="575" customFormat="1" x14ac:dyDescent="0.3">
      <c r="B5036" s="613"/>
    </row>
    <row r="5037" spans="2:2" s="575" customFormat="1" x14ac:dyDescent="0.3">
      <c r="B5037" s="613"/>
    </row>
    <row r="5038" spans="2:2" s="575" customFormat="1" x14ac:dyDescent="0.3">
      <c r="B5038" s="613"/>
    </row>
    <row r="5039" spans="2:2" s="575" customFormat="1" x14ac:dyDescent="0.3">
      <c r="B5039" s="613"/>
    </row>
    <row r="5040" spans="2:2" s="575" customFormat="1" x14ac:dyDescent="0.3">
      <c r="B5040" s="613"/>
    </row>
    <row r="5041" spans="2:2" s="575" customFormat="1" x14ac:dyDescent="0.3">
      <c r="B5041" s="613"/>
    </row>
    <row r="5042" spans="2:2" s="575" customFormat="1" x14ac:dyDescent="0.3">
      <c r="B5042" s="613"/>
    </row>
    <row r="5043" spans="2:2" s="575" customFormat="1" x14ac:dyDescent="0.3">
      <c r="B5043" s="613"/>
    </row>
    <row r="5044" spans="2:2" s="575" customFormat="1" x14ac:dyDescent="0.3">
      <c r="B5044" s="613"/>
    </row>
    <row r="5045" spans="2:2" s="575" customFormat="1" x14ac:dyDescent="0.3">
      <c r="B5045" s="613"/>
    </row>
    <row r="5046" spans="2:2" s="575" customFormat="1" x14ac:dyDescent="0.3">
      <c r="B5046" s="613"/>
    </row>
    <row r="5047" spans="2:2" s="575" customFormat="1" x14ac:dyDescent="0.3">
      <c r="B5047" s="613"/>
    </row>
    <row r="5048" spans="2:2" s="575" customFormat="1" x14ac:dyDescent="0.3">
      <c r="B5048" s="613"/>
    </row>
    <row r="5049" spans="2:2" s="575" customFormat="1" x14ac:dyDescent="0.3">
      <c r="B5049" s="613"/>
    </row>
    <row r="5050" spans="2:2" s="575" customFormat="1" x14ac:dyDescent="0.3">
      <c r="B5050" s="613"/>
    </row>
    <row r="5051" spans="2:2" s="575" customFormat="1" x14ac:dyDescent="0.3">
      <c r="B5051" s="613"/>
    </row>
    <row r="5052" spans="2:2" s="575" customFormat="1" x14ac:dyDescent="0.3">
      <c r="B5052" s="613"/>
    </row>
    <row r="5053" spans="2:2" s="575" customFormat="1" x14ac:dyDescent="0.3">
      <c r="B5053" s="613"/>
    </row>
    <row r="5054" spans="2:2" s="575" customFormat="1" x14ac:dyDescent="0.3">
      <c r="B5054" s="613"/>
    </row>
    <row r="5055" spans="2:2" s="575" customFormat="1" x14ac:dyDescent="0.3">
      <c r="B5055" s="613"/>
    </row>
    <row r="5056" spans="2:2" s="575" customFormat="1" x14ac:dyDescent="0.3">
      <c r="B5056" s="613"/>
    </row>
    <row r="5057" spans="2:2" s="575" customFormat="1" x14ac:dyDescent="0.3">
      <c r="B5057" s="613"/>
    </row>
    <row r="5058" spans="2:2" s="575" customFormat="1" x14ac:dyDescent="0.3">
      <c r="B5058" s="613"/>
    </row>
    <row r="5059" spans="2:2" s="575" customFormat="1" x14ac:dyDescent="0.3">
      <c r="B5059" s="613"/>
    </row>
    <row r="5060" spans="2:2" s="575" customFormat="1" x14ac:dyDescent="0.3">
      <c r="B5060" s="613"/>
    </row>
    <row r="5061" spans="2:2" s="575" customFormat="1" x14ac:dyDescent="0.3">
      <c r="B5061" s="613"/>
    </row>
    <row r="5062" spans="2:2" s="575" customFormat="1" x14ac:dyDescent="0.3">
      <c r="B5062" s="613"/>
    </row>
    <row r="5063" spans="2:2" s="575" customFormat="1" x14ac:dyDescent="0.3">
      <c r="B5063" s="613"/>
    </row>
    <row r="5064" spans="2:2" s="575" customFormat="1" x14ac:dyDescent="0.3">
      <c r="B5064" s="613"/>
    </row>
    <row r="5065" spans="2:2" s="575" customFormat="1" x14ac:dyDescent="0.3">
      <c r="B5065" s="613"/>
    </row>
    <row r="5066" spans="2:2" s="575" customFormat="1" x14ac:dyDescent="0.3">
      <c r="B5066" s="613"/>
    </row>
    <row r="5067" spans="2:2" s="575" customFormat="1" x14ac:dyDescent="0.3">
      <c r="B5067" s="613"/>
    </row>
    <row r="5068" spans="2:2" s="575" customFormat="1" x14ac:dyDescent="0.3">
      <c r="B5068" s="613"/>
    </row>
    <row r="5069" spans="2:2" s="575" customFormat="1" x14ac:dyDescent="0.3">
      <c r="B5069" s="613"/>
    </row>
    <row r="5070" spans="2:2" s="575" customFormat="1" x14ac:dyDescent="0.3">
      <c r="B5070" s="613"/>
    </row>
    <row r="5071" spans="2:2" s="575" customFormat="1" x14ac:dyDescent="0.3">
      <c r="B5071" s="613"/>
    </row>
    <row r="5072" spans="2:2" s="575" customFormat="1" x14ac:dyDescent="0.3">
      <c r="B5072" s="613"/>
    </row>
    <row r="5073" spans="2:2" s="575" customFormat="1" x14ac:dyDescent="0.3">
      <c r="B5073" s="613"/>
    </row>
    <row r="5074" spans="2:2" s="575" customFormat="1" x14ac:dyDescent="0.3">
      <c r="B5074" s="613"/>
    </row>
    <row r="5075" spans="2:2" s="575" customFormat="1" x14ac:dyDescent="0.3">
      <c r="B5075" s="613"/>
    </row>
    <row r="5076" spans="2:2" s="575" customFormat="1" x14ac:dyDescent="0.3">
      <c r="B5076" s="613"/>
    </row>
    <row r="5077" spans="2:2" s="575" customFormat="1" x14ac:dyDescent="0.3">
      <c r="B5077" s="613"/>
    </row>
    <row r="5078" spans="2:2" s="575" customFormat="1" x14ac:dyDescent="0.3">
      <c r="B5078" s="613"/>
    </row>
    <row r="5079" spans="2:2" s="575" customFormat="1" x14ac:dyDescent="0.3">
      <c r="B5079" s="613"/>
    </row>
    <row r="5080" spans="2:2" s="575" customFormat="1" x14ac:dyDescent="0.3">
      <c r="B5080" s="613"/>
    </row>
    <row r="5081" spans="2:2" s="575" customFormat="1" x14ac:dyDescent="0.3">
      <c r="B5081" s="613"/>
    </row>
    <row r="5082" spans="2:2" s="575" customFormat="1" x14ac:dyDescent="0.3">
      <c r="B5082" s="613"/>
    </row>
    <row r="5083" spans="2:2" s="575" customFormat="1" x14ac:dyDescent="0.3">
      <c r="B5083" s="613"/>
    </row>
    <row r="5084" spans="2:2" s="575" customFormat="1" x14ac:dyDescent="0.3">
      <c r="B5084" s="613"/>
    </row>
    <row r="5085" spans="2:2" s="575" customFormat="1" x14ac:dyDescent="0.3">
      <c r="B5085" s="613"/>
    </row>
    <row r="5086" spans="2:2" s="575" customFormat="1" x14ac:dyDescent="0.3">
      <c r="B5086" s="613"/>
    </row>
    <row r="5087" spans="2:2" s="575" customFormat="1" x14ac:dyDescent="0.3">
      <c r="B5087" s="613"/>
    </row>
    <row r="5088" spans="2:2" s="575" customFormat="1" x14ac:dyDescent="0.3">
      <c r="B5088" s="613"/>
    </row>
    <row r="5089" spans="2:2" s="575" customFormat="1" x14ac:dyDescent="0.3">
      <c r="B5089" s="613"/>
    </row>
    <row r="5090" spans="2:2" s="575" customFormat="1" x14ac:dyDescent="0.3">
      <c r="B5090" s="613"/>
    </row>
    <row r="5091" spans="2:2" s="575" customFormat="1" x14ac:dyDescent="0.3">
      <c r="B5091" s="613"/>
    </row>
    <row r="5092" spans="2:2" s="575" customFormat="1" x14ac:dyDescent="0.3">
      <c r="B5092" s="613"/>
    </row>
    <row r="5093" spans="2:2" s="575" customFormat="1" x14ac:dyDescent="0.3">
      <c r="B5093" s="613"/>
    </row>
    <row r="5094" spans="2:2" s="575" customFormat="1" x14ac:dyDescent="0.3">
      <c r="B5094" s="613"/>
    </row>
    <row r="5095" spans="2:2" s="575" customFormat="1" x14ac:dyDescent="0.3">
      <c r="B5095" s="613"/>
    </row>
    <row r="5096" spans="2:2" s="575" customFormat="1" x14ac:dyDescent="0.3">
      <c r="B5096" s="613"/>
    </row>
    <row r="5097" spans="2:2" s="575" customFormat="1" x14ac:dyDescent="0.3">
      <c r="B5097" s="613"/>
    </row>
    <row r="5098" spans="2:2" s="575" customFormat="1" x14ac:dyDescent="0.3">
      <c r="B5098" s="613"/>
    </row>
    <row r="5099" spans="2:2" s="575" customFormat="1" x14ac:dyDescent="0.3">
      <c r="B5099" s="613"/>
    </row>
    <row r="5100" spans="2:2" s="575" customFormat="1" x14ac:dyDescent="0.3">
      <c r="B5100" s="613"/>
    </row>
    <row r="5101" spans="2:2" s="575" customFormat="1" x14ac:dyDescent="0.3">
      <c r="B5101" s="613"/>
    </row>
    <row r="5102" spans="2:2" s="575" customFormat="1" x14ac:dyDescent="0.3">
      <c r="B5102" s="613"/>
    </row>
    <row r="5103" spans="2:2" s="575" customFormat="1" x14ac:dyDescent="0.3">
      <c r="B5103" s="613"/>
    </row>
    <row r="5104" spans="2:2" s="575" customFormat="1" x14ac:dyDescent="0.3">
      <c r="B5104" s="613"/>
    </row>
    <row r="5105" spans="2:2" s="575" customFormat="1" x14ac:dyDescent="0.3">
      <c r="B5105" s="613"/>
    </row>
    <row r="5106" spans="2:2" s="575" customFormat="1" x14ac:dyDescent="0.3">
      <c r="B5106" s="613"/>
    </row>
    <row r="5107" spans="2:2" s="575" customFormat="1" x14ac:dyDescent="0.3">
      <c r="B5107" s="613"/>
    </row>
    <row r="5108" spans="2:2" s="575" customFormat="1" x14ac:dyDescent="0.3">
      <c r="B5108" s="613"/>
    </row>
    <row r="5109" spans="2:2" s="575" customFormat="1" x14ac:dyDescent="0.3">
      <c r="B5109" s="613"/>
    </row>
    <row r="5110" spans="2:2" s="575" customFormat="1" x14ac:dyDescent="0.3">
      <c r="B5110" s="613"/>
    </row>
    <row r="5111" spans="2:2" s="575" customFormat="1" x14ac:dyDescent="0.3">
      <c r="B5111" s="613"/>
    </row>
    <row r="5112" spans="2:2" s="575" customFormat="1" x14ac:dyDescent="0.3">
      <c r="B5112" s="613"/>
    </row>
    <row r="5113" spans="2:2" s="575" customFormat="1" x14ac:dyDescent="0.3">
      <c r="B5113" s="613"/>
    </row>
    <row r="5114" spans="2:2" s="575" customFormat="1" x14ac:dyDescent="0.3">
      <c r="B5114" s="613"/>
    </row>
    <row r="5115" spans="2:2" s="575" customFormat="1" x14ac:dyDescent="0.3">
      <c r="B5115" s="613"/>
    </row>
    <row r="5116" spans="2:2" s="575" customFormat="1" x14ac:dyDescent="0.3">
      <c r="B5116" s="613"/>
    </row>
    <row r="5117" spans="2:2" s="575" customFormat="1" x14ac:dyDescent="0.3">
      <c r="B5117" s="613"/>
    </row>
    <row r="5118" spans="2:2" s="575" customFormat="1" x14ac:dyDescent="0.3">
      <c r="B5118" s="613"/>
    </row>
    <row r="5119" spans="2:2" s="575" customFormat="1" x14ac:dyDescent="0.3">
      <c r="B5119" s="613"/>
    </row>
    <row r="5120" spans="2:2" s="575" customFormat="1" x14ac:dyDescent="0.3">
      <c r="B5120" s="613"/>
    </row>
    <row r="5121" spans="2:2" s="575" customFormat="1" x14ac:dyDescent="0.3">
      <c r="B5121" s="613"/>
    </row>
    <row r="5122" spans="2:2" s="575" customFormat="1" x14ac:dyDescent="0.3">
      <c r="B5122" s="613"/>
    </row>
    <row r="5123" spans="2:2" s="575" customFormat="1" x14ac:dyDescent="0.3">
      <c r="B5123" s="613"/>
    </row>
    <row r="5124" spans="2:2" s="575" customFormat="1" x14ac:dyDescent="0.3">
      <c r="B5124" s="613"/>
    </row>
    <row r="5125" spans="2:2" s="575" customFormat="1" x14ac:dyDescent="0.3">
      <c r="B5125" s="613"/>
    </row>
    <row r="5126" spans="2:2" s="575" customFormat="1" x14ac:dyDescent="0.3">
      <c r="B5126" s="613"/>
    </row>
    <row r="5127" spans="2:2" s="575" customFormat="1" x14ac:dyDescent="0.3">
      <c r="B5127" s="613"/>
    </row>
    <row r="5128" spans="2:2" s="575" customFormat="1" x14ac:dyDescent="0.3">
      <c r="B5128" s="613"/>
    </row>
    <row r="5129" spans="2:2" s="575" customFormat="1" x14ac:dyDescent="0.3">
      <c r="B5129" s="613"/>
    </row>
    <row r="5130" spans="2:2" s="575" customFormat="1" x14ac:dyDescent="0.3">
      <c r="B5130" s="613"/>
    </row>
    <row r="5131" spans="2:2" s="575" customFormat="1" x14ac:dyDescent="0.3">
      <c r="B5131" s="613"/>
    </row>
    <row r="5132" spans="2:2" s="575" customFormat="1" x14ac:dyDescent="0.3">
      <c r="B5132" s="613"/>
    </row>
    <row r="5133" spans="2:2" s="575" customFormat="1" x14ac:dyDescent="0.3">
      <c r="B5133" s="613"/>
    </row>
    <row r="5134" spans="2:2" s="575" customFormat="1" x14ac:dyDescent="0.3">
      <c r="B5134" s="613"/>
    </row>
    <row r="5135" spans="2:2" s="575" customFormat="1" x14ac:dyDescent="0.3">
      <c r="B5135" s="613"/>
    </row>
    <row r="5136" spans="2:2" s="575" customFormat="1" x14ac:dyDescent="0.3">
      <c r="B5136" s="613"/>
    </row>
    <row r="5137" spans="2:2" s="575" customFormat="1" x14ac:dyDescent="0.3">
      <c r="B5137" s="613"/>
    </row>
    <row r="5138" spans="2:2" s="575" customFormat="1" x14ac:dyDescent="0.3">
      <c r="B5138" s="613"/>
    </row>
    <row r="5139" spans="2:2" s="575" customFormat="1" x14ac:dyDescent="0.3">
      <c r="B5139" s="613"/>
    </row>
    <row r="5140" spans="2:2" s="575" customFormat="1" x14ac:dyDescent="0.3">
      <c r="B5140" s="613"/>
    </row>
    <row r="5141" spans="2:2" s="575" customFormat="1" x14ac:dyDescent="0.3">
      <c r="B5141" s="613"/>
    </row>
    <row r="5142" spans="2:2" s="575" customFormat="1" x14ac:dyDescent="0.3">
      <c r="B5142" s="613"/>
    </row>
    <row r="5143" spans="2:2" s="575" customFormat="1" x14ac:dyDescent="0.3">
      <c r="B5143" s="613"/>
    </row>
    <row r="5144" spans="2:2" s="575" customFormat="1" x14ac:dyDescent="0.3">
      <c r="B5144" s="613"/>
    </row>
    <row r="5145" spans="2:2" s="575" customFormat="1" x14ac:dyDescent="0.3">
      <c r="B5145" s="613"/>
    </row>
    <row r="5146" spans="2:2" s="575" customFormat="1" x14ac:dyDescent="0.3">
      <c r="B5146" s="613"/>
    </row>
    <row r="5147" spans="2:2" s="575" customFormat="1" x14ac:dyDescent="0.3">
      <c r="B5147" s="613"/>
    </row>
    <row r="5148" spans="2:2" s="575" customFormat="1" x14ac:dyDescent="0.3">
      <c r="B5148" s="613"/>
    </row>
    <row r="5149" spans="2:2" s="575" customFormat="1" x14ac:dyDescent="0.3">
      <c r="B5149" s="613"/>
    </row>
    <row r="5150" spans="2:2" s="575" customFormat="1" x14ac:dyDescent="0.3">
      <c r="B5150" s="613"/>
    </row>
    <row r="5151" spans="2:2" s="575" customFormat="1" x14ac:dyDescent="0.3">
      <c r="B5151" s="613"/>
    </row>
    <row r="5152" spans="2:2" s="575" customFormat="1" x14ac:dyDescent="0.3">
      <c r="B5152" s="613"/>
    </row>
    <row r="5153" spans="2:2" s="575" customFormat="1" x14ac:dyDescent="0.3">
      <c r="B5153" s="613"/>
    </row>
    <row r="5154" spans="2:2" s="575" customFormat="1" x14ac:dyDescent="0.3">
      <c r="B5154" s="613"/>
    </row>
    <row r="5155" spans="2:2" s="575" customFormat="1" x14ac:dyDescent="0.3">
      <c r="B5155" s="613"/>
    </row>
    <row r="5156" spans="2:2" s="575" customFormat="1" x14ac:dyDescent="0.3">
      <c r="B5156" s="613"/>
    </row>
    <row r="5157" spans="2:2" s="575" customFormat="1" x14ac:dyDescent="0.3">
      <c r="B5157" s="613"/>
    </row>
    <row r="5158" spans="2:2" s="575" customFormat="1" x14ac:dyDescent="0.3">
      <c r="B5158" s="613"/>
    </row>
    <row r="5159" spans="2:2" s="575" customFormat="1" x14ac:dyDescent="0.3">
      <c r="B5159" s="613"/>
    </row>
    <row r="5160" spans="2:2" s="575" customFormat="1" x14ac:dyDescent="0.3">
      <c r="B5160" s="613"/>
    </row>
    <row r="5161" spans="2:2" s="575" customFormat="1" x14ac:dyDescent="0.3">
      <c r="B5161" s="613"/>
    </row>
    <row r="5162" spans="2:2" s="575" customFormat="1" x14ac:dyDescent="0.3">
      <c r="B5162" s="613"/>
    </row>
    <row r="5163" spans="2:2" s="575" customFormat="1" x14ac:dyDescent="0.3">
      <c r="B5163" s="613"/>
    </row>
    <row r="5164" spans="2:2" s="575" customFormat="1" x14ac:dyDescent="0.3">
      <c r="B5164" s="613"/>
    </row>
    <row r="5165" spans="2:2" s="575" customFormat="1" x14ac:dyDescent="0.3">
      <c r="B5165" s="613"/>
    </row>
    <row r="5166" spans="2:2" s="575" customFormat="1" x14ac:dyDescent="0.3">
      <c r="B5166" s="613"/>
    </row>
    <row r="5167" spans="2:2" s="575" customFormat="1" x14ac:dyDescent="0.3">
      <c r="B5167" s="613"/>
    </row>
    <row r="5168" spans="2:2" s="575" customFormat="1" x14ac:dyDescent="0.3">
      <c r="B5168" s="613"/>
    </row>
    <row r="5169" spans="2:2" s="575" customFormat="1" x14ac:dyDescent="0.3">
      <c r="B5169" s="613"/>
    </row>
    <row r="5170" spans="2:2" s="575" customFormat="1" x14ac:dyDescent="0.3">
      <c r="B5170" s="613"/>
    </row>
    <row r="5171" spans="2:2" s="575" customFormat="1" x14ac:dyDescent="0.3">
      <c r="B5171" s="613"/>
    </row>
    <row r="5172" spans="2:2" s="575" customFormat="1" x14ac:dyDescent="0.3">
      <c r="B5172" s="613"/>
    </row>
    <row r="5173" spans="2:2" s="575" customFormat="1" x14ac:dyDescent="0.3">
      <c r="B5173" s="613"/>
    </row>
    <row r="5174" spans="2:2" s="575" customFormat="1" x14ac:dyDescent="0.3">
      <c r="B5174" s="613"/>
    </row>
    <row r="5175" spans="2:2" s="575" customFormat="1" x14ac:dyDescent="0.3">
      <c r="B5175" s="613"/>
    </row>
    <row r="5176" spans="2:2" s="575" customFormat="1" x14ac:dyDescent="0.3">
      <c r="B5176" s="613"/>
    </row>
    <row r="5177" spans="2:2" s="575" customFormat="1" x14ac:dyDescent="0.3">
      <c r="B5177" s="613"/>
    </row>
    <row r="5178" spans="2:2" s="575" customFormat="1" x14ac:dyDescent="0.3">
      <c r="B5178" s="613"/>
    </row>
    <row r="5179" spans="2:2" s="575" customFormat="1" x14ac:dyDescent="0.3">
      <c r="B5179" s="613"/>
    </row>
    <row r="5180" spans="2:2" s="575" customFormat="1" x14ac:dyDescent="0.3">
      <c r="B5180" s="613"/>
    </row>
    <row r="5181" spans="2:2" s="575" customFormat="1" x14ac:dyDescent="0.3">
      <c r="B5181" s="613"/>
    </row>
    <row r="5182" spans="2:2" s="575" customFormat="1" x14ac:dyDescent="0.3">
      <c r="B5182" s="613"/>
    </row>
    <row r="5183" spans="2:2" s="575" customFormat="1" x14ac:dyDescent="0.3">
      <c r="B5183" s="613"/>
    </row>
    <row r="5184" spans="2:2" s="575" customFormat="1" x14ac:dyDescent="0.3">
      <c r="B5184" s="613"/>
    </row>
    <row r="5185" spans="2:2" s="575" customFormat="1" x14ac:dyDescent="0.3">
      <c r="B5185" s="613"/>
    </row>
    <row r="5186" spans="2:2" s="575" customFormat="1" x14ac:dyDescent="0.3">
      <c r="B5186" s="613"/>
    </row>
    <row r="5187" spans="2:2" s="575" customFormat="1" x14ac:dyDescent="0.3">
      <c r="B5187" s="613"/>
    </row>
    <row r="5188" spans="2:2" s="575" customFormat="1" x14ac:dyDescent="0.3">
      <c r="B5188" s="613"/>
    </row>
    <row r="5189" spans="2:2" s="575" customFormat="1" x14ac:dyDescent="0.3">
      <c r="B5189" s="613"/>
    </row>
    <row r="5190" spans="2:2" s="575" customFormat="1" x14ac:dyDescent="0.3">
      <c r="B5190" s="613"/>
    </row>
    <row r="5191" spans="2:2" s="575" customFormat="1" x14ac:dyDescent="0.3">
      <c r="B5191" s="613"/>
    </row>
    <row r="5192" spans="2:2" s="575" customFormat="1" x14ac:dyDescent="0.3">
      <c r="B5192" s="613"/>
    </row>
    <row r="5193" spans="2:2" s="575" customFormat="1" x14ac:dyDescent="0.3">
      <c r="B5193" s="613"/>
    </row>
    <row r="5194" spans="2:2" s="575" customFormat="1" x14ac:dyDescent="0.3">
      <c r="B5194" s="613"/>
    </row>
    <row r="5195" spans="2:2" s="575" customFormat="1" x14ac:dyDescent="0.3">
      <c r="B5195" s="613"/>
    </row>
    <row r="5196" spans="2:2" s="575" customFormat="1" x14ac:dyDescent="0.3">
      <c r="B5196" s="613"/>
    </row>
    <row r="5197" spans="2:2" s="575" customFormat="1" x14ac:dyDescent="0.3">
      <c r="B5197" s="613"/>
    </row>
    <row r="5198" spans="2:2" s="575" customFormat="1" x14ac:dyDescent="0.3">
      <c r="B5198" s="613"/>
    </row>
    <row r="5199" spans="2:2" s="575" customFormat="1" x14ac:dyDescent="0.3">
      <c r="B5199" s="613"/>
    </row>
    <row r="5200" spans="2:2" s="575" customFormat="1" x14ac:dyDescent="0.3">
      <c r="B5200" s="613"/>
    </row>
    <row r="5201" spans="2:2" s="575" customFormat="1" x14ac:dyDescent="0.3">
      <c r="B5201" s="613"/>
    </row>
    <row r="5202" spans="2:2" s="575" customFormat="1" x14ac:dyDescent="0.3">
      <c r="B5202" s="613"/>
    </row>
    <row r="5203" spans="2:2" s="575" customFormat="1" x14ac:dyDescent="0.3">
      <c r="B5203" s="613"/>
    </row>
    <row r="5204" spans="2:2" s="575" customFormat="1" x14ac:dyDescent="0.3">
      <c r="B5204" s="613"/>
    </row>
    <row r="5205" spans="2:2" s="575" customFormat="1" x14ac:dyDescent="0.3">
      <c r="B5205" s="613"/>
    </row>
    <row r="5206" spans="2:2" s="575" customFormat="1" x14ac:dyDescent="0.3">
      <c r="B5206" s="613"/>
    </row>
    <row r="5207" spans="2:2" s="575" customFormat="1" x14ac:dyDescent="0.3">
      <c r="B5207" s="613"/>
    </row>
    <row r="5208" spans="2:2" s="575" customFormat="1" x14ac:dyDescent="0.3">
      <c r="B5208" s="613"/>
    </row>
    <row r="5209" spans="2:2" s="575" customFormat="1" x14ac:dyDescent="0.3">
      <c r="B5209" s="613"/>
    </row>
    <row r="5210" spans="2:2" s="575" customFormat="1" x14ac:dyDescent="0.3">
      <c r="B5210" s="613"/>
    </row>
    <row r="5211" spans="2:2" s="575" customFormat="1" x14ac:dyDescent="0.3">
      <c r="B5211" s="613"/>
    </row>
    <row r="5212" spans="2:2" s="575" customFormat="1" x14ac:dyDescent="0.3">
      <c r="B5212" s="613"/>
    </row>
    <row r="5213" spans="2:2" s="575" customFormat="1" x14ac:dyDescent="0.3">
      <c r="B5213" s="613"/>
    </row>
    <row r="5214" spans="2:2" s="575" customFormat="1" x14ac:dyDescent="0.3">
      <c r="B5214" s="613"/>
    </row>
    <row r="5215" spans="2:2" s="575" customFormat="1" x14ac:dyDescent="0.3">
      <c r="B5215" s="613"/>
    </row>
    <row r="5216" spans="2:2" s="575" customFormat="1" x14ac:dyDescent="0.3">
      <c r="B5216" s="613"/>
    </row>
    <row r="5217" spans="2:2" s="575" customFormat="1" x14ac:dyDescent="0.3">
      <c r="B5217" s="613"/>
    </row>
    <row r="5218" spans="2:2" s="575" customFormat="1" x14ac:dyDescent="0.3">
      <c r="B5218" s="613"/>
    </row>
    <row r="5219" spans="2:2" s="575" customFormat="1" x14ac:dyDescent="0.3">
      <c r="B5219" s="613"/>
    </row>
    <row r="5220" spans="2:2" s="575" customFormat="1" x14ac:dyDescent="0.3">
      <c r="B5220" s="613"/>
    </row>
    <row r="5221" spans="2:2" s="575" customFormat="1" x14ac:dyDescent="0.3">
      <c r="B5221" s="613"/>
    </row>
    <row r="5222" spans="2:2" s="575" customFormat="1" x14ac:dyDescent="0.3">
      <c r="B5222" s="613"/>
    </row>
    <row r="5223" spans="2:2" s="575" customFormat="1" x14ac:dyDescent="0.3">
      <c r="B5223" s="613"/>
    </row>
    <row r="5224" spans="2:2" s="575" customFormat="1" x14ac:dyDescent="0.3">
      <c r="B5224" s="613"/>
    </row>
    <row r="5225" spans="2:2" s="575" customFormat="1" x14ac:dyDescent="0.3">
      <c r="B5225" s="613"/>
    </row>
    <row r="5226" spans="2:2" s="575" customFormat="1" x14ac:dyDescent="0.3">
      <c r="B5226" s="613"/>
    </row>
    <row r="5227" spans="2:2" s="575" customFormat="1" x14ac:dyDescent="0.3">
      <c r="B5227" s="613"/>
    </row>
    <row r="5228" spans="2:2" s="575" customFormat="1" x14ac:dyDescent="0.3">
      <c r="B5228" s="613"/>
    </row>
    <row r="5229" spans="2:2" s="575" customFormat="1" x14ac:dyDescent="0.3">
      <c r="B5229" s="613"/>
    </row>
    <row r="5230" spans="2:2" s="575" customFormat="1" x14ac:dyDescent="0.3">
      <c r="B5230" s="613"/>
    </row>
    <row r="5231" spans="2:2" s="575" customFormat="1" x14ac:dyDescent="0.3">
      <c r="B5231" s="613"/>
    </row>
    <row r="5232" spans="2:2" s="575" customFormat="1" x14ac:dyDescent="0.3">
      <c r="B5232" s="613"/>
    </row>
    <row r="5233" spans="2:2" s="575" customFormat="1" x14ac:dyDescent="0.3">
      <c r="B5233" s="613"/>
    </row>
    <row r="5234" spans="2:2" s="575" customFormat="1" x14ac:dyDescent="0.3">
      <c r="B5234" s="613"/>
    </row>
    <row r="5235" spans="2:2" s="575" customFormat="1" x14ac:dyDescent="0.3">
      <c r="B5235" s="613"/>
    </row>
    <row r="5236" spans="2:2" s="575" customFormat="1" x14ac:dyDescent="0.3">
      <c r="B5236" s="613"/>
    </row>
    <row r="5237" spans="2:2" s="575" customFormat="1" x14ac:dyDescent="0.3">
      <c r="B5237" s="613"/>
    </row>
    <row r="5238" spans="2:2" s="575" customFormat="1" x14ac:dyDescent="0.3">
      <c r="B5238" s="613"/>
    </row>
    <row r="5239" spans="2:2" s="575" customFormat="1" x14ac:dyDescent="0.3">
      <c r="B5239" s="613"/>
    </row>
    <row r="5240" spans="2:2" s="575" customFormat="1" x14ac:dyDescent="0.3">
      <c r="B5240" s="613"/>
    </row>
    <row r="5241" spans="2:2" s="575" customFormat="1" x14ac:dyDescent="0.3"/>
    <row r="5242" spans="2:2" s="575" customFormat="1" x14ac:dyDescent="0.3"/>
    <row r="5243" spans="2:2" s="575" customFormat="1" x14ac:dyDescent="0.3"/>
    <row r="5244" spans="2:2" s="575" customFormat="1" x14ac:dyDescent="0.3"/>
    <row r="5245" spans="2:2" s="575" customFormat="1" x14ac:dyDescent="0.3"/>
    <row r="5246" spans="2:2" s="575" customFormat="1" x14ac:dyDescent="0.3"/>
    <row r="5247" spans="2:2" s="575" customFormat="1" x14ac:dyDescent="0.3"/>
    <row r="5248" spans="2:2" s="575" customFormat="1" x14ac:dyDescent="0.3"/>
    <row r="5249" spans="2:2" s="575" customFormat="1" x14ac:dyDescent="0.3"/>
    <row r="5250" spans="2:2" s="575" customFormat="1" x14ac:dyDescent="0.3"/>
    <row r="5251" spans="2:2" s="575" customFormat="1" x14ac:dyDescent="0.3"/>
    <row r="5252" spans="2:2" s="575" customFormat="1" x14ac:dyDescent="0.3"/>
    <row r="5253" spans="2:2" s="575" customFormat="1" x14ac:dyDescent="0.3"/>
    <row r="5254" spans="2:2" s="575" customFormat="1" x14ac:dyDescent="0.3"/>
    <row r="5255" spans="2:2" s="575" customFormat="1" x14ac:dyDescent="0.3"/>
    <row r="5256" spans="2:2" s="575" customFormat="1" x14ac:dyDescent="0.3"/>
    <row r="5257" spans="2:2" s="575" customFormat="1" x14ac:dyDescent="0.3"/>
    <row r="5258" spans="2:2" s="575" customFormat="1" x14ac:dyDescent="0.3">
      <c r="B5258" s="613"/>
    </row>
    <row r="5259" spans="2:2" s="575" customFormat="1" x14ac:dyDescent="0.3">
      <c r="B5259" s="613"/>
    </row>
    <row r="5260" spans="2:2" s="575" customFormat="1" x14ac:dyDescent="0.3">
      <c r="B5260" s="613"/>
    </row>
    <row r="5261" spans="2:2" s="575" customFormat="1" x14ac:dyDescent="0.3">
      <c r="B5261" s="613"/>
    </row>
    <row r="5262" spans="2:2" s="575" customFormat="1" x14ac:dyDescent="0.3">
      <c r="B5262" s="613"/>
    </row>
    <row r="5263" spans="2:2" s="575" customFormat="1" x14ac:dyDescent="0.3">
      <c r="B5263" s="613"/>
    </row>
    <row r="5264" spans="2:2" s="575" customFormat="1" x14ac:dyDescent="0.3">
      <c r="B5264" s="613"/>
    </row>
    <row r="5265" spans="2:2" s="575" customFormat="1" x14ac:dyDescent="0.3">
      <c r="B5265" s="613"/>
    </row>
    <row r="5266" spans="2:2" s="575" customFormat="1" x14ac:dyDescent="0.3">
      <c r="B5266" s="613"/>
    </row>
    <row r="5267" spans="2:2" s="575" customFormat="1" x14ac:dyDescent="0.3">
      <c r="B5267" s="613"/>
    </row>
    <row r="5268" spans="2:2" s="575" customFormat="1" x14ac:dyDescent="0.3">
      <c r="B5268" s="613"/>
    </row>
    <row r="5269" spans="2:2" s="575" customFormat="1" x14ac:dyDescent="0.3">
      <c r="B5269" s="613"/>
    </row>
    <row r="5270" spans="2:2" s="575" customFormat="1" x14ac:dyDescent="0.3">
      <c r="B5270" s="613"/>
    </row>
    <row r="5271" spans="2:2" s="575" customFormat="1" x14ac:dyDescent="0.3">
      <c r="B5271" s="613"/>
    </row>
    <row r="5272" spans="2:2" s="575" customFormat="1" x14ac:dyDescent="0.3">
      <c r="B5272" s="613"/>
    </row>
    <row r="5273" spans="2:2" s="575" customFormat="1" x14ac:dyDescent="0.3">
      <c r="B5273" s="613"/>
    </row>
    <row r="5274" spans="2:2" s="575" customFormat="1" x14ac:dyDescent="0.3">
      <c r="B5274" s="613"/>
    </row>
    <row r="5275" spans="2:2" s="575" customFormat="1" x14ac:dyDescent="0.3">
      <c r="B5275" s="613"/>
    </row>
    <row r="5276" spans="2:2" s="575" customFormat="1" x14ac:dyDescent="0.3">
      <c r="B5276" s="613"/>
    </row>
    <row r="5277" spans="2:2" s="575" customFormat="1" x14ac:dyDescent="0.3">
      <c r="B5277" s="613"/>
    </row>
    <row r="5278" spans="2:2" s="575" customFormat="1" x14ac:dyDescent="0.3">
      <c r="B5278" s="613"/>
    </row>
    <row r="5279" spans="2:2" s="575" customFormat="1" x14ac:dyDescent="0.3">
      <c r="B5279" s="613"/>
    </row>
    <row r="5280" spans="2:2" s="575" customFormat="1" x14ac:dyDescent="0.3">
      <c r="B5280" s="613"/>
    </row>
    <row r="5281" spans="2:2" s="575" customFormat="1" x14ac:dyDescent="0.3">
      <c r="B5281" s="613"/>
    </row>
    <row r="5282" spans="2:2" s="575" customFormat="1" x14ac:dyDescent="0.3">
      <c r="B5282" s="613"/>
    </row>
    <row r="5283" spans="2:2" s="575" customFormat="1" x14ac:dyDescent="0.3">
      <c r="B5283" s="613"/>
    </row>
    <row r="5284" spans="2:2" s="575" customFormat="1" x14ac:dyDescent="0.3">
      <c r="B5284" s="613"/>
    </row>
    <row r="5285" spans="2:2" s="575" customFormat="1" x14ac:dyDescent="0.3">
      <c r="B5285" s="613"/>
    </row>
    <row r="5286" spans="2:2" s="575" customFormat="1" x14ac:dyDescent="0.3">
      <c r="B5286" s="613"/>
    </row>
    <row r="5287" spans="2:2" s="575" customFormat="1" x14ac:dyDescent="0.3">
      <c r="B5287" s="613"/>
    </row>
    <row r="5288" spans="2:2" s="575" customFormat="1" x14ac:dyDescent="0.3">
      <c r="B5288" s="613"/>
    </row>
    <row r="5289" spans="2:2" s="575" customFormat="1" x14ac:dyDescent="0.3">
      <c r="B5289" s="613"/>
    </row>
    <row r="5290" spans="2:2" s="575" customFormat="1" x14ac:dyDescent="0.3">
      <c r="B5290" s="613"/>
    </row>
    <row r="5291" spans="2:2" s="575" customFormat="1" x14ac:dyDescent="0.3">
      <c r="B5291" s="613"/>
    </row>
    <row r="5292" spans="2:2" s="575" customFormat="1" x14ac:dyDescent="0.3">
      <c r="B5292" s="613"/>
    </row>
    <row r="5293" spans="2:2" s="575" customFormat="1" x14ac:dyDescent="0.3">
      <c r="B5293" s="613"/>
    </row>
    <row r="5294" spans="2:2" s="575" customFormat="1" x14ac:dyDescent="0.3">
      <c r="B5294" s="613"/>
    </row>
    <row r="5295" spans="2:2" s="575" customFormat="1" x14ac:dyDescent="0.3">
      <c r="B5295" s="613"/>
    </row>
    <row r="5296" spans="2:2" s="575" customFormat="1" x14ac:dyDescent="0.3">
      <c r="B5296" s="613"/>
    </row>
    <row r="5297" spans="2:2" s="575" customFormat="1" x14ac:dyDescent="0.3">
      <c r="B5297" s="613"/>
    </row>
    <row r="5298" spans="2:2" s="575" customFormat="1" x14ac:dyDescent="0.3">
      <c r="B5298" s="613"/>
    </row>
    <row r="5299" spans="2:2" s="575" customFormat="1" x14ac:dyDescent="0.3">
      <c r="B5299" s="613"/>
    </row>
    <row r="5300" spans="2:2" s="575" customFormat="1" x14ac:dyDescent="0.3">
      <c r="B5300" s="613"/>
    </row>
    <row r="5301" spans="2:2" s="575" customFormat="1" x14ac:dyDescent="0.3">
      <c r="B5301" s="613"/>
    </row>
    <row r="5302" spans="2:2" s="575" customFormat="1" x14ac:dyDescent="0.3">
      <c r="B5302" s="613"/>
    </row>
    <row r="5303" spans="2:2" s="575" customFormat="1" x14ac:dyDescent="0.3">
      <c r="B5303" s="613"/>
    </row>
    <row r="5304" spans="2:2" s="575" customFormat="1" x14ac:dyDescent="0.3">
      <c r="B5304" s="613"/>
    </row>
    <row r="5305" spans="2:2" s="575" customFormat="1" x14ac:dyDescent="0.3">
      <c r="B5305" s="613"/>
    </row>
    <row r="5306" spans="2:2" s="575" customFormat="1" x14ac:dyDescent="0.3">
      <c r="B5306" s="613"/>
    </row>
    <row r="5307" spans="2:2" s="575" customFormat="1" x14ac:dyDescent="0.3">
      <c r="B5307" s="613"/>
    </row>
    <row r="5308" spans="2:2" s="575" customFormat="1" x14ac:dyDescent="0.3">
      <c r="B5308" s="613"/>
    </row>
    <row r="5309" spans="2:2" s="575" customFormat="1" x14ac:dyDescent="0.3">
      <c r="B5309" s="613"/>
    </row>
    <row r="5310" spans="2:2" s="575" customFormat="1" x14ac:dyDescent="0.3">
      <c r="B5310" s="613"/>
    </row>
    <row r="5311" spans="2:2" s="575" customFormat="1" x14ac:dyDescent="0.3">
      <c r="B5311" s="613"/>
    </row>
    <row r="5312" spans="2:2" s="575" customFormat="1" x14ac:dyDescent="0.3">
      <c r="B5312" s="613"/>
    </row>
    <row r="5313" spans="2:2" s="575" customFormat="1" x14ac:dyDescent="0.3">
      <c r="B5313" s="613"/>
    </row>
    <row r="5314" spans="2:2" s="575" customFormat="1" x14ac:dyDescent="0.3">
      <c r="B5314" s="613"/>
    </row>
    <row r="5315" spans="2:2" s="575" customFormat="1" x14ac:dyDescent="0.3">
      <c r="B5315" s="613"/>
    </row>
    <row r="5316" spans="2:2" s="575" customFormat="1" x14ac:dyDescent="0.3">
      <c r="B5316" s="613"/>
    </row>
    <row r="5317" spans="2:2" s="575" customFormat="1" x14ac:dyDescent="0.3">
      <c r="B5317" s="613"/>
    </row>
    <row r="5318" spans="2:2" s="575" customFormat="1" x14ac:dyDescent="0.3">
      <c r="B5318" s="613"/>
    </row>
    <row r="5319" spans="2:2" s="575" customFormat="1" x14ac:dyDescent="0.3">
      <c r="B5319" s="613"/>
    </row>
    <row r="5320" spans="2:2" s="575" customFormat="1" x14ac:dyDescent="0.3">
      <c r="B5320" s="613"/>
    </row>
    <row r="5321" spans="2:2" s="575" customFormat="1" x14ac:dyDescent="0.3">
      <c r="B5321" s="613"/>
    </row>
    <row r="5322" spans="2:2" s="575" customFormat="1" x14ac:dyDescent="0.3">
      <c r="B5322" s="613"/>
    </row>
    <row r="5323" spans="2:2" s="575" customFormat="1" x14ac:dyDescent="0.3">
      <c r="B5323" s="613"/>
    </row>
    <row r="5324" spans="2:2" s="575" customFormat="1" x14ac:dyDescent="0.3">
      <c r="B5324" s="613"/>
    </row>
    <row r="5325" spans="2:2" s="575" customFormat="1" x14ac:dyDescent="0.3">
      <c r="B5325" s="613"/>
    </row>
    <row r="5326" spans="2:2" s="575" customFormat="1" x14ac:dyDescent="0.3">
      <c r="B5326" s="613"/>
    </row>
    <row r="5327" spans="2:2" s="575" customFormat="1" x14ac:dyDescent="0.3">
      <c r="B5327" s="613"/>
    </row>
    <row r="5328" spans="2:2" s="575" customFormat="1" x14ac:dyDescent="0.3">
      <c r="B5328" s="613"/>
    </row>
    <row r="5329" spans="2:2" s="575" customFormat="1" x14ac:dyDescent="0.3">
      <c r="B5329" s="613"/>
    </row>
    <row r="5330" spans="2:2" s="575" customFormat="1" x14ac:dyDescent="0.3">
      <c r="B5330" s="613"/>
    </row>
    <row r="5331" spans="2:2" s="575" customFormat="1" x14ac:dyDescent="0.3">
      <c r="B5331" s="613"/>
    </row>
    <row r="5332" spans="2:2" s="575" customFormat="1" x14ac:dyDescent="0.3">
      <c r="B5332" s="613"/>
    </row>
    <row r="5333" spans="2:2" s="575" customFormat="1" x14ac:dyDescent="0.3">
      <c r="B5333" s="613"/>
    </row>
    <row r="5334" spans="2:2" s="575" customFormat="1" x14ac:dyDescent="0.3">
      <c r="B5334" s="613"/>
    </row>
    <row r="5335" spans="2:2" s="575" customFormat="1" x14ac:dyDescent="0.3">
      <c r="B5335" s="613"/>
    </row>
    <row r="5336" spans="2:2" s="575" customFormat="1" x14ac:dyDescent="0.3">
      <c r="B5336" s="613"/>
    </row>
    <row r="5337" spans="2:2" s="575" customFormat="1" x14ac:dyDescent="0.3">
      <c r="B5337" s="613"/>
    </row>
    <row r="5338" spans="2:2" s="575" customFormat="1" x14ac:dyDescent="0.3">
      <c r="B5338" s="613"/>
    </row>
    <row r="5339" spans="2:2" s="575" customFormat="1" x14ac:dyDescent="0.3">
      <c r="B5339" s="613"/>
    </row>
    <row r="5340" spans="2:2" s="575" customFormat="1" x14ac:dyDescent="0.3">
      <c r="B5340" s="613"/>
    </row>
    <row r="5341" spans="2:2" s="575" customFormat="1" x14ac:dyDescent="0.3">
      <c r="B5341" s="613"/>
    </row>
    <row r="5342" spans="2:2" s="575" customFormat="1" x14ac:dyDescent="0.3">
      <c r="B5342" s="613"/>
    </row>
    <row r="5343" spans="2:2" s="575" customFormat="1" x14ac:dyDescent="0.3">
      <c r="B5343" s="613"/>
    </row>
    <row r="5344" spans="2:2" s="575" customFormat="1" x14ac:dyDescent="0.3">
      <c r="B5344" s="613"/>
    </row>
    <row r="5345" spans="2:2" s="575" customFormat="1" x14ac:dyDescent="0.3">
      <c r="B5345" s="613"/>
    </row>
    <row r="5346" spans="2:2" s="575" customFormat="1" x14ac:dyDescent="0.3">
      <c r="B5346" s="613"/>
    </row>
    <row r="5347" spans="2:2" s="575" customFormat="1" x14ac:dyDescent="0.3">
      <c r="B5347" s="613"/>
    </row>
    <row r="5348" spans="2:2" s="575" customFormat="1" x14ac:dyDescent="0.3">
      <c r="B5348" s="613"/>
    </row>
    <row r="5349" spans="2:2" s="575" customFormat="1" x14ac:dyDescent="0.3">
      <c r="B5349" s="613"/>
    </row>
    <row r="5350" spans="2:2" s="575" customFormat="1" x14ac:dyDescent="0.3">
      <c r="B5350" s="613"/>
    </row>
    <row r="5351" spans="2:2" s="575" customFormat="1" x14ac:dyDescent="0.3">
      <c r="B5351" s="613"/>
    </row>
    <row r="5352" spans="2:2" s="575" customFormat="1" x14ac:dyDescent="0.3">
      <c r="B5352" s="613"/>
    </row>
    <row r="5353" spans="2:2" s="575" customFormat="1" x14ac:dyDescent="0.3">
      <c r="B5353" s="613"/>
    </row>
    <row r="5354" spans="2:2" s="575" customFormat="1" x14ac:dyDescent="0.3">
      <c r="B5354" s="613"/>
    </row>
    <row r="5355" spans="2:2" s="575" customFormat="1" x14ac:dyDescent="0.3">
      <c r="B5355" s="613"/>
    </row>
    <row r="5356" spans="2:2" s="575" customFormat="1" x14ac:dyDescent="0.3">
      <c r="B5356" s="613"/>
    </row>
    <row r="5357" spans="2:2" s="575" customFormat="1" x14ac:dyDescent="0.3">
      <c r="B5357" s="613"/>
    </row>
    <row r="5358" spans="2:2" s="575" customFormat="1" x14ac:dyDescent="0.3">
      <c r="B5358" s="613"/>
    </row>
    <row r="5359" spans="2:2" s="575" customFormat="1" x14ac:dyDescent="0.3">
      <c r="B5359" s="613"/>
    </row>
    <row r="5360" spans="2:2" s="575" customFormat="1" x14ac:dyDescent="0.3">
      <c r="B5360" s="613"/>
    </row>
    <row r="5361" spans="2:2" s="575" customFormat="1" x14ac:dyDescent="0.3">
      <c r="B5361" s="613"/>
    </row>
    <row r="5362" spans="2:2" s="575" customFormat="1" x14ac:dyDescent="0.3">
      <c r="B5362" s="613"/>
    </row>
    <row r="5363" spans="2:2" s="575" customFormat="1" x14ac:dyDescent="0.3">
      <c r="B5363" s="613"/>
    </row>
    <row r="5364" spans="2:2" s="575" customFormat="1" x14ac:dyDescent="0.3">
      <c r="B5364" s="613"/>
    </row>
    <row r="5365" spans="2:2" s="575" customFormat="1" x14ac:dyDescent="0.3">
      <c r="B5365" s="613"/>
    </row>
    <row r="5366" spans="2:2" s="575" customFormat="1" x14ac:dyDescent="0.3">
      <c r="B5366" s="613"/>
    </row>
    <row r="5367" spans="2:2" s="575" customFormat="1" x14ac:dyDescent="0.3">
      <c r="B5367" s="613"/>
    </row>
    <row r="5368" spans="2:2" s="575" customFormat="1" x14ac:dyDescent="0.3">
      <c r="B5368" s="613"/>
    </row>
    <row r="5369" spans="2:2" s="575" customFormat="1" x14ac:dyDescent="0.3">
      <c r="B5369" s="613"/>
    </row>
    <row r="5370" spans="2:2" s="575" customFormat="1" x14ac:dyDescent="0.3">
      <c r="B5370" s="613"/>
    </row>
    <row r="5371" spans="2:2" s="575" customFormat="1" x14ac:dyDescent="0.3">
      <c r="B5371" s="613"/>
    </row>
    <row r="5372" spans="2:2" s="575" customFormat="1" x14ac:dyDescent="0.3">
      <c r="B5372" s="613"/>
    </row>
    <row r="5373" spans="2:2" s="575" customFormat="1" x14ac:dyDescent="0.3">
      <c r="B5373" s="613"/>
    </row>
    <row r="5374" spans="2:2" s="575" customFormat="1" x14ac:dyDescent="0.3">
      <c r="B5374" s="613"/>
    </row>
    <row r="5375" spans="2:2" s="575" customFormat="1" x14ac:dyDescent="0.3">
      <c r="B5375" s="613"/>
    </row>
    <row r="5376" spans="2:2" s="575" customFormat="1" x14ac:dyDescent="0.3">
      <c r="B5376" s="613"/>
    </row>
    <row r="5377" spans="2:2" s="575" customFormat="1" x14ac:dyDescent="0.3">
      <c r="B5377" s="613"/>
    </row>
    <row r="5378" spans="2:2" s="575" customFormat="1" x14ac:dyDescent="0.3">
      <c r="B5378" s="613"/>
    </row>
    <row r="5379" spans="2:2" s="575" customFormat="1" x14ac:dyDescent="0.3">
      <c r="B5379" s="613"/>
    </row>
    <row r="5380" spans="2:2" s="575" customFormat="1" x14ac:dyDescent="0.3">
      <c r="B5380" s="613"/>
    </row>
    <row r="5381" spans="2:2" s="575" customFormat="1" x14ac:dyDescent="0.3">
      <c r="B5381" s="613"/>
    </row>
    <row r="5382" spans="2:2" s="575" customFormat="1" x14ac:dyDescent="0.3">
      <c r="B5382" s="613"/>
    </row>
    <row r="5383" spans="2:2" s="575" customFormat="1" x14ac:dyDescent="0.3">
      <c r="B5383" s="613"/>
    </row>
    <row r="5384" spans="2:2" s="575" customFormat="1" x14ac:dyDescent="0.3">
      <c r="B5384" s="613"/>
    </row>
    <row r="5385" spans="2:2" s="575" customFormat="1" x14ac:dyDescent="0.3">
      <c r="B5385" s="613"/>
    </row>
    <row r="5386" spans="2:2" s="575" customFormat="1" x14ac:dyDescent="0.3">
      <c r="B5386" s="613"/>
    </row>
    <row r="5387" spans="2:2" s="575" customFormat="1" x14ac:dyDescent="0.3">
      <c r="B5387" s="613"/>
    </row>
    <row r="5388" spans="2:2" s="575" customFormat="1" x14ac:dyDescent="0.3">
      <c r="B5388" s="613"/>
    </row>
    <row r="5389" spans="2:2" s="575" customFormat="1" x14ac:dyDescent="0.3">
      <c r="B5389" s="613"/>
    </row>
    <row r="5390" spans="2:2" s="575" customFormat="1" x14ac:dyDescent="0.3">
      <c r="B5390" s="613"/>
    </row>
    <row r="5391" spans="2:2" s="575" customFormat="1" x14ac:dyDescent="0.3">
      <c r="B5391" s="613"/>
    </row>
    <row r="5392" spans="2:2" s="575" customFormat="1" x14ac:dyDescent="0.3">
      <c r="B5392" s="613"/>
    </row>
    <row r="5393" spans="2:2" s="575" customFormat="1" x14ac:dyDescent="0.3">
      <c r="B5393" s="613"/>
    </row>
    <row r="5394" spans="2:2" s="575" customFormat="1" x14ac:dyDescent="0.3">
      <c r="B5394" s="613"/>
    </row>
    <row r="5395" spans="2:2" s="575" customFormat="1" x14ac:dyDescent="0.3">
      <c r="B5395" s="613"/>
    </row>
    <row r="5396" spans="2:2" s="575" customFormat="1" x14ac:dyDescent="0.3">
      <c r="B5396" s="613"/>
    </row>
    <row r="5397" spans="2:2" s="575" customFormat="1" x14ac:dyDescent="0.3">
      <c r="B5397" s="613"/>
    </row>
    <row r="5398" spans="2:2" s="575" customFormat="1" x14ac:dyDescent="0.3">
      <c r="B5398" s="613"/>
    </row>
    <row r="5399" spans="2:2" s="575" customFormat="1" x14ac:dyDescent="0.3">
      <c r="B5399" s="613"/>
    </row>
    <row r="5400" spans="2:2" s="575" customFormat="1" x14ac:dyDescent="0.3">
      <c r="B5400" s="613"/>
    </row>
    <row r="5401" spans="2:2" s="575" customFormat="1" x14ac:dyDescent="0.3">
      <c r="B5401" s="613"/>
    </row>
    <row r="5402" spans="2:2" s="575" customFormat="1" x14ac:dyDescent="0.3">
      <c r="B5402" s="613"/>
    </row>
    <row r="5403" spans="2:2" s="575" customFormat="1" x14ac:dyDescent="0.3">
      <c r="B5403" s="613"/>
    </row>
    <row r="5404" spans="2:2" s="575" customFormat="1" x14ac:dyDescent="0.3">
      <c r="B5404" s="613"/>
    </row>
    <row r="5405" spans="2:2" s="575" customFormat="1" x14ac:dyDescent="0.3">
      <c r="B5405" s="613"/>
    </row>
    <row r="5406" spans="2:2" s="575" customFormat="1" x14ac:dyDescent="0.3">
      <c r="B5406" s="613"/>
    </row>
    <row r="5407" spans="2:2" s="575" customFormat="1" x14ac:dyDescent="0.3">
      <c r="B5407" s="613"/>
    </row>
    <row r="5408" spans="2:2" s="575" customFormat="1" x14ac:dyDescent="0.3">
      <c r="B5408" s="613"/>
    </row>
    <row r="5409" spans="2:2" s="575" customFormat="1" x14ac:dyDescent="0.3">
      <c r="B5409" s="613"/>
    </row>
    <row r="5410" spans="2:2" s="575" customFormat="1" x14ac:dyDescent="0.3">
      <c r="B5410" s="613"/>
    </row>
    <row r="5411" spans="2:2" s="575" customFormat="1" x14ac:dyDescent="0.3">
      <c r="B5411" s="613"/>
    </row>
    <row r="5412" spans="2:2" s="575" customFormat="1" x14ac:dyDescent="0.3">
      <c r="B5412" s="613"/>
    </row>
    <row r="5413" spans="2:2" s="575" customFormat="1" x14ac:dyDescent="0.3">
      <c r="B5413" s="613"/>
    </row>
    <row r="5414" spans="2:2" s="575" customFormat="1" x14ac:dyDescent="0.3">
      <c r="B5414" s="613"/>
    </row>
    <row r="5415" spans="2:2" s="575" customFormat="1" x14ac:dyDescent="0.3">
      <c r="B5415" s="613"/>
    </row>
    <row r="5416" spans="2:2" s="575" customFormat="1" x14ac:dyDescent="0.3">
      <c r="B5416" s="613"/>
    </row>
    <row r="5417" spans="2:2" s="575" customFormat="1" x14ac:dyDescent="0.3">
      <c r="B5417" s="613"/>
    </row>
    <row r="5418" spans="2:2" s="575" customFormat="1" x14ac:dyDescent="0.3">
      <c r="B5418" s="613"/>
    </row>
    <row r="5419" spans="2:2" s="575" customFormat="1" x14ac:dyDescent="0.3">
      <c r="B5419" s="613"/>
    </row>
    <row r="5420" spans="2:2" s="575" customFormat="1" x14ac:dyDescent="0.3">
      <c r="B5420" s="613"/>
    </row>
    <row r="5421" spans="2:2" s="575" customFormat="1" x14ac:dyDescent="0.3">
      <c r="B5421" s="613"/>
    </row>
    <row r="5422" spans="2:2" s="575" customFormat="1" x14ac:dyDescent="0.3">
      <c r="B5422" s="613"/>
    </row>
    <row r="5423" spans="2:2" s="575" customFormat="1" x14ac:dyDescent="0.3">
      <c r="B5423" s="613"/>
    </row>
    <row r="5424" spans="2:2" s="575" customFormat="1" x14ac:dyDescent="0.3">
      <c r="B5424" s="613"/>
    </row>
    <row r="5425" spans="2:2" s="575" customFormat="1" x14ac:dyDescent="0.3">
      <c r="B5425" s="613"/>
    </row>
    <row r="5426" spans="2:2" s="575" customFormat="1" x14ac:dyDescent="0.3">
      <c r="B5426" s="613"/>
    </row>
    <row r="5427" spans="2:2" s="575" customFormat="1" x14ac:dyDescent="0.3">
      <c r="B5427" s="613"/>
    </row>
    <row r="5428" spans="2:2" s="575" customFormat="1" x14ac:dyDescent="0.3">
      <c r="B5428" s="613"/>
    </row>
    <row r="5429" spans="2:2" s="575" customFormat="1" x14ac:dyDescent="0.3">
      <c r="B5429" s="613"/>
    </row>
    <row r="5430" spans="2:2" s="575" customFormat="1" x14ac:dyDescent="0.3">
      <c r="B5430" s="613"/>
    </row>
    <row r="5431" spans="2:2" s="575" customFormat="1" x14ac:dyDescent="0.3">
      <c r="B5431" s="613"/>
    </row>
    <row r="5432" spans="2:2" s="575" customFormat="1" x14ac:dyDescent="0.3">
      <c r="B5432" s="613"/>
    </row>
    <row r="5433" spans="2:2" s="575" customFormat="1" x14ac:dyDescent="0.3">
      <c r="B5433" s="613"/>
    </row>
    <row r="5434" spans="2:2" s="575" customFormat="1" x14ac:dyDescent="0.3">
      <c r="B5434" s="613"/>
    </row>
    <row r="5435" spans="2:2" s="575" customFormat="1" x14ac:dyDescent="0.3">
      <c r="B5435" s="613"/>
    </row>
    <row r="5436" spans="2:2" s="575" customFormat="1" x14ac:dyDescent="0.3">
      <c r="B5436" s="613"/>
    </row>
    <row r="5437" spans="2:2" s="575" customFormat="1" x14ac:dyDescent="0.3">
      <c r="B5437" s="613"/>
    </row>
    <row r="5438" spans="2:2" s="575" customFormat="1" x14ac:dyDescent="0.3">
      <c r="B5438" s="613"/>
    </row>
    <row r="5439" spans="2:2" s="575" customFormat="1" x14ac:dyDescent="0.3">
      <c r="B5439" s="613"/>
    </row>
    <row r="5440" spans="2:2" s="575" customFormat="1" x14ac:dyDescent="0.3">
      <c r="B5440" s="613"/>
    </row>
    <row r="5441" spans="2:2" s="575" customFormat="1" x14ac:dyDescent="0.3">
      <c r="B5441" s="613"/>
    </row>
    <row r="5442" spans="2:2" s="575" customFormat="1" x14ac:dyDescent="0.3">
      <c r="B5442" s="613"/>
    </row>
    <row r="5443" spans="2:2" s="575" customFormat="1" x14ac:dyDescent="0.3">
      <c r="B5443" s="613"/>
    </row>
    <row r="5444" spans="2:2" s="575" customFormat="1" x14ac:dyDescent="0.3">
      <c r="B5444" s="613"/>
    </row>
    <row r="5445" spans="2:2" s="575" customFormat="1" x14ac:dyDescent="0.3">
      <c r="B5445" s="613"/>
    </row>
    <row r="5446" spans="2:2" s="575" customFormat="1" x14ac:dyDescent="0.3">
      <c r="B5446" s="613"/>
    </row>
    <row r="5447" spans="2:2" s="575" customFormat="1" x14ac:dyDescent="0.3">
      <c r="B5447" s="613"/>
    </row>
    <row r="5448" spans="2:2" s="575" customFormat="1" x14ac:dyDescent="0.3">
      <c r="B5448" s="613"/>
    </row>
    <row r="5449" spans="2:2" s="575" customFormat="1" x14ac:dyDescent="0.3">
      <c r="B5449" s="613"/>
    </row>
    <row r="5450" spans="2:2" s="575" customFormat="1" x14ac:dyDescent="0.3">
      <c r="B5450" s="613"/>
    </row>
    <row r="5451" spans="2:2" s="575" customFormat="1" x14ac:dyDescent="0.3">
      <c r="B5451" s="613"/>
    </row>
    <row r="5452" spans="2:2" s="575" customFormat="1" x14ac:dyDescent="0.3">
      <c r="B5452" s="613"/>
    </row>
    <row r="5453" spans="2:2" s="575" customFormat="1" x14ac:dyDescent="0.3">
      <c r="B5453" s="613"/>
    </row>
    <row r="5454" spans="2:2" s="575" customFormat="1" x14ac:dyDescent="0.3">
      <c r="B5454" s="613"/>
    </row>
    <row r="5455" spans="2:2" s="575" customFormat="1" x14ac:dyDescent="0.3">
      <c r="B5455" s="613"/>
    </row>
    <row r="5456" spans="2:2" s="575" customFormat="1" x14ac:dyDescent="0.3">
      <c r="B5456" s="613"/>
    </row>
    <row r="5457" spans="2:2" s="575" customFormat="1" x14ac:dyDescent="0.3">
      <c r="B5457" s="613"/>
    </row>
    <row r="5458" spans="2:2" s="575" customFormat="1" x14ac:dyDescent="0.3">
      <c r="B5458" s="613"/>
    </row>
    <row r="5459" spans="2:2" s="575" customFormat="1" x14ac:dyDescent="0.3">
      <c r="B5459" s="613"/>
    </row>
    <row r="5460" spans="2:2" s="575" customFormat="1" x14ac:dyDescent="0.3">
      <c r="B5460" s="613"/>
    </row>
    <row r="5461" spans="2:2" s="575" customFormat="1" x14ac:dyDescent="0.3">
      <c r="B5461" s="613"/>
    </row>
    <row r="5462" spans="2:2" s="575" customFormat="1" x14ac:dyDescent="0.3">
      <c r="B5462" s="613"/>
    </row>
    <row r="5463" spans="2:2" s="575" customFormat="1" x14ac:dyDescent="0.3">
      <c r="B5463" s="613"/>
    </row>
    <row r="5464" spans="2:2" s="575" customFormat="1" x14ac:dyDescent="0.3">
      <c r="B5464" s="613"/>
    </row>
    <row r="5465" spans="2:2" s="575" customFormat="1" x14ac:dyDescent="0.3">
      <c r="B5465" s="613"/>
    </row>
    <row r="5466" spans="2:2" s="575" customFormat="1" x14ac:dyDescent="0.3">
      <c r="B5466" s="613"/>
    </row>
    <row r="5467" spans="2:2" s="575" customFormat="1" x14ac:dyDescent="0.3">
      <c r="B5467" s="613"/>
    </row>
    <row r="5468" spans="2:2" s="575" customFormat="1" x14ac:dyDescent="0.3">
      <c r="B5468" s="613"/>
    </row>
    <row r="5469" spans="2:2" s="575" customFormat="1" x14ac:dyDescent="0.3">
      <c r="B5469" s="613"/>
    </row>
    <row r="5470" spans="2:2" s="575" customFormat="1" x14ac:dyDescent="0.3">
      <c r="B5470" s="613"/>
    </row>
    <row r="5471" spans="2:2" s="575" customFormat="1" x14ac:dyDescent="0.3">
      <c r="B5471" s="613"/>
    </row>
    <row r="5472" spans="2:2" s="575" customFormat="1" x14ac:dyDescent="0.3">
      <c r="B5472" s="613"/>
    </row>
    <row r="5473" spans="2:2" s="575" customFormat="1" x14ac:dyDescent="0.3">
      <c r="B5473" s="613"/>
    </row>
    <row r="5474" spans="2:2" s="575" customFormat="1" x14ac:dyDescent="0.3">
      <c r="B5474" s="613"/>
    </row>
    <row r="5475" spans="2:2" s="575" customFormat="1" x14ac:dyDescent="0.3">
      <c r="B5475" s="613"/>
    </row>
    <row r="5476" spans="2:2" s="575" customFormat="1" x14ac:dyDescent="0.3">
      <c r="B5476" s="613"/>
    </row>
    <row r="5477" spans="2:2" s="575" customFormat="1" x14ac:dyDescent="0.3">
      <c r="B5477" s="613"/>
    </row>
    <row r="5478" spans="2:2" s="575" customFormat="1" x14ac:dyDescent="0.3">
      <c r="B5478" s="613"/>
    </row>
    <row r="5479" spans="2:2" s="575" customFormat="1" x14ac:dyDescent="0.3">
      <c r="B5479" s="613"/>
    </row>
    <row r="5480" spans="2:2" s="575" customFormat="1" x14ac:dyDescent="0.3">
      <c r="B5480" s="613"/>
    </row>
    <row r="5481" spans="2:2" s="575" customFormat="1" x14ac:dyDescent="0.3">
      <c r="B5481" s="613"/>
    </row>
    <row r="5482" spans="2:2" s="575" customFormat="1" x14ac:dyDescent="0.3">
      <c r="B5482" s="613"/>
    </row>
    <row r="5483" spans="2:2" s="575" customFormat="1" x14ac:dyDescent="0.3">
      <c r="B5483" s="613"/>
    </row>
    <row r="5484" spans="2:2" s="575" customFormat="1" x14ac:dyDescent="0.3">
      <c r="B5484" s="613"/>
    </row>
    <row r="5485" spans="2:2" s="575" customFormat="1" x14ac:dyDescent="0.3">
      <c r="B5485" s="613"/>
    </row>
    <row r="5486" spans="2:2" s="575" customFormat="1" x14ac:dyDescent="0.3">
      <c r="B5486" s="613"/>
    </row>
    <row r="5487" spans="2:2" s="575" customFormat="1" x14ac:dyDescent="0.3">
      <c r="B5487" s="613"/>
    </row>
    <row r="5488" spans="2:2" s="575" customFormat="1" x14ac:dyDescent="0.3">
      <c r="B5488" s="613"/>
    </row>
    <row r="5489" spans="2:2" s="575" customFormat="1" x14ac:dyDescent="0.3">
      <c r="B5489" s="613"/>
    </row>
    <row r="5490" spans="2:2" s="575" customFormat="1" x14ac:dyDescent="0.3">
      <c r="B5490" s="613"/>
    </row>
    <row r="5491" spans="2:2" s="575" customFormat="1" x14ac:dyDescent="0.3">
      <c r="B5491" s="613"/>
    </row>
    <row r="5492" spans="2:2" s="575" customFormat="1" x14ac:dyDescent="0.3">
      <c r="B5492" s="613"/>
    </row>
    <row r="5493" spans="2:2" s="575" customFormat="1" x14ac:dyDescent="0.3">
      <c r="B5493" s="613"/>
    </row>
    <row r="5494" spans="2:2" s="575" customFormat="1" x14ac:dyDescent="0.3">
      <c r="B5494" s="613"/>
    </row>
    <row r="5495" spans="2:2" s="575" customFormat="1" x14ac:dyDescent="0.3">
      <c r="B5495" s="613"/>
    </row>
    <row r="5496" spans="2:2" s="575" customFormat="1" x14ac:dyDescent="0.3">
      <c r="B5496" s="613"/>
    </row>
    <row r="5497" spans="2:2" s="575" customFormat="1" x14ac:dyDescent="0.3">
      <c r="B5497" s="613"/>
    </row>
    <row r="5498" spans="2:2" s="575" customFormat="1" x14ac:dyDescent="0.3">
      <c r="B5498" s="613"/>
    </row>
    <row r="5499" spans="2:2" s="575" customFormat="1" x14ac:dyDescent="0.3">
      <c r="B5499" s="613"/>
    </row>
    <row r="5500" spans="2:2" s="575" customFormat="1" x14ac:dyDescent="0.3">
      <c r="B5500" s="613"/>
    </row>
    <row r="5501" spans="2:2" s="575" customFormat="1" x14ac:dyDescent="0.3">
      <c r="B5501" s="613"/>
    </row>
    <row r="5502" spans="2:2" s="575" customFormat="1" x14ac:dyDescent="0.3">
      <c r="B5502" s="613"/>
    </row>
    <row r="5503" spans="2:2" s="575" customFormat="1" x14ac:dyDescent="0.3">
      <c r="B5503" s="613"/>
    </row>
    <row r="5504" spans="2:2" s="575" customFormat="1" x14ac:dyDescent="0.3">
      <c r="B5504" s="613"/>
    </row>
    <row r="5505" spans="2:2" s="575" customFormat="1" x14ac:dyDescent="0.3">
      <c r="B5505" s="613"/>
    </row>
    <row r="5506" spans="2:2" s="575" customFormat="1" x14ac:dyDescent="0.3">
      <c r="B5506" s="613"/>
    </row>
    <row r="5507" spans="2:2" s="575" customFormat="1" x14ac:dyDescent="0.3">
      <c r="B5507" s="613"/>
    </row>
    <row r="5508" spans="2:2" s="575" customFormat="1" x14ac:dyDescent="0.3">
      <c r="B5508" s="613"/>
    </row>
    <row r="5509" spans="2:2" s="575" customFormat="1" x14ac:dyDescent="0.3">
      <c r="B5509" s="613"/>
    </row>
    <row r="5510" spans="2:2" s="575" customFormat="1" x14ac:dyDescent="0.3">
      <c r="B5510" s="613"/>
    </row>
    <row r="5511" spans="2:2" s="575" customFormat="1" x14ac:dyDescent="0.3">
      <c r="B5511" s="613"/>
    </row>
    <row r="5512" spans="2:2" s="575" customFormat="1" x14ac:dyDescent="0.3">
      <c r="B5512" s="613"/>
    </row>
    <row r="5513" spans="2:2" s="575" customFormat="1" x14ac:dyDescent="0.3">
      <c r="B5513" s="613"/>
    </row>
    <row r="5514" spans="2:2" s="575" customFormat="1" x14ac:dyDescent="0.3">
      <c r="B5514" s="613"/>
    </row>
    <row r="5515" spans="2:2" s="575" customFormat="1" x14ac:dyDescent="0.3">
      <c r="B5515" s="613"/>
    </row>
    <row r="5516" spans="2:2" s="575" customFormat="1" x14ac:dyDescent="0.3">
      <c r="B5516" s="613"/>
    </row>
    <row r="5517" spans="2:2" s="575" customFormat="1" x14ac:dyDescent="0.3">
      <c r="B5517" s="613"/>
    </row>
    <row r="5518" spans="2:2" s="575" customFormat="1" x14ac:dyDescent="0.3">
      <c r="B5518" s="613"/>
    </row>
    <row r="5519" spans="2:2" s="575" customFormat="1" x14ac:dyDescent="0.3">
      <c r="B5519" s="613"/>
    </row>
    <row r="5520" spans="2:2" s="575" customFormat="1" x14ac:dyDescent="0.3">
      <c r="B5520" s="613"/>
    </row>
    <row r="5521" spans="2:2" s="575" customFormat="1" x14ac:dyDescent="0.3">
      <c r="B5521" s="613"/>
    </row>
    <row r="5522" spans="2:2" s="575" customFormat="1" x14ac:dyDescent="0.3">
      <c r="B5522" s="613"/>
    </row>
    <row r="5523" spans="2:2" s="575" customFormat="1" x14ac:dyDescent="0.3">
      <c r="B5523" s="613"/>
    </row>
    <row r="5524" spans="2:2" s="575" customFormat="1" x14ac:dyDescent="0.3">
      <c r="B5524" s="613"/>
    </row>
    <row r="5525" spans="2:2" s="575" customFormat="1" x14ac:dyDescent="0.3">
      <c r="B5525" s="613"/>
    </row>
    <row r="5526" spans="2:2" s="575" customFormat="1" x14ac:dyDescent="0.3">
      <c r="B5526" s="613"/>
    </row>
    <row r="5527" spans="2:2" s="575" customFormat="1" x14ac:dyDescent="0.3">
      <c r="B5527" s="613"/>
    </row>
    <row r="5528" spans="2:2" s="575" customFormat="1" x14ac:dyDescent="0.3">
      <c r="B5528" s="613"/>
    </row>
    <row r="5529" spans="2:2" s="575" customFormat="1" x14ac:dyDescent="0.3">
      <c r="B5529" s="613"/>
    </row>
    <row r="5530" spans="2:2" s="575" customFormat="1" x14ac:dyDescent="0.3">
      <c r="B5530" s="613"/>
    </row>
    <row r="5531" spans="2:2" s="575" customFormat="1" x14ac:dyDescent="0.3">
      <c r="B5531" s="613"/>
    </row>
    <row r="5532" spans="2:2" s="575" customFormat="1" x14ac:dyDescent="0.3">
      <c r="B5532" s="613"/>
    </row>
    <row r="5533" spans="2:2" s="575" customFormat="1" x14ac:dyDescent="0.3">
      <c r="B5533" s="613"/>
    </row>
    <row r="5534" spans="2:2" s="575" customFormat="1" x14ac:dyDescent="0.3">
      <c r="B5534" s="613"/>
    </row>
    <row r="5535" spans="2:2" s="575" customFormat="1" x14ac:dyDescent="0.3">
      <c r="B5535" s="613"/>
    </row>
    <row r="5536" spans="2:2" s="575" customFormat="1" x14ac:dyDescent="0.3">
      <c r="B5536" s="613"/>
    </row>
    <row r="5537" spans="2:2" s="575" customFormat="1" x14ac:dyDescent="0.3">
      <c r="B5537" s="613"/>
    </row>
    <row r="5538" spans="2:2" s="575" customFormat="1" x14ac:dyDescent="0.3">
      <c r="B5538" s="613"/>
    </row>
    <row r="5539" spans="2:2" s="575" customFormat="1" x14ac:dyDescent="0.3">
      <c r="B5539" s="613"/>
    </row>
    <row r="5540" spans="2:2" s="575" customFormat="1" x14ac:dyDescent="0.3">
      <c r="B5540" s="613"/>
    </row>
    <row r="5541" spans="2:2" s="575" customFormat="1" x14ac:dyDescent="0.3">
      <c r="B5541" s="613"/>
    </row>
    <row r="5542" spans="2:2" s="575" customFormat="1" x14ac:dyDescent="0.3">
      <c r="B5542" s="613"/>
    </row>
    <row r="5543" spans="2:2" s="575" customFormat="1" x14ac:dyDescent="0.3">
      <c r="B5543" s="613"/>
    </row>
    <row r="5544" spans="2:2" s="575" customFormat="1" x14ac:dyDescent="0.3">
      <c r="B5544" s="613"/>
    </row>
    <row r="5545" spans="2:2" s="575" customFormat="1" x14ac:dyDescent="0.3">
      <c r="B5545" s="613"/>
    </row>
    <row r="5546" spans="2:2" s="575" customFormat="1" x14ac:dyDescent="0.3">
      <c r="B5546" s="613"/>
    </row>
    <row r="5547" spans="2:2" s="575" customFormat="1" x14ac:dyDescent="0.3">
      <c r="B5547" s="613"/>
    </row>
    <row r="5548" spans="2:2" s="575" customFormat="1" x14ac:dyDescent="0.3">
      <c r="B5548" s="613"/>
    </row>
    <row r="5549" spans="2:2" s="575" customFormat="1" x14ac:dyDescent="0.3">
      <c r="B5549" s="613"/>
    </row>
    <row r="5550" spans="2:2" s="575" customFormat="1" x14ac:dyDescent="0.3">
      <c r="B5550" s="613"/>
    </row>
    <row r="5551" spans="2:2" s="575" customFormat="1" x14ac:dyDescent="0.3">
      <c r="B5551" s="613"/>
    </row>
    <row r="5552" spans="2:2" s="575" customFormat="1" x14ac:dyDescent="0.3">
      <c r="B5552" s="613"/>
    </row>
    <row r="5553" spans="2:2" s="575" customFormat="1" x14ac:dyDescent="0.3">
      <c r="B5553" s="613"/>
    </row>
    <row r="5554" spans="2:2" s="575" customFormat="1" x14ac:dyDescent="0.3">
      <c r="B5554" s="613"/>
    </row>
    <row r="5555" spans="2:2" s="575" customFormat="1" x14ac:dyDescent="0.3">
      <c r="B5555" s="613"/>
    </row>
    <row r="5556" spans="2:2" s="575" customFormat="1" x14ac:dyDescent="0.3">
      <c r="B5556" s="613"/>
    </row>
    <row r="5557" spans="2:2" s="575" customFormat="1" x14ac:dyDescent="0.3">
      <c r="B5557" s="613"/>
    </row>
    <row r="5558" spans="2:2" s="575" customFormat="1" x14ac:dyDescent="0.3">
      <c r="B5558" s="613"/>
    </row>
    <row r="5559" spans="2:2" s="575" customFormat="1" x14ac:dyDescent="0.3">
      <c r="B5559" s="613"/>
    </row>
    <row r="5560" spans="2:2" s="575" customFormat="1" x14ac:dyDescent="0.3">
      <c r="B5560" s="613"/>
    </row>
    <row r="5561" spans="2:2" s="575" customFormat="1" x14ac:dyDescent="0.3">
      <c r="B5561" s="613"/>
    </row>
    <row r="5562" spans="2:2" s="575" customFormat="1" x14ac:dyDescent="0.3">
      <c r="B5562" s="613"/>
    </row>
    <row r="5563" spans="2:2" s="575" customFormat="1" x14ac:dyDescent="0.3">
      <c r="B5563" s="613"/>
    </row>
    <row r="5564" spans="2:2" s="575" customFormat="1" x14ac:dyDescent="0.3">
      <c r="B5564" s="613"/>
    </row>
    <row r="5565" spans="2:2" s="575" customFormat="1" x14ac:dyDescent="0.3">
      <c r="B5565" s="613"/>
    </row>
    <row r="5566" spans="2:2" s="575" customFormat="1" x14ac:dyDescent="0.3">
      <c r="B5566" s="613"/>
    </row>
    <row r="5567" spans="2:2" s="575" customFormat="1" x14ac:dyDescent="0.3">
      <c r="B5567" s="613"/>
    </row>
    <row r="5568" spans="2:2" s="575" customFormat="1" x14ac:dyDescent="0.3">
      <c r="B5568" s="613"/>
    </row>
    <row r="5569" spans="2:2" s="575" customFormat="1" x14ac:dyDescent="0.3">
      <c r="B5569" s="613"/>
    </row>
    <row r="5570" spans="2:2" s="575" customFormat="1" x14ac:dyDescent="0.3">
      <c r="B5570" s="613"/>
    </row>
    <row r="5571" spans="2:2" s="575" customFormat="1" x14ac:dyDescent="0.3">
      <c r="B5571" s="613"/>
    </row>
    <row r="5572" spans="2:2" s="575" customFormat="1" x14ac:dyDescent="0.3">
      <c r="B5572" s="613"/>
    </row>
    <row r="5573" spans="2:2" s="575" customFormat="1" x14ac:dyDescent="0.3">
      <c r="B5573" s="613"/>
    </row>
    <row r="5574" spans="2:2" s="575" customFormat="1" x14ac:dyDescent="0.3">
      <c r="B5574" s="613"/>
    </row>
    <row r="5575" spans="2:2" s="575" customFormat="1" x14ac:dyDescent="0.3">
      <c r="B5575" s="613"/>
    </row>
    <row r="5576" spans="2:2" s="575" customFormat="1" x14ac:dyDescent="0.3">
      <c r="B5576" s="613"/>
    </row>
    <row r="5577" spans="2:2" s="575" customFormat="1" x14ac:dyDescent="0.3">
      <c r="B5577" s="613"/>
    </row>
    <row r="5578" spans="2:2" s="575" customFormat="1" x14ac:dyDescent="0.3">
      <c r="B5578" s="613"/>
    </row>
    <row r="5579" spans="2:2" s="575" customFormat="1" x14ac:dyDescent="0.3">
      <c r="B5579" s="613"/>
    </row>
    <row r="5580" spans="2:2" s="575" customFormat="1" x14ac:dyDescent="0.3">
      <c r="B5580" s="613"/>
    </row>
    <row r="5581" spans="2:2" s="575" customFormat="1" x14ac:dyDescent="0.3">
      <c r="B5581" s="613"/>
    </row>
    <row r="5582" spans="2:2" s="575" customFormat="1" x14ac:dyDescent="0.3">
      <c r="B5582" s="613"/>
    </row>
    <row r="5583" spans="2:2" s="575" customFormat="1" x14ac:dyDescent="0.3">
      <c r="B5583" s="613"/>
    </row>
    <row r="5584" spans="2:2" s="575" customFormat="1" x14ac:dyDescent="0.3">
      <c r="B5584" s="613"/>
    </row>
    <row r="5585" spans="2:2" s="575" customFormat="1" x14ac:dyDescent="0.3">
      <c r="B5585" s="613"/>
    </row>
    <row r="5586" spans="2:2" s="575" customFormat="1" x14ac:dyDescent="0.3">
      <c r="B5586" s="613"/>
    </row>
    <row r="5587" spans="2:2" s="575" customFormat="1" x14ac:dyDescent="0.3">
      <c r="B5587" s="613"/>
    </row>
    <row r="5588" spans="2:2" s="575" customFormat="1" x14ac:dyDescent="0.3">
      <c r="B5588" s="613"/>
    </row>
    <row r="5589" spans="2:2" s="575" customFormat="1" x14ac:dyDescent="0.3">
      <c r="B5589" s="613"/>
    </row>
    <row r="5590" spans="2:2" s="575" customFormat="1" x14ac:dyDescent="0.3">
      <c r="B5590" s="613"/>
    </row>
    <row r="5591" spans="2:2" s="575" customFormat="1" x14ac:dyDescent="0.3">
      <c r="B5591" s="613"/>
    </row>
    <row r="5592" spans="2:2" s="575" customFormat="1" x14ac:dyDescent="0.3">
      <c r="B5592" s="613"/>
    </row>
    <row r="5593" spans="2:2" s="575" customFormat="1" x14ac:dyDescent="0.3">
      <c r="B5593" s="613"/>
    </row>
    <row r="5594" spans="2:2" s="575" customFormat="1" x14ac:dyDescent="0.3">
      <c r="B5594" s="613"/>
    </row>
    <row r="5595" spans="2:2" s="575" customFormat="1" x14ac:dyDescent="0.3">
      <c r="B5595" s="613"/>
    </row>
    <row r="5596" spans="2:2" s="575" customFormat="1" x14ac:dyDescent="0.3">
      <c r="B5596" s="613"/>
    </row>
    <row r="5597" spans="2:2" s="575" customFormat="1" x14ac:dyDescent="0.3">
      <c r="B5597" s="613"/>
    </row>
    <row r="5598" spans="2:2" s="575" customFormat="1" x14ac:dyDescent="0.3">
      <c r="B5598" s="613"/>
    </row>
    <row r="5599" spans="2:2" s="575" customFormat="1" x14ac:dyDescent="0.3">
      <c r="B5599" s="613"/>
    </row>
    <row r="5600" spans="2:2" s="575" customFormat="1" x14ac:dyDescent="0.3">
      <c r="B5600" s="613"/>
    </row>
    <row r="5601" spans="2:2" s="575" customFormat="1" x14ac:dyDescent="0.3">
      <c r="B5601" s="613"/>
    </row>
    <row r="5602" spans="2:2" s="575" customFormat="1" x14ac:dyDescent="0.3">
      <c r="B5602" s="613"/>
    </row>
    <row r="5603" spans="2:2" s="575" customFormat="1" x14ac:dyDescent="0.3">
      <c r="B5603" s="613"/>
    </row>
    <row r="5604" spans="2:2" s="575" customFormat="1" x14ac:dyDescent="0.3">
      <c r="B5604" s="613"/>
    </row>
    <row r="5605" spans="2:2" s="575" customFormat="1" x14ac:dyDescent="0.3">
      <c r="B5605" s="613"/>
    </row>
    <row r="5606" spans="2:2" s="575" customFormat="1" x14ac:dyDescent="0.3">
      <c r="B5606" s="613"/>
    </row>
    <row r="5607" spans="2:2" s="575" customFormat="1" x14ac:dyDescent="0.3">
      <c r="B5607" s="613"/>
    </row>
    <row r="5608" spans="2:2" s="575" customFormat="1" x14ac:dyDescent="0.3">
      <c r="B5608" s="613"/>
    </row>
    <row r="5609" spans="2:2" s="575" customFormat="1" x14ac:dyDescent="0.3">
      <c r="B5609" s="613"/>
    </row>
    <row r="5610" spans="2:2" s="575" customFormat="1" x14ac:dyDescent="0.3">
      <c r="B5610" s="613"/>
    </row>
    <row r="5611" spans="2:2" s="575" customFormat="1" x14ac:dyDescent="0.3">
      <c r="B5611" s="613"/>
    </row>
    <row r="5612" spans="2:2" s="575" customFormat="1" x14ac:dyDescent="0.3">
      <c r="B5612" s="613"/>
    </row>
    <row r="5613" spans="2:2" s="575" customFormat="1" x14ac:dyDescent="0.3">
      <c r="B5613" s="613"/>
    </row>
    <row r="5614" spans="2:2" s="575" customFormat="1" x14ac:dyDescent="0.3">
      <c r="B5614" s="613"/>
    </row>
    <row r="5615" spans="2:2" s="575" customFormat="1" x14ac:dyDescent="0.3">
      <c r="B5615" s="613"/>
    </row>
    <row r="5616" spans="2:2" s="575" customFormat="1" x14ac:dyDescent="0.3">
      <c r="B5616" s="613"/>
    </row>
    <row r="5617" spans="2:2" s="575" customFormat="1" x14ac:dyDescent="0.3">
      <c r="B5617" s="613"/>
    </row>
    <row r="5618" spans="2:2" s="575" customFormat="1" x14ac:dyDescent="0.3">
      <c r="B5618" s="613"/>
    </row>
    <row r="5619" spans="2:2" s="575" customFormat="1" x14ac:dyDescent="0.3">
      <c r="B5619" s="613"/>
    </row>
    <row r="5620" spans="2:2" s="575" customFormat="1" x14ac:dyDescent="0.3">
      <c r="B5620" s="613"/>
    </row>
    <row r="5621" spans="2:2" s="575" customFormat="1" x14ac:dyDescent="0.3">
      <c r="B5621" s="613"/>
    </row>
    <row r="5622" spans="2:2" s="575" customFormat="1" x14ac:dyDescent="0.3">
      <c r="B5622" s="613"/>
    </row>
    <row r="5623" spans="2:2" s="575" customFormat="1" x14ac:dyDescent="0.3">
      <c r="B5623" s="613"/>
    </row>
    <row r="5624" spans="2:2" s="575" customFormat="1" x14ac:dyDescent="0.3">
      <c r="B5624" s="613"/>
    </row>
    <row r="5625" spans="2:2" s="575" customFormat="1" x14ac:dyDescent="0.3">
      <c r="B5625" s="613"/>
    </row>
    <row r="5626" spans="2:2" s="575" customFormat="1" x14ac:dyDescent="0.3">
      <c r="B5626" s="613"/>
    </row>
    <row r="5627" spans="2:2" s="575" customFormat="1" x14ac:dyDescent="0.3">
      <c r="B5627" s="613"/>
    </row>
    <row r="5628" spans="2:2" s="575" customFormat="1" x14ac:dyDescent="0.3">
      <c r="B5628" s="613"/>
    </row>
    <row r="5629" spans="2:2" s="575" customFormat="1" x14ac:dyDescent="0.3">
      <c r="B5629" s="613"/>
    </row>
    <row r="5630" spans="2:2" s="575" customFormat="1" x14ac:dyDescent="0.3">
      <c r="B5630" s="613"/>
    </row>
    <row r="5631" spans="2:2" s="575" customFormat="1" x14ac:dyDescent="0.3">
      <c r="B5631" s="613"/>
    </row>
    <row r="5632" spans="2:2" s="575" customFormat="1" x14ac:dyDescent="0.3">
      <c r="B5632" s="613"/>
    </row>
    <row r="5633" spans="2:2" s="575" customFormat="1" x14ac:dyDescent="0.3">
      <c r="B5633" s="613"/>
    </row>
    <row r="5634" spans="2:2" s="575" customFormat="1" x14ac:dyDescent="0.3">
      <c r="B5634" s="613"/>
    </row>
    <row r="5635" spans="2:2" s="575" customFormat="1" x14ac:dyDescent="0.3">
      <c r="B5635" s="613"/>
    </row>
    <row r="5636" spans="2:2" s="575" customFormat="1" x14ac:dyDescent="0.3">
      <c r="B5636" s="613"/>
    </row>
    <row r="5637" spans="2:2" s="575" customFormat="1" x14ac:dyDescent="0.3">
      <c r="B5637" s="613"/>
    </row>
    <row r="5638" spans="2:2" s="575" customFormat="1" x14ac:dyDescent="0.3">
      <c r="B5638" s="613"/>
    </row>
    <row r="5639" spans="2:2" s="575" customFormat="1" x14ac:dyDescent="0.3">
      <c r="B5639" s="613"/>
    </row>
    <row r="5640" spans="2:2" s="575" customFormat="1" x14ac:dyDescent="0.3">
      <c r="B5640" s="613"/>
    </row>
    <row r="5641" spans="2:2" s="575" customFormat="1" x14ac:dyDescent="0.3">
      <c r="B5641" s="613"/>
    </row>
    <row r="5642" spans="2:2" s="575" customFormat="1" x14ac:dyDescent="0.3">
      <c r="B5642" s="613"/>
    </row>
    <row r="5643" spans="2:2" s="575" customFormat="1" x14ac:dyDescent="0.3">
      <c r="B5643" s="613"/>
    </row>
    <row r="5644" spans="2:2" s="575" customFormat="1" x14ac:dyDescent="0.3">
      <c r="B5644" s="613"/>
    </row>
    <row r="5645" spans="2:2" s="575" customFormat="1" x14ac:dyDescent="0.3">
      <c r="B5645" s="613"/>
    </row>
    <row r="5646" spans="2:2" s="575" customFormat="1" x14ac:dyDescent="0.3">
      <c r="B5646" s="613"/>
    </row>
    <row r="5647" spans="2:2" s="575" customFormat="1" x14ac:dyDescent="0.3">
      <c r="B5647" s="613"/>
    </row>
    <row r="5648" spans="2:2" s="575" customFormat="1" x14ac:dyDescent="0.3">
      <c r="B5648" s="613"/>
    </row>
    <row r="5649" spans="2:2" s="575" customFormat="1" x14ac:dyDescent="0.3">
      <c r="B5649" s="613"/>
    </row>
    <row r="5650" spans="2:2" s="575" customFormat="1" x14ac:dyDescent="0.3">
      <c r="B5650" s="613"/>
    </row>
    <row r="5651" spans="2:2" s="575" customFormat="1" x14ac:dyDescent="0.3">
      <c r="B5651" s="613"/>
    </row>
    <row r="5652" spans="2:2" s="575" customFormat="1" x14ac:dyDescent="0.3">
      <c r="B5652" s="613"/>
    </row>
    <row r="5653" spans="2:2" s="575" customFormat="1" x14ac:dyDescent="0.3">
      <c r="B5653" s="613"/>
    </row>
    <row r="5654" spans="2:2" s="575" customFormat="1" x14ac:dyDescent="0.3">
      <c r="B5654" s="613"/>
    </row>
    <row r="5655" spans="2:2" s="575" customFormat="1" x14ac:dyDescent="0.3">
      <c r="B5655" s="613"/>
    </row>
    <row r="5656" spans="2:2" s="575" customFormat="1" x14ac:dyDescent="0.3">
      <c r="B5656" s="613"/>
    </row>
    <row r="5657" spans="2:2" s="575" customFormat="1" x14ac:dyDescent="0.3">
      <c r="B5657" s="613"/>
    </row>
    <row r="5658" spans="2:2" s="575" customFormat="1" x14ac:dyDescent="0.3">
      <c r="B5658" s="613"/>
    </row>
    <row r="5659" spans="2:2" s="575" customFormat="1" x14ac:dyDescent="0.3">
      <c r="B5659" s="613"/>
    </row>
    <row r="5660" spans="2:2" s="575" customFormat="1" x14ac:dyDescent="0.3">
      <c r="B5660" s="613"/>
    </row>
    <row r="5661" spans="2:2" s="575" customFormat="1" x14ac:dyDescent="0.3">
      <c r="B5661" s="613"/>
    </row>
    <row r="5662" spans="2:2" s="575" customFormat="1" x14ac:dyDescent="0.3">
      <c r="B5662" s="613"/>
    </row>
    <row r="5663" spans="2:2" s="575" customFormat="1" x14ac:dyDescent="0.3">
      <c r="B5663" s="613"/>
    </row>
    <row r="5664" spans="2:2" s="575" customFormat="1" x14ac:dyDescent="0.3">
      <c r="B5664" s="613"/>
    </row>
    <row r="5665" spans="2:2" s="575" customFormat="1" x14ac:dyDescent="0.3">
      <c r="B5665" s="613"/>
    </row>
    <row r="5666" spans="2:2" s="575" customFormat="1" x14ac:dyDescent="0.3">
      <c r="B5666" s="613"/>
    </row>
    <row r="5667" spans="2:2" s="575" customFormat="1" x14ac:dyDescent="0.3">
      <c r="B5667" s="613"/>
    </row>
    <row r="5668" spans="2:2" s="575" customFormat="1" x14ac:dyDescent="0.3">
      <c r="B5668" s="613"/>
    </row>
    <row r="5669" spans="2:2" s="575" customFormat="1" x14ac:dyDescent="0.3">
      <c r="B5669" s="613"/>
    </row>
    <row r="5670" spans="2:2" s="575" customFormat="1" x14ac:dyDescent="0.3">
      <c r="B5670" s="613"/>
    </row>
    <row r="5671" spans="2:2" s="575" customFormat="1" x14ac:dyDescent="0.3">
      <c r="B5671" s="613"/>
    </row>
    <row r="5672" spans="2:2" s="575" customFormat="1" x14ac:dyDescent="0.3">
      <c r="B5672" s="613"/>
    </row>
    <row r="5673" spans="2:2" s="575" customFormat="1" x14ac:dyDescent="0.3">
      <c r="B5673" s="613"/>
    </row>
    <row r="5674" spans="2:2" s="575" customFormat="1" x14ac:dyDescent="0.3">
      <c r="B5674" s="613"/>
    </row>
    <row r="5675" spans="2:2" s="575" customFormat="1" x14ac:dyDescent="0.3">
      <c r="B5675" s="613"/>
    </row>
    <row r="5676" spans="2:2" s="575" customFormat="1" x14ac:dyDescent="0.3">
      <c r="B5676" s="613"/>
    </row>
    <row r="5677" spans="2:2" s="575" customFormat="1" x14ac:dyDescent="0.3">
      <c r="B5677" s="613"/>
    </row>
    <row r="5678" spans="2:2" s="575" customFormat="1" x14ac:dyDescent="0.3">
      <c r="B5678" s="613"/>
    </row>
    <row r="5679" spans="2:2" s="575" customFormat="1" x14ac:dyDescent="0.3">
      <c r="B5679" s="613"/>
    </row>
    <row r="5680" spans="2:2" s="575" customFormat="1" x14ac:dyDescent="0.3">
      <c r="B5680" s="613"/>
    </row>
    <row r="5681" spans="2:2" s="575" customFormat="1" x14ac:dyDescent="0.3">
      <c r="B5681" s="613"/>
    </row>
    <row r="5682" spans="2:2" s="575" customFormat="1" x14ac:dyDescent="0.3">
      <c r="B5682" s="613"/>
    </row>
    <row r="5683" spans="2:2" s="575" customFormat="1" x14ac:dyDescent="0.3">
      <c r="B5683" s="613"/>
    </row>
    <row r="5684" spans="2:2" s="575" customFormat="1" x14ac:dyDescent="0.3">
      <c r="B5684" s="613"/>
    </row>
    <row r="5685" spans="2:2" s="575" customFormat="1" x14ac:dyDescent="0.3">
      <c r="B5685" s="613"/>
    </row>
    <row r="5686" spans="2:2" s="575" customFormat="1" x14ac:dyDescent="0.3">
      <c r="B5686" s="613"/>
    </row>
    <row r="5687" spans="2:2" s="575" customFormat="1" x14ac:dyDescent="0.3">
      <c r="B5687" s="613"/>
    </row>
    <row r="5688" spans="2:2" s="575" customFormat="1" x14ac:dyDescent="0.3">
      <c r="B5688" s="613"/>
    </row>
    <row r="5689" spans="2:2" s="575" customFormat="1" x14ac:dyDescent="0.3">
      <c r="B5689" s="613"/>
    </row>
    <row r="5690" spans="2:2" s="575" customFormat="1" x14ac:dyDescent="0.3">
      <c r="B5690" s="613"/>
    </row>
    <row r="5691" spans="2:2" s="575" customFormat="1" x14ac:dyDescent="0.3">
      <c r="B5691" s="613"/>
    </row>
    <row r="5692" spans="2:2" s="575" customFormat="1" x14ac:dyDescent="0.3">
      <c r="B5692" s="613"/>
    </row>
    <row r="5693" spans="2:2" s="575" customFormat="1" x14ac:dyDescent="0.3">
      <c r="B5693" s="613"/>
    </row>
    <row r="5694" spans="2:2" s="575" customFormat="1" x14ac:dyDescent="0.3">
      <c r="B5694" s="613"/>
    </row>
    <row r="5695" spans="2:2" s="575" customFormat="1" x14ac:dyDescent="0.3">
      <c r="B5695" s="613"/>
    </row>
    <row r="5696" spans="2:2" s="575" customFormat="1" x14ac:dyDescent="0.3">
      <c r="B5696" s="613"/>
    </row>
    <row r="5697" spans="2:2" s="575" customFormat="1" x14ac:dyDescent="0.3">
      <c r="B5697" s="613"/>
    </row>
    <row r="5698" spans="2:2" s="575" customFormat="1" x14ac:dyDescent="0.3">
      <c r="B5698" s="613"/>
    </row>
    <row r="5699" spans="2:2" s="575" customFormat="1" x14ac:dyDescent="0.3">
      <c r="B5699" s="613"/>
    </row>
    <row r="5700" spans="2:2" s="575" customFormat="1" x14ac:dyDescent="0.3">
      <c r="B5700" s="613"/>
    </row>
    <row r="5701" spans="2:2" s="575" customFormat="1" x14ac:dyDescent="0.3">
      <c r="B5701" s="613"/>
    </row>
    <row r="5702" spans="2:2" s="575" customFormat="1" x14ac:dyDescent="0.3">
      <c r="B5702" s="613"/>
    </row>
    <row r="5703" spans="2:2" s="575" customFormat="1" x14ac:dyDescent="0.3">
      <c r="B5703" s="613"/>
    </row>
    <row r="5704" spans="2:2" s="575" customFormat="1" x14ac:dyDescent="0.3">
      <c r="B5704" s="613"/>
    </row>
    <row r="5705" spans="2:2" s="575" customFormat="1" x14ac:dyDescent="0.3">
      <c r="B5705" s="613"/>
    </row>
    <row r="5706" spans="2:2" s="575" customFormat="1" x14ac:dyDescent="0.3">
      <c r="B5706" s="613"/>
    </row>
    <row r="5707" spans="2:2" s="575" customFormat="1" x14ac:dyDescent="0.3">
      <c r="B5707" s="613"/>
    </row>
    <row r="5708" spans="2:2" s="575" customFormat="1" x14ac:dyDescent="0.3">
      <c r="B5708" s="613"/>
    </row>
    <row r="5709" spans="2:2" s="575" customFormat="1" x14ac:dyDescent="0.3">
      <c r="B5709" s="613"/>
    </row>
    <row r="5710" spans="2:2" s="575" customFormat="1" x14ac:dyDescent="0.3">
      <c r="B5710" s="613"/>
    </row>
    <row r="5711" spans="2:2" s="575" customFormat="1" x14ac:dyDescent="0.3">
      <c r="B5711" s="613"/>
    </row>
    <row r="5712" spans="2:2" s="575" customFormat="1" x14ac:dyDescent="0.3">
      <c r="B5712" s="613"/>
    </row>
    <row r="5713" spans="2:2" s="575" customFormat="1" x14ac:dyDescent="0.3">
      <c r="B5713" s="613"/>
    </row>
    <row r="5714" spans="2:2" s="575" customFormat="1" x14ac:dyDescent="0.3">
      <c r="B5714" s="613"/>
    </row>
    <row r="5715" spans="2:2" s="575" customFormat="1" x14ac:dyDescent="0.3">
      <c r="B5715" s="613"/>
    </row>
    <row r="5716" spans="2:2" s="575" customFormat="1" x14ac:dyDescent="0.3">
      <c r="B5716" s="613"/>
    </row>
    <row r="5717" spans="2:2" s="575" customFormat="1" x14ac:dyDescent="0.3">
      <c r="B5717" s="613"/>
    </row>
    <row r="5718" spans="2:2" s="575" customFormat="1" x14ac:dyDescent="0.3">
      <c r="B5718" s="613"/>
    </row>
    <row r="5719" spans="2:2" s="575" customFormat="1" x14ac:dyDescent="0.3">
      <c r="B5719" s="613"/>
    </row>
    <row r="5720" spans="2:2" s="575" customFormat="1" x14ac:dyDescent="0.3">
      <c r="B5720" s="613"/>
    </row>
    <row r="5721" spans="2:2" s="575" customFormat="1" x14ac:dyDescent="0.3">
      <c r="B5721" s="613"/>
    </row>
    <row r="5722" spans="2:2" s="575" customFormat="1" x14ac:dyDescent="0.3">
      <c r="B5722" s="613"/>
    </row>
    <row r="5723" spans="2:2" s="575" customFormat="1" x14ac:dyDescent="0.3">
      <c r="B5723" s="613"/>
    </row>
    <row r="5724" spans="2:2" s="575" customFormat="1" x14ac:dyDescent="0.3">
      <c r="B5724" s="613"/>
    </row>
    <row r="5725" spans="2:2" s="575" customFormat="1" x14ac:dyDescent="0.3">
      <c r="B5725" s="613"/>
    </row>
    <row r="5726" spans="2:2" s="575" customFormat="1" x14ac:dyDescent="0.3">
      <c r="B5726" s="613"/>
    </row>
    <row r="5727" spans="2:2" s="575" customFormat="1" x14ac:dyDescent="0.3">
      <c r="B5727" s="613"/>
    </row>
    <row r="5728" spans="2:2" s="575" customFormat="1" x14ac:dyDescent="0.3">
      <c r="B5728" s="613"/>
    </row>
    <row r="5729" spans="2:2" s="575" customFormat="1" x14ac:dyDescent="0.3">
      <c r="B5729" s="613"/>
    </row>
    <row r="5730" spans="2:2" s="575" customFormat="1" x14ac:dyDescent="0.3">
      <c r="B5730" s="613"/>
    </row>
    <row r="5731" spans="2:2" s="575" customFormat="1" x14ac:dyDescent="0.3">
      <c r="B5731" s="613"/>
    </row>
    <row r="5732" spans="2:2" s="575" customFormat="1" x14ac:dyDescent="0.3">
      <c r="B5732" s="613"/>
    </row>
    <row r="5733" spans="2:2" s="575" customFormat="1" x14ac:dyDescent="0.3">
      <c r="B5733" s="613"/>
    </row>
    <row r="5734" spans="2:2" s="575" customFormat="1" x14ac:dyDescent="0.3">
      <c r="B5734" s="613"/>
    </row>
    <row r="5735" spans="2:2" s="575" customFormat="1" x14ac:dyDescent="0.3">
      <c r="B5735" s="613"/>
    </row>
    <row r="5736" spans="2:2" s="575" customFormat="1" x14ac:dyDescent="0.3">
      <c r="B5736" s="613"/>
    </row>
    <row r="5737" spans="2:2" s="575" customFormat="1" x14ac:dyDescent="0.3">
      <c r="B5737" s="613"/>
    </row>
    <row r="5738" spans="2:2" s="575" customFormat="1" x14ac:dyDescent="0.3">
      <c r="B5738" s="613"/>
    </row>
    <row r="5739" spans="2:2" s="575" customFormat="1" x14ac:dyDescent="0.3">
      <c r="B5739" s="613"/>
    </row>
    <row r="5740" spans="2:2" s="575" customFormat="1" x14ac:dyDescent="0.3">
      <c r="B5740" s="613"/>
    </row>
    <row r="5741" spans="2:2" s="575" customFormat="1" x14ac:dyDescent="0.3">
      <c r="B5741" s="613"/>
    </row>
    <row r="5742" spans="2:2" s="575" customFormat="1" x14ac:dyDescent="0.3">
      <c r="B5742" s="613"/>
    </row>
    <row r="5743" spans="2:2" s="575" customFormat="1" x14ac:dyDescent="0.3">
      <c r="B5743" s="613"/>
    </row>
    <row r="5744" spans="2:2" s="575" customFormat="1" x14ac:dyDescent="0.3">
      <c r="B5744" s="613"/>
    </row>
    <row r="5745" spans="2:2" s="575" customFormat="1" x14ac:dyDescent="0.3">
      <c r="B5745" s="613"/>
    </row>
    <row r="5746" spans="2:2" s="575" customFormat="1" x14ac:dyDescent="0.3">
      <c r="B5746" s="613"/>
    </row>
    <row r="5747" spans="2:2" s="575" customFormat="1" x14ac:dyDescent="0.3">
      <c r="B5747" s="613"/>
    </row>
    <row r="5748" spans="2:2" s="575" customFormat="1" x14ac:dyDescent="0.3">
      <c r="B5748" s="613"/>
    </row>
    <row r="5749" spans="2:2" s="575" customFormat="1" x14ac:dyDescent="0.3">
      <c r="B5749" s="613"/>
    </row>
    <row r="5750" spans="2:2" s="575" customFormat="1" x14ac:dyDescent="0.3">
      <c r="B5750" s="613"/>
    </row>
    <row r="5751" spans="2:2" s="575" customFormat="1" x14ac:dyDescent="0.3">
      <c r="B5751" s="613"/>
    </row>
    <row r="5752" spans="2:2" s="575" customFormat="1" x14ac:dyDescent="0.3">
      <c r="B5752" s="613"/>
    </row>
    <row r="5753" spans="2:2" s="575" customFormat="1" x14ac:dyDescent="0.3">
      <c r="B5753" s="613"/>
    </row>
    <row r="5754" spans="2:2" s="575" customFormat="1" x14ac:dyDescent="0.3">
      <c r="B5754" s="613"/>
    </row>
    <row r="5755" spans="2:2" s="575" customFormat="1" x14ac:dyDescent="0.3">
      <c r="B5755" s="613"/>
    </row>
    <row r="5756" spans="2:2" s="575" customFormat="1" x14ac:dyDescent="0.3">
      <c r="B5756" s="613"/>
    </row>
    <row r="5757" spans="2:2" s="575" customFormat="1" x14ac:dyDescent="0.3">
      <c r="B5757" s="613"/>
    </row>
    <row r="5758" spans="2:2" s="575" customFormat="1" x14ac:dyDescent="0.3">
      <c r="B5758" s="613"/>
    </row>
    <row r="5759" spans="2:2" s="575" customFormat="1" x14ac:dyDescent="0.3">
      <c r="B5759" s="613"/>
    </row>
    <row r="5760" spans="2:2" s="575" customFormat="1" x14ac:dyDescent="0.3">
      <c r="B5760" s="613"/>
    </row>
    <row r="5761" spans="2:2" s="575" customFormat="1" x14ac:dyDescent="0.3">
      <c r="B5761" s="613"/>
    </row>
    <row r="5762" spans="2:2" s="575" customFormat="1" x14ac:dyDescent="0.3">
      <c r="B5762" s="613"/>
    </row>
    <row r="5763" spans="2:2" s="575" customFormat="1" x14ac:dyDescent="0.3">
      <c r="B5763" s="613"/>
    </row>
    <row r="5764" spans="2:2" s="575" customFormat="1" x14ac:dyDescent="0.3">
      <c r="B5764" s="613"/>
    </row>
    <row r="5765" spans="2:2" s="575" customFormat="1" x14ac:dyDescent="0.3">
      <c r="B5765" s="613"/>
    </row>
    <row r="5766" spans="2:2" s="575" customFormat="1" x14ac:dyDescent="0.3">
      <c r="B5766" s="613"/>
    </row>
    <row r="5767" spans="2:2" s="575" customFormat="1" x14ac:dyDescent="0.3">
      <c r="B5767" s="613"/>
    </row>
    <row r="5768" spans="2:2" s="575" customFormat="1" x14ac:dyDescent="0.3">
      <c r="B5768" s="613"/>
    </row>
    <row r="5769" spans="2:2" s="575" customFormat="1" x14ac:dyDescent="0.3">
      <c r="B5769" s="613"/>
    </row>
    <row r="5770" spans="2:2" s="575" customFormat="1" x14ac:dyDescent="0.3">
      <c r="B5770" s="613"/>
    </row>
    <row r="5771" spans="2:2" s="575" customFormat="1" x14ac:dyDescent="0.3">
      <c r="B5771" s="613"/>
    </row>
    <row r="5772" spans="2:2" s="575" customFormat="1" x14ac:dyDescent="0.3">
      <c r="B5772" s="613"/>
    </row>
    <row r="5773" spans="2:2" s="575" customFormat="1" x14ac:dyDescent="0.3">
      <c r="B5773" s="613"/>
    </row>
    <row r="5774" spans="2:2" s="575" customFormat="1" x14ac:dyDescent="0.3">
      <c r="B5774" s="613"/>
    </row>
    <row r="5775" spans="2:2" s="575" customFormat="1" x14ac:dyDescent="0.3">
      <c r="B5775" s="613"/>
    </row>
    <row r="5776" spans="2:2" s="575" customFormat="1" x14ac:dyDescent="0.3">
      <c r="B5776" s="613"/>
    </row>
    <row r="5777" spans="2:2" s="575" customFormat="1" x14ac:dyDescent="0.3">
      <c r="B5777" s="613"/>
    </row>
    <row r="5778" spans="2:2" s="575" customFormat="1" x14ac:dyDescent="0.3">
      <c r="B5778" s="613"/>
    </row>
    <row r="5779" spans="2:2" s="575" customFormat="1" x14ac:dyDescent="0.3">
      <c r="B5779" s="613"/>
    </row>
    <row r="5780" spans="2:2" s="575" customFormat="1" x14ac:dyDescent="0.3">
      <c r="B5780" s="613"/>
    </row>
    <row r="5781" spans="2:2" s="575" customFormat="1" x14ac:dyDescent="0.3">
      <c r="B5781" s="613"/>
    </row>
    <row r="5782" spans="2:2" s="575" customFormat="1" x14ac:dyDescent="0.3">
      <c r="B5782" s="613"/>
    </row>
    <row r="5783" spans="2:2" s="575" customFormat="1" x14ac:dyDescent="0.3">
      <c r="B5783" s="613"/>
    </row>
    <row r="5784" spans="2:2" s="575" customFormat="1" x14ac:dyDescent="0.3">
      <c r="B5784" s="613"/>
    </row>
    <row r="5785" spans="2:2" s="575" customFormat="1" x14ac:dyDescent="0.3">
      <c r="B5785" s="613"/>
    </row>
    <row r="5786" spans="2:2" s="575" customFormat="1" x14ac:dyDescent="0.3">
      <c r="B5786" s="613"/>
    </row>
    <row r="5787" spans="2:2" s="575" customFormat="1" x14ac:dyDescent="0.3">
      <c r="B5787" s="613"/>
    </row>
    <row r="5788" spans="2:2" s="575" customFormat="1" x14ac:dyDescent="0.3">
      <c r="B5788" s="613"/>
    </row>
    <row r="5789" spans="2:2" s="575" customFormat="1" x14ac:dyDescent="0.3">
      <c r="B5789" s="613"/>
    </row>
    <row r="5790" spans="2:2" s="575" customFormat="1" x14ac:dyDescent="0.3">
      <c r="B5790" s="613"/>
    </row>
    <row r="5791" spans="2:2" s="575" customFormat="1" x14ac:dyDescent="0.3">
      <c r="B5791" s="613"/>
    </row>
    <row r="5792" spans="2:2" s="575" customFormat="1" x14ac:dyDescent="0.3">
      <c r="B5792" s="613"/>
    </row>
    <row r="5793" spans="2:2" s="575" customFormat="1" x14ac:dyDescent="0.3">
      <c r="B5793" s="613"/>
    </row>
    <row r="5794" spans="2:2" s="575" customFormat="1" x14ac:dyDescent="0.3">
      <c r="B5794" s="613"/>
    </row>
    <row r="5795" spans="2:2" s="575" customFormat="1" x14ac:dyDescent="0.3">
      <c r="B5795" s="613"/>
    </row>
    <row r="5796" spans="2:2" s="575" customFormat="1" x14ac:dyDescent="0.3">
      <c r="B5796" s="613"/>
    </row>
    <row r="5797" spans="2:2" s="575" customFormat="1" x14ac:dyDescent="0.3">
      <c r="B5797" s="613"/>
    </row>
    <row r="5798" spans="2:2" s="575" customFormat="1" x14ac:dyDescent="0.3">
      <c r="B5798" s="613"/>
    </row>
    <row r="5799" spans="2:2" s="575" customFormat="1" x14ac:dyDescent="0.3">
      <c r="B5799" s="613"/>
    </row>
    <row r="5800" spans="2:2" s="575" customFormat="1" x14ac:dyDescent="0.3">
      <c r="B5800" s="613"/>
    </row>
    <row r="5801" spans="2:2" s="575" customFormat="1" x14ac:dyDescent="0.3">
      <c r="B5801" s="613"/>
    </row>
    <row r="5802" spans="2:2" s="575" customFormat="1" x14ac:dyDescent="0.3">
      <c r="B5802" s="613"/>
    </row>
    <row r="5803" spans="2:2" s="575" customFormat="1" x14ac:dyDescent="0.3">
      <c r="B5803" s="613"/>
    </row>
    <row r="5804" spans="2:2" s="575" customFormat="1" x14ac:dyDescent="0.3">
      <c r="B5804" s="613"/>
    </row>
    <row r="5805" spans="2:2" s="575" customFormat="1" x14ac:dyDescent="0.3">
      <c r="B5805" s="613"/>
    </row>
    <row r="5806" spans="2:2" s="575" customFormat="1" x14ac:dyDescent="0.3">
      <c r="B5806" s="613"/>
    </row>
    <row r="5807" spans="2:2" s="575" customFormat="1" x14ac:dyDescent="0.3">
      <c r="B5807" s="613"/>
    </row>
    <row r="5808" spans="2:2" s="575" customFormat="1" x14ac:dyDescent="0.3">
      <c r="B5808" s="613"/>
    </row>
    <row r="5809" spans="2:2" s="575" customFormat="1" x14ac:dyDescent="0.3">
      <c r="B5809" s="613"/>
    </row>
    <row r="5810" spans="2:2" s="575" customFormat="1" x14ac:dyDescent="0.3">
      <c r="B5810" s="613"/>
    </row>
    <row r="5811" spans="2:2" s="575" customFormat="1" x14ac:dyDescent="0.3">
      <c r="B5811" s="613"/>
    </row>
    <row r="5812" spans="2:2" s="575" customFormat="1" x14ac:dyDescent="0.3">
      <c r="B5812" s="613"/>
    </row>
    <row r="5813" spans="2:2" s="575" customFormat="1" x14ac:dyDescent="0.3">
      <c r="B5813" s="613"/>
    </row>
    <row r="5814" spans="2:2" s="575" customFormat="1" x14ac:dyDescent="0.3">
      <c r="B5814" s="613"/>
    </row>
    <row r="5815" spans="2:2" s="575" customFormat="1" x14ac:dyDescent="0.3">
      <c r="B5815" s="613"/>
    </row>
    <row r="5816" spans="2:2" s="575" customFormat="1" x14ac:dyDescent="0.3">
      <c r="B5816" s="613"/>
    </row>
    <row r="5817" spans="2:2" s="575" customFormat="1" x14ac:dyDescent="0.3">
      <c r="B5817" s="613"/>
    </row>
    <row r="5818" spans="2:2" s="575" customFormat="1" x14ac:dyDescent="0.3">
      <c r="B5818" s="613"/>
    </row>
    <row r="5819" spans="2:2" s="575" customFormat="1" x14ac:dyDescent="0.3">
      <c r="B5819" s="613"/>
    </row>
    <row r="5820" spans="2:2" s="575" customFormat="1" x14ac:dyDescent="0.3">
      <c r="B5820" s="613"/>
    </row>
    <row r="5821" spans="2:2" s="575" customFormat="1" x14ac:dyDescent="0.3">
      <c r="B5821" s="613"/>
    </row>
    <row r="5822" spans="2:2" s="575" customFormat="1" x14ac:dyDescent="0.3">
      <c r="B5822" s="613"/>
    </row>
    <row r="5823" spans="2:2" s="575" customFormat="1" x14ac:dyDescent="0.3">
      <c r="B5823" s="613"/>
    </row>
    <row r="5824" spans="2:2" s="575" customFormat="1" x14ac:dyDescent="0.3">
      <c r="B5824" s="613"/>
    </row>
    <row r="5825" spans="2:2" s="575" customFormat="1" x14ac:dyDescent="0.3">
      <c r="B5825" s="613"/>
    </row>
    <row r="5826" spans="2:2" s="575" customFormat="1" x14ac:dyDescent="0.3">
      <c r="B5826" s="613"/>
    </row>
    <row r="5827" spans="2:2" s="575" customFormat="1" x14ac:dyDescent="0.3">
      <c r="B5827" s="613"/>
    </row>
    <row r="5828" spans="2:2" s="575" customFormat="1" x14ac:dyDescent="0.3">
      <c r="B5828" s="613"/>
    </row>
    <row r="5829" spans="2:2" s="575" customFormat="1" x14ac:dyDescent="0.3">
      <c r="B5829" s="613"/>
    </row>
    <row r="5830" spans="2:2" s="575" customFormat="1" x14ac:dyDescent="0.3">
      <c r="B5830" s="613"/>
    </row>
    <row r="5831" spans="2:2" s="575" customFormat="1" x14ac:dyDescent="0.3">
      <c r="B5831" s="613"/>
    </row>
    <row r="5832" spans="2:2" s="575" customFormat="1" x14ac:dyDescent="0.3">
      <c r="B5832" s="613"/>
    </row>
    <row r="5833" spans="2:2" s="575" customFormat="1" x14ac:dyDescent="0.3">
      <c r="B5833" s="613"/>
    </row>
    <row r="5834" spans="2:2" s="575" customFormat="1" x14ac:dyDescent="0.3">
      <c r="B5834" s="613"/>
    </row>
    <row r="5835" spans="2:2" s="575" customFormat="1" x14ac:dyDescent="0.3">
      <c r="B5835" s="613"/>
    </row>
    <row r="5836" spans="2:2" s="575" customFormat="1" x14ac:dyDescent="0.3">
      <c r="B5836" s="613"/>
    </row>
    <row r="5837" spans="2:2" s="575" customFormat="1" x14ac:dyDescent="0.3">
      <c r="B5837" s="613"/>
    </row>
    <row r="5838" spans="2:2" s="575" customFormat="1" x14ac:dyDescent="0.3">
      <c r="B5838" s="613"/>
    </row>
    <row r="5839" spans="2:2" s="575" customFormat="1" x14ac:dyDescent="0.3">
      <c r="B5839" s="613"/>
    </row>
    <row r="5840" spans="2:2" s="575" customFormat="1" x14ac:dyDescent="0.3">
      <c r="B5840" s="613"/>
    </row>
    <row r="5841" spans="2:2" s="575" customFormat="1" x14ac:dyDescent="0.3">
      <c r="B5841" s="613"/>
    </row>
    <row r="5842" spans="2:2" s="575" customFormat="1" x14ac:dyDescent="0.3">
      <c r="B5842" s="613"/>
    </row>
    <row r="5843" spans="2:2" s="575" customFormat="1" x14ac:dyDescent="0.3">
      <c r="B5843" s="613"/>
    </row>
    <row r="5844" spans="2:2" s="575" customFormat="1" x14ac:dyDescent="0.3">
      <c r="B5844" s="613"/>
    </row>
    <row r="5845" spans="2:2" s="575" customFormat="1" x14ac:dyDescent="0.3">
      <c r="B5845" s="613"/>
    </row>
    <row r="5846" spans="2:2" s="575" customFormat="1" x14ac:dyDescent="0.3">
      <c r="B5846" s="613"/>
    </row>
    <row r="5847" spans="2:2" s="575" customFormat="1" x14ac:dyDescent="0.3">
      <c r="B5847" s="613"/>
    </row>
    <row r="5848" spans="2:2" s="575" customFormat="1" x14ac:dyDescent="0.3">
      <c r="B5848" s="613"/>
    </row>
    <row r="5849" spans="2:2" s="575" customFormat="1" x14ac:dyDescent="0.3">
      <c r="B5849" s="613"/>
    </row>
    <row r="5850" spans="2:2" s="575" customFormat="1" x14ac:dyDescent="0.3">
      <c r="B5850" s="613"/>
    </row>
    <row r="5851" spans="2:2" s="575" customFormat="1" x14ac:dyDescent="0.3">
      <c r="B5851" s="613"/>
    </row>
    <row r="5852" spans="2:2" s="575" customFormat="1" x14ac:dyDescent="0.3">
      <c r="B5852" s="613"/>
    </row>
    <row r="5853" spans="2:2" s="575" customFormat="1" x14ac:dyDescent="0.3">
      <c r="B5853" s="613"/>
    </row>
    <row r="5854" spans="2:2" s="575" customFormat="1" x14ac:dyDescent="0.3">
      <c r="B5854" s="613"/>
    </row>
    <row r="5855" spans="2:2" s="575" customFormat="1" x14ac:dyDescent="0.3">
      <c r="B5855" s="613"/>
    </row>
    <row r="5856" spans="2:2" s="575" customFormat="1" x14ac:dyDescent="0.3">
      <c r="B5856" s="613"/>
    </row>
    <row r="5857" spans="2:2" s="575" customFormat="1" x14ac:dyDescent="0.3">
      <c r="B5857" s="613"/>
    </row>
    <row r="5858" spans="2:2" s="575" customFormat="1" x14ac:dyDescent="0.3">
      <c r="B5858" s="613"/>
    </row>
    <row r="5859" spans="2:2" s="575" customFormat="1" x14ac:dyDescent="0.3">
      <c r="B5859" s="613"/>
    </row>
    <row r="5860" spans="2:2" s="575" customFormat="1" x14ac:dyDescent="0.3">
      <c r="B5860" s="613"/>
    </row>
    <row r="5861" spans="2:2" s="575" customFormat="1" x14ac:dyDescent="0.3">
      <c r="B5861" s="613"/>
    </row>
    <row r="5862" spans="2:2" s="575" customFormat="1" x14ac:dyDescent="0.3">
      <c r="B5862" s="613"/>
    </row>
    <row r="5863" spans="2:2" s="575" customFormat="1" x14ac:dyDescent="0.3">
      <c r="B5863" s="613"/>
    </row>
    <row r="5864" spans="2:2" s="575" customFormat="1" x14ac:dyDescent="0.3">
      <c r="B5864" s="613"/>
    </row>
    <row r="5865" spans="2:2" s="575" customFormat="1" x14ac:dyDescent="0.3">
      <c r="B5865" s="613"/>
    </row>
    <row r="5866" spans="2:2" s="575" customFormat="1" x14ac:dyDescent="0.3">
      <c r="B5866" s="613"/>
    </row>
    <row r="5867" spans="2:2" s="575" customFormat="1" x14ac:dyDescent="0.3">
      <c r="B5867" s="613"/>
    </row>
    <row r="5868" spans="2:2" s="575" customFormat="1" x14ac:dyDescent="0.3">
      <c r="B5868" s="613"/>
    </row>
    <row r="5869" spans="2:2" s="575" customFormat="1" x14ac:dyDescent="0.3">
      <c r="B5869" s="613"/>
    </row>
    <row r="5870" spans="2:2" s="575" customFormat="1" x14ac:dyDescent="0.3">
      <c r="B5870" s="613"/>
    </row>
    <row r="5871" spans="2:2" s="575" customFormat="1" x14ac:dyDescent="0.3">
      <c r="B5871" s="613"/>
    </row>
    <row r="5872" spans="2:2" s="575" customFormat="1" x14ac:dyDescent="0.3">
      <c r="B5872" s="613"/>
    </row>
    <row r="5873" spans="2:2" s="575" customFormat="1" x14ac:dyDescent="0.3">
      <c r="B5873" s="613"/>
    </row>
    <row r="5874" spans="2:2" s="575" customFormat="1" x14ac:dyDescent="0.3">
      <c r="B5874" s="613"/>
    </row>
    <row r="5875" spans="2:2" s="575" customFormat="1" x14ac:dyDescent="0.3">
      <c r="B5875" s="613"/>
    </row>
    <row r="5876" spans="2:2" s="575" customFormat="1" x14ac:dyDescent="0.3">
      <c r="B5876" s="613"/>
    </row>
    <row r="5877" spans="2:2" s="575" customFormat="1" x14ac:dyDescent="0.3">
      <c r="B5877" s="613"/>
    </row>
    <row r="5878" spans="2:2" s="575" customFormat="1" x14ac:dyDescent="0.3">
      <c r="B5878" s="613"/>
    </row>
    <row r="5879" spans="2:2" s="575" customFormat="1" x14ac:dyDescent="0.3">
      <c r="B5879" s="613"/>
    </row>
    <row r="5880" spans="2:2" s="575" customFormat="1" x14ac:dyDescent="0.3">
      <c r="B5880" s="613"/>
    </row>
    <row r="5881" spans="2:2" s="575" customFormat="1" x14ac:dyDescent="0.3">
      <c r="B5881" s="613"/>
    </row>
    <row r="5882" spans="2:2" s="575" customFormat="1" x14ac:dyDescent="0.3">
      <c r="B5882" s="613"/>
    </row>
    <row r="5883" spans="2:2" s="575" customFormat="1" x14ac:dyDescent="0.3">
      <c r="B5883" s="613"/>
    </row>
    <row r="5884" spans="2:2" s="575" customFormat="1" x14ac:dyDescent="0.3">
      <c r="B5884" s="613"/>
    </row>
    <row r="5885" spans="2:2" s="575" customFormat="1" x14ac:dyDescent="0.3">
      <c r="B5885" s="613"/>
    </row>
    <row r="5886" spans="2:2" s="575" customFormat="1" x14ac:dyDescent="0.3">
      <c r="B5886" s="613"/>
    </row>
    <row r="5887" spans="2:2" s="575" customFormat="1" x14ac:dyDescent="0.3">
      <c r="B5887" s="613"/>
    </row>
    <row r="5888" spans="2:2" s="575" customFormat="1" x14ac:dyDescent="0.3">
      <c r="B5888" s="613"/>
    </row>
    <row r="5889" spans="2:2" s="575" customFormat="1" x14ac:dyDescent="0.3">
      <c r="B5889" s="613"/>
    </row>
    <row r="5890" spans="2:2" s="575" customFormat="1" x14ac:dyDescent="0.3">
      <c r="B5890" s="613"/>
    </row>
    <row r="5891" spans="2:2" s="575" customFormat="1" x14ac:dyDescent="0.3">
      <c r="B5891" s="613"/>
    </row>
    <row r="5892" spans="2:2" s="575" customFormat="1" x14ac:dyDescent="0.3">
      <c r="B5892" s="613"/>
    </row>
    <row r="5893" spans="2:2" s="575" customFormat="1" x14ac:dyDescent="0.3">
      <c r="B5893" s="613"/>
    </row>
    <row r="5894" spans="2:2" s="575" customFormat="1" x14ac:dyDescent="0.3">
      <c r="B5894" s="613"/>
    </row>
    <row r="5895" spans="2:2" s="575" customFormat="1" x14ac:dyDescent="0.3">
      <c r="B5895" s="613"/>
    </row>
    <row r="5896" spans="2:2" s="575" customFormat="1" x14ac:dyDescent="0.3">
      <c r="B5896" s="613"/>
    </row>
    <row r="5897" spans="2:2" s="575" customFormat="1" x14ac:dyDescent="0.3">
      <c r="B5897" s="613"/>
    </row>
    <row r="5898" spans="2:2" s="575" customFormat="1" x14ac:dyDescent="0.3">
      <c r="B5898" s="613"/>
    </row>
    <row r="5899" spans="2:2" s="575" customFormat="1" x14ac:dyDescent="0.3">
      <c r="B5899" s="613"/>
    </row>
    <row r="5900" spans="2:2" s="575" customFormat="1" x14ac:dyDescent="0.3">
      <c r="B5900" s="613"/>
    </row>
    <row r="5901" spans="2:2" s="575" customFormat="1" x14ac:dyDescent="0.3">
      <c r="B5901" s="613"/>
    </row>
    <row r="5902" spans="2:2" s="575" customFormat="1" x14ac:dyDescent="0.3">
      <c r="B5902" s="613"/>
    </row>
    <row r="5903" spans="2:2" s="575" customFormat="1" x14ac:dyDescent="0.3">
      <c r="B5903" s="613"/>
    </row>
    <row r="5904" spans="2:2" s="575" customFormat="1" x14ac:dyDescent="0.3">
      <c r="B5904" s="613"/>
    </row>
    <row r="5905" spans="2:2" s="575" customFormat="1" x14ac:dyDescent="0.3">
      <c r="B5905" s="613"/>
    </row>
    <row r="5906" spans="2:2" s="575" customFormat="1" x14ac:dyDescent="0.3">
      <c r="B5906" s="613"/>
    </row>
    <row r="5907" spans="2:2" s="575" customFormat="1" x14ac:dyDescent="0.3">
      <c r="B5907" s="613"/>
    </row>
    <row r="5908" spans="2:2" s="575" customFormat="1" x14ac:dyDescent="0.3">
      <c r="B5908" s="613"/>
    </row>
    <row r="5909" spans="2:2" s="575" customFormat="1" x14ac:dyDescent="0.3">
      <c r="B5909" s="613"/>
    </row>
    <row r="5910" spans="2:2" s="575" customFormat="1" x14ac:dyDescent="0.3">
      <c r="B5910" s="613"/>
    </row>
    <row r="5911" spans="2:2" s="575" customFormat="1" x14ac:dyDescent="0.3">
      <c r="B5911" s="613"/>
    </row>
    <row r="5912" spans="2:2" s="575" customFormat="1" x14ac:dyDescent="0.3">
      <c r="B5912" s="613"/>
    </row>
    <row r="5913" spans="2:2" s="575" customFormat="1" x14ac:dyDescent="0.3">
      <c r="B5913" s="613"/>
    </row>
    <row r="5914" spans="2:2" s="575" customFormat="1" x14ac:dyDescent="0.3">
      <c r="B5914" s="613"/>
    </row>
    <row r="5915" spans="2:2" s="575" customFormat="1" x14ac:dyDescent="0.3">
      <c r="B5915" s="613"/>
    </row>
    <row r="5916" spans="2:2" s="575" customFormat="1" x14ac:dyDescent="0.3">
      <c r="B5916" s="613"/>
    </row>
    <row r="5917" spans="2:2" s="575" customFormat="1" x14ac:dyDescent="0.3">
      <c r="B5917" s="613"/>
    </row>
    <row r="5918" spans="2:2" s="575" customFormat="1" x14ac:dyDescent="0.3">
      <c r="B5918" s="613"/>
    </row>
    <row r="5919" spans="2:2" s="575" customFormat="1" x14ac:dyDescent="0.3">
      <c r="B5919" s="613"/>
    </row>
    <row r="5920" spans="2:2" s="575" customFormat="1" x14ac:dyDescent="0.3">
      <c r="B5920" s="613"/>
    </row>
    <row r="5921" spans="2:2" s="575" customFormat="1" x14ac:dyDescent="0.3">
      <c r="B5921" s="613"/>
    </row>
    <row r="5922" spans="2:2" s="575" customFormat="1" x14ac:dyDescent="0.3"/>
    <row r="5923" spans="2:2" s="575" customFormat="1" x14ac:dyDescent="0.3">
      <c r="B5923" s="613"/>
    </row>
    <row r="5924" spans="2:2" s="575" customFormat="1" x14ac:dyDescent="0.3">
      <c r="B5924" s="613"/>
    </row>
    <row r="5925" spans="2:2" s="575" customFormat="1" x14ac:dyDescent="0.3">
      <c r="B5925" s="613"/>
    </row>
    <row r="5926" spans="2:2" s="575" customFormat="1" x14ac:dyDescent="0.3">
      <c r="B5926" s="613"/>
    </row>
    <row r="5927" spans="2:2" s="575" customFormat="1" x14ac:dyDescent="0.3">
      <c r="B5927" s="613"/>
    </row>
    <row r="5928" spans="2:2" s="575" customFormat="1" x14ac:dyDescent="0.3">
      <c r="B5928" s="613"/>
    </row>
    <row r="5929" spans="2:2" s="575" customFormat="1" x14ac:dyDescent="0.3">
      <c r="B5929" s="613"/>
    </row>
    <row r="5930" spans="2:2" s="575" customFormat="1" x14ac:dyDescent="0.3">
      <c r="B5930" s="613"/>
    </row>
    <row r="5931" spans="2:2" s="575" customFormat="1" x14ac:dyDescent="0.3">
      <c r="B5931" s="613"/>
    </row>
    <row r="5932" spans="2:2" s="575" customFormat="1" x14ac:dyDescent="0.3">
      <c r="B5932" s="613"/>
    </row>
    <row r="5933" spans="2:2" s="575" customFormat="1" x14ac:dyDescent="0.3">
      <c r="B5933" s="613"/>
    </row>
    <row r="5934" spans="2:2" s="575" customFormat="1" x14ac:dyDescent="0.3">
      <c r="B5934" s="613"/>
    </row>
    <row r="5935" spans="2:2" s="575" customFormat="1" x14ac:dyDescent="0.3">
      <c r="B5935" s="613"/>
    </row>
    <row r="5936" spans="2:2" s="575" customFormat="1" x14ac:dyDescent="0.3"/>
    <row r="5937" spans="2:2" s="575" customFormat="1" x14ac:dyDescent="0.3">
      <c r="B5937" s="613"/>
    </row>
    <row r="5938" spans="2:2" s="575" customFormat="1" x14ac:dyDescent="0.3">
      <c r="B5938" s="613"/>
    </row>
    <row r="5939" spans="2:2" s="575" customFormat="1" x14ac:dyDescent="0.3">
      <c r="B5939" s="613"/>
    </row>
    <row r="5940" spans="2:2" s="575" customFormat="1" x14ac:dyDescent="0.3">
      <c r="B5940" s="613"/>
    </row>
    <row r="5941" spans="2:2" s="575" customFormat="1" x14ac:dyDescent="0.3">
      <c r="B5941" s="613"/>
    </row>
    <row r="5942" spans="2:2" s="575" customFormat="1" x14ac:dyDescent="0.3">
      <c r="B5942" s="613"/>
    </row>
    <row r="5943" spans="2:2" s="575" customFormat="1" x14ac:dyDescent="0.3">
      <c r="B5943" s="613"/>
    </row>
    <row r="5944" spans="2:2" s="575" customFormat="1" x14ac:dyDescent="0.3">
      <c r="B5944" s="613"/>
    </row>
    <row r="5945" spans="2:2" s="575" customFormat="1" x14ac:dyDescent="0.3">
      <c r="B5945" s="613"/>
    </row>
    <row r="5946" spans="2:2" s="575" customFormat="1" x14ac:dyDescent="0.3">
      <c r="B5946" s="613"/>
    </row>
    <row r="5947" spans="2:2" s="575" customFormat="1" x14ac:dyDescent="0.3">
      <c r="B5947" s="613"/>
    </row>
    <row r="5948" spans="2:2" s="575" customFormat="1" x14ac:dyDescent="0.3">
      <c r="B5948" s="613"/>
    </row>
    <row r="5949" spans="2:2" s="575" customFormat="1" x14ac:dyDescent="0.3">
      <c r="B5949" s="613"/>
    </row>
    <row r="5950" spans="2:2" s="575" customFormat="1" x14ac:dyDescent="0.3">
      <c r="B5950" s="613"/>
    </row>
    <row r="5951" spans="2:2" s="575" customFormat="1" x14ac:dyDescent="0.3">
      <c r="B5951" s="613"/>
    </row>
    <row r="5952" spans="2:2" s="575" customFormat="1" x14ac:dyDescent="0.3">
      <c r="B5952" s="613"/>
    </row>
    <row r="5953" spans="2:2" s="575" customFormat="1" x14ac:dyDescent="0.3">
      <c r="B5953" s="613"/>
    </row>
    <row r="5954" spans="2:2" s="575" customFormat="1" x14ac:dyDescent="0.3">
      <c r="B5954" s="613"/>
    </row>
    <row r="5955" spans="2:2" s="575" customFormat="1" x14ac:dyDescent="0.3">
      <c r="B5955" s="613"/>
    </row>
    <row r="5956" spans="2:2" s="575" customFormat="1" x14ac:dyDescent="0.3">
      <c r="B5956" s="613"/>
    </row>
    <row r="5957" spans="2:2" s="575" customFormat="1" x14ac:dyDescent="0.3">
      <c r="B5957" s="613"/>
    </row>
    <row r="5958" spans="2:2" s="575" customFormat="1" x14ac:dyDescent="0.3">
      <c r="B5958" s="613"/>
    </row>
    <row r="5959" spans="2:2" s="575" customFormat="1" x14ac:dyDescent="0.3">
      <c r="B5959" s="613"/>
    </row>
    <row r="5960" spans="2:2" s="575" customFormat="1" x14ac:dyDescent="0.3">
      <c r="B5960" s="613"/>
    </row>
    <row r="5961" spans="2:2" s="575" customFormat="1" x14ac:dyDescent="0.3">
      <c r="B5961" s="613"/>
    </row>
    <row r="5962" spans="2:2" s="575" customFormat="1" x14ac:dyDescent="0.3">
      <c r="B5962" s="613"/>
    </row>
    <row r="5963" spans="2:2" s="575" customFormat="1" x14ac:dyDescent="0.3">
      <c r="B5963" s="613"/>
    </row>
    <row r="5964" spans="2:2" s="575" customFormat="1" x14ac:dyDescent="0.3">
      <c r="B5964" s="613"/>
    </row>
    <row r="5965" spans="2:2" s="575" customFormat="1" x14ac:dyDescent="0.3">
      <c r="B5965" s="613"/>
    </row>
    <row r="5966" spans="2:2" s="575" customFormat="1" x14ac:dyDescent="0.3">
      <c r="B5966" s="613"/>
    </row>
    <row r="5967" spans="2:2" s="575" customFormat="1" x14ac:dyDescent="0.3">
      <c r="B5967" s="613"/>
    </row>
    <row r="5968" spans="2:2" s="575" customFormat="1" x14ac:dyDescent="0.3">
      <c r="B5968" s="613"/>
    </row>
    <row r="5969" spans="2:2" s="575" customFormat="1" x14ac:dyDescent="0.3">
      <c r="B5969" s="613"/>
    </row>
    <row r="5970" spans="2:2" s="575" customFormat="1" x14ac:dyDescent="0.3">
      <c r="B5970" s="613"/>
    </row>
    <row r="5971" spans="2:2" s="575" customFormat="1" x14ac:dyDescent="0.3">
      <c r="B5971" s="613"/>
    </row>
    <row r="5972" spans="2:2" s="575" customFormat="1" x14ac:dyDescent="0.3">
      <c r="B5972" s="613"/>
    </row>
    <row r="5973" spans="2:2" s="575" customFormat="1" x14ac:dyDescent="0.3">
      <c r="B5973" s="613"/>
    </row>
    <row r="5974" spans="2:2" s="575" customFormat="1" x14ac:dyDescent="0.3">
      <c r="B5974" s="613"/>
    </row>
    <row r="5975" spans="2:2" s="575" customFormat="1" x14ac:dyDescent="0.3">
      <c r="B5975" s="613"/>
    </row>
    <row r="5976" spans="2:2" s="575" customFormat="1" x14ac:dyDescent="0.3">
      <c r="B5976" s="613"/>
    </row>
    <row r="5977" spans="2:2" s="575" customFormat="1" x14ac:dyDescent="0.3">
      <c r="B5977" s="613"/>
    </row>
    <row r="5978" spans="2:2" s="575" customFormat="1" x14ac:dyDescent="0.3">
      <c r="B5978" s="613"/>
    </row>
    <row r="5979" spans="2:2" s="575" customFormat="1" x14ac:dyDescent="0.3">
      <c r="B5979" s="613"/>
    </row>
    <row r="5980" spans="2:2" s="575" customFormat="1" x14ac:dyDescent="0.3">
      <c r="B5980" s="613"/>
    </row>
    <row r="5981" spans="2:2" s="575" customFormat="1" x14ac:dyDescent="0.3">
      <c r="B5981" s="613"/>
    </row>
    <row r="5982" spans="2:2" s="575" customFormat="1" x14ac:dyDescent="0.3">
      <c r="B5982" s="613"/>
    </row>
    <row r="5983" spans="2:2" s="575" customFormat="1" x14ac:dyDescent="0.3">
      <c r="B5983" s="613"/>
    </row>
    <row r="5984" spans="2:2" s="575" customFormat="1" x14ac:dyDescent="0.3">
      <c r="B5984" s="613"/>
    </row>
    <row r="5985" spans="2:2" s="575" customFormat="1" x14ac:dyDescent="0.3">
      <c r="B5985" s="613"/>
    </row>
    <row r="5986" spans="2:2" s="575" customFormat="1" x14ac:dyDescent="0.3">
      <c r="B5986" s="613"/>
    </row>
    <row r="5987" spans="2:2" s="575" customFormat="1" x14ac:dyDescent="0.3">
      <c r="B5987" s="613"/>
    </row>
    <row r="5988" spans="2:2" s="575" customFormat="1" x14ac:dyDescent="0.3">
      <c r="B5988" s="613"/>
    </row>
    <row r="5989" spans="2:2" s="575" customFormat="1" x14ac:dyDescent="0.3">
      <c r="B5989" s="613"/>
    </row>
    <row r="5990" spans="2:2" s="575" customFormat="1" x14ac:dyDescent="0.3">
      <c r="B5990" s="613"/>
    </row>
    <row r="5991" spans="2:2" s="575" customFormat="1" x14ac:dyDescent="0.3">
      <c r="B5991" s="613"/>
    </row>
    <row r="5992" spans="2:2" s="575" customFormat="1" x14ac:dyDescent="0.3">
      <c r="B5992" s="613"/>
    </row>
    <row r="5993" spans="2:2" s="575" customFormat="1" x14ac:dyDescent="0.3">
      <c r="B5993" s="613"/>
    </row>
    <row r="5994" spans="2:2" s="575" customFormat="1" x14ac:dyDescent="0.3">
      <c r="B5994" s="613"/>
    </row>
    <row r="5995" spans="2:2" s="575" customFormat="1" x14ac:dyDescent="0.3">
      <c r="B5995" s="613"/>
    </row>
    <row r="5996" spans="2:2" s="575" customFormat="1" x14ac:dyDescent="0.3">
      <c r="B5996" s="613"/>
    </row>
    <row r="5997" spans="2:2" s="575" customFormat="1" x14ac:dyDescent="0.3">
      <c r="B5997" s="613"/>
    </row>
    <row r="5998" spans="2:2" s="575" customFormat="1" x14ac:dyDescent="0.3">
      <c r="B5998" s="613"/>
    </row>
    <row r="5999" spans="2:2" s="575" customFormat="1" x14ac:dyDescent="0.3">
      <c r="B5999" s="613"/>
    </row>
    <row r="6000" spans="2:2" s="575" customFormat="1" x14ac:dyDescent="0.3">
      <c r="B6000" s="613"/>
    </row>
    <row r="6001" spans="2:2" s="575" customFormat="1" x14ac:dyDescent="0.3">
      <c r="B6001" s="613"/>
    </row>
    <row r="6002" spans="2:2" s="575" customFormat="1" x14ac:dyDescent="0.3">
      <c r="B6002" s="613"/>
    </row>
    <row r="6003" spans="2:2" s="575" customFormat="1" x14ac:dyDescent="0.3">
      <c r="B6003" s="613"/>
    </row>
    <row r="6004" spans="2:2" s="575" customFormat="1" x14ac:dyDescent="0.3">
      <c r="B6004" s="613"/>
    </row>
    <row r="6005" spans="2:2" s="575" customFormat="1" x14ac:dyDescent="0.3">
      <c r="B6005" s="613"/>
    </row>
    <row r="6006" spans="2:2" s="575" customFormat="1" x14ac:dyDescent="0.3">
      <c r="B6006" s="613"/>
    </row>
    <row r="6007" spans="2:2" s="575" customFormat="1" x14ac:dyDescent="0.3">
      <c r="B6007" s="613"/>
    </row>
    <row r="6008" spans="2:2" s="575" customFormat="1" x14ac:dyDescent="0.3">
      <c r="B6008" s="613"/>
    </row>
    <row r="6009" spans="2:2" s="575" customFormat="1" x14ac:dyDescent="0.3">
      <c r="B6009" s="613"/>
    </row>
    <row r="6010" spans="2:2" s="575" customFormat="1" x14ac:dyDescent="0.3">
      <c r="B6010" s="613"/>
    </row>
    <row r="6011" spans="2:2" s="575" customFormat="1" x14ac:dyDescent="0.3">
      <c r="B6011" s="613"/>
    </row>
    <row r="6012" spans="2:2" s="575" customFormat="1" x14ac:dyDescent="0.3">
      <c r="B6012" s="613"/>
    </row>
    <row r="6013" spans="2:2" s="575" customFormat="1" x14ac:dyDescent="0.3">
      <c r="B6013" s="613"/>
    </row>
    <row r="6014" spans="2:2" s="575" customFormat="1" x14ac:dyDescent="0.3">
      <c r="B6014" s="613"/>
    </row>
    <row r="6015" spans="2:2" s="575" customFormat="1" x14ac:dyDescent="0.3">
      <c r="B6015" s="613"/>
    </row>
    <row r="6016" spans="2:2" s="575" customFormat="1" x14ac:dyDescent="0.3">
      <c r="B6016" s="613"/>
    </row>
    <row r="6017" spans="2:2" s="575" customFormat="1" x14ac:dyDescent="0.3">
      <c r="B6017" s="613"/>
    </row>
    <row r="6018" spans="2:2" s="575" customFormat="1" x14ac:dyDescent="0.3">
      <c r="B6018" s="613"/>
    </row>
    <row r="6019" spans="2:2" s="575" customFormat="1" x14ac:dyDescent="0.3">
      <c r="B6019" s="613"/>
    </row>
    <row r="6020" spans="2:2" s="575" customFormat="1" x14ac:dyDescent="0.3">
      <c r="B6020" s="613"/>
    </row>
    <row r="6021" spans="2:2" s="575" customFormat="1" x14ac:dyDescent="0.3">
      <c r="B6021" s="613"/>
    </row>
    <row r="6022" spans="2:2" s="575" customFormat="1" x14ac:dyDescent="0.3">
      <c r="B6022" s="613"/>
    </row>
    <row r="6023" spans="2:2" s="575" customFormat="1" x14ac:dyDescent="0.3">
      <c r="B6023" s="613"/>
    </row>
    <row r="6024" spans="2:2" s="575" customFormat="1" x14ac:dyDescent="0.3">
      <c r="B6024" s="613"/>
    </row>
    <row r="6025" spans="2:2" s="575" customFormat="1" x14ac:dyDescent="0.3">
      <c r="B6025" s="613"/>
    </row>
    <row r="6026" spans="2:2" s="575" customFormat="1" x14ac:dyDescent="0.3">
      <c r="B6026" s="613"/>
    </row>
    <row r="6027" spans="2:2" s="575" customFormat="1" x14ac:dyDescent="0.3">
      <c r="B6027" s="613"/>
    </row>
    <row r="6028" spans="2:2" s="575" customFormat="1" x14ac:dyDescent="0.3">
      <c r="B6028" s="613"/>
    </row>
    <row r="6029" spans="2:2" s="575" customFormat="1" x14ac:dyDescent="0.3">
      <c r="B6029" s="613"/>
    </row>
    <row r="6030" spans="2:2" s="575" customFormat="1" x14ac:dyDescent="0.3">
      <c r="B6030" s="613"/>
    </row>
    <row r="6031" spans="2:2" s="575" customFormat="1" x14ac:dyDescent="0.3">
      <c r="B6031" s="613"/>
    </row>
    <row r="6032" spans="2:2" s="575" customFormat="1" x14ac:dyDescent="0.3">
      <c r="B6032" s="613"/>
    </row>
    <row r="6033" spans="2:2" s="575" customFormat="1" x14ac:dyDescent="0.3">
      <c r="B6033" s="613"/>
    </row>
    <row r="6034" spans="2:2" s="575" customFormat="1" x14ac:dyDescent="0.3">
      <c r="B6034" s="613"/>
    </row>
    <row r="6035" spans="2:2" s="575" customFormat="1" x14ac:dyDescent="0.3">
      <c r="B6035" s="613"/>
    </row>
    <row r="6036" spans="2:2" s="575" customFormat="1" x14ac:dyDescent="0.3">
      <c r="B6036" s="613"/>
    </row>
    <row r="6037" spans="2:2" s="575" customFormat="1" x14ac:dyDescent="0.3">
      <c r="B6037" s="613"/>
    </row>
    <row r="6038" spans="2:2" s="575" customFormat="1" x14ac:dyDescent="0.3">
      <c r="B6038" s="613"/>
    </row>
    <row r="6039" spans="2:2" s="575" customFormat="1" x14ac:dyDescent="0.3">
      <c r="B6039" s="613"/>
    </row>
    <row r="6040" spans="2:2" s="575" customFormat="1" x14ac:dyDescent="0.3">
      <c r="B6040" s="613"/>
    </row>
    <row r="6041" spans="2:2" s="575" customFormat="1" x14ac:dyDescent="0.3">
      <c r="B6041" s="613"/>
    </row>
    <row r="6042" spans="2:2" s="575" customFormat="1" x14ac:dyDescent="0.3">
      <c r="B6042" s="613"/>
    </row>
    <row r="6043" spans="2:2" s="575" customFormat="1" x14ac:dyDescent="0.3">
      <c r="B6043" s="613"/>
    </row>
    <row r="6044" spans="2:2" s="575" customFormat="1" x14ac:dyDescent="0.3">
      <c r="B6044" s="613"/>
    </row>
    <row r="6045" spans="2:2" s="575" customFormat="1" x14ac:dyDescent="0.3">
      <c r="B6045" s="613"/>
    </row>
    <row r="6046" spans="2:2" s="575" customFormat="1" x14ac:dyDescent="0.3">
      <c r="B6046" s="613"/>
    </row>
    <row r="6047" spans="2:2" s="575" customFormat="1" x14ac:dyDescent="0.3">
      <c r="B6047" s="613"/>
    </row>
    <row r="6048" spans="2:2" s="575" customFormat="1" x14ac:dyDescent="0.3">
      <c r="B6048" s="613"/>
    </row>
    <row r="6049" spans="2:2" s="575" customFormat="1" x14ac:dyDescent="0.3">
      <c r="B6049" s="613"/>
    </row>
    <row r="6050" spans="2:2" s="575" customFormat="1" x14ac:dyDescent="0.3">
      <c r="B6050" s="613"/>
    </row>
    <row r="6051" spans="2:2" s="575" customFormat="1" x14ac:dyDescent="0.3">
      <c r="B6051" s="613"/>
    </row>
    <row r="6052" spans="2:2" s="575" customFormat="1" x14ac:dyDescent="0.3">
      <c r="B6052" s="613"/>
    </row>
    <row r="6053" spans="2:2" s="575" customFormat="1" x14ac:dyDescent="0.3">
      <c r="B6053" s="613"/>
    </row>
    <row r="6054" spans="2:2" s="575" customFormat="1" x14ac:dyDescent="0.3">
      <c r="B6054" s="613"/>
    </row>
    <row r="6055" spans="2:2" s="575" customFormat="1" x14ac:dyDescent="0.3">
      <c r="B6055" s="613"/>
    </row>
    <row r="6056" spans="2:2" s="575" customFormat="1" x14ac:dyDescent="0.3">
      <c r="B6056" s="613"/>
    </row>
    <row r="6057" spans="2:2" s="575" customFormat="1" x14ac:dyDescent="0.3">
      <c r="B6057" s="613"/>
    </row>
    <row r="6058" spans="2:2" s="575" customFormat="1" x14ac:dyDescent="0.3">
      <c r="B6058" s="613"/>
    </row>
    <row r="6059" spans="2:2" s="575" customFormat="1" x14ac:dyDescent="0.3">
      <c r="B6059" s="613"/>
    </row>
    <row r="6060" spans="2:2" s="575" customFormat="1" x14ac:dyDescent="0.3">
      <c r="B6060" s="613"/>
    </row>
    <row r="6061" spans="2:2" s="575" customFormat="1" x14ac:dyDescent="0.3">
      <c r="B6061" s="613"/>
    </row>
    <row r="6062" spans="2:2" s="575" customFormat="1" x14ac:dyDescent="0.3">
      <c r="B6062" s="613"/>
    </row>
    <row r="6063" spans="2:2" s="575" customFormat="1" x14ac:dyDescent="0.3">
      <c r="B6063" s="613"/>
    </row>
    <row r="6064" spans="2:2" s="575" customFormat="1" x14ac:dyDescent="0.3">
      <c r="B6064" s="613"/>
    </row>
    <row r="6065" spans="2:2" s="575" customFormat="1" x14ac:dyDescent="0.3">
      <c r="B6065" s="613"/>
    </row>
    <row r="6066" spans="2:2" s="575" customFormat="1" x14ac:dyDescent="0.3">
      <c r="B6066" s="613"/>
    </row>
    <row r="6067" spans="2:2" s="575" customFormat="1" x14ac:dyDescent="0.3">
      <c r="B6067" s="613"/>
    </row>
    <row r="6068" spans="2:2" s="575" customFormat="1" x14ac:dyDescent="0.3">
      <c r="B6068" s="613"/>
    </row>
    <row r="6069" spans="2:2" s="575" customFormat="1" x14ac:dyDescent="0.3">
      <c r="B6069" s="613"/>
    </row>
    <row r="6070" spans="2:2" s="575" customFormat="1" x14ac:dyDescent="0.3">
      <c r="B6070" s="613"/>
    </row>
    <row r="6071" spans="2:2" s="575" customFormat="1" x14ac:dyDescent="0.3">
      <c r="B6071" s="613"/>
    </row>
    <row r="6072" spans="2:2" s="575" customFormat="1" x14ac:dyDescent="0.3">
      <c r="B6072" s="613"/>
    </row>
    <row r="6073" spans="2:2" s="575" customFormat="1" x14ac:dyDescent="0.3">
      <c r="B6073" s="613"/>
    </row>
    <row r="6074" spans="2:2" s="575" customFormat="1" x14ac:dyDescent="0.3">
      <c r="B6074" s="613"/>
    </row>
    <row r="6075" spans="2:2" s="575" customFormat="1" x14ac:dyDescent="0.3">
      <c r="B6075" s="613"/>
    </row>
    <row r="6076" spans="2:2" s="575" customFormat="1" x14ac:dyDescent="0.3">
      <c r="B6076" s="613"/>
    </row>
    <row r="6077" spans="2:2" s="575" customFormat="1" x14ac:dyDescent="0.3">
      <c r="B6077" s="613"/>
    </row>
    <row r="6078" spans="2:2" s="575" customFormat="1" x14ac:dyDescent="0.3">
      <c r="B6078" s="613"/>
    </row>
    <row r="6079" spans="2:2" s="575" customFormat="1" x14ac:dyDescent="0.3">
      <c r="B6079" s="613"/>
    </row>
    <row r="6080" spans="2:2" s="575" customFormat="1" x14ac:dyDescent="0.3">
      <c r="B6080" s="613"/>
    </row>
    <row r="6081" spans="2:2" s="575" customFormat="1" x14ac:dyDescent="0.3">
      <c r="B6081" s="613"/>
    </row>
    <row r="6082" spans="2:2" s="575" customFormat="1" x14ac:dyDescent="0.3">
      <c r="B6082" s="613"/>
    </row>
    <row r="6083" spans="2:2" s="575" customFormat="1" x14ac:dyDescent="0.3">
      <c r="B6083" s="613"/>
    </row>
    <row r="6084" spans="2:2" s="575" customFormat="1" x14ac:dyDescent="0.3">
      <c r="B6084" s="613"/>
    </row>
    <row r="6085" spans="2:2" s="575" customFormat="1" x14ac:dyDescent="0.3">
      <c r="B6085" s="613"/>
    </row>
    <row r="6086" spans="2:2" s="575" customFormat="1" x14ac:dyDescent="0.3">
      <c r="B6086" s="613"/>
    </row>
    <row r="6087" spans="2:2" s="575" customFormat="1" x14ac:dyDescent="0.3">
      <c r="B6087" s="613"/>
    </row>
    <row r="6088" spans="2:2" s="575" customFormat="1" x14ac:dyDescent="0.3">
      <c r="B6088" s="613"/>
    </row>
    <row r="6089" spans="2:2" s="575" customFormat="1" x14ac:dyDescent="0.3">
      <c r="B6089" s="613"/>
    </row>
    <row r="6090" spans="2:2" s="575" customFormat="1" x14ac:dyDescent="0.3">
      <c r="B6090" s="613"/>
    </row>
    <row r="6091" spans="2:2" s="575" customFormat="1" x14ac:dyDescent="0.3">
      <c r="B6091" s="613"/>
    </row>
    <row r="6092" spans="2:2" s="575" customFormat="1" x14ac:dyDescent="0.3">
      <c r="B6092" s="613"/>
    </row>
    <row r="6093" spans="2:2" s="575" customFormat="1" x14ac:dyDescent="0.3">
      <c r="B6093" s="613"/>
    </row>
    <row r="6094" spans="2:2" s="575" customFormat="1" x14ac:dyDescent="0.3">
      <c r="B6094" s="613"/>
    </row>
    <row r="6095" spans="2:2" s="575" customFormat="1" x14ac:dyDescent="0.3">
      <c r="B6095" s="613"/>
    </row>
    <row r="6096" spans="2:2" s="575" customFormat="1" x14ac:dyDescent="0.3">
      <c r="B6096" s="613"/>
    </row>
    <row r="6097" spans="2:2" s="575" customFormat="1" x14ac:dyDescent="0.3">
      <c r="B6097" s="613"/>
    </row>
    <row r="6098" spans="2:2" s="575" customFormat="1" x14ac:dyDescent="0.3">
      <c r="B6098" s="613"/>
    </row>
    <row r="6099" spans="2:2" s="575" customFormat="1" x14ac:dyDescent="0.3">
      <c r="B6099" s="613"/>
    </row>
    <row r="6100" spans="2:2" s="575" customFormat="1" x14ac:dyDescent="0.3">
      <c r="B6100" s="613"/>
    </row>
    <row r="6101" spans="2:2" s="575" customFormat="1" x14ac:dyDescent="0.3">
      <c r="B6101" s="613"/>
    </row>
    <row r="6102" spans="2:2" s="575" customFormat="1" x14ac:dyDescent="0.3">
      <c r="B6102" s="613"/>
    </row>
    <row r="6103" spans="2:2" s="575" customFormat="1" x14ac:dyDescent="0.3">
      <c r="B6103" s="613"/>
    </row>
    <row r="6104" spans="2:2" s="575" customFormat="1" x14ac:dyDescent="0.3">
      <c r="B6104" s="613"/>
    </row>
    <row r="6105" spans="2:2" s="575" customFormat="1" x14ac:dyDescent="0.3">
      <c r="B6105" s="613"/>
    </row>
    <row r="6106" spans="2:2" s="575" customFormat="1" x14ac:dyDescent="0.3">
      <c r="B6106" s="613"/>
    </row>
    <row r="6107" spans="2:2" s="575" customFormat="1" x14ac:dyDescent="0.3">
      <c r="B6107" s="613"/>
    </row>
    <row r="6108" spans="2:2" s="575" customFormat="1" x14ac:dyDescent="0.3">
      <c r="B6108" s="613"/>
    </row>
    <row r="6109" spans="2:2" s="575" customFormat="1" x14ac:dyDescent="0.3">
      <c r="B6109" s="613"/>
    </row>
    <row r="6110" spans="2:2" s="575" customFormat="1" x14ac:dyDescent="0.3">
      <c r="B6110" s="613"/>
    </row>
    <row r="6111" spans="2:2" s="575" customFormat="1" x14ac:dyDescent="0.3">
      <c r="B6111" s="613"/>
    </row>
    <row r="6112" spans="2:2" s="575" customFormat="1" x14ac:dyDescent="0.3">
      <c r="B6112" s="613"/>
    </row>
    <row r="6113" spans="2:2" s="575" customFormat="1" x14ac:dyDescent="0.3">
      <c r="B6113" s="613"/>
    </row>
    <row r="6114" spans="2:2" s="575" customFormat="1" x14ac:dyDescent="0.3">
      <c r="B6114" s="613"/>
    </row>
    <row r="6115" spans="2:2" s="575" customFormat="1" x14ac:dyDescent="0.3">
      <c r="B6115" s="613"/>
    </row>
    <row r="6116" spans="2:2" s="575" customFormat="1" x14ac:dyDescent="0.3">
      <c r="B6116" s="613"/>
    </row>
    <row r="6117" spans="2:2" s="575" customFormat="1" x14ac:dyDescent="0.3">
      <c r="B6117" s="613"/>
    </row>
    <row r="6118" spans="2:2" s="575" customFormat="1" x14ac:dyDescent="0.3">
      <c r="B6118" s="613"/>
    </row>
    <row r="6119" spans="2:2" s="575" customFormat="1" x14ac:dyDescent="0.3">
      <c r="B6119" s="613"/>
    </row>
    <row r="6120" spans="2:2" s="575" customFormat="1" x14ac:dyDescent="0.3">
      <c r="B6120" s="613"/>
    </row>
    <row r="6121" spans="2:2" s="575" customFormat="1" x14ac:dyDescent="0.3">
      <c r="B6121" s="613"/>
    </row>
    <row r="6122" spans="2:2" s="575" customFormat="1" x14ac:dyDescent="0.3">
      <c r="B6122" s="613"/>
    </row>
    <row r="6123" spans="2:2" s="575" customFormat="1" x14ac:dyDescent="0.3">
      <c r="B6123" s="613"/>
    </row>
    <row r="6124" spans="2:2" s="575" customFormat="1" x14ac:dyDescent="0.3">
      <c r="B6124" s="613"/>
    </row>
    <row r="6125" spans="2:2" s="575" customFormat="1" x14ac:dyDescent="0.3">
      <c r="B6125" s="613"/>
    </row>
    <row r="6126" spans="2:2" s="575" customFormat="1" x14ac:dyDescent="0.3">
      <c r="B6126" s="613"/>
    </row>
    <row r="6127" spans="2:2" s="575" customFormat="1" x14ac:dyDescent="0.3">
      <c r="B6127" s="613"/>
    </row>
    <row r="6128" spans="2:2" s="575" customFormat="1" x14ac:dyDescent="0.3">
      <c r="B6128" s="613"/>
    </row>
    <row r="6129" spans="2:2" s="575" customFormat="1" x14ac:dyDescent="0.3">
      <c r="B6129" s="613"/>
    </row>
    <row r="6130" spans="2:2" s="575" customFormat="1" x14ac:dyDescent="0.3">
      <c r="B6130" s="613"/>
    </row>
    <row r="6131" spans="2:2" s="575" customFormat="1" x14ac:dyDescent="0.3">
      <c r="B6131" s="613"/>
    </row>
    <row r="6132" spans="2:2" s="575" customFormat="1" x14ac:dyDescent="0.3">
      <c r="B6132" s="613"/>
    </row>
    <row r="6133" spans="2:2" s="575" customFormat="1" x14ac:dyDescent="0.3">
      <c r="B6133" s="613"/>
    </row>
    <row r="6134" spans="2:2" s="575" customFormat="1" x14ac:dyDescent="0.3">
      <c r="B6134" s="613"/>
    </row>
    <row r="6135" spans="2:2" s="575" customFormat="1" x14ac:dyDescent="0.3">
      <c r="B6135" s="613"/>
    </row>
    <row r="6136" spans="2:2" s="575" customFormat="1" x14ac:dyDescent="0.3">
      <c r="B6136" s="613"/>
    </row>
    <row r="6137" spans="2:2" s="575" customFormat="1" x14ac:dyDescent="0.3">
      <c r="B6137" s="613"/>
    </row>
    <row r="6138" spans="2:2" s="575" customFormat="1" x14ac:dyDescent="0.3">
      <c r="B6138" s="613"/>
    </row>
    <row r="6139" spans="2:2" s="575" customFormat="1" x14ac:dyDescent="0.3">
      <c r="B6139" s="613"/>
    </row>
    <row r="6140" spans="2:2" s="575" customFormat="1" x14ac:dyDescent="0.3">
      <c r="B6140" s="613"/>
    </row>
    <row r="6141" spans="2:2" s="575" customFormat="1" x14ac:dyDescent="0.3">
      <c r="B6141" s="613"/>
    </row>
    <row r="6142" spans="2:2" s="575" customFormat="1" x14ac:dyDescent="0.3">
      <c r="B6142" s="613"/>
    </row>
    <row r="6143" spans="2:2" s="575" customFormat="1" x14ac:dyDescent="0.3">
      <c r="B6143" s="613"/>
    </row>
    <row r="6144" spans="2:2" s="575" customFormat="1" x14ac:dyDescent="0.3">
      <c r="B6144" s="613"/>
    </row>
    <row r="6145" spans="2:2" s="575" customFormat="1" x14ac:dyDescent="0.3">
      <c r="B6145" s="613"/>
    </row>
    <row r="6146" spans="2:2" s="575" customFormat="1" x14ac:dyDescent="0.3">
      <c r="B6146" s="613"/>
    </row>
    <row r="6147" spans="2:2" s="575" customFormat="1" x14ac:dyDescent="0.3">
      <c r="B6147" s="613"/>
    </row>
    <row r="6148" spans="2:2" s="575" customFormat="1" x14ac:dyDescent="0.3">
      <c r="B6148" s="613"/>
    </row>
    <row r="6149" spans="2:2" s="575" customFormat="1" x14ac:dyDescent="0.3">
      <c r="B6149" s="613"/>
    </row>
    <row r="6150" spans="2:2" s="575" customFormat="1" x14ac:dyDescent="0.3">
      <c r="B6150" s="613"/>
    </row>
    <row r="6151" spans="2:2" s="575" customFormat="1" x14ac:dyDescent="0.3">
      <c r="B6151" s="613"/>
    </row>
    <row r="6152" spans="2:2" s="575" customFormat="1" x14ac:dyDescent="0.3">
      <c r="B6152" s="613"/>
    </row>
    <row r="6153" spans="2:2" s="575" customFormat="1" x14ac:dyDescent="0.3">
      <c r="B6153" s="613"/>
    </row>
    <row r="6154" spans="2:2" s="575" customFormat="1" x14ac:dyDescent="0.3">
      <c r="B6154" s="613"/>
    </row>
    <row r="6155" spans="2:2" s="575" customFormat="1" x14ac:dyDescent="0.3">
      <c r="B6155" s="613"/>
    </row>
    <row r="6156" spans="2:2" s="575" customFormat="1" x14ac:dyDescent="0.3">
      <c r="B6156" s="613"/>
    </row>
    <row r="6157" spans="2:2" s="575" customFormat="1" x14ac:dyDescent="0.3">
      <c r="B6157" s="613"/>
    </row>
    <row r="6158" spans="2:2" s="575" customFormat="1" x14ac:dyDescent="0.3">
      <c r="B6158" s="613"/>
    </row>
    <row r="6159" spans="2:2" s="575" customFormat="1" x14ac:dyDescent="0.3">
      <c r="B6159" s="613"/>
    </row>
    <row r="6160" spans="2:2" s="575" customFormat="1" x14ac:dyDescent="0.3">
      <c r="B6160" s="613"/>
    </row>
    <row r="6161" spans="2:2" s="575" customFormat="1" x14ac:dyDescent="0.3">
      <c r="B6161" s="613"/>
    </row>
    <row r="6162" spans="2:2" s="575" customFormat="1" x14ac:dyDescent="0.3">
      <c r="B6162" s="613"/>
    </row>
    <row r="6163" spans="2:2" s="575" customFormat="1" x14ac:dyDescent="0.3">
      <c r="B6163" s="613"/>
    </row>
    <row r="6164" spans="2:2" s="575" customFormat="1" x14ac:dyDescent="0.3">
      <c r="B6164" s="613"/>
    </row>
    <row r="6165" spans="2:2" s="575" customFormat="1" x14ac:dyDescent="0.3">
      <c r="B6165" s="613"/>
    </row>
    <row r="6166" spans="2:2" s="575" customFormat="1" x14ac:dyDescent="0.3">
      <c r="B6166" s="613"/>
    </row>
    <row r="6167" spans="2:2" s="575" customFormat="1" x14ac:dyDescent="0.3">
      <c r="B6167" s="613"/>
    </row>
    <row r="6168" spans="2:2" s="575" customFormat="1" x14ac:dyDescent="0.3">
      <c r="B6168" s="613"/>
    </row>
    <row r="6169" spans="2:2" s="575" customFormat="1" x14ac:dyDescent="0.3">
      <c r="B6169" s="613"/>
    </row>
    <row r="6170" spans="2:2" s="575" customFormat="1" x14ac:dyDescent="0.3">
      <c r="B6170" s="613"/>
    </row>
    <row r="6171" spans="2:2" s="575" customFormat="1" x14ac:dyDescent="0.3">
      <c r="B6171" s="613"/>
    </row>
    <row r="6172" spans="2:2" s="575" customFormat="1" x14ac:dyDescent="0.3">
      <c r="B6172" s="613"/>
    </row>
    <row r="6173" spans="2:2" s="575" customFormat="1" x14ac:dyDescent="0.3">
      <c r="B6173" s="613"/>
    </row>
    <row r="6174" spans="2:2" s="575" customFormat="1" x14ac:dyDescent="0.3">
      <c r="B6174" s="613"/>
    </row>
    <row r="6175" spans="2:2" s="575" customFormat="1" x14ac:dyDescent="0.3">
      <c r="B6175" s="613"/>
    </row>
    <row r="6176" spans="2:2" s="575" customFormat="1" x14ac:dyDescent="0.3">
      <c r="B6176" s="613"/>
    </row>
    <row r="6177" spans="2:2" s="575" customFormat="1" x14ac:dyDescent="0.3">
      <c r="B6177" s="613"/>
    </row>
    <row r="6178" spans="2:2" s="575" customFormat="1" x14ac:dyDescent="0.3">
      <c r="B6178" s="613"/>
    </row>
    <row r="6179" spans="2:2" s="575" customFormat="1" x14ac:dyDescent="0.3">
      <c r="B6179" s="613"/>
    </row>
    <row r="6180" spans="2:2" s="575" customFormat="1" x14ac:dyDescent="0.3">
      <c r="B6180" s="613"/>
    </row>
    <row r="6181" spans="2:2" s="575" customFormat="1" x14ac:dyDescent="0.3">
      <c r="B6181" s="613"/>
    </row>
    <row r="6182" spans="2:2" s="575" customFormat="1" x14ac:dyDescent="0.3">
      <c r="B6182" s="613"/>
    </row>
    <row r="6183" spans="2:2" s="575" customFormat="1" x14ac:dyDescent="0.3">
      <c r="B6183" s="613"/>
    </row>
    <row r="6184" spans="2:2" s="575" customFormat="1" x14ac:dyDescent="0.3">
      <c r="B6184" s="613"/>
    </row>
    <row r="6185" spans="2:2" s="575" customFormat="1" x14ac:dyDescent="0.3">
      <c r="B6185" s="613"/>
    </row>
    <row r="6186" spans="2:2" s="575" customFormat="1" x14ac:dyDescent="0.3">
      <c r="B6186" s="613"/>
    </row>
    <row r="6187" spans="2:2" s="575" customFormat="1" x14ac:dyDescent="0.3">
      <c r="B6187" s="613"/>
    </row>
    <row r="6188" spans="2:2" s="575" customFormat="1" x14ac:dyDescent="0.3">
      <c r="B6188" s="613"/>
    </row>
    <row r="6189" spans="2:2" s="575" customFormat="1" x14ac:dyDescent="0.3">
      <c r="B6189" s="613"/>
    </row>
    <row r="6190" spans="2:2" s="575" customFormat="1" x14ac:dyDescent="0.3">
      <c r="B6190" s="613"/>
    </row>
    <row r="6191" spans="2:2" s="575" customFormat="1" x14ac:dyDescent="0.3">
      <c r="B6191" s="613"/>
    </row>
    <row r="6192" spans="2:2" s="575" customFormat="1" x14ac:dyDescent="0.3">
      <c r="B6192" s="613"/>
    </row>
    <row r="6193" spans="2:2" s="575" customFormat="1" x14ac:dyDescent="0.3">
      <c r="B6193" s="613"/>
    </row>
    <row r="6194" spans="2:2" s="575" customFormat="1" x14ac:dyDescent="0.3">
      <c r="B6194" s="613"/>
    </row>
    <row r="6195" spans="2:2" s="575" customFormat="1" x14ac:dyDescent="0.3">
      <c r="B6195" s="613"/>
    </row>
    <row r="6196" spans="2:2" s="575" customFormat="1" x14ac:dyDescent="0.3">
      <c r="B6196" s="613"/>
    </row>
    <row r="6197" spans="2:2" s="575" customFormat="1" x14ac:dyDescent="0.3">
      <c r="B6197" s="613"/>
    </row>
    <row r="6198" spans="2:2" s="575" customFormat="1" x14ac:dyDescent="0.3">
      <c r="B6198" s="613"/>
    </row>
    <row r="6199" spans="2:2" s="575" customFormat="1" x14ac:dyDescent="0.3">
      <c r="B6199" s="613"/>
    </row>
    <row r="6200" spans="2:2" s="575" customFormat="1" x14ac:dyDescent="0.3">
      <c r="B6200" s="613"/>
    </row>
    <row r="6201" spans="2:2" s="575" customFormat="1" x14ac:dyDescent="0.3">
      <c r="B6201" s="613"/>
    </row>
    <row r="6202" spans="2:2" s="575" customFormat="1" x14ac:dyDescent="0.3">
      <c r="B6202" s="613"/>
    </row>
    <row r="6203" spans="2:2" s="575" customFormat="1" x14ac:dyDescent="0.3">
      <c r="B6203" s="613"/>
    </row>
    <row r="6204" spans="2:2" s="575" customFormat="1" x14ac:dyDescent="0.3">
      <c r="B6204" s="613"/>
    </row>
    <row r="6205" spans="2:2" s="575" customFormat="1" x14ac:dyDescent="0.3">
      <c r="B6205" s="613"/>
    </row>
    <row r="6206" spans="2:2" s="575" customFormat="1" x14ac:dyDescent="0.3">
      <c r="B6206" s="613"/>
    </row>
    <row r="6207" spans="2:2" s="575" customFormat="1" x14ac:dyDescent="0.3">
      <c r="B6207" s="613"/>
    </row>
    <row r="6208" spans="2:2" s="575" customFormat="1" x14ac:dyDescent="0.3">
      <c r="B6208" s="613"/>
    </row>
    <row r="6209" spans="2:2" s="575" customFormat="1" x14ac:dyDescent="0.3">
      <c r="B6209" s="613"/>
    </row>
    <row r="6210" spans="2:2" s="575" customFormat="1" x14ac:dyDescent="0.3">
      <c r="B6210" s="613"/>
    </row>
    <row r="6211" spans="2:2" s="575" customFormat="1" x14ac:dyDescent="0.3">
      <c r="B6211" s="613"/>
    </row>
    <row r="6212" spans="2:2" s="575" customFormat="1" x14ac:dyDescent="0.3">
      <c r="B6212" s="613"/>
    </row>
    <row r="6213" spans="2:2" s="575" customFormat="1" x14ac:dyDescent="0.3">
      <c r="B6213" s="613"/>
    </row>
    <row r="6214" spans="2:2" s="575" customFormat="1" x14ac:dyDescent="0.3">
      <c r="B6214" s="613"/>
    </row>
    <row r="6215" spans="2:2" s="575" customFormat="1" x14ac:dyDescent="0.3">
      <c r="B6215" s="613"/>
    </row>
    <row r="6216" spans="2:2" s="575" customFormat="1" x14ac:dyDescent="0.3">
      <c r="B6216" s="613"/>
    </row>
    <row r="6217" spans="2:2" s="575" customFormat="1" x14ac:dyDescent="0.3">
      <c r="B6217" s="613"/>
    </row>
    <row r="6218" spans="2:2" s="575" customFormat="1" x14ac:dyDescent="0.3">
      <c r="B6218" s="613"/>
    </row>
    <row r="6219" spans="2:2" s="575" customFormat="1" x14ac:dyDescent="0.3">
      <c r="B6219" s="613"/>
    </row>
    <row r="6220" spans="2:2" s="575" customFormat="1" x14ac:dyDescent="0.3">
      <c r="B6220" s="613"/>
    </row>
    <row r="6221" spans="2:2" s="575" customFormat="1" x14ac:dyDescent="0.3">
      <c r="B6221" s="613"/>
    </row>
    <row r="6222" spans="2:2" s="575" customFormat="1" x14ac:dyDescent="0.3">
      <c r="B6222" s="613"/>
    </row>
    <row r="6223" spans="2:2" s="575" customFormat="1" x14ac:dyDescent="0.3"/>
    <row r="6224" spans="2:2" s="575" customFormat="1" x14ac:dyDescent="0.3"/>
    <row r="6225" spans="2:2" s="575" customFormat="1" x14ac:dyDescent="0.3">
      <c r="B6225" s="613"/>
    </row>
    <row r="6226" spans="2:2" s="575" customFormat="1" x14ac:dyDescent="0.3">
      <c r="B6226" s="613"/>
    </row>
    <row r="6227" spans="2:2" s="575" customFormat="1" x14ac:dyDescent="0.3">
      <c r="B6227" s="613"/>
    </row>
    <row r="6228" spans="2:2" s="575" customFormat="1" x14ac:dyDescent="0.3">
      <c r="B6228" s="613"/>
    </row>
    <row r="6229" spans="2:2" s="575" customFormat="1" x14ac:dyDescent="0.3">
      <c r="B6229" s="613"/>
    </row>
    <row r="6230" spans="2:2" s="575" customFormat="1" x14ac:dyDescent="0.3">
      <c r="B6230" s="613"/>
    </row>
    <row r="6231" spans="2:2" s="575" customFormat="1" x14ac:dyDescent="0.3">
      <c r="B6231" s="613"/>
    </row>
    <row r="6232" spans="2:2" s="575" customFormat="1" x14ac:dyDescent="0.3">
      <c r="B6232" s="613"/>
    </row>
    <row r="6233" spans="2:2" s="575" customFormat="1" x14ac:dyDescent="0.3">
      <c r="B6233" s="613"/>
    </row>
    <row r="6234" spans="2:2" s="575" customFormat="1" x14ac:dyDescent="0.3">
      <c r="B6234" s="613"/>
    </row>
    <row r="6235" spans="2:2" s="575" customFormat="1" x14ac:dyDescent="0.3">
      <c r="B6235" s="613"/>
    </row>
    <row r="6236" spans="2:2" s="575" customFormat="1" x14ac:dyDescent="0.3">
      <c r="B6236" s="613"/>
    </row>
    <row r="6237" spans="2:2" s="575" customFormat="1" x14ac:dyDescent="0.3">
      <c r="B6237" s="613"/>
    </row>
    <row r="6238" spans="2:2" s="575" customFormat="1" x14ac:dyDescent="0.3">
      <c r="B6238" s="613"/>
    </row>
    <row r="6239" spans="2:2" s="575" customFormat="1" x14ac:dyDescent="0.3">
      <c r="B6239" s="613"/>
    </row>
    <row r="6240" spans="2:2" s="575" customFormat="1" x14ac:dyDescent="0.3">
      <c r="B6240" s="613"/>
    </row>
    <row r="6241" spans="2:2" s="575" customFormat="1" x14ac:dyDescent="0.3">
      <c r="B6241" s="613"/>
    </row>
    <row r="6242" spans="2:2" s="575" customFormat="1" x14ac:dyDescent="0.3">
      <c r="B6242" s="613"/>
    </row>
    <row r="6243" spans="2:2" s="575" customFormat="1" x14ac:dyDescent="0.3">
      <c r="B6243" s="613"/>
    </row>
    <row r="6244" spans="2:2" s="575" customFormat="1" x14ac:dyDescent="0.3">
      <c r="B6244" s="613"/>
    </row>
    <row r="6245" spans="2:2" s="575" customFormat="1" x14ac:dyDescent="0.3">
      <c r="B6245" s="613"/>
    </row>
    <row r="6246" spans="2:2" s="575" customFormat="1" x14ac:dyDescent="0.3">
      <c r="B6246" s="613"/>
    </row>
    <row r="6247" spans="2:2" s="575" customFormat="1" x14ac:dyDescent="0.3">
      <c r="B6247" s="613"/>
    </row>
    <row r="6248" spans="2:2" s="575" customFormat="1" x14ac:dyDescent="0.3">
      <c r="B6248" s="613"/>
    </row>
    <row r="6249" spans="2:2" s="575" customFormat="1" x14ac:dyDescent="0.3">
      <c r="B6249" s="613"/>
    </row>
    <row r="6250" spans="2:2" s="575" customFormat="1" x14ac:dyDescent="0.3">
      <c r="B6250" s="613"/>
    </row>
    <row r="6251" spans="2:2" s="575" customFormat="1" x14ac:dyDescent="0.3">
      <c r="B6251" s="613"/>
    </row>
    <row r="6252" spans="2:2" s="575" customFormat="1" x14ac:dyDescent="0.3">
      <c r="B6252" s="613"/>
    </row>
    <row r="6253" spans="2:2" s="575" customFormat="1" x14ac:dyDescent="0.3">
      <c r="B6253" s="613"/>
    </row>
    <row r="6254" spans="2:2" s="575" customFormat="1" x14ac:dyDescent="0.3">
      <c r="B6254" s="613"/>
    </row>
    <row r="6255" spans="2:2" s="575" customFormat="1" x14ac:dyDescent="0.3">
      <c r="B6255" s="613"/>
    </row>
    <row r="6256" spans="2:2" s="575" customFormat="1" x14ac:dyDescent="0.3">
      <c r="B6256" s="613"/>
    </row>
    <row r="6257" spans="2:2" s="575" customFormat="1" x14ac:dyDescent="0.3">
      <c r="B6257" s="613"/>
    </row>
    <row r="6258" spans="2:2" s="575" customFormat="1" x14ac:dyDescent="0.3">
      <c r="B6258" s="613"/>
    </row>
    <row r="6259" spans="2:2" s="575" customFormat="1" x14ac:dyDescent="0.3">
      <c r="B6259" s="613"/>
    </row>
    <row r="6260" spans="2:2" s="575" customFormat="1" x14ac:dyDescent="0.3">
      <c r="B6260" s="613"/>
    </row>
    <row r="6261" spans="2:2" s="575" customFormat="1" x14ac:dyDescent="0.3">
      <c r="B6261" s="613"/>
    </row>
    <row r="6262" spans="2:2" s="575" customFormat="1" x14ac:dyDescent="0.3">
      <c r="B6262" s="613"/>
    </row>
    <row r="6263" spans="2:2" s="575" customFormat="1" x14ac:dyDescent="0.3">
      <c r="B6263" s="613"/>
    </row>
    <row r="6264" spans="2:2" s="575" customFormat="1" x14ac:dyDescent="0.3">
      <c r="B6264" s="613"/>
    </row>
    <row r="6265" spans="2:2" s="575" customFormat="1" x14ac:dyDescent="0.3">
      <c r="B6265" s="613"/>
    </row>
    <row r="6266" spans="2:2" s="575" customFormat="1" x14ac:dyDescent="0.3">
      <c r="B6266" s="613"/>
    </row>
    <row r="6267" spans="2:2" s="575" customFormat="1" x14ac:dyDescent="0.3">
      <c r="B6267" s="613"/>
    </row>
    <row r="6268" spans="2:2" s="575" customFormat="1" x14ac:dyDescent="0.3">
      <c r="B6268" s="613"/>
    </row>
    <row r="6269" spans="2:2" s="575" customFormat="1" x14ac:dyDescent="0.3">
      <c r="B6269" s="613"/>
    </row>
    <row r="6270" spans="2:2" s="575" customFormat="1" x14ac:dyDescent="0.3">
      <c r="B6270" s="613"/>
    </row>
    <row r="6271" spans="2:2" s="575" customFormat="1" x14ac:dyDescent="0.3">
      <c r="B6271" s="613"/>
    </row>
    <row r="6272" spans="2:2" s="575" customFormat="1" x14ac:dyDescent="0.3">
      <c r="B6272" s="613"/>
    </row>
    <row r="6273" spans="2:2" s="575" customFormat="1" x14ac:dyDescent="0.3">
      <c r="B6273" s="613"/>
    </row>
    <row r="6274" spans="2:2" s="575" customFormat="1" x14ac:dyDescent="0.3">
      <c r="B6274" s="613"/>
    </row>
    <row r="6275" spans="2:2" s="575" customFormat="1" x14ac:dyDescent="0.3">
      <c r="B6275" s="613"/>
    </row>
    <row r="6276" spans="2:2" s="575" customFormat="1" x14ac:dyDescent="0.3">
      <c r="B6276" s="613"/>
    </row>
    <row r="6277" spans="2:2" s="575" customFormat="1" x14ac:dyDescent="0.3">
      <c r="B6277" s="613"/>
    </row>
    <row r="6278" spans="2:2" s="575" customFormat="1" x14ac:dyDescent="0.3">
      <c r="B6278" s="613"/>
    </row>
    <row r="6279" spans="2:2" s="575" customFormat="1" x14ac:dyDescent="0.3">
      <c r="B6279" s="613"/>
    </row>
    <row r="6280" spans="2:2" s="575" customFormat="1" x14ac:dyDescent="0.3">
      <c r="B6280" s="613"/>
    </row>
    <row r="6281" spans="2:2" s="575" customFormat="1" x14ac:dyDescent="0.3">
      <c r="B6281" s="613"/>
    </row>
    <row r="6282" spans="2:2" s="575" customFormat="1" x14ac:dyDescent="0.3">
      <c r="B6282" s="613"/>
    </row>
    <row r="6283" spans="2:2" s="575" customFormat="1" x14ac:dyDescent="0.3">
      <c r="B6283" s="613"/>
    </row>
    <row r="6284" spans="2:2" s="575" customFormat="1" x14ac:dyDescent="0.3">
      <c r="B6284" s="613"/>
    </row>
    <row r="6285" spans="2:2" s="575" customFormat="1" x14ac:dyDescent="0.3">
      <c r="B6285" s="613"/>
    </row>
    <row r="6286" spans="2:2" s="575" customFormat="1" x14ac:dyDescent="0.3">
      <c r="B6286" s="613"/>
    </row>
    <row r="6287" spans="2:2" s="575" customFormat="1" x14ac:dyDescent="0.3">
      <c r="B6287" s="613"/>
    </row>
    <row r="6288" spans="2:2" s="575" customFormat="1" x14ac:dyDescent="0.3">
      <c r="B6288" s="613"/>
    </row>
    <row r="6289" spans="2:2" s="575" customFormat="1" x14ac:dyDescent="0.3">
      <c r="B6289" s="613"/>
    </row>
    <row r="6290" spans="2:2" s="575" customFormat="1" x14ac:dyDescent="0.3">
      <c r="B6290" s="613"/>
    </row>
    <row r="6291" spans="2:2" s="575" customFormat="1" x14ac:dyDescent="0.3">
      <c r="B6291" s="613"/>
    </row>
    <row r="6292" spans="2:2" s="575" customFormat="1" x14ac:dyDescent="0.3">
      <c r="B6292" s="613"/>
    </row>
    <row r="6293" spans="2:2" s="575" customFormat="1" x14ac:dyDescent="0.3">
      <c r="B6293" s="613"/>
    </row>
    <row r="6294" spans="2:2" s="575" customFormat="1" x14ac:dyDescent="0.3">
      <c r="B6294" s="613"/>
    </row>
    <row r="6295" spans="2:2" s="575" customFormat="1" x14ac:dyDescent="0.3">
      <c r="B6295" s="613"/>
    </row>
    <row r="6296" spans="2:2" s="575" customFormat="1" x14ac:dyDescent="0.3">
      <c r="B6296" s="613"/>
    </row>
    <row r="6297" spans="2:2" s="575" customFormat="1" x14ac:dyDescent="0.3">
      <c r="B6297" s="613"/>
    </row>
    <row r="6298" spans="2:2" s="575" customFormat="1" x14ac:dyDescent="0.3">
      <c r="B6298" s="613"/>
    </row>
    <row r="6299" spans="2:2" s="575" customFormat="1" x14ac:dyDescent="0.3">
      <c r="B6299" s="613"/>
    </row>
    <row r="6300" spans="2:2" s="575" customFormat="1" x14ac:dyDescent="0.3">
      <c r="B6300" s="613"/>
    </row>
    <row r="6301" spans="2:2" s="575" customFormat="1" x14ac:dyDescent="0.3">
      <c r="B6301" s="613"/>
    </row>
    <row r="6302" spans="2:2" s="575" customFormat="1" x14ac:dyDescent="0.3">
      <c r="B6302" s="613"/>
    </row>
    <row r="6303" spans="2:2" s="575" customFormat="1" x14ac:dyDescent="0.3">
      <c r="B6303" s="613"/>
    </row>
    <row r="6304" spans="2:2" s="575" customFormat="1" x14ac:dyDescent="0.3">
      <c r="B6304" s="613"/>
    </row>
    <row r="6305" spans="2:2" s="575" customFormat="1" x14ac:dyDescent="0.3">
      <c r="B6305" s="613"/>
    </row>
    <row r="6306" spans="2:2" s="575" customFormat="1" x14ac:dyDescent="0.3">
      <c r="B6306" s="613"/>
    </row>
    <row r="6307" spans="2:2" s="575" customFormat="1" x14ac:dyDescent="0.3">
      <c r="B6307" s="613"/>
    </row>
    <row r="6308" spans="2:2" s="575" customFormat="1" x14ac:dyDescent="0.3">
      <c r="B6308" s="613"/>
    </row>
    <row r="6309" spans="2:2" s="575" customFormat="1" x14ac:dyDescent="0.3">
      <c r="B6309" s="613"/>
    </row>
    <row r="6310" spans="2:2" s="575" customFormat="1" x14ac:dyDescent="0.3">
      <c r="B6310" s="613"/>
    </row>
    <row r="6311" spans="2:2" s="575" customFormat="1" x14ac:dyDescent="0.3">
      <c r="B6311" s="613"/>
    </row>
    <row r="6312" spans="2:2" s="575" customFormat="1" x14ac:dyDescent="0.3">
      <c r="B6312" s="613"/>
    </row>
    <row r="6313" spans="2:2" s="575" customFormat="1" x14ac:dyDescent="0.3">
      <c r="B6313" s="613"/>
    </row>
    <row r="6314" spans="2:2" s="575" customFormat="1" x14ac:dyDescent="0.3">
      <c r="B6314" s="613"/>
    </row>
    <row r="6315" spans="2:2" s="575" customFormat="1" x14ac:dyDescent="0.3">
      <c r="B6315" s="613"/>
    </row>
    <row r="6316" spans="2:2" s="575" customFormat="1" x14ac:dyDescent="0.3">
      <c r="B6316" s="613"/>
    </row>
    <row r="6317" spans="2:2" s="575" customFormat="1" x14ac:dyDescent="0.3">
      <c r="B6317" s="613"/>
    </row>
    <row r="6318" spans="2:2" s="575" customFormat="1" x14ac:dyDescent="0.3">
      <c r="B6318" s="613"/>
    </row>
    <row r="6319" spans="2:2" s="575" customFormat="1" x14ac:dyDescent="0.3">
      <c r="B6319" s="613"/>
    </row>
    <row r="6320" spans="2:2" s="575" customFormat="1" x14ac:dyDescent="0.3">
      <c r="B6320" s="613"/>
    </row>
    <row r="6321" spans="2:2" s="575" customFormat="1" x14ac:dyDescent="0.3">
      <c r="B6321" s="613"/>
    </row>
    <row r="6322" spans="2:2" s="575" customFormat="1" x14ac:dyDescent="0.3">
      <c r="B6322" s="613"/>
    </row>
    <row r="6323" spans="2:2" s="575" customFormat="1" x14ac:dyDescent="0.3">
      <c r="B6323" s="613"/>
    </row>
    <row r="6324" spans="2:2" s="575" customFormat="1" x14ac:dyDescent="0.3">
      <c r="B6324" s="613"/>
    </row>
    <row r="6325" spans="2:2" s="575" customFormat="1" x14ac:dyDescent="0.3">
      <c r="B6325" s="613"/>
    </row>
    <row r="6326" spans="2:2" s="575" customFormat="1" x14ac:dyDescent="0.3">
      <c r="B6326" s="613"/>
    </row>
    <row r="6327" spans="2:2" s="575" customFormat="1" x14ac:dyDescent="0.3">
      <c r="B6327" s="613"/>
    </row>
    <row r="6328" spans="2:2" s="575" customFormat="1" x14ac:dyDescent="0.3">
      <c r="B6328" s="613"/>
    </row>
    <row r="6329" spans="2:2" s="575" customFormat="1" x14ac:dyDescent="0.3">
      <c r="B6329" s="613"/>
    </row>
    <row r="6330" spans="2:2" s="575" customFormat="1" x14ac:dyDescent="0.3">
      <c r="B6330" s="613"/>
    </row>
    <row r="6331" spans="2:2" s="575" customFormat="1" x14ac:dyDescent="0.3">
      <c r="B6331" s="613"/>
    </row>
    <row r="6332" spans="2:2" s="575" customFormat="1" x14ac:dyDescent="0.3">
      <c r="B6332" s="613"/>
    </row>
    <row r="6333" spans="2:2" s="575" customFormat="1" x14ac:dyDescent="0.3">
      <c r="B6333" s="613"/>
    </row>
    <row r="6334" spans="2:2" s="575" customFormat="1" x14ac:dyDescent="0.3">
      <c r="B6334" s="613"/>
    </row>
    <row r="6335" spans="2:2" s="575" customFormat="1" x14ac:dyDescent="0.3">
      <c r="B6335" s="613"/>
    </row>
    <row r="6336" spans="2:2" s="575" customFormat="1" x14ac:dyDescent="0.3">
      <c r="B6336" s="613"/>
    </row>
    <row r="6337" spans="2:2" s="575" customFormat="1" x14ac:dyDescent="0.3">
      <c r="B6337" s="613"/>
    </row>
    <row r="6338" spans="2:2" s="575" customFormat="1" x14ac:dyDescent="0.3">
      <c r="B6338" s="613"/>
    </row>
    <row r="6339" spans="2:2" s="575" customFormat="1" x14ac:dyDescent="0.3">
      <c r="B6339" s="613"/>
    </row>
    <row r="6340" spans="2:2" s="575" customFormat="1" x14ac:dyDescent="0.3">
      <c r="B6340" s="613"/>
    </row>
    <row r="6341" spans="2:2" s="575" customFormat="1" x14ac:dyDescent="0.3">
      <c r="B6341" s="613"/>
    </row>
    <row r="6342" spans="2:2" s="575" customFormat="1" x14ac:dyDescent="0.3">
      <c r="B6342" s="613"/>
    </row>
    <row r="6343" spans="2:2" s="575" customFormat="1" x14ac:dyDescent="0.3">
      <c r="B6343" s="613"/>
    </row>
    <row r="6344" spans="2:2" s="575" customFormat="1" x14ac:dyDescent="0.3">
      <c r="B6344" s="613"/>
    </row>
    <row r="6345" spans="2:2" s="575" customFormat="1" x14ac:dyDescent="0.3">
      <c r="B6345" s="613"/>
    </row>
    <row r="6346" spans="2:2" s="575" customFormat="1" x14ac:dyDescent="0.3">
      <c r="B6346" s="613"/>
    </row>
    <row r="6347" spans="2:2" s="575" customFormat="1" x14ac:dyDescent="0.3">
      <c r="B6347" s="613"/>
    </row>
    <row r="6348" spans="2:2" s="575" customFormat="1" x14ac:dyDescent="0.3">
      <c r="B6348" s="613"/>
    </row>
    <row r="6349" spans="2:2" s="575" customFormat="1" x14ac:dyDescent="0.3">
      <c r="B6349" s="613"/>
    </row>
    <row r="6350" spans="2:2" s="575" customFormat="1" x14ac:dyDescent="0.3">
      <c r="B6350" s="613"/>
    </row>
    <row r="6351" spans="2:2" s="575" customFormat="1" x14ac:dyDescent="0.3">
      <c r="B6351" s="613"/>
    </row>
    <row r="6352" spans="2:2" s="575" customFormat="1" x14ac:dyDescent="0.3">
      <c r="B6352" s="613"/>
    </row>
    <row r="6353" spans="2:2" s="575" customFormat="1" x14ac:dyDescent="0.3">
      <c r="B6353" s="613"/>
    </row>
    <row r="6354" spans="2:2" s="575" customFormat="1" x14ac:dyDescent="0.3">
      <c r="B6354" s="613"/>
    </row>
    <row r="6355" spans="2:2" s="575" customFormat="1" x14ac:dyDescent="0.3">
      <c r="B6355" s="613"/>
    </row>
    <row r="6356" spans="2:2" s="575" customFormat="1" x14ac:dyDescent="0.3">
      <c r="B6356" s="613"/>
    </row>
    <row r="6357" spans="2:2" s="575" customFormat="1" x14ac:dyDescent="0.3">
      <c r="B6357" s="613"/>
    </row>
    <row r="6358" spans="2:2" s="575" customFormat="1" x14ac:dyDescent="0.3">
      <c r="B6358" s="613"/>
    </row>
    <row r="6359" spans="2:2" s="575" customFormat="1" x14ac:dyDescent="0.3">
      <c r="B6359" s="613"/>
    </row>
    <row r="6360" spans="2:2" s="575" customFormat="1" x14ac:dyDescent="0.3">
      <c r="B6360" s="613"/>
    </row>
    <row r="6361" spans="2:2" s="575" customFormat="1" x14ac:dyDescent="0.3">
      <c r="B6361" s="613"/>
    </row>
    <row r="6362" spans="2:2" s="575" customFormat="1" x14ac:dyDescent="0.3">
      <c r="B6362" s="613"/>
    </row>
    <row r="6363" spans="2:2" s="575" customFormat="1" x14ac:dyDescent="0.3">
      <c r="B6363" s="613"/>
    </row>
    <row r="6364" spans="2:2" s="575" customFormat="1" x14ac:dyDescent="0.3">
      <c r="B6364" s="613"/>
    </row>
    <row r="6365" spans="2:2" s="575" customFormat="1" x14ac:dyDescent="0.3">
      <c r="B6365" s="613"/>
    </row>
    <row r="6366" spans="2:2" s="575" customFormat="1" x14ac:dyDescent="0.3">
      <c r="B6366" s="613"/>
    </row>
    <row r="6367" spans="2:2" s="575" customFormat="1" x14ac:dyDescent="0.3">
      <c r="B6367" s="613"/>
    </row>
    <row r="6368" spans="2:2" s="575" customFormat="1" x14ac:dyDescent="0.3">
      <c r="B6368" s="613"/>
    </row>
    <row r="6369" spans="2:2" s="575" customFormat="1" x14ac:dyDescent="0.3">
      <c r="B6369" s="613"/>
    </row>
    <row r="6370" spans="2:2" s="575" customFormat="1" x14ac:dyDescent="0.3">
      <c r="B6370" s="613"/>
    </row>
    <row r="6371" spans="2:2" s="575" customFormat="1" x14ac:dyDescent="0.3">
      <c r="B6371" s="613"/>
    </row>
    <row r="6372" spans="2:2" s="575" customFormat="1" x14ac:dyDescent="0.3">
      <c r="B6372" s="613"/>
    </row>
    <row r="6373" spans="2:2" s="575" customFormat="1" x14ac:dyDescent="0.3">
      <c r="B6373" s="613"/>
    </row>
    <row r="6374" spans="2:2" s="575" customFormat="1" x14ac:dyDescent="0.3">
      <c r="B6374" s="613"/>
    </row>
    <row r="6375" spans="2:2" s="575" customFormat="1" x14ac:dyDescent="0.3">
      <c r="B6375" s="613"/>
    </row>
    <row r="6376" spans="2:2" s="575" customFormat="1" x14ac:dyDescent="0.3">
      <c r="B6376" s="613"/>
    </row>
    <row r="6377" spans="2:2" s="575" customFormat="1" x14ac:dyDescent="0.3">
      <c r="B6377" s="613"/>
    </row>
    <row r="6378" spans="2:2" s="575" customFormat="1" x14ac:dyDescent="0.3">
      <c r="B6378" s="613"/>
    </row>
    <row r="6379" spans="2:2" s="575" customFormat="1" x14ac:dyDescent="0.3">
      <c r="B6379" s="613"/>
    </row>
    <row r="6380" spans="2:2" s="575" customFormat="1" x14ac:dyDescent="0.3">
      <c r="B6380" s="613"/>
    </row>
    <row r="6381" spans="2:2" s="575" customFormat="1" x14ac:dyDescent="0.3">
      <c r="B6381" s="613"/>
    </row>
    <row r="6382" spans="2:2" s="575" customFormat="1" x14ac:dyDescent="0.3">
      <c r="B6382" s="613"/>
    </row>
    <row r="6383" spans="2:2" s="575" customFormat="1" x14ac:dyDescent="0.3">
      <c r="B6383" s="613"/>
    </row>
    <row r="6384" spans="2:2" s="575" customFormat="1" x14ac:dyDescent="0.3">
      <c r="B6384" s="613"/>
    </row>
    <row r="6385" spans="2:2" s="575" customFormat="1" x14ac:dyDescent="0.3">
      <c r="B6385" s="613"/>
    </row>
    <row r="6386" spans="2:2" s="575" customFormat="1" x14ac:dyDescent="0.3">
      <c r="B6386" s="613"/>
    </row>
    <row r="6387" spans="2:2" s="575" customFormat="1" x14ac:dyDescent="0.3">
      <c r="B6387" s="613"/>
    </row>
    <row r="6388" spans="2:2" s="575" customFormat="1" x14ac:dyDescent="0.3">
      <c r="B6388" s="613"/>
    </row>
    <row r="6389" spans="2:2" s="575" customFormat="1" x14ac:dyDescent="0.3">
      <c r="B6389" s="613"/>
    </row>
    <row r="6390" spans="2:2" s="575" customFormat="1" x14ac:dyDescent="0.3">
      <c r="B6390" s="613"/>
    </row>
    <row r="6391" spans="2:2" s="575" customFormat="1" x14ac:dyDescent="0.3">
      <c r="B6391" s="613"/>
    </row>
    <row r="6392" spans="2:2" s="575" customFormat="1" x14ac:dyDescent="0.3">
      <c r="B6392" s="613"/>
    </row>
    <row r="6393" spans="2:2" s="575" customFormat="1" x14ac:dyDescent="0.3">
      <c r="B6393" s="613"/>
    </row>
    <row r="6394" spans="2:2" s="575" customFormat="1" x14ac:dyDescent="0.3">
      <c r="B6394" s="613"/>
    </row>
    <row r="6395" spans="2:2" s="575" customFormat="1" x14ac:dyDescent="0.3">
      <c r="B6395" s="613"/>
    </row>
    <row r="6396" spans="2:2" s="575" customFormat="1" x14ac:dyDescent="0.3">
      <c r="B6396" s="613"/>
    </row>
    <row r="6397" spans="2:2" s="575" customFormat="1" x14ac:dyDescent="0.3">
      <c r="B6397" s="613"/>
    </row>
    <row r="6398" spans="2:2" s="575" customFormat="1" x14ac:dyDescent="0.3">
      <c r="B6398" s="613"/>
    </row>
    <row r="6399" spans="2:2" s="575" customFormat="1" x14ac:dyDescent="0.3">
      <c r="B6399" s="613"/>
    </row>
    <row r="6400" spans="2:2" s="575" customFormat="1" x14ac:dyDescent="0.3">
      <c r="B6400" s="613"/>
    </row>
    <row r="6401" spans="2:2" s="575" customFormat="1" x14ac:dyDescent="0.3">
      <c r="B6401" s="613"/>
    </row>
    <row r="6402" spans="2:2" s="575" customFormat="1" x14ac:dyDescent="0.3">
      <c r="B6402" s="613"/>
    </row>
    <row r="6403" spans="2:2" s="575" customFormat="1" x14ac:dyDescent="0.3">
      <c r="B6403" s="613"/>
    </row>
    <row r="6404" spans="2:2" s="575" customFormat="1" x14ac:dyDescent="0.3">
      <c r="B6404" s="613"/>
    </row>
    <row r="6405" spans="2:2" s="575" customFormat="1" x14ac:dyDescent="0.3">
      <c r="B6405" s="613"/>
    </row>
    <row r="6406" spans="2:2" s="575" customFormat="1" x14ac:dyDescent="0.3">
      <c r="B6406" s="613"/>
    </row>
    <row r="6407" spans="2:2" s="575" customFormat="1" x14ac:dyDescent="0.3">
      <c r="B6407" s="613"/>
    </row>
    <row r="6408" spans="2:2" s="575" customFormat="1" x14ac:dyDescent="0.3">
      <c r="B6408" s="613"/>
    </row>
    <row r="6409" spans="2:2" s="575" customFormat="1" x14ac:dyDescent="0.3">
      <c r="B6409" s="613"/>
    </row>
    <row r="6410" spans="2:2" s="575" customFormat="1" x14ac:dyDescent="0.3">
      <c r="B6410" s="613"/>
    </row>
    <row r="6411" spans="2:2" s="575" customFormat="1" x14ac:dyDescent="0.3">
      <c r="B6411" s="613"/>
    </row>
    <row r="6412" spans="2:2" s="575" customFormat="1" x14ac:dyDescent="0.3">
      <c r="B6412" s="613"/>
    </row>
    <row r="6413" spans="2:2" s="575" customFormat="1" x14ac:dyDescent="0.3">
      <c r="B6413" s="613"/>
    </row>
    <row r="6414" spans="2:2" s="575" customFormat="1" x14ac:dyDescent="0.3">
      <c r="B6414" s="613"/>
    </row>
    <row r="6415" spans="2:2" s="575" customFormat="1" x14ac:dyDescent="0.3">
      <c r="B6415" s="613"/>
    </row>
    <row r="6416" spans="2:2" s="575" customFormat="1" x14ac:dyDescent="0.3">
      <c r="B6416" s="613"/>
    </row>
    <row r="6417" spans="2:2" s="575" customFormat="1" x14ac:dyDescent="0.3">
      <c r="B6417" s="613"/>
    </row>
    <row r="6418" spans="2:2" s="575" customFormat="1" x14ac:dyDescent="0.3">
      <c r="B6418" s="613"/>
    </row>
    <row r="6419" spans="2:2" s="575" customFormat="1" x14ac:dyDescent="0.3">
      <c r="B6419" s="613"/>
    </row>
    <row r="6420" spans="2:2" s="575" customFormat="1" x14ac:dyDescent="0.3">
      <c r="B6420" s="613"/>
    </row>
    <row r="6421" spans="2:2" s="575" customFormat="1" x14ac:dyDescent="0.3">
      <c r="B6421" s="613"/>
    </row>
    <row r="6422" spans="2:2" s="575" customFormat="1" x14ac:dyDescent="0.3">
      <c r="B6422" s="613"/>
    </row>
    <row r="6423" spans="2:2" s="575" customFormat="1" x14ac:dyDescent="0.3">
      <c r="B6423" s="613"/>
    </row>
    <row r="6424" spans="2:2" s="575" customFormat="1" x14ac:dyDescent="0.3">
      <c r="B6424" s="613"/>
    </row>
    <row r="6425" spans="2:2" s="575" customFormat="1" x14ac:dyDescent="0.3">
      <c r="B6425" s="613"/>
    </row>
    <row r="6426" spans="2:2" s="575" customFormat="1" x14ac:dyDescent="0.3">
      <c r="B6426" s="613"/>
    </row>
    <row r="6427" spans="2:2" s="575" customFormat="1" x14ac:dyDescent="0.3">
      <c r="B6427" s="613"/>
    </row>
    <row r="6428" spans="2:2" s="575" customFormat="1" x14ac:dyDescent="0.3">
      <c r="B6428" s="613"/>
    </row>
    <row r="6429" spans="2:2" s="575" customFormat="1" x14ac:dyDescent="0.3">
      <c r="B6429" s="613"/>
    </row>
    <row r="6430" spans="2:2" s="575" customFormat="1" x14ac:dyDescent="0.3">
      <c r="B6430" s="613"/>
    </row>
    <row r="6431" spans="2:2" s="575" customFormat="1" x14ac:dyDescent="0.3">
      <c r="B6431" s="613"/>
    </row>
    <row r="6432" spans="2:2" s="575" customFormat="1" x14ac:dyDescent="0.3">
      <c r="B6432" s="613"/>
    </row>
    <row r="6433" spans="2:2" s="575" customFormat="1" x14ac:dyDescent="0.3">
      <c r="B6433" s="613"/>
    </row>
    <row r="6434" spans="2:2" s="575" customFormat="1" x14ac:dyDescent="0.3">
      <c r="B6434" s="613"/>
    </row>
    <row r="6435" spans="2:2" s="575" customFormat="1" x14ac:dyDescent="0.3">
      <c r="B6435" s="613"/>
    </row>
    <row r="6436" spans="2:2" s="575" customFormat="1" x14ac:dyDescent="0.3">
      <c r="B6436" s="613"/>
    </row>
    <row r="6437" spans="2:2" s="575" customFormat="1" x14ac:dyDescent="0.3">
      <c r="B6437" s="613"/>
    </row>
    <row r="6438" spans="2:2" s="575" customFormat="1" x14ac:dyDescent="0.3">
      <c r="B6438" s="613"/>
    </row>
    <row r="6439" spans="2:2" s="575" customFormat="1" x14ac:dyDescent="0.3">
      <c r="B6439" s="613"/>
    </row>
    <row r="6440" spans="2:2" s="575" customFormat="1" x14ac:dyDescent="0.3">
      <c r="B6440" s="613"/>
    </row>
    <row r="6441" spans="2:2" s="575" customFormat="1" x14ac:dyDescent="0.3">
      <c r="B6441" s="613"/>
    </row>
    <row r="6442" spans="2:2" s="575" customFormat="1" x14ac:dyDescent="0.3">
      <c r="B6442" s="613"/>
    </row>
    <row r="6443" spans="2:2" s="575" customFormat="1" x14ac:dyDescent="0.3">
      <c r="B6443" s="613"/>
    </row>
    <row r="6444" spans="2:2" s="575" customFormat="1" x14ac:dyDescent="0.3">
      <c r="B6444" s="613"/>
    </row>
    <row r="6445" spans="2:2" s="575" customFormat="1" x14ac:dyDescent="0.3">
      <c r="B6445" s="613"/>
    </row>
    <row r="6446" spans="2:2" s="575" customFormat="1" x14ac:dyDescent="0.3">
      <c r="B6446" s="613"/>
    </row>
    <row r="6447" spans="2:2" s="575" customFormat="1" x14ac:dyDescent="0.3">
      <c r="B6447" s="613"/>
    </row>
    <row r="6448" spans="2:2" s="575" customFormat="1" x14ac:dyDescent="0.3">
      <c r="B6448" s="613"/>
    </row>
    <row r="6449" spans="2:2" s="575" customFormat="1" x14ac:dyDescent="0.3">
      <c r="B6449" s="613"/>
    </row>
    <row r="6450" spans="2:2" s="575" customFormat="1" x14ac:dyDescent="0.3">
      <c r="B6450" s="613"/>
    </row>
    <row r="6451" spans="2:2" s="575" customFormat="1" x14ac:dyDescent="0.3">
      <c r="B6451" s="613"/>
    </row>
    <row r="6452" spans="2:2" s="575" customFormat="1" x14ac:dyDescent="0.3">
      <c r="B6452" s="613"/>
    </row>
    <row r="6453" spans="2:2" s="575" customFormat="1" x14ac:dyDescent="0.3">
      <c r="B6453" s="613"/>
    </row>
    <row r="6454" spans="2:2" s="575" customFormat="1" x14ac:dyDescent="0.3">
      <c r="B6454" s="613"/>
    </row>
    <row r="6455" spans="2:2" s="575" customFormat="1" x14ac:dyDescent="0.3">
      <c r="B6455" s="613"/>
    </row>
    <row r="6456" spans="2:2" s="575" customFormat="1" x14ac:dyDescent="0.3">
      <c r="B6456" s="613"/>
    </row>
    <row r="6457" spans="2:2" s="575" customFormat="1" x14ac:dyDescent="0.3">
      <c r="B6457" s="613"/>
    </row>
    <row r="6458" spans="2:2" s="575" customFormat="1" x14ac:dyDescent="0.3">
      <c r="B6458" s="613"/>
    </row>
    <row r="6459" spans="2:2" s="575" customFormat="1" x14ac:dyDescent="0.3">
      <c r="B6459" s="613"/>
    </row>
    <row r="6460" spans="2:2" s="575" customFormat="1" x14ac:dyDescent="0.3">
      <c r="B6460" s="613"/>
    </row>
    <row r="6461" spans="2:2" s="575" customFormat="1" x14ac:dyDescent="0.3">
      <c r="B6461" s="613"/>
    </row>
    <row r="6462" spans="2:2" s="575" customFormat="1" x14ac:dyDescent="0.3">
      <c r="B6462" s="613"/>
    </row>
    <row r="6463" spans="2:2" s="575" customFormat="1" x14ac:dyDescent="0.3">
      <c r="B6463" s="613"/>
    </row>
    <row r="6464" spans="2:2" s="575" customFormat="1" x14ac:dyDescent="0.3">
      <c r="B6464" s="613"/>
    </row>
    <row r="6465" spans="2:2" s="575" customFormat="1" x14ac:dyDescent="0.3">
      <c r="B6465" s="613"/>
    </row>
    <row r="6466" spans="2:2" s="575" customFormat="1" x14ac:dyDescent="0.3">
      <c r="B6466" s="613"/>
    </row>
    <row r="6467" spans="2:2" s="575" customFormat="1" x14ac:dyDescent="0.3">
      <c r="B6467" s="613"/>
    </row>
    <row r="6468" spans="2:2" s="575" customFormat="1" x14ac:dyDescent="0.3">
      <c r="B6468" s="613"/>
    </row>
    <row r="6469" spans="2:2" s="575" customFormat="1" x14ac:dyDescent="0.3">
      <c r="B6469" s="613"/>
    </row>
    <row r="6470" spans="2:2" s="575" customFormat="1" x14ac:dyDescent="0.3">
      <c r="B6470" s="613"/>
    </row>
    <row r="6471" spans="2:2" s="575" customFormat="1" x14ac:dyDescent="0.3">
      <c r="B6471" s="613"/>
    </row>
    <row r="6472" spans="2:2" s="575" customFormat="1" x14ac:dyDescent="0.3">
      <c r="B6472" s="613"/>
    </row>
    <row r="6473" spans="2:2" s="575" customFormat="1" x14ac:dyDescent="0.3">
      <c r="B6473" s="613"/>
    </row>
    <row r="6474" spans="2:2" s="575" customFormat="1" x14ac:dyDescent="0.3">
      <c r="B6474" s="613"/>
    </row>
    <row r="6475" spans="2:2" s="575" customFormat="1" x14ac:dyDescent="0.3">
      <c r="B6475" s="613"/>
    </row>
    <row r="6476" spans="2:2" s="575" customFormat="1" x14ac:dyDescent="0.3">
      <c r="B6476" s="613"/>
    </row>
    <row r="6477" spans="2:2" s="575" customFormat="1" x14ac:dyDescent="0.3">
      <c r="B6477" s="613"/>
    </row>
    <row r="6478" spans="2:2" s="575" customFormat="1" x14ac:dyDescent="0.3">
      <c r="B6478" s="613"/>
    </row>
    <row r="6479" spans="2:2" s="575" customFormat="1" x14ac:dyDescent="0.3">
      <c r="B6479" s="613"/>
    </row>
    <row r="6480" spans="2:2" s="575" customFormat="1" x14ac:dyDescent="0.3">
      <c r="B6480" s="613"/>
    </row>
    <row r="6481" spans="2:2" s="575" customFormat="1" x14ac:dyDescent="0.3">
      <c r="B6481" s="613"/>
    </row>
    <row r="6482" spans="2:2" s="575" customFormat="1" x14ac:dyDescent="0.3">
      <c r="B6482" s="613"/>
    </row>
    <row r="6483" spans="2:2" s="575" customFormat="1" x14ac:dyDescent="0.3">
      <c r="B6483" s="613"/>
    </row>
    <row r="6484" spans="2:2" s="575" customFormat="1" x14ac:dyDescent="0.3">
      <c r="B6484" s="613"/>
    </row>
    <row r="6485" spans="2:2" s="575" customFormat="1" x14ac:dyDescent="0.3">
      <c r="B6485" s="613"/>
    </row>
    <row r="6486" spans="2:2" s="575" customFormat="1" x14ac:dyDescent="0.3">
      <c r="B6486" s="613"/>
    </row>
    <row r="6487" spans="2:2" s="575" customFormat="1" x14ac:dyDescent="0.3">
      <c r="B6487" s="613"/>
    </row>
    <row r="6488" spans="2:2" s="575" customFormat="1" x14ac:dyDescent="0.3">
      <c r="B6488" s="613"/>
    </row>
    <row r="6489" spans="2:2" s="575" customFormat="1" x14ac:dyDescent="0.3">
      <c r="B6489" s="613"/>
    </row>
    <row r="6490" spans="2:2" s="575" customFormat="1" x14ac:dyDescent="0.3">
      <c r="B6490" s="613"/>
    </row>
    <row r="6491" spans="2:2" s="575" customFormat="1" x14ac:dyDescent="0.3">
      <c r="B6491" s="613"/>
    </row>
    <row r="6492" spans="2:2" s="575" customFormat="1" x14ac:dyDescent="0.3">
      <c r="B6492" s="613"/>
    </row>
    <row r="6493" spans="2:2" s="575" customFormat="1" x14ac:dyDescent="0.3">
      <c r="B6493" s="613"/>
    </row>
    <row r="6494" spans="2:2" s="575" customFormat="1" x14ac:dyDescent="0.3">
      <c r="B6494" s="613"/>
    </row>
    <row r="6495" spans="2:2" s="575" customFormat="1" x14ac:dyDescent="0.3">
      <c r="B6495" s="613"/>
    </row>
    <row r="6496" spans="2:2" s="575" customFormat="1" x14ac:dyDescent="0.3">
      <c r="B6496" s="613"/>
    </row>
    <row r="6497" spans="2:2" s="575" customFormat="1" x14ac:dyDescent="0.3">
      <c r="B6497" s="613"/>
    </row>
    <row r="6498" spans="2:2" s="575" customFormat="1" x14ac:dyDescent="0.3">
      <c r="B6498" s="613"/>
    </row>
    <row r="6499" spans="2:2" s="575" customFormat="1" x14ac:dyDescent="0.3">
      <c r="B6499" s="613"/>
    </row>
    <row r="6500" spans="2:2" s="575" customFormat="1" x14ac:dyDescent="0.3">
      <c r="B6500" s="613"/>
    </row>
    <row r="6501" spans="2:2" s="575" customFormat="1" x14ac:dyDescent="0.3">
      <c r="B6501" s="613"/>
    </row>
    <row r="6502" spans="2:2" s="575" customFormat="1" x14ac:dyDescent="0.3">
      <c r="B6502" s="613"/>
    </row>
    <row r="6503" spans="2:2" s="575" customFormat="1" x14ac:dyDescent="0.3">
      <c r="B6503" s="613"/>
    </row>
    <row r="6504" spans="2:2" s="575" customFormat="1" x14ac:dyDescent="0.3">
      <c r="B6504" s="613"/>
    </row>
    <row r="6505" spans="2:2" s="575" customFormat="1" x14ac:dyDescent="0.3">
      <c r="B6505" s="613"/>
    </row>
    <row r="6506" spans="2:2" s="575" customFormat="1" x14ac:dyDescent="0.3">
      <c r="B6506" s="613"/>
    </row>
    <row r="6507" spans="2:2" s="575" customFormat="1" x14ac:dyDescent="0.3">
      <c r="B6507" s="613"/>
    </row>
    <row r="6508" spans="2:2" s="575" customFormat="1" x14ac:dyDescent="0.3">
      <c r="B6508" s="613"/>
    </row>
    <row r="6509" spans="2:2" s="575" customFormat="1" x14ac:dyDescent="0.3">
      <c r="B6509" s="613"/>
    </row>
    <row r="6510" spans="2:2" s="575" customFormat="1" x14ac:dyDescent="0.3">
      <c r="B6510" s="613"/>
    </row>
    <row r="6511" spans="2:2" s="575" customFormat="1" x14ac:dyDescent="0.3">
      <c r="B6511" s="613"/>
    </row>
    <row r="6512" spans="2:2" s="575" customFormat="1" x14ac:dyDescent="0.3">
      <c r="B6512" s="613"/>
    </row>
    <row r="6513" spans="2:2" s="575" customFormat="1" x14ac:dyDescent="0.3">
      <c r="B6513" s="613"/>
    </row>
    <row r="6514" spans="2:2" s="575" customFormat="1" x14ac:dyDescent="0.3">
      <c r="B6514" s="613"/>
    </row>
    <row r="6515" spans="2:2" s="575" customFormat="1" x14ac:dyDescent="0.3">
      <c r="B6515" s="613"/>
    </row>
    <row r="6516" spans="2:2" s="575" customFormat="1" x14ac:dyDescent="0.3">
      <c r="B6516" s="613"/>
    </row>
    <row r="6517" spans="2:2" s="575" customFormat="1" x14ac:dyDescent="0.3">
      <c r="B6517" s="613"/>
    </row>
    <row r="6518" spans="2:2" s="575" customFormat="1" x14ac:dyDescent="0.3">
      <c r="B6518" s="613"/>
    </row>
    <row r="6519" spans="2:2" s="575" customFormat="1" x14ac:dyDescent="0.3">
      <c r="B6519" s="613"/>
    </row>
    <row r="6520" spans="2:2" s="575" customFormat="1" x14ac:dyDescent="0.3">
      <c r="B6520" s="613"/>
    </row>
    <row r="6521" spans="2:2" s="575" customFormat="1" x14ac:dyDescent="0.3">
      <c r="B6521" s="613"/>
    </row>
    <row r="6522" spans="2:2" s="575" customFormat="1" x14ac:dyDescent="0.3">
      <c r="B6522" s="613"/>
    </row>
    <row r="6523" spans="2:2" s="575" customFormat="1" x14ac:dyDescent="0.3">
      <c r="B6523" s="613"/>
    </row>
    <row r="6524" spans="2:2" s="575" customFormat="1" x14ac:dyDescent="0.3">
      <c r="B6524" s="613"/>
    </row>
    <row r="6525" spans="2:2" s="575" customFormat="1" x14ac:dyDescent="0.3">
      <c r="B6525" s="613"/>
    </row>
    <row r="6526" spans="2:2" s="575" customFormat="1" x14ac:dyDescent="0.3">
      <c r="B6526" s="613"/>
    </row>
    <row r="6527" spans="2:2" s="575" customFormat="1" x14ac:dyDescent="0.3">
      <c r="B6527" s="613"/>
    </row>
    <row r="6528" spans="2:2" s="575" customFormat="1" x14ac:dyDescent="0.3">
      <c r="B6528" s="613"/>
    </row>
    <row r="6529" spans="2:2" s="575" customFormat="1" x14ac:dyDescent="0.3">
      <c r="B6529" s="613"/>
    </row>
    <row r="6530" spans="2:2" s="575" customFormat="1" x14ac:dyDescent="0.3"/>
    <row r="6531" spans="2:2" s="575" customFormat="1" x14ac:dyDescent="0.3">
      <c r="B6531" s="613"/>
    </row>
    <row r="6532" spans="2:2" s="575" customFormat="1" x14ac:dyDescent="0.3">
      <c r="B6532" s="613"/>
    </row>
    <row r="6533" spans="2:2" s="575" customFormat="1" x14ac:dyDescent="0.3">
      <c r="B6533" s="613"/>
    </row>
    <row r="6534" spans="2:2" s="575" customFormat="1" x14ac:dyDescent="0.3">
      <c r="B6534" s="613"/>
    </row>
    <row r="6535" spans="2:2" s="575" customFormat="1" x14ac:dyDescent="0.3">
      <c r="B6535" s="613"/>
    </row>
    <row r="6536" spans="2:2" s="575" customFormat="1" x14ac:dyDescent="0.3">
      <c r="B6536" s="613"/>
    </row>
    <row r="6537" spans="2:2" s="575" customFormat="1" x14ac:dyDescent="0.3">
      <c r="B6537" s="613"/>
    </row>
    <row r="6538" spans="2:2" s="575" customFormat="1" x14ac:dyDescent="0.3">
      <c r="B6538" s="613"/>
    </row>
    <row r="6539" spans="2:2" s="575" customFormat="1" x14ac:dyDescent="0.3">
      <c r="B6539" s="613"/>
    </row>
    <row r="6540" spans="2:2" s="575" customFormat="1" x14ac:dyDescent="0.3">
      <c r="B6540" s="613"/>
    </row>
    <row r="6541" spans="2:2" s="575" customFormat="1" x14ac:dyDescent="0.3">
      <c r="B6541" s="613"/>
    </row>
    <row r="6542" spans="2:2" s="575" customFormat="1" x14ac:dyDescent="0.3">
      <c r="B6542" s="613"/>
    </row>
    <row r="6543" spans="2:2" s="575" customFormat="1" x14ac:dyDescent="0.3">
      <c r="B6543" s="613"/>
    </row>
    <row r="6544" spans="2:2" s="575" customFormat="1" x14ac:dyDescent="0.3">
      <c r="B6544" s="613"/>
    </row>
    <row r="6545" spans="2:2" s="575" customFormat="1" x14ac:dyDescent="0.3">
      <c r="B6545" s="613"/>
    </row>
    <row r="6546" spans="2:2" s="575" customFormat="1" x14ac:dyDescent="0.3">
      <c r="B6546" s="613"/>
    </row>
    <row r="6547" spans="2:2" s="575" customFormat="1" x14ac:dyDescent="0.3">
      <c r="B6547" s="613"/>
    </row>
    <row r="6548" spans="2:2" s="575" customFormat="1" x14ac:dyDescent="0.3">
      <c r="B6548" s="613"/>
    </row>
    <row r="6549" spans="2:2" s="575" customFormat="1" x14ac:dyDescent="0.3">
      <c r="B6549" s="613"/>
    </row>
    <row r="6550" spans="2:2" s="575" customFormat="1" x14ac:dyDescent="0.3">
      <c r="B6550" s="613"/>
    </row>
    <row r="6551" spans="2:2" s="575" customFormat="1" x14ac:dyDescent="0.3">
      <c r="B6551" s="613"/>
    </row>
    <row r="6552" spans="2:2" s="575" customFormat="1" x14ac:dyDescent="0.3">
      <c r="B6552" s="613"/>
    </row>
    <row r="6553" spans="2:2" s="575" customFormat="1" x14ac:dyDescent="0.3">
      <c r="B6553" s="613"/>
    </row>
    <row r="6554" spans="2:2" s="575" customFormat="1" x14ac:dyDescent="0.3">
      <c r="B6554" s="613"/>
    </row>
    <row r="6555" spans="2:2" s="575" customFormat="1" x14ac:dyDescent="0.3">
      <c r="B6555" s="613"/>
    </row>
    <row r="6556" spans="2:2" s="575" customFormat="1" x14ac:dyDescent="0.3">
      <c r="B6556" s="613"/>
    </row>
    <row r="6557" spans="2:2" s="575" customFormat="1" x14ac:dyDescent="0.3">
      <c r="B6557" s="613"/>
    </row>
    <row r="6558" spans="2:2" s="575" customFormat="1" x14ac:dyDescent="0.3">
      <c r="B6558" s="613"/>
    </row>
    <row r="6559" spans="2:2" s="575" customFormat="1" x14ac:dyDescent="0.3">
      <c r="B6559" s="613"/>
    </row>
    <row r="6560" spans="2:2" s="575" customFormat="1" x14ac:dyDescent="0.3">
      <c r="B6560" s="613"/>
    </row>
    <row r="6561" spans="2:2" s="575" customFormat="1" x14ac:dyDescent="0.3">
      <c r="B6561" s="613"/>
    </row>
    <row r="6562" spans="2:2" s="575" customFormat="1" x14ac:dyDescent="0.3">
      <c r="B6562" s="613"/>
    </row>
    <row r="6563" spans="2:2" s="575" customFormat="1" x14ac:dyDescent="0.3">
      <c r="B6563" s="613"/>
    </row>
    <row r="6564" spans="2:2" s="575" customFormat="1" x14ac:dyDescent="0.3">
      <c r="B6564" s="613"/>
    </row>
    <row r="6565" spans="2:2" s="575" customFormat="1" x14ac:dyDescent="0.3">
      <c r="B6565" s="613"/>
    </row>
    <row r="6566" spans="2:2" s="575" customFormat="1" x14ac:dyDescent="0.3">
      <c r="B6566" s="613"/>
    </row>
    <row r="6567" spans="2:2" s="575" customFormat="1" x14ac:dyDescent="0.3">
      <c r="B6567" s="613"/>
    </row>
    <row r="6568" spans="2:2" s="575" customFormat="1" x14ac:dyDescent="0.3">
      <c r="B6568" s="613"/>
    </row>
    <row r="6569" spans="2:2" s="575" customFormat="1" x14ac:dyDescent="0.3">
      <c r="B6569" s="613"/>
    </row>
    <row r="6570" spans="2:2" s="575" customFormat="1" x14ac:dyDescent="0.3">
      <c r="B6570" s="613"/>
    </row>
    <row r="6571" spans="2:2" s="575" customFormat="1" x14ac:dyDescent="0.3">
      <c r="B6571" s="613"/>
    </row>
    <row r="6572" spans="2:2" s="575" customFormat="1" x14ac:dyDescent="0.3">
      <c r="B6572" s="613"/>
    </row>
    <row r="6573" spans="2:2" s="575" customFormat="1" x14ac:dyDescent="0.3">
      <c r="B6573" s="613"/>
    </row>
    <row r="6574" spans="2:2" s="575" customFormat="1" x14ac:dyDescent="0.3">
      <c r="B6574" s="613"/>
    </row>
    <row r="6575" spans="2:2" s="575" customFormat="1" x14ac:dyDescent="0.3">
      <c r="B6575" s="613"/>
    </row>
    <row r="6576" spans="2:2" s="575" customFormat="1" x14ac:dyDescent="0.3">
      <c r="B6576" s="613"/>
    </row>
    <row r="6577" spans="2:2" s="575" customFormat="1" x14ac:dyDescent="0.3">
      <c r="B6577" s="613"/>
    </row>
    <row r="6578" spans="2:2" s="575" customFormat="1" x14ac:dyDescent="0.3">
      <c r="B6578" s="613"/>
    </row>
    <row r="6579" spans="2:2" s="575" customFormat="1" x14ac:dyDescent="0.3">
      <c r="B6579" s="613"/>
    </row>
    <row r="6580" spans="2:2" s="575" customFormat="1" x14ac:dyDescent="0.3">
      <c r="B6580" s="613"/>
    </row>
    <row r="6581" spans="2:2" s="575" customFormat="1" x14ac:dyDescent="0.3">
      <c r="B6581" s="613"/>
    </row>
    <row r="6582" spans="2:2" s="575" customFormat="1" x14ac:dyDescent="0.3">
      <c r="B6582" s="613"/>
    </row>
    <row r="6583" spans="2:2" s="575" customFormat="1" x14ac:dyDescent="0.3">
      <c r="B6583" s="613"/>
    </row>
    <row r="6584" spans="2:2" s="575" customFormat="1" x14ac:dyDescent="0.3">
      <c r="B6584" s="613"/>
    </row>
    <row r="6585" spans="2:2" s="575" customFormat="1" x14ac:dyDescent="0.3">
      <c r="B6585" s="613"/>
    </row>
    <row r="6586" spans="2:2" s="575" customFormat="1" x14ac:dyDescent="0.3">
      <c r="B6586" s="613"/>
    </row>
    <row r="6587" spans="2:2" s="575" customFormat="1" x14ac:dyDescent="0.3">
      <c r="B6587" s="613"/>
    </row>
    <row r="6588" spans="2:2" s="575" customFormat="1" x14ac:dyDescent="0.3">
      <c r="B6588" s="613"/>
    </row>
    <row r="6589" spans="2:2" s="575" customFormat="1" x14ac:dyDescent="0.3">
      <c r="B6589" s="613"/>
    </row>
    <row r="6590" spans="2:2" s="575" customFormat="1" x14ac:dyDescent="0.3">
      <c r="B6590" s="613"/>
    </row>
    <row r="6591" spans="2:2" s="575" customFormat="1" x14ac:dyDescent="0.3">
      <c r="B6591" s="613"/>
    </row>
    <row r="6592" spans="2:2" s="575" customFormat="1" x14ac:dyDescent="0.3">
      <c r="B6592" s="613"/>
    </row>
    <row r="6593" spans="2:2" s="575" customFormat="1" x14ac:dyDescent="0.3">
      <c r="B6593" s="613"/>
    </row>
    <row r="6594" spans="2:2" s="575" customFormat="1" x14ac:dyDescent="0.3">
      <c r="B6594" s="613"/>
    </row>
    <row r="6595" spans="2:2" s="575" customFormat="1" x14ac:dyDescent="0.3">
      <c r="B6595" s="613"/>
    </row>
    <row r="6596" spans="2:2" s="575" customFormat="1" x14ac:dyDescent="0.3">
      <c r="B6596" s="613"/>
    </row>
    <row r="6597" spans="2:2" s="575" customFormat="1" x14ac:dyDescent="0.3">
      <c r="B6597" s="613"/>
    </row>
    <row r="6598" spans="2:2" s="575" customFormat="1" x14ac:dyDescent="0.3">
      <c r="B6598" s="613"/>
    </row>
    <row r="6599" spans="2:2" s="575" customFormat="1" x14ac:dyDescent="0.3">
      <c r="B6599" s="613"/>
    </row>
    <row r="6600" spans="2:2" s="575" customFormat="1" x14ac:dyDescent="0.3">
      <c r="B6600" s="613"/>
    </row>
    <row r="6601" spans="2:2" s="575" customFormat="1" x14ac:dyDescent="0.3">
      <c r="B6601" s="613"/>
    </row>
    <row r="6602" spans="2:2" s="575" customFormat="1" x14ac:dyDescent="0.3">
      <c r="B6602" s="613"/>
    </row>
    <row r="6603" spans="2:2" s="575" customFormat="1" x14ac:dyDescent="0.3">
      <c r="B6603" s="613"/>
    </row>
    <row r="6604" spans="2:2" s="575" customFormat="1" x14ac:dyDescent="0.3">
      <c r="B6604" s="613"/>
    </row>
    <row r="6605" spans="2:2" s="575" customFormat="1" x14ac:dyDescent="0.3">
      <c r="B6605" s="613"/>
    </row>
    <row r="6606" spans="2:2" s="575" customFormat="1" x14ac:dyDescent="0.3">
      <c r="B6606" s="613"/>
    </row>
    <row r="6607" spans="2:2" s="575" customFormat="1" x14ac:dyDescent="0.3">
      <c r="B6607" s="613"/>
    </row>
    <row r="6608" spans="2:2" s="575" customFormat="1" x14ac:dyDescent="0.3">
      <c r="B6608" s="613"/>
    </row>
    <row r="6609" spans="2:2" s="575" customFormat="1" x14ac:dyDescent="0.3">
      <c r="B6609" s="613"/>
    </row>
    <row r="6610" spans="2:2" s="575" customFormat="1" x14ac:dyDescent="0.3">
      <c r="B6610" s="613"/>
    </row>
    <row r="6611" spans="2:2" s="575" customFormat="1" x14ac:dyDescent="0.3">
      <c r="B6611" s="613"/>
    </row>
    <row r="6612" spans="2:2" s="575" customFormat="1" x14ac:dyDescent="0.3">
      <c r="B6612" s="613"/>
    </row>
    <row r="6613" spans="2:2" s="575" customFormat="1" x14ac:dyDescent="0.3">
      <c r="B6613" s="613"/>
    </row>
    <row r="6614" spans="2:2" s="575" customFormat="1" x14ac:dyDescent="0.3">
      <c r="B6614" s="613"/>
    </row>
    <row r="6615" spans="2:2" s="575" customFormat="1" x14ac:dyDescent="0.3">
      <c r="B6615" s="613"/>
    </row>
    <row r="6616" spans="2:2" s="575" customFormat="1" x14ac:dyDescent="0.3">
      <c r="B6616" s="613"/>
    </row>
    <row r="6617" spans="2:2" s="575" customFormat="1" x14ac:dyDescent="0.3">
      <c r="B6617" s="613"/>
    </row>
    <row r="6618" spans="2:2" s="575" customFormat="1" x14ac:dyDescent="0.3">
      <c r="B6618" s="613"/>
    </row>
    <row r="6619" spans="2:2" s="575" customFormat="1" x14ac:dyDescent="0.3"/>
    <row r="6620" spans="2:2" s="575" customFormat="1" x14ac:dyDescent="0.3">
      <c r="B6620" s="613"/>
    </row>
    <row r="6621" spans="2:2" s="575" customFormat="1" x14ac:dyDescent="0.3">
      <c r="B6621" s="613"/>
    </row>
    <row r="6622" spans="2:2" s="575" customFormat="1" x14ac:dyDescent="0.3">
      <c r="B6622" s="613"/>
    </row>
    <row r="6623" spans="2:2" s="575" customFormat="1" x14ac:dyDescent="0.3">
      <c r="B6623" s="613"/>
    </row>
    <row r="6624" spans="2:2" s="575" customFormat="1" x14ac:dyDescent="0.3">
      <c r="B6624" s="613"/>
    </row>
    <row r="6625" spans="2:2" s="575" customFormat="1" x14ac:dyDescent="0.3">
      <c r="B6625" s="613"/>
    </row>
    <row r="6626" spans="2:2" s="575" customFormat="1" x14ac:dyDescent="0.3">
      <c r="B6626" s="613"/>
    </row>
    <row r="6627" spans="2:2" s="575" customFormat="1" x14ac:dyDescent="0.3">
      <c r="B6627" s="613"/>
    </row>
    <row r="6628" spans="2:2" s="575" customFormat="1" x14ac:dyDescent="0.3">
      <c r="B6628" s="613"/>
    </row>
    <row r="6629" spans="2:2" s="575" customFormat="1" x14ac:dyDescent="0.3">
      <c r="B6629" s="613"/>
    </row>
    <row r="6630" spans="2:2" s="575" customFormat="1" x14ac:dyDescent="0.3">
      <c r="B6630" s="613"/>
    </row>
    <row r="6631" spans="2:2" s="575" customFormat="1" x14ac:dyDescent="0.3">
      <c r="B6631" s="613"/>
    </row>
    <row r="6632" spans="2:2" s="575" customFormat="1" x14ac:dyDescent="0.3">
      <c r="B6632" s="613"/>
    </row>
    <row r="6633" spans="2:2" s="575" customFormat="1" x14ac:dyDescent="0.3">
      <c r="B6633" s="613"/>
    </row>
    <row r="6634" spans="2:2" s="575" customFormat="1" x14ac:dyDescent="0.3">
      <c r="B6634" s="613"/>
    </row>
    <row r="6635" spans="2:2" s="575" customFormat="1" x14ac:dyDescent="0.3">
      <c r="B6635" s="613"/>
    </row>
    <row r="6636" spans="2:2" s="575" customFormat="1" x14ac:dyDescent="0.3">
      <c r="B6636" s="613"/>
    </row>
    <row r="6637" spans="2:2" s="575" customFormat="1" x14ac:dyDescent="0.3">
      <c r="B6637" s="613"/>
    </row>
    <row r="6638" spans="2:2" s="575" customFormat="1" x14ac:dyDescent="0.3">
      <c r="B6638" s="613"/>
    </row>
    <row r="6639" spans="2:2" s="575" customFormat="1" x14ac:dyDescent="0.3">
      <c r="B6639" s="613"/>
    </row>
    <row r="6640" spans="2:2" s="575" customFormat="1" x14ac:dyDescent="0.3">
      <c r="B6640" s="613"/>
    </row>
    <row r="6641" spans="2:2" s="575" customFormat="1" x14ac:dyDescent="0.3">
      <c r="B6641" s="613"/>
    </row>
    <row r="6642" spans="2:2" s="575" customFormat="1" x14ac:dyDescent="0.3">
      <c r="B6642" s="613"/>
    </row>
    <row r="6643" spans="2:2" s="575" customFormat="1" x14ac:dyDescent="0.3">
      <c r="B6643" s="613"/>
    </row>
    <row r="6644" spans="2:2" s="575" customFormat="1" x14ac:dyDescent="0.3">
      <c r="B6644" s="613"/>
    </row>
    <row r="6645" spans="2:2" s="575" customFormat="1" x14ac:dyDescent="0.3">
      <c r="B6645" s="613"/>
    </row>
    <row r="6646" spans="2:2" s="575" customFormat="1" x14ac:dyDescent="0.3">
      <c r="B6646" s="613"/>
    </row>
    <row r="6647" spans="2:2" s="575" customFormat="1" x14ac:dyDescent="0.3">
      <c r="B6647" s="613"/>
    </row>
    <row r="6648" spans="2:2" s="575" customFormat="1" x14ac:dyDescent="0.3">
      <c r="B6648" s="613"/>
    </row>
    <row r="6649" spans="2:2" s="575" customFormat="1" x14ac:dyDescent="0.3">
      <c r="B6649" s="613"/>
    </row>
    <row r="6650" spans="2:2" s="575" customFormat="1" x14ac:dyDescent="0.3">
      <c r="B6650" s="613"/>
    </row>
    <row r="6651" spans="2:2" s="575" customFormat="1" x14ac:dyDescent="0.3">
      <c r="B6651" s="613"/>
    </row>
    <row r="6652" spans="2:2" s="575" customFormat="1" x14ac:dyDescent="0.3">
      <c r="B6652" s="613"/>
    </row>
    <row r="6653" spans="2:2" s="575" customFormat="1" x14ac:dyDescent="0.3">
      <c r="B6653" s="613"/>
    </row>
    <row r="6654" spans="2:2" s="575" customFormat="1" x14ac:dyDescent="0.3">
      <c r="B6654" s="613"/>
    </row>
    <row r="6655" spans="2:2" s="575" customFormat="1" x14ac:dyDescent="0.3">
      <c r="B6655" s="613"/>
    </row>
    <row r="6656" spans="2:2" s="575" customFormat="1" x14ac:dyDescent="0.3">
      <c r="B6656" s="613"/>
    </row>
    <row r="6657" spans="2:2" s="575" customFormat="1" x14ac:dyDescent="0.3">
      <c r="B6657" s="613"/>
    </row>
    <row r="6658" spans="2:2" s="575" customFormat="1" x14ac:dyDescent="0.3">
      <c r="B6658" s="613"/>
    </row>
    <row r="6659" spans="2:2" s="575" customFormat="1" x14ac:dyDescent="0.3">
      <c r="B6659" s="613"/>
    </row>
    <row r="6660" spans="2:2" s="575" customFormat="1" x14ac:dyDescent="0.3">
      <c r="B6660" s="613"/>
    </row>
    <row r="6661" spans="2:2" s="575" customFormat="1" x14ac:dyDescent="0.3">
      <c r="B6661" s="613"/>
    </row>
    <row r="6662" spans="2:2" s="575" customFormat="1" x14ac:dyDescent="0.3">
      <c r="B6662" s="613"/>
    </row>
    <row r="6663" spans="2:2" s="575" customFormat="1" x14ac:dyDescent="0.3">
      <c r="B6663" s="613"/>
    </row>
    <row r="6664" spans="2:2" s="575" customFormat="1" x14ac:dyDescent="0.3">
      <c r="B6664" s="613"/>
    </row>
    <row r="6665" spans="2:2" s="575" customFormat="1" x14ac:dyDescent="0.3">
      <c r="B6665" s="613"/>
    </row>
    <row r="6666" spans="2:2" s="575" customFormat="1" x14ac:dyDescent="0.3">
      <c r="B6666" s="613"/>
    </row>
    <row r="6667" spans="2:2" s="575" customFormat="1" x14ac:dyDescent="0.3">
      <c r="B6667" s="613"/>
    </row>
    <row r="6668" spans="2:2" s="575" customFormat="1" x14ac:dyDescent="0.3">
      <c r="B6668" s="613"/>
    </row>
    <row r="6669" spans="2:2" s="575" customFormat="1" x14ac:dyDescent="0.3">
      <c r="B6669" s="613"/>
    </row>
    <row r="6670" spans="2:2" s="575" customFormat="1" x14ac:dyDescent="0.3">
      <c r="B6670" s="613"/>
    </row>
    <row r="6671" spans="2:2" s="575" customFormat="1" x14ac:dyDescent="0.3">
      <c r="B6671" s="613"/>
    </row>
    <row r="6672" spans="2:2" s="575" customFormat="1" x14ac:dyDescent="0.3">
      <c r="B6672" s="613"/>
    </row>
    <row r="6673" spans="2:2" s="575" customFormat="1" x14ac:dyDescent="0.3">
      <c r="B6673" s="613"/>
    </row>
    <row r="6674" spans="2:2" s="575" customFormat="1" x14ac:dyDescent="0.3">
      <c r="B6674" s="613"/>
    </row>
    <row r="6675" spans="2:2" s="575" customFormat="1" x14ac:dyDescent="0.3">
      <c r="B6675" s="613"/>
    </row>
    <row r="6676" spans="2:2" s="575" customFormat="1" x14ac:dyDescent="0.3">
      <c r="B6676" s="613"/>
    </row>
    <row r="6677" spans="2:2" s="575" customFormat="1" x14ac:dyDescent="0.3">
      <c r="B6677" s="613"/>
    </row>
    <row r="6678" spans="2:2" s="575" customFormat="1" x14ac:dyDescent="0.3">
      <c r="B6678" s="613"/>
    </row>
    <row r="6679" spans="2:2" s="575" customFormat="1" x14ac:dyDescent="0.3">
      <c r="B6679" s="613"/>
    </row>
    <row r="6680" spans="2:2" s="575" customFormat="1" x14ac:dyDescent="0.3">
      <c r="B6680" s="613"/>
    </row>
    <row r="6681" spans="2:2" s="575" customFormat="1" x14ac:dyDescent="0.3">
      <c r="B6681" s="613"/>
    </row>
    <row r="6682" spans="2:2" s="575" customFormat="1" x14ac:dyDescent="0.3">
      <c r="B6682" s="613"/>
    </row>
    <row r="6683" spans="2:2" s="575" customFormat="1" x14ac:dyDescent="0.3">
      <c r="B6683" s="613"/>
    </row>
    <row r="6684" spans="2:2" s="575" customFormat="1" x14ac:dyDescent="0.3">
      <c r="B6684" s="613"/>
    </row>
    <row r="6685" spans="2:2" s="575" customFormat="1" x14ac:dyDescent="0.3">
      <c r="B6685" s="613"/>
    </row>
    <row r="6686" spans="2:2" s="575" customFormat="1" x14ac:dyDescent="0.3">
      <c r="B6686" s="613"/>
    </row>
    <row r="6687" spans="2:2" s="575" customFormat="1" x14ac:dyDescent="0.3">
      <c r="B6687" s="613"/>
    </row>
    <row r="6688" spans="2:2" s="575" customFormat="1" x14ac:dyDescent="0.3">
      <c r="B6688" s="613"/>
    </row>
    <row r="6689" spans="2:2" s="575" customFormat="1" x14ac:dyDescent="0.3">
      <c r="B6689" s="613"/>
    </row>
    <row r="6690" spans="2:2" s="575" customFormat="1" x14ac:dyDescent="0.3">
      <c r="B6690" s="613"/>
    </row>
    <row r="6691" spans="2:2" s="575" customFormat="1" x14ac:dyDescent="0.3">
      <c r="B6691" s="613"/>
    </row>
    <row r="6692" spans="2:2" s="575" customFormat="1" x14ac:dyDescent="0.3">
      <c r="B6692" s="613"/>
    </row>
    <row r="6693" spans="2:2" s="575" customFormat="1" x14ac:dyDescent="0.3">
      <c r="B6693" s="613"/>
    </row>
    <row r="6694" spans="2:2" s="575" customFormat="1" x14ac:dyDescent="0.3">
      <c r="B6694" s="613"/>
    </row>
    <row r="6695" spans="2:2" s="575" customFormat="1" x14ac:dyDescent="0.3">
      <c r="B6695" s="613"/>
    </row>
    <row r="6696" spans="2:2" s="575" customFormat="1" x14ac:dyDescent="0.3">
      <c r="B6696" s="613"/>
    </row>
    <row r="6697" spans="2:2" s="575" customFormat="1" x14ac:dyDescent="0.3">
      <c r="B6697" s="613"/>
    </row>
    <row r="6698" spans="2:2" s="575" customFormat="1" x14ac:dyDescent="0.3">
      <c r="B6698" s="613"/>
    </row>
    <row r="6699" spans="2:2" s="575" customFormat="1" x14ac:dyDescent="0.3">
      <c r="B6699" s="613"/>
    </row>
    <row r="6700" spans="2:2" s="575" customFormat="1" x14ac:dyDescent="0.3">
      <c r="B6700" s="613"/>
    </row>
    <row r="6701" spans="2:2" s="575" customFormat="1" x14ac:dyDescent="0.3">
      <c r="B6701" s="613"/>
    </row>
    <row r="6702" spans="2:2" s="575" customFormat="1" x14ac:dyDescent="0.3">
      <c r="B6702" s="613"/>
    </row>
    <row r="6703" spans="2:2" s="575" customFormat="1" x14ac:dyDescent="0.3">
      <c r="B6703" s="613"/>
    </row>
    <row r="6704" spans="2:2" s="575" customFormat="1" x14ac:dyDescent="0.3">
      <c r="B6704" s="613"/>
    </row>
    <row r="6705" spans="2:2" s="575" customFormat="1" x14ac:dyDescent="0.3">
      <c r="B6705" s="613"/>
    </row>
    <row r="6706" spans="2:2" s="575" customFormat="1" x14ac:dyDescent="0.3">
      <c r="B6706" s="613"/>
    </row>
    <row r="6707" spans="2:2" s="575" customFormat="1" x14ac:dyDescent="0.3">
      <c r="B6707" s="613"/>
    </row>
    <row r="6708" spans="2:2" s="575" customFormat="1" x14ac:dyDescent="0.3">
      <c r="B6708" s="613"/>
    </row>
    <row r="6709" spans="2:2" s="575" customFormat="1" x14ac:dyDescent="0.3">
      <c r="B6709" s="613"/>
    </row>
    <row r="6710" spans="2:2" s="575" customFormat="1" x14ac:dyDescent="0.3">
      <c r="B6710" s="613"/>
    </row>
    <row r="6711" spans="2:2" s="575" customFormat="1" x14ac:dyDescent="0.3">
      <c r="B6711" s="613"/>
    </row>
    <row r="6712" spans="2:2" s="575" customFormat="1" x14ac:dyDescent="0.3">
      <c r="B6712" s="613"/>
    </row>
    <row r="6713" spans="2:2" s="575" customFormat="1" x14ac:dyDescent="0.3">
      <c r="B6713" s="613"/>
    </row>
    <row r="6714" spans="2:2" s="575" customFormat="1" x14ac:dyDescent="0.3">
      <c r="B6714" s="613"/>
    </row>
    <row r="6715" spans="2:2" s="575" customFormat="1" x14ac:dyDescent="0.3">
      <c r="B6715" s="613"/>
    </row>
    <row r="6716" spans="2:2" s="575" customFormat="1" x14ac:dyDescent="0.3">
      <c r="B6716" s="613"/>
    </row>
    <row r="6717" spans="2:2" s="575" customFormat="1" x14ac:dyDescent="0.3">
      <c r="B6717" s="613"/>
    </row>
    <row r="6718" spans="2:2" s="575" customFormat="1" x14ac:dyDescent="0.3">
      <c r="B6718" s="613"/>
    </row>
    <row r="6719" spans="2:2" s="575" customFormat="1" x14ac:dyDescent="0.3">
      <c r="B6719" s="613"/>
    </row>
    <row r="6720" spans="2:2" s="575" customFormat="1" x14ac:dyDescent="0.3">
      <c r="B6720" s="613"/>
    </row>
    <row r="6721" spans="2:2" s="575" customFormat="1" x14ac:dyDescent="0.3">
      <c r="B6721" s="613"/>
    </row>
    <row r="6722" spans="2:2" s="575" customFormat="1" x14ac:dyDescent="0.3">
      <c r="B6722" s="613"/>
    </row>
    <row r="6723" spans="2:2" s="575" customFormat="1" x14ac:dyDescent="0.3">
      <c r="B6723" s="613"/>
    </row>
    <row r="6724" spans="2:2" s="575" customFormat="1" x14ac:dyDescent="0.3">
      <c r="B6724" s="613"/>
    </row>
    <row r="6725" spans="2:2" s="575" customFormat="1" x14ac:dyDescent="0.3">
      <c r="B6725" s="613"/>
    </row>
    <row r="6726" spans="2:2" s="575" customFormat="1" x14ac:dyDescent="0.3">
      <c r="B6726" s="613"/>
    </row>
    <row r="6727" spans="2:2" s="575" customFormat="1" x14ac:dyDescent="0.3">
      <c r="B6727" s="613"/>
    </row>
    <row r="6728" spans="2:2" s="575" customFormat="1" x14ac:dyDescent="0.3">
      <c r="B6728" s="613"/>
    </row>
    <row r="6729" spans="2:2" s="575" customFormat="1" x14ac:dyDescent="0.3">
      <c r="B6729" s="613"/>
    </row>
    <row r="6730" spans="2:2" s="575" customFormat="1" x14ac:dyDescent="0.3">
      <c r="B6730" s="613"/>
    </row>
    <row r="6731" spans="2:2" s="575" customFormat="1" x14ac:dyDescent="0.3">
      <c r="B6731" s="613"/>
    </row>
    <row r="6732" spans="2:2" s="575" customFormat="1" x14ac:dyDescent="0.3">
      <c r="B6732" s="613"/>
    </row>
    <row r="6733" spans="2:2" s="575" customFormat="1" x14ac:dyDescent="0.3">
      <c r="B6733" s="613"/>
    </row>
    <row r="6734" spans="2:2" s="575" customFormat="1" x14ac:dyDescent="0.3">
      <c r="B6734" s="613"/>
    </row>
    <row r="6735" spans="2:2" s="575" customFormat="1" x14ac:dyDescent="0.3">
      <c r="B6735" s="613"/>
    </row>
    <row r="6736" spans="2:2" s="575" customFormat="1" x14ac:dyDescent="0.3">
      <c r="B6736" s="613"/>
    </row>
    <row r="6737" spans="2:2" s="575" customFormat="1" x14ac:dyDescent="0.3">
      <c r="B6737" s="613"/>
    </row>
    <row r="6738" spans="2:2" s="575" customFormat="1" x14ac:dyDescent="0.3">
      <c r="B6738" s="613"/>
    </row>
    <row r="6739" spans="2:2" s="575" customFormat="1" x14ac:dyDescent="0.3">
      <c r="B6739" s="613"/>
    </row>
    <row r="6740" spans="2:2" s="575" customFormat="1" x14ac:dyDescent="0.3">
      <c r="B6740" s="613"/>
    </row>
    <row r="6741" spans="2:2" s="575" customFormat="1" x14ac:dyDescent="0.3">
      <c r="B6741" s="613"/>
    </row>
    <row r="6742" spans="2:2" s="575" customFormat="1" x14ac:dyDescent="0.3">
      <c r="B6742" s="613"/>
    </row>
    <row r="6743" spans="2:2" s="575" customFormat="1" x14ac:dyDescent="0.3">
      <c r="B6743" s="613"/>
    </row>
    <row r="6744" spans="2:2" s="575" customFormat="1" x14ac:dyDescent="0.3">
      <c r="B6744" s="613"/>
    </row>
    <row r="6745" spans="2:2" s="575" customFormat="1" x14ac:dyDescent="0.3">
      <c r="B6745" s="613"/>
    </row>
    <row r="6746" spans="2:2" s="575" customFormat="1" x14ac:dyDescent="0.3">
      <c r="B6746" s="613"/>
    </row>
    <row r="6747" spans="2:2" s="575" customFormat="1" x14ac:dyDescent="0.3">
      <c r="B6747" s="613"/>
    </row>
    <row r="6748" spans="2:2" s="575" customFormat="1" x14ac:dyDescent="0.3">
      <c r="B6748" s="613"/>
    </row>
    <row r="6749" spans="2:2" s="575" customFormat="1" x14ac:dyDescent="0.3">
      <c r="B6749" s="613"/>
    </row>
    <row r="6750" spans="2:2" s="575" customFormat="1" x14ac:dyDescent="0.3">
      <c r="B6750" s="613"/>
    </row>
    <row r="6751" spans="2:2" s="575" customFormat="1" x14ac:dyDescent="0.3">
      <c r="B6751" s="613"/>
    </row>
    <row r="6752" spans="2:2" s="575" customFormat="1" x14ac:dyDescent="0.3">
      <c r="B6752" s="613"/>
    </row>
    <row r="6753" spans="2:2" s="575" customFormat="1" x14ac:dyDescent="0.3">
      <c r="B6753" s="613"/>
    </row>
    <row r="6754" spans="2:2" s="575" customFormat="1" x14ac:dyDescent="0.3">
      <c r="B6754" s="613"/>
    </row>
    <row r="6755" spans="2:2" s="575" customFormat="1" x14ac:dyDescent="0.3">
      <c r="B6755" s="613"/>
    </row>
    <row r="6756" spans="2:2" s="575" customFormat="1" x14ac:dyDescent="0.3">
      <c r="B6756" s="613"/>
    </row>
    <row r="6757" spans="2:2" s="575" customFormat="1" x14ac:dyDescent="0.3">
      <c r="B6757" s="613"/>
    </row>
    <row r="6758" spans="2:2" s="575" customFormat="1" x14ac:dyDescent="0.3">
      <c r="B6758" s="613"/>
    </row>
    <row r="6759" spans="2:2" s="575" customFormat="1" x14ac:dyDescent="0.3">
      <c r="B6759" s="613"/>
    </row>
    <row r="6760" spans="2:2" s="575" customFormat="1" x14ac:dyDescent="0.3">
      <c r="B6760" s="613"/>
    </row>
    <row r="6761" spans="2:2" s="575" customFormat="1" x14ac:dyDescent="0.3">
      <c r="B6761" s="613"/>
    </row>
    <row r="6762" spans="2:2" s="575" customFormat="1" x14ac:dyDescent="0.3">
      <c r="B6762" s="613"/>
    </row>
    <row r="6763" spans="2:2" s="575" customFormat="1" x14ac:dyDescent="0.3">
      <c r="B6763" s="613"/>
    </row>
    <row r="6764" spans="2:2" s="575" customFormat="1" x14ac:dyDescent="0.3">
      <c r="B6764" s="613"/>
    </row>
    <row r="6765" spans="2:2" s="575" customFormat="1" x14ac:dyDescent="0.3">
      <c r="B6765" s="613"/>
    </row>
    <row r="6766" spans="2:2" s="575" customFormat="1" x14ac:dyDescent="0.3">
      <c r="B6766" s="613"/>
    </row>
    <row r="6767" spans="2:2" s="575" customFormat="1" x14ac:dyDescent="0.3">
      <c r="B6767" s="613"/>
    </row>
    <row r="6768" spans="2:2" s="575" customFormat="1" x14ac:dyDescent="0.3">
      <c r="B6768" s="613"/>
    </row>
    <row r="6769" spans="2:2" s="575" customFormat="1" x14ac:dyDescent="0.3">
      <c r="B6769" s="613"/>
    </row>
    <row r="6770" spans="2:2" s="575" customFormat="1" x14ac:dyDescent="0.3">
      <c r="B6770" s="613"/>
    </row>
    <row r="6771" spans="2:2" s="575" customFormat="1" x14ac:dyDescent="0.3">
      <c r="B6771" s="613"/>
    </row>
    <row r="6772" spans="2:2" s="575" customFormat="1" x14ac:dyDescent="0.3">
      <c r="B6772" s="613"/>
    </row>
    <row r="6773" spans="2:2" s="575" customFormat="1" x14ac:dyDescent="0.3">
      <c r="B6773" s="613"/>
    </row>
    <row r="6774" spans="2:2" s="575" customFormat="1" x14ac:dyDescent="0.3">
      <c r="B6774" s="613"/>
    </row>
    <row r="6775" spans="2:2" s="575" customFormat="1" x14ac:dyDescent="0.3">
      <c r="B6775" s="613"/>
    </row>
    <row r="6776" spans="2:2" s="575" customFormat="1" x14ac:dyDescent="0.3">
      <c r="B6776" s="613"/>
    </row>
    <row r="6777" spans="2:2" s="575" customFormat="1" x14ac:dyDescent="0.3">
      <c r="B6777" s="613"/>
    </row>
    <row r="6778" spans="2:2" s="575" customFormat="1" x14ac:dyDescent="0.3">
      <c r="B6778" s="613"/>
    </row>
    <row r="6779" spans="2:2" s="575" customFormat="1" x14ac:dyDescent="0.3">
      <c r="B6779" s="613"/>
    </row>
    <row r="6780" spans="2:2" s="575" customFormat="1" x14ac:dyDescent="0.3">
      <c r="B6780" s="613"/>
    </row>
    <row r="6781" spans="2:2" s="575" customFormat="1" x14ac:dyDescent="0.3">
      <c r="B6781" s="613"/>
    </row>
    <row r="6782" spans="2:2" s="575" customFormat="1" x14ac:dyDescent="0.3">
      <c r="B6782" s="613"/>
    </row>
    <row r="6783" spans="2:2" s="575" customFormat="1" x14ac:dyDescent="0.3">
      <c r="B6783" s="613"/>
    </row>
    <row r="6784" spans="2:2" s="575" customFormat="1" x14ac:dyDescent="0.3">
      <c r="B6784" s="613"/>
    </row>
    <row r="6785" spans="2:2" s="575" customFormat="1" x14ac:dyDescent="0.3">
      <c r="B6785" s="613"/>
    </row>
    <row r="6786" spans="2:2" s="575" customFormat="1" x14ac:dyDescent="0.3">
      <c r="B6786" s="613"/>
    </row>
    <row r="6787" spans="2:2" s="575" customFormat="1" x14ac:dyDescent="0.3">
      <c r="B6787" s="613"/>
    </row>
    <row r="6788" spans="2:2" s="575" customFormat="1" x14ac:dyDescent="0.3">
      <c r="B6788" s="613"/>
    </row>
    <row r="6789" spans="2:2" s="575" customFormat="1" x14ac:dyDescent="0.3">
      <c r="B6789" s="613"/>
    </row>
    <row r="6790" spans="2:2" s="575" customFormat="1" x14ac:dyDescent="0.3">
      <c r="B6790" s="613"/>
    </row>
    <row r="6791" spans="2:2" s="575" customFormat="1" x14ac:dyDescent="0.3">
      <c r="B6791" s="613"/>
    </row>
    <row r="6792" spans="2:2" s="575" customFormat="1" x14ac:dyDescent="0.3">
      <c r="B6792" s="613"/>
    </row>
    <row r="6793" spans="2:2" s="575" customFormat="1" x14ac:dyDescent="0.3">
      <c r="B6793" s="613"/>
    </row>
    <row r="6794" spans="2:2" s="575" customFormat="1" x14ac:dyDescent="0.3">
      <c r="B6794" s="613"/>
    </row>
    <row r="6795" spans="2:2" s="575" customFormat="1" x14ac:dyDescent="0.3">
      <c r="B6795" s="613"/>
    </row>
    <row r="6796" spans="2:2" s="575" customFormat="1" x14ac:dyDescent="0.3">
      <c r="B6796" s="613"/>
    </row>
    <row r="6797" spans="2:2" s="575" customFormat="1" x14ac:dyDescent="0.3">
      <c r="B6797" s="613"/>
    </row>
    <row r="6798" spans="2:2" s="575" customFormat="1" x14ac:dyDescent="0.3">
      <c r="B6798" s="613"/>
    </row>
    <row r="6799" spans="2:2" s="575" customFormat="1" x14ac:dyDescent="0.3">
      <c r="B6799" s="613"/>
    </row>
    <row r="6800" spans="2:2" s="575" customFormat="1" x14ac:dyDescent="0.3">
      <c r="B6800" s="613"/>
    </row>
    <row r="6801" spans="2:2" s="575" customFormat="1" x14ac:dyDescent="0.3">
      <c r="B6801" s="613"/>
    </row>
    <row r="6802" spans="2:2" s="575" customFormat="1" x14ac:dyDescent="0.3">
      <c r="B6802" s="613"/>
    </row>
    <row r="6803" spans="2:2" s="575" customFormat="1" x14ac:dyDescent="0.3">
      <c r="B6803" s="613"/>
    </row>
    <row r="6804" spans="2:2" s="575" customFormat="1" x14ac:dyDescent="0.3">
      <c r="B6804" s="613"/>
    </row>
    <row r="6805" spans="2:2" s="575" customFormat="1" x14ac:dyDescent="0.3">
      <c r="B6805" s="613"/>
    </row>
    <row r="6806" spans="2:2" s="575" customFormat="1" x14ac:dyDescent="0.3">
      <c r="B6806" s="613"/>
    </row>
    <row r="6807" spans="2:2" s="575" customFormat="1" x14ac:dyDescent="0.3">
      <c r="B6807" s="613"/>
    </row>
    <row r="6808" spans="2:2" s="575" customFormat="1" x14ac:dyDescent="0.3">
      <c r="B6808" s="613"/>
    </row>
    <row r="6809" spans="2:2" s="575" customFormat="1" x14ac:dyDescent="0.3">
      <c r="B6809" s="613"/>
    </row>
    <row r="6810" spans="2:2" s="575" customFormat="1" x14ac:dyDescent="0.3">
      <c r="B6810" s="613"/>
    </row>
    <row r="6811" spans="2:2" s="575" customFormat="1" x14ac:dyDescent="0.3">
      <c r="B6811" s="613"/>
    </row>
    <row r="6812" spans="2:2" s="575" customFormat="1" x14ac:dyDescent="0.3">
      <c r="B6812" s="613"/>
    </row>
    <row r="6813" spans="2:2" s="575" customFormat="1" x14ac:dyDescent="0.3">
      <c r="B6813" s="613"/>
    </row>
    <row r="6814" spans="2:2" s="575" customFormat="1" x14ac:dyDescent="0.3">
      <c r="B6814" s="613"/>
    </row>
    <row r="6815" spans="2:2" s="575" customFormat="1" x14ac:dyDescent="0.3">
      <c r="B6815" s="613"/>
    </row>
    <row r="6816" spans="2:2" s="575" customFormat="1" x14ac:dyDescent="0.3">
      <c r="B6816" s="613"/>
    </row>
    <row r="6817" spans="2:2" s="575" customFormat="1" x14ac:dyDescent="0.3">
      <c r="B6817" s="613"/>
    </row>
    <row r="6818" spans="2:2" s="575" customFormat="1" x14ac:dyDescent="0.3">
      <c r="B6818" s="613"/>
    </row>
    <row r="6819" spans="2:2" s="575" customFormat="1" x14ac:dyDescent="0.3">
      <c r="B6819" s="613"/>
    </row>
    <row r="6820" spans="2:2" s="575" customFormat="1" x14ac:dyDescent="0.3">
      <c r="B6820" s="613"/>
    </row>
    <row r="6821" spans="2:2" s="575" customFormat="1" x14ac:dyDescent="0.3">
      <c r="B6821" s="613"/>
    </row>
    <row r="6822" spans="2:2" s="575" customFormat="1" x14ac:dyDescent="0.3">
      <c r="B6822" s="613"/>
    </row>
    <row r="6823" spans="2:2" s="575" customFormat="1" x14ac:dyDescent="0.3">
      <c r="B6823" s="613"/>
    </row>
    <row r="6824" spans="2:2" s="575" customFormat="1" x14ac:dyDescent="0.3">
      <c r="B6824" s="613"/>
    </row>
    <row r="6825" spans="2:2" s="575" customFormat="1" x14ac:dyDescent="0.3">
      <c r="B6825" s="613"/>
    </row>
    <row r="6826" spans="2:2" s="575" customFormat="1" x14ac:dyDescent="0.3">
      <c r="B6826" s="613"/>
    </row>
    <row r="6827" spans="2:2" s="575" customFormat="1" x14ac:dyDescent="0.3">
      <c r="B6827" s="613"/>
    </row>
    <row r="6828" spans="2:2" s="575" customFormat="1" x14ac:dyDescent="0.3">
      <c r="B6828" s="613"/>
    </row>
    <row r="6829" spans="2:2" s="575" customFormat="1" x14ac:dyDescent="0.3">
      <c r="B6829" s="613"/>
    </row>
    <row r="6830" spans="2:2" s="575" customFormat="1" x14ac:dyDescent="0.3">
      <c r="B6830" s="613"/>
    </row>
    <row r="6831" spans="2:2" s="575" customFormat="1" x14ac:dyDescent="0.3">
      <c r="B6831" s="613"/>
    </row>
    <row r="6832" spans="2:2" s="575" customFormat="1" x14ac:dyDescent="0.3">
      <c r="B6832" s="613"/>
    </row>
    <row r="6833" spans="2:2" s="575" customFormat="1" x14ac:dyDescent="0.3">
      <c r="B6833" s="613"/>
    </row>
    <row r="6834" spans="2:2" s="575" customFormat="1" x14ac:dyDescent="0.3">
      <c r="B6834" s="613"/>
    </row>
    <row r="6835" spans="2:2" s="575" customFormat="1" x14ac:dyDescent="0.3">
      <c r="B6835" s="613"/>
    </row>
    <row r="6836" spans="2:2" s="575" customFormat="1" x14ac:dyDescent="0.3">
      <c r="B6836" s="613"/>
    </row>
    <row r="6837" spans="2:2" s="575" customFormat="1" x14ac:dyDescent="0.3">
      <c r="B6837" s="613"/>
    </row>
    <row r="6838" spans="2:2" s="575" customFormat="1" x14ac:dyDescent="0.3">
      <c r="B6838" s="613"/>
    </row>
    <row r="6839" spans="2:2" s="575" customFormat="1" x14ac:dyDescent="0.3">
      <c r="B6839" s="613"/>
    </row>
    <row r="6840" spans="2:2" s="575" customFormat="1" x14ac:dyDescent="0.3">
      <c r="B6840" s="613"/>
    </row>
    <row r="6841" spans="2:2" s="575" customFormat="1" x14ac:dyDescent="0.3">
      <c r="B6841" s="613"/>
    </row>
    <row r="6842" spans="2:2" s="575" customFormat="1" x14ac:dyDescent="0.3">
      <c r="B6842" s="613"/>
    </row>
    <row r="6843" spans="2:2" s="575" customFormat="1" x14ac:dyDescent="0.3">
      <c r="B6843" s="613"/>
    </row>
    <row r="6844" spans="2:2" s="575" customFormat="1" x14ac:dyDescent="0.3">
      <c r="B6844" s="613"/>
    </row>
    <row r="6845" spans="2:2" s="575" customFormat="1" x14ac:dyDescent="0.3">
      <c r="B6845" s="613"/>
    </row>
    <row r="6846" spans="2:2" s="575" customFormat="1" x14ac:dyDescent="0.3">
      <c r="B6846" s="613"/>
    </row>
    <row r="6847" spans="2:2" s="575" customFormat="1" x14ac:dyDescent="0.3">
      <c r="B6847" s="613"/>
    </row>
    <row r="6848" spans="2:2" s="575" customFormat="1" x14ac:dyDescent="0.3">
      <c r="B6848" s="613"/>
    </row>
    <row r="6849" spans="2:2" s="575" customFormat="1" x14ac:dyDescent="0.3">
      <c r="B6849" s="613"/>
    </row>
    <row r="6850" spans="2:2" s="575" customFormat="1" x14ac:dyDescent="0.3">
      <c r="B6850" s="613"/>
    </row>
    <row r="6851" spans="2:2" s="575" customFormat="1" x14ac:dyDescent="0.3">
      <c r="B6851" s="613"/>
    </row>
    <row r="6852" spans="2:2" s="575" customFormat="1" x14ac:dyDescent="0.3">
      <c r="B6852" s="613"/>
    </row>
    <row r="6853" spans="2:2" s="575" customFormat="1" x14ac:dyDescent="0.3">
      <c r="B6853" s="613"/>
    </row>
    <row r="6854" spans="2:2" s="575" customFormat="1" x14ac:dyDescent="0.3">
      <c r="B6854" s="613"/>
    </row>
    <row r="6855" spans="2:2" s="575" customFormat="1" x14ac:dyDescent="0.3">
      <c r="B6855" s="613"/>
    </row>
    <row r="6856" spans="2:2" s="575" customFormat="1" x14ac:dyDescent="0.3">
      <c r="B6856" s="613"/>
    </row>
    <row r="6857" spans="2:2" s="575" customFormat="1" x14ac:dyDescent="0.3">
      <c r="B6857" s="613"/>
    </row>
    <row r="6858" spans="2:2" s="575" customFormat="1" x14ac:dyDescent="0.3">
      <c r="B6858" s="613"/>
    </row>
    <row r="6859" spans="2:2" s="575" customFormat="1" x14ac:dyDescent="0.3">
      <c r="B6859" s="613"/>
    </row>
    <row r="6860" spans="2:2" s="575" customFormat="1" x14ac:dyDescent="0.3">
      <c r="B6860" s="613"/>
    </row>
    <row r="6861" spans="2:2" s="575" customFormat="1" x14ac:dyDescent="0.3">
      <c r="B6861" s="613"/>
    </row>
    <row r="6862" spans="2:2" s="575" customFormat="1" x14ac:dyDescent="0.3">
      <c r="B6862" s="613"/>
    </row>
    <row r="6863" spans="2:2" s="575" customFormat="1" x14ac:dyDescent="0.3">
      <c r="B6863" s="613"/>
    </row>
    <row r="6864" spans="2:2" s="575" customFormat="1" x14ac:dyDescent="0.3">
      <c r="B6864" s="613"/>
    </row>
    <row r="6865" spans="2:2" s="575" customFormat="1" x14ac:dyDescent="0.3">
      <c r="B6865" s="613"/>
    </row>
    <row r="6866" spans="2:2" s="575" customFormat="1" x14ac:dyDescent="0.3">
      <c r="B6866" s="613"/>
    </row>
    <row r="6867" spans="2:2" s="575" customFormat="1" x14ac:dyDescent="0.3">
      <c r="B6867" s="613"/>
    </row>
    <row r="6868" spans="2:2" s="575" customFormat="1" x14ac:dyDescent="0.3">
      <c r="B6868" s="613"/>
    </row>
    <row r="6869" spans="2:2" s="575" customFormat="1" x14ac:dyDescent="0.3">
      <c r="B6869" s="613"/>
    </row>
    <row r="6870" spans="2:2" s="575" customFormat="1" x14ac:dyDescent="0.3">
      <c r="B6870" s="613"/>
    </row>
    <row r="6871" spans="2:2" s="575" customFormat="1" x14ac:dyDescent="0.3">
      <c r="B6871" s="613"/>
    </row>
    <row r="6872" spans="2:2" s="575" customFormat="1" x14ac:dyDescent="0.3">
      <c r="B6872" s="613"/>
    </row>
    <row r="6873" spans="2:2" s="575" customFormat="1" x14ac:dyDescent="0.3">
      <c r="B6873" s="613"/>
    </row>
    <row r="6874" spans="2:2" s="575" customFormat="1" x14ac:dyDescent="0.3">
      <c r="B6874" s="613"/>
    </row>
    <row r="6875" spans="2:2" s="575" customFormat="1" x14ac:dyDescent="0.3">
      <c r="B6875" s="613"/>
    </row>
    <row r="6876" spans="2:2" s="575" customFormat="1" x14ac:dyDescent="0.3">
      <c r="B6876" s="613"/>
    </row>
    <row r="6877" spans="2:2" s="575" customFormat="1" x14ac:dyDescent="0.3">
      <c r="B6877" s="613"/>
    </row>
    <row r="6878" spans="2:2" s="575" customFormat="1" x14ac:dyDescent="0.3">
      <c r="B6878" s="613"/>
    </row>
    <row r="6879" spans="2:2" s="575" customFormat="1" x14ac:dyDescent="0.3">
      <c r="B6879" s="613"/>
    </row>
    <row r="6880" spans="2:2" s="575" customFormat="1" x14ac:dyDescent="0.3">
      <c r="B6880" s="613"/>
    </row>
    <row r="6881" spans="2:2" s="575" customFormat="1" x14ac:dyDescent="0.3">
      <c r="B6881" s="613"/>
    </row>
    <row r="6882" spans="2:2" s="575" customFormat="1" x14ac:dyDescent="0.3">
      <c r="B6882" s="613"/>
    </row>
    <row r="6883" spans="2:2" s="575" customFormat="1" x14ac:dyDescent="0.3">
      <c r="B6883" s="613"/>
    </row>
    <row r="6884" spans="2:2" s="575" customFormat="1" x14ac:dyDescent="0.3">
      <c r="B6884" s="613"/>
    </row>
    <row r="6885" spans="2:2" s="575" customFormat="1" x14ac:dyDescent="0.3">
      <c r="B6885" s="613"/>
    </row>
    <row r="6886" spans="2:2" s="575" customFormat="1" x14ac:dyDescent="0.3">
      <c r="B6886" s="613"/>
    </row>
    <row r="6887" spans="2:2" s="575" customFormat="1" x14ac:dyDescent="0.3">
      <c r="B6887" s="613"/>
    </row>
    <row r="6888" spans="2:2" s="575" customFormat="1" x14ac:dyDescent="0.3">
      <c r="B6888" s="613"/>
    </row>
    <row r="6889" spans="2:2" s="575" customFormat="1" x14ac:dyDescent="0.3">
      <c r="B6889" s="613"/>
    </row>
    <row r="6890" spans="2:2" s="575" customFormat="1" x14ac:dyDescent="0.3">
      <c r="B6890" s="613"/>
    </row>
    <row r="6891" spans="2:2" s="575" customFormat="1" x14ac:dyDescent="0.3">
      <c r="B6891" s="613"/>
    </row>
    <row r="6892" spans="2:2" s="575" customFormat="1" x14ac:dyDescent="0.3">
      <c r="B6892" s="613"/>
    </row>
    <row r="6893" spans="2:2" s="575" customFormat="1" x14ac:dyDescent="0.3">
      <c r="B6893" s="613"/>
    </row>
    <row r="6894" spans="2:2" s="575" customFormat="1" x14ac:dyDescent="0.3">
      <c r="B6894" s="613"/>
    </row>
    <row r="6895" spans="2:2" s="575" customFormat="1" x14ac:dyDescent="0.3">
      <c r="B6895" s="613"/>
    </row>
    <row r="6896" spans="2:2" s="575" customFormat="1" x14ac:dyDescent="0.3">
      <c r="B6896" s="613"/>
    </row>
    <row r="6897" spans="2:2" s="575" customFormat="1" x14ac:dyDescent="0.3">
      <c r="B6897" s="613"/>
    </row>
    <row r="6898" spans="2:2" s="575" customFormat="1" x14ac:dyDescent="0.3">
      <c r="B6898" s="613"/>
    </row>
    <row r="6899" spans="2:2" s="575" customFormat="1" x14ac:dyDescent="0.3">
      <c r="B6899" s="613"/>
    </row>
    <row r="6900" spans="2:2" s="575" customFormat="1" x14ac:dyDescent="0.3">
      <c r="B6900" s="613"/>
    </row>
    <row r="6901" spans="2:2" s="575" customFormat="1" x14ac:dyDescent="0.3">
      <c r="B6901" s="613"/>
    </row>
    <row r="6902" spans="2:2" s="575" customFormat="1" x14ac:dyDescent="0.3">
      <c r="B6902" s="613"/>
    </row>
    <row r="6903" spans="2:2" s="575" customFormat="1" x14ac:dyDescent="0.3">
      <c r="B6903" s="613"/>
    </row>
    <row r="6904" spans="2:2" s="575" customFormat="1" x14ac:dyDescent="0.3">
      <c r="B6904" s="613"/>
    </row>
    <row r="6905" spans="2:2" s="575" customFormat="1" x14ac:dyDescent="0.3">
      <c r="B6905" s="613"/>
    </row>
    <row r="6906" spans="2:2" s="575" customFormat="1" x14ac:dyDescent="0.3">
      <c r="B6906" s="613"/>
    </row>
    <row r="6907" spans="2:2" s="575" customFormat="1" x14ac:dyDescent="0.3">
      <c r="B6907" s="613"/>
    </row>
    <row r="6908" spans="2:2" s="575" customFormat="1" x14ac:dyDescent="0.3">
      <c r="B6908" s="613"/>
    </row>
    <row r="6909" spans="2:2" s="575" customFormat="1" x14ac:dyDescent="0.3">
      <c r="B6909" s="613"/>
    </row>
    <row r="6910" spans="2:2" s="575" customFormat="1" x14ac:dyDescent="0.3">
      <c r="B6910" s="613"/>
    </row>
    <row r="6911" spans="2:2" s="575" customFormat="1" x14ac:dyDescent="0.3">
      <c r="B6911" s="613"/>
    </row>
    <row r="6912" spans="2:2" s="575" customFormat="1" x14ac:dyDescent="0.3">
      <c r="B6912" s="613"/>
    </row>
    <row r="6913" spans="2:2" s="575" customFormat="1" x14ac:dyDescent="0.3">
      <c r="B6913" s="613"/>
    </row>
    <row r="6914" spans="2:2" s="575" customFormat="1" x14ac:dyDescent="0.3">
      <c r="B6914" s="613"/>
    </row>
    <row r="6915" spans="2:2" s="575" customFormat="1" x14ac:dyDescent="0.3">
      <c r="B6915" s="613"/>
    </row>
    <row r="6916" spans="2:2" s="575" customFormat="1" x14ac:dyDescent="0.3">
      <c r="B6916" s="613"/>
    </row>
    <row r="6917" spans="2:2" s="575" customFormat="1" x14ac:dyDescent="0.3">
      <c r="B6917" s="613"/>
    </row>
    <row r="6918" spans="2:2" s="575" customFormat="1" x14ac:dyDescent="0.3">
      <c r="B6918" s="613"/>
    </row>
    <row r="6919" spans="2:2" s="575" customFormat="1" x14ac:dyDescent="0.3">
      <c r="B6919" s="613"/>
    </row>
    <row r="6920" spans="2:2" s="575" customFormat="1" x14ac:dyDescent="0.3">
      <c r="B6920" s="613"/>
    </row>
    <row r="6921" spans="2:2" s="575" customFormat="1" x14ac:dyDescent="0.3">
      <c r="B6921" s="613"/>
    </row>
    <row r="6922" spans="2:2" s="575" customFormat="1" x14ac:dyDescent="0.3">
      <c r="B6922" s="613"/>
    </row>
    <row r="6923" spans="2:2" s="575" customFormat="1" x14ac:dyDescent="0.3">
      <c r="B6923" s="613"/>
    </row>
    <row r="6924" spans="2:2" s="575" customFormat="1" x14ac:dyDescent="0.3">
      <c r="B6924" s="613"/>
    </row>
    <row r="6925" spans="2:2" s="575" customFormat="1" x14ac:dyDescent="0.3">
      <c r="B6925" s="613"/>
    </row>
    <row r="6926" spans="2:2" s="575" customFormat="1" x14ac:dyDescent="0.3">
      <c r="B6926" s="613"/>
    </row>
    <row r="6927" spans="2:2" s="575" customFormat="1" x14ac:dyDescent="0.3">
      <c r="B6927" s="613"/>
    </row>
    <row r="6928" spans="2:2" s="575" customFormat="1" x14ac:dyDescent="0.3">
      <c r="B6928" s="613"/>
    </row>
    <row r="6929" spans="2:2" s="575" customFormat="1" x14ac:dyDescent="0.3">
      <c r="B6929" s="613"/>
    </row>
    <row r="6930" spans="2:2" s="575" customFormat="1" x14ac:dyDescent="0.3">
      <c r="B6930" s="613"/>
    </row>
    <row r="6931" spans="2:2" s="575" customFormat="1" x14ac:dyDescent="0.3">
      <c r="B6931" s="613"/>
    </row>
    <row r="6932" spans="2:2" s="575" customFormat="1" x14ac:dyDescent="0.3">
      <c r="B6932" s="613"/>
    </row>
    <row r="6933" spans="2:2" s="575" customFormat="1" x14ac:dyDescent="0.3">
      <c r="B6933" s="613"/>
    </row>
    <row r="6934" spans="2:2" s="575" customFormat="1" x14ac:dyDescent="0.3">
      <c r="B6934" s="613"/>
    </row>
    <row r="6935" spans="2:2" s="575" customFormat="1" x14ac:dyDescent="0.3">
      <c r="B6935" s="613"/>
    </row>
    <row r="6936" spans="2:2" s="575" customFormat="1" x14ac:dyDescent="0.3">
      <c r="B6936" s="613"/>
    </row>
    <row r="6937" spans="2:2" s="575" customFormat="1" x14ac:dyDescent="0.3">
      <c r="B6937" s="613"/>
    </row>
    <row r="6938" spans="2:2" s="575" customFormat="1" x14ac:dyDescent="0.3">
      <c r="B6938" s="613"/>
    </row>
    <row r="6939" spans="2:2" s="575" customFormat="1" x14ac:dyDescent="0.3">
      <c r="B6939" s="613"/>
    </row>
    <row r="6940" spans="2:2" s="575" customFormat="1" x14ac:dyDescent="0.3">
      <c r="B6940" s="613"/>
    </row>
    <row r="6941" spans="2:2" s="575" customFormat="1" x14ac:dyDescent="0.3">
      <c r="B6941" s="613"/>
    </row>
    <row r="6942" spans="2:2" s="575" customFormat="1" x14ac:dyDescent="0.3">
      <c r="B6942" s="613"/>
    </row>
    <row r="6943" spans="2:2" s="575" customFormat="1" x14ac:dyDescent="0.3">
      <c r="B6943" s="613"/>
    </row>
    <row r="6944" spans="2:2" s="575" customFormat="1" x14ac:dyDescent="0.3">
      <c r="B6944" s="613"/>
    </row>
    <row r="6945" spans="2:2" s="575" customFormat="1" x14ac:dyDescent="0.3">
      <c r="B6945" s="613"/>
    </row>
    <row r="6946" spans="2:2" s="575" customFormat="1" x14ac:dyDescent="0.3">
      <c r="B6946" s="613"/>
    </row>
    <row r="6947" spans="2:2" s="575" customFormat="1" x14ac:dyDescent="0.3">
      <c r="B6947" s="613"/>
    </row>
    <row r="6948" spans="2:2" s="575" customFormat="1" x14ac:dyDescent="0.3">
      <c r="B6948" s="613"/>
    </row>
    <row r="6949" spans="2:2" s="575" customFormat="1" x14ac:dyDescent="0.3">
      <c r="B6949" s="613"/>
    </row>
    <row r="6950" spans="2:2" s="575" customFormat="1" x14ac:dyDescent="0.3">
      <c r="B6950" s="613"/>
    </row>
    <row r="6951" spans="2:2" s="575" customFormat="1" x14ac:dyDescent="0.3">
      <c r="B6951" s="613"/>
    </row>
    <row r="6952" spans="2:2" s="575" customFormat="1" x14ac:dyDescent="0.3">
      <c r="B6952" s="613"/>
    </row>
    <row r="6953" spans="2:2" s="575" customFormat="1" x14ac:dyDescent="0.3">
      <c r="B6953" s="613"/>
    </row>
    <row r="6954" spans="2:2" s="575" customFormat="1" x14ac:dyDescent="0.3">
      <c r="B6954" s="613"/>
    </row>
    <row r="6955" spans="2:2" s="575" customFormat="1" x14ac:dyDescent="0.3">
      <c r="B6955" s="613"/>
    </row>
    <row r="6956" spans="2:2" s="575" customFormat="1" x14ac:dyDescent="0.3">
      <c r="B6956" s="613"/>
    </row>
    <row r="6957" spans="2:2" s="575" customFormat="1" x14ac:dyDescent="0.3">
      <c r="B6957" s="613"/>
    </row>
    <row r="6958" spans="2:2" s="575" customFormat="1" x14ac:dyDescent="0.3">
      <c r="B6958" s="613"/>
    </row>
    <row r="6959" spans="2:2" s="575" customFormat="1" x14ac:dyDescent="0.3">
      <c r="B6959" s="613"/>
    </row>
    <row r="6960" spans="2:2" s="575" customFormat="1" x14ac:dyDescent="0.3">
      <c r="B6960" s="613"/>
    </row>
    <row r="6961" spans="2:2" s="575" customFormat="1" x14ac:dyDescent="0.3">
      <c r="B6961" s="613"/>
    </row>
    <row r="6962" spans="2:2" s="575" customFormat="1" x14ac:dyDescent="0.3">
      <c r="B6962" s="613"/>
    </row>
    <row r="6963" spans="2:2" s="575" customFormat="1" x14ac:dyDescent="0.3">
      <c r="B6963" s="613"/>
    </row>
    <row r="6964" spans="2:2" s="575" customFormat="1" x14ac:dyDescent="0.3">
      <c r="B6964" s="613"/>
    </row>
    <row r="6965" spans="2:2" s="575" customFormat="1" x14ac:dyDescent="0.3">
      <c r="B6965" s="613"/>
    </row>
    <row r="6966" spans="2:2" s="575" customFormat="1" x14ac:dyDescent="0.3">
      <c r="B6966" s="613"/>
    </row>
    <row r="6967" spans="2:2" s="575" customFormat="1" x14ac:dyDescent="0.3">
      <c r="B6967" s="613"/>
    </row>
    <row r="6968" spans="2:2" s="575" customFormat="1" x14ac:dyDescent="0.3">
      <c r="B6968" s="613"/>
    </row>
    <row r="6969" spans="2:2" s="575" customFormat="1" x14ac:dyDescent="0.3">
      <c r="B6969" s="613"/>
    </row>
    <row r="6970" spans="2:2" s="575" customFormat="1" x14ac:dyDescent="0.3">
      <c r="B6970" s="613"/>
    </row>
    <row r="6971" spans="2:2" s="575" customFormat="1" x14ac:dyDescent="0.3">
      <c r="B6971" s="613"/>
    </row>
    <row r="6972" spans="2:2" s="575" customFormat="1" x14ac:dyDescent="0.3">
      <c r="B6972" s="613"/>
    </row>
    <row r="6973" spans="2:2" s="575" customFormat="1" x14ac:dyDescent="0.3">
      <c r="B6973" s="613"/>
    </row>
    <row r="6974" spans="2:2" s="575" customFormat="1" x14ac:dyDescent="0.3">
      <c r="B6974" s="613"/>
    </row>
    <row r="6975" spans="2:2" s="575" customFormat="1" x14ac:dyDescent="0.3">
      <c r="B6975" s="613"/>
    </row>
    <row r="6976" spans="2:2" s="575" customFormat="1" x14ac:dyDescent="0.3">
      <c r="B6976" s="613"/>
    </row>
    <row r="6977" spans="2:2" s="575" customFormat="1" x14ac:dyDescent="0.3">
      <c r="B6977" s="613"/>
    </row>
    <row r="6978" spans="2:2" s="575" customFormat="1" x14ac:dyDescent="0.3">
      <c r="B6978" s="613"/>
    </row>
    <row r="6979" spans="2:2" s="575" customFormat="1" x14ac:dyDescent="0.3">
      <c r="B6979" s="613"/>
    </row>
    <row r="6980" spans="2:2" s="575" customFormat="1" x14ac:dyDescent="0.3">
      <c r="B6980" s="613"/>
    </row>
    <row r="6981" spans="2:2" s="575" customFormat="1" x14ac:dyDescent="0.3">
      <c r="B6981" s="613"/>
    </row>
    <row r="6982" spans="2:2" s="575" customFormat="1" x14ac:dyDescent="0.3">
      <c r="B6982" s="613"/>
    </row>
    <row r="6983" spans="2:2" s="575" customFormat="1" x14ac:dyDescent="0.3">
      <c r="B6983" s="613"/>
    </row>
    <row r="6984" spans="2:2" s="575" customFormat="1" x14ac:dyDescent="0.3">
      <c r="B6984" s="613"/>
    </row>
    <row r="6985" spans="2:2" s="575" customFormat="1" x14ac:dyDescent="0.3">
      <c r="B6985" s="613"/>
    </row>
    <row r="6986" spans="2:2" s="575" customFormat="1" x14ac:dyDescent="0.3">
      <c r="B6986" s="613"/>
    </row>
    <row r="6987" spans="2:2" s="575" customFormat="1" x14ac:dyDescent="0.3">
      <c r="B6987" s="613"/>
    </row>
    <row r="6988" spans="2:2" s="575" customFormat="1" x14ac:dyDescent="0.3">
      <c r="B6988" s="613"/>
    </row>
    <row r="6989" spans="2:2" s="575" customFormat="1" x14ac:dyDescent="0.3">
      <c r="B6989" s="613"/>
    </row>
    <row r="6990" spans="2:2" s="575" customFormat="1" x14ac:dyDescent="0.3">
      <c r="B6990" s="613"/>
    </row>
    <row r="6991" spans="2:2" s="575" customFormat="1" x14ac:dyDescent="0.3">
      <c r="B6991" s="613"/>
    </row>
    <row r="6992" spans="2:2" s="575" customFormat="1" x14ac:dyDescent="0.3">
      <c r="B6992" s="613"/>
    </row>
    <row r="6993" spans="2:2" s="575" customFormat="1" x14ac:dyDescent="0.3">
      <c r="B6993" s="613"/>
    </row>
    <row r="6994" spans="2:2" s="575" customFormat="1" x14ac:dyDescent="0.3">
      <c r="B6994" s="613"/>
    </row>
    <row r="6995" spans="2:2" s="575" customFormat="1" x14ac:dyDescent="0.3">
      <c r="B6995" s="613"/>
    </row>
    <row r="6996" spans="2:2" s="575" customFormat="1" x14ac:dyDescent="0.3">
      <c r="B6996" s="613"/>
    </row>
    <row r="6997" spans="2:2" s="575" customFormat="1" x14ac:dyDescent="0.3">
      <c r="B6997" s="613"/>
    </row>
    <row r="6998" spans="2:2" s="575" customFormat="1" x14ac:dyDescent="0.3">
      <c r="B6998" s="613"/>
    </row>
    <row r="6999" spans="2:2" s="575" customFormat="1" x14ac:dyDescent="0.3">
      <c r="B6999" s="613"/>
    </row>
    <row r="7000" spans="2:2" s="575" customFormat="1" x14ac:dyDescent="0.3">
      <c r="B7000" s="613"/>
    </row>
    <row r="7001" spans="2:2" s="575" customFormat="1" x14ac:dyDescent="0.3">
      <c r="B7001" s="613"/>
    </row>
    <row r="7002" spans="2:2" s="575" customFormat="1" x14ac:dyDescent="0.3">
      <c r="B7002" s="613"/>
    </row>
    <row r="7003" spans="2:2" s="575" customFormat="1" x14ac:dyDescent="0.3">
      <c r="B7003" s="613"/>
    </row>
    <row r="7004" spans="2:2" s="575" customFormat="1" x14ac:dyDescent="0.3">
      <c r="B7004" s="613"/>
    </row>
    <row r="7005" spans="2:2" s="575" customFormat="1" x14ac:dyDescent="0.3">
      <c r="B7005" s="613"/>
    </row>
    <row r="7006" spans="2:2" s="575" customFormat="1" x14ac:dyDescent="0.3">
      <c r="B7006" s="613"/>
    </row>
    <row r="7007" spans="2:2" s="575" customFormat="1" x14ac:dyDescent="0.3">
      <c r="B7007" s="613"/>
    </row>
    <row r="7008" spans="2:2" s="575" customFormat="1" x14ac:dyDescent="0.3">
      <c r="B7008" s="613"/>
    </row>
    <row r="7009" spans="2:2" s="575" customFormat="1" x14ac:dyDescent="0.3">
      <c r="B7009" s="613"/>
    </row>
    <row r="7010" spans="2:2" s="575" customFormat="1" x14ac:dyDescent="0.3">
      <c r="B7010" s="613"/>
    </row>
    <row r="7011" spans="2:2" s="575" customFormat="1" x14ac:dyDescent="0.3">
      <c r="B7011" s="613"/>
    </row>
    <row r="7012" spans="2:2" s="575" customFormat="1" x14ac:dyDescent="0.3">
      <c r="B7012" s="613"/>
    </row>
    <row r="7013" spans="2:2" s="575" customFormat="1" x14ac:dyDescent="0.3">
      <c r="B7013" s="613"/>
    </row>
    <row r="7014" spans="2:2" s="575" customFormat="1" x14ac:dyDescent="0.3">
      <c r="B7014" s="613"/>
    </row>
    <row r="7015" spans="2:2" s="575" customFormat="1" x14ac:dyDescent="0.3">
      <c r="B7015" s="613"/>
    </row>
    <row r="7016" spans="2:2" s="575" customFormat="1" x14ac:dyDescent="0.3">
      <c r="B7016" s="613"/>
    </row>
    <row r="7017" spans="2:2" s="575" customFormat="1" x14ac:dyDescent="0.3">
      <c r="B7017" s="613"/>
    </row>
    <row r="7018" spans="2:2" s="575" customFormat="1" x14ac:dyDescent="0.3">
      <c r="B7018" s="613"/>
    </row>
    <row r="7019" spans="2:2" s="575" customFormat="1" x14ac:dyDescent="0.3">
      <c r="B7019" s="613"/>
    </row>
    <row r="7020" spans="2:2" s="575" customFormat="1" x14ac:dyDescent="0.3">
      <c r="B7020" s="613"/>
    </row>
    <row r="7021" spans="2:2" s="575" customFormat="1" x14ac:dyDescent="0.3">
      <c r="B7021" s="613"/>
    </row>
    <row r="7022" spans="2:2" s="575" customFormat="1" x14ac:dyDescent="0.3">
      <c r="B7022" s="613"/>
    </row>
    <row r="7023" spans="2:2" s="575" customFormat="1" x14ac:dyDescent="0.3">
      <c r="B7023" s="613"/>
    </row>
    <row r="7024" spans="2:2" s="575" customFormat="1" x14ac:dyDescent="0.3">
      <c r="B7024" s="613"/>
    </row>
    <row r="7025" spans="2:2" s="575" customFormat="1" x14ac:dyDescent="0.3">
      <c r="B7025" s="613"/>
    </row>
    <row r="7026" spans="2:2" s="575" customFormat="1" x14ac:dyDescent="0.3">
      <c r="B7026" s="613"/>
    </row>
    <row r="7027" spans="2:2" s="575" customFormat="1" x14ac:dyDescent="0.3">
      <c r="B7027" s="613"/>
    </row>
    <row r="7028" spans="2:2" s="575" customFormat="1" x14ac:dyDescent="0.3">
      <c r="B7028" s="613"/>
    </row>
    <row r="7029" spans="2:2" s="575" customFormat="1" x14ac:dyDescent="0.3">
      <c r="B7029" s="613"/>
    </row>
    <row r="7030" spans="2:2" s="575" customFormat="1" x14ac:dyDescent="0.3">
      <c r="B7030" s="613"/>
    </row>
    <row r="7031" spans="2:2" s="575" customFormat="1" x14ac:dyDescent="0.3">
      <c r="B7031" s="613"/>
    </row>
    <row r="7032" spans="2:2" s="575" customFormat="1" x14ac:dyDescent="0.3">
      <c r="B7032" s="613"/>
    </row>
    <row r="7033" spans="2:2" s="575" customFormat="1" x14ac:dyDescent="0.3">
      <c r="B7033" s="613"/>
    </row>
    <row r="7034" spans="2:2" s="575" customFormat="1" x14ac:dyDescent="0.3">
      <c r="B7034" s="613"/>
    </row>
    <row r="7035" spans="2:2" s="575" customFormat="1" x14ac:dyDescent="0.3">
      <c r="B7035" s="613"/>
    </row>
    <row r="7036" spans="2:2" s="575" customFormat="1" x14ac:dyDescent="0.3">
      <c r="B7036" s="613"/>
    </row>
    <row r="7037" spans="2:2" s="575" customFormat="1" x14ac:dyDescent="0.3">
      <c r="B7037" s="613"/>
    </row>
    <row r="7038" spans="2:2" s="575" customFormat="1" x14ac:dyDescent="0.3">
      <c r="B7038" s="613"/>
    </row>
    <row r="7039" spans="2:2" s="575" customFormat="1" x14ac:dyDescent="0.3">
      <c r="B7039" s="613"/>
    </row>
    <row r="7040" spans="2:2" s="575" customFormat="1" x14ac:dyDescent="0.3">
      <c r="B7040" s="613"/>
    </row>
    <row r="7041" spans="2:2" s="575" customFormat="1" x14ac:dyDescent="0.3">
      <c r="B7041" s="613"/>
    </row>
    <row r="7042" spans="2:2" s="575" customFormat="1" x14ac:dyDescent="0.3">
      <c r="B7042" s="613"/>
    </row>
    <row r="7043" spans="2:2" s="575" customFormat="1" x14ac:dyDescent="0.3">
      <c r="B7043" s="613"/>
    </row>
    <row r="7044" spans="2:2" s="575" customFormat="1" x14ac:dyDescent="0.3">
      <c r="B7044" s="613"/>
    </row>
    <row r="7045" spans="2:2" s="575" customFormat="1" x14ac:dyDescent="0.3">
      <c r="B7045" s="613"/>
    </row>
    <row r="7046" spans="2:2" s="575" customFormat="1" x14ac:dyDescent="0.3">
      <c r="B7046" s="613"/>
    </row>
    <row r="7047" spans="2:2" s="575" customFormat="1" x14ac:dyDescent="0.3">
      <c r="B7047" s="613"/>
    </row>
    <row r="7048" spans="2:2" s="575" customFormat="1" x14ac:dyDescent="0.3">
      <c r="B7048" s="613"/>
    </row>
    <row r="7049" spans="2:2" s="575" customFormat="1" x14ac:dyDescent="0.3">
      <c r="B7049" s="613"/>
    </row>
    <row r="7050" spans="2:2" s="575" customFormat="1" x14ac:dyDescent="0.3">
      <c r="B7050" s="613"/>
    </row>
    <row r="7051" spans="2:2" s="575" customFormat="1" x14ac:dyDescent="0.3">
      <c r="B7051" s="613"/>
    </row>
    <row r="7052" spans="2:2" s="575" customFormat="1" x14ac:dyDescent="0.3">
      <c r="B7052" s="613"/>
    </row>
    <row r="7053" spans="2:2" s="575" customFormat="1" x14ac:dyDescent="0.3">
      <c r="B7053" s="613"/>
    </row>
    <row r="7054" spans="2:2" s="575" customFormat="1" x14ac:dyDescent="0.3">
      <c r="B7054" s="613"/>
    </row>
    <row r="7055" spans="2:2" s="575" customFormat="1" x14ac:dyDescent="0.3">
      <c r="B7055" s="613"/>
    </row>
    <row r="7056" spans="2:2" s="575" customFormat="1" x14ac:dyDescent="0.3">
      <c r="B7056" s="613"/>
    </row>
    <row r="7057" spans="2:2" s="575" customFormat="1" x14ac:dyDescent="0.3">
      <c r="B7057" s="613"/>
    </row>
    <row r="7058" spans="2:2" s="575" customFormat="1" x14ac:dyDescent="0.3">
      <c r="B7058" s="613"/>
    </row>
    <row r="7059" spans="2:2" s="575" customFormat="1" x14ac:dyDescent="0.3">
      <c r="B7059" s="613"/>
    </row>
    <row r="7060" spans="2:2" s="575" customFormat="1" x14ac:dyDescent="0.3">
      <c r="B7060" s="613"/>
    </row>
    <row r="7061" spans="2:2" s="575" customFormat="1" x14ac:dyDescent="0.3">
      <c r="B7061" s="613"/>
    </row>
    <row r="7062" spans="2:2" s="575" customFormat="1" x14ac:dyDescent="0.3">
      <c r="B7062" s="613"/>
    </row>
    <row r="7063" spans="2:2" s="575" customFormat="1" x14ac:dyDescent="0.3">
      <c r="B7063" s="613"/>
    </row>
    <row r="7064" spans="2:2" s="575" customFormat="1" x14ac:dyDescent="0.3">
      <c r="B7064" s="613"/>
    </row>
    <row r="7065" spans="2:2" s="575" customFormat="1" x14ac:dyDescent="0.3">
      <c r="B7065" s="613"/>
    </row>
    <row r="7066" spans="2:2" s="575" customFormat="1" x14ac:dyDescent="0.3">
      <c r="B7066" s="613"/>
    </row>
    <row r="7067" spans="2:2" s="575" customFormat="1" x14ac:dyDescent="0.3">
      <c r="B7067" s="613"/>
    </row>
    <row r="7068" spans="2:2" s="575" customFormat="1" x14ac:dyDescent="0.3">
      <c r="B7068" s="613"/>
    </row>
    <row r="7069" spans="2:2" s="575" customFormat="1" x14ac:dyDescent="0.3">
      <c r="B7069" s="613"/>
    </row>
    <row r="7070" spans="2:2" s="575" customFormat="1" x14ac:dyDescent="0.3">
      <c r="B7070" s="613"/>
    </row>
    <row r="7071" spans="2:2" s="575" customFormat="1" x14ac:dyDescent="0.3">
      <c r="B7071" s="613"/>
    </row>
    <row r="7072" spans="2:2" s="575" customFormat="1" x14ac:dyDescent="0.3">
      <c r="B7072" s="613"/>
    </row>
    <row r="7073" spans="2:2" s="575" customFormat="1" x14ac:dyDescent="0.3">
      <c r="B7073" s="613"/>
    </row>
    <row r="7074" spans="2:2" s="575" customFormat="1" x14ac:dyDescent="0.3">
      <c r="B7074" s="613"/>
    </row>
    <row r="7075" spans="2:2" s="575" customFormat="1" x14ac:dyDescent="0.3">
      <c r="B7075" s="613"/>
    </row>
    <row r="7076" spans="2:2" s="575" customFormat="1" x14ac:dyDescent="0.3">
      <c r="B7076" s="613"/>
    </row>
    <row r="7077" spans="2:2" s="575" customFormat="1" x14ac:dyDescent="0.3">
      <c r="B7077" s="613"/>
    </row>
    <row r="7078" spans="2:2" s="575" customFormat="1" x14ac:dyDescent="0.3">
      <c r="B7078" s="613"/>
    </row>
    <row r="7079" spans="2:2" s="575" customFormat="1" x14ac:dyDescent="0.3">
      <c r="B7079" s="613"/>
    </row>
    <row r="7080" spans="2:2" s="575" customFormat="1" x14ac:dyDescent="0.3">
      <c r="B7080" s="613"/>
    </row>
    <row r="7081" spans="2:2" s="575" customFormat="1" x14ac:dyDescent="0.3">
      <c r="B7081" s="613"/>
    </row>
    <row r="7082" spans="2:2" s="575" customFormat="1" x14ac:dyDescent="0.3">
      <c r="B7082" s="613"/>
    </row>
    <row r="7083" spans="2:2" s="575" customFormat="1" x14ac:dyDescent="0.3">
      <c r="B7083" s="613"/>
    </row>
    <row r="7084" spans="2:2" s="575" customFormat="1" x14ac:dyDescent="0.3">
      <c r="B7084" s="613"/>
    </row>
    <row r="7085" spans="2:2" s="575" customFormat="1" x14ac:dyDescent="0.3">
      <c r="B7085" s="613"/>
    </row>
    <row r="7086" spans="2:2" s="575" customFormat="1" x14ac:dyDescent="0.3">
      <c r="B7086" s="613"/>
    </row>
    <row r="7087" spans="2:2" s="575" customFormat="1" x14ac:dyDescent="0.3">
      <c r="B7087" s="613"/>
    </row>
    <row r="7088" spans="2:2" s="575" customFormat="1" x14ac:dyDescent="0.3">
      <c r="B7088" s="613"/>
    </row>
    <row r="7089" spans="2:2" s="575" customFormat="1" x14ac:dyDescent="0.3">
      <c r="B7089" s="613"/>
    </row>
    <row r="7090" spans="2:2" s="575" customFormat="1" x14ac:dyDescent="0.3">
      <c r="B7090" s="613"/>
    </row>
    <row r="7091" spans="2:2" s="575" customFormat="1" x14ac:dyDescent="0.3">
      <c r="B7091" s="613"/>
    </row>
    <row r="7092" spans="2:2" s="575" customFormat="1" x14ac:dyDescent="0.3">
      <c r="B7092" s="613"/>
    </row>
    <row r="7093" spans="2:2" s="575" customFormat="1" x14ac:dyDescent="0.3">
      <c r="B7093" s="613"/>
    </row>
    <row r="7094" spans="2:2" s="575" customFormat="1" x14ac:dyDescent="0.3">
      <c r="B7094" s="613"/>
    </row>
    <row r="7095" spans="2:2" s="575" customFormat="1" x14ac:dyDescent="0.3">
      <c r="B7095" s="613"/>
    </row>
    <row r="7096" spans="2:2" s="575" customFormat="1" x14ac:dyDescent="0.3">
      <c r="B7096" s="613"/>
    </row>
    <row r="7097" spans="2:2" s="575" customFormat="1" x14ac:dyDescent="0.3">
      <c r="B7097" s="613"/>
    </row>
    <row r="7098" spans="2:2" s="575" customFormat="1" x14ac:dyDescent="0.3">
      <c r="B7098" s="613"/>
    </row>
    <row r="7099" spans="2:2" s="575" customFormat="1" x14ac:dyDescent="0.3">
      <c r="B7099" s="613"/>
    </row>
    <row r="7100" spans="2:2" s="575" customFormat="1" x14ac:dyDescent="0.3">
      <c r="B7100" s="613"/>
    </row>
    <row r="7101" spans="2:2" s="575" customFormat="1" x14ac:dyDescent="0.3">
      <c r="B7101" s="613"/>
    </row>
    <row r="7102" spans="2:2" s="575" customFormat="1" x14ac:dyDescent="0.3">
      <c r="B7102" s="613"/>
    </row>
    <row r="7103" spans="2:2" s="575" customFormat="1" x14ac:dyDescent="0.3">
      <c r="B7103" s="613"/>
    </row>
    <row r="7104" spans="2:2" s="575" customFormat="1" x14ac:dyDescent="0.3">
      <c r="B7104" s="613"/>
    </row>
    <row r="7105" spans="2:2" s="575" customFormat="1" x14ac:dyDescent="0.3">
      <c r="B7105" s="613"/>
    </row>
    <row r="7106" spans="2:2" s="575" customFormat="1" x14ac:dyDescent="0.3">
      <c r="B7106" s="613"/>
    </row>
    <row r="7107" spans="2:2" s="575" customFormat="1" x14ac:dyDescent="0.3">
      <c r="B7107" s="613"/>
    </row>
    <row r="7108" spans="2:2" s="575" customFormat="1" x14ac:dyDescent="0.3">
      <c r="B7108" s="613"/>
    </row>
    <row r="7109" spans="2:2" s="575" customFormat="1" x14ac:dyDescent="0.3">
      <c r="B7109" s="613"/>
    </row>
    <row r="7110" spans="2:2" s="575" customFormat="1" x14ac:dyDescent="0.3">
      <c r="B7110" s="613"/>
    </row>
    <row r="7111" spans="2:2" s="575" customFormat="1" x14ac:dyDescent="0.3">
      <c r="B7111" s="613"/>
    </row>
    <row r="7112" spans="2:2" s="575" customFormat="1" x14ac:dyDescent="0.3">
      <c r="B7112" s="613"/>
    </row>
    <row r="7113" spans="2:2" s="575" customFormat="1" x14ac:dyDescent="0.3">
      <c r="B7113" s="613"/>
    </row>
    <row r="7114" spans="2:2" s="575" customFormat="1" x14ac:dyDescent="0.3">
      <c r="B7114" s="613"/>
    </row>
    <row r="7115" spans="2:2" s="575" customFormat="1" x14ac:dyDescent="0.3">
      <c r="B7115" s="613"/>
    </row>
    <row r="7116" spans="2:2" s="575" customFormat="1" x14ac:dyDescent="0.3">
      <c r="B7116" s="613"/>
    </row>
    <row r="7117" spans="2:2" s="575" customFormat="1" x14ac:dyDescent="0.3">
      <c r="B7117" s="613"/>
    </row>
    <row r="7118" spans="2:2" s="575" customFormat="1" x14ac:dyDescent="0.3">
      <c r="B7118" s="613"/>
    </row>
    <row r="7119" spans="2:2" s="575" customFormat="1" x14ac:dyDescent="0.3">
      <c r="B7119" s="613"/>
    </row>
    <row r="7120" spans="2:2" s="575" customFormat="1" x14ac:dyDescent="0.3">
      <c r="B7120" s="613"/>
    </row>
    <row r="7121" spans="2:2" s="575" customFormat="1" x14ac:dyDescent="0.3">
      <c r="B7121" s="613"/>
    </row>
    <row r="7122" spans="2:2" s="575" customFormat="1" x14ac:dyDescent="0.3">
      <c r="B7122" s="613"/>
    </row>
    <row r="7123" spans="2:2" s="575" customFormat="1" x14ac:dyDescent="0.3">
      <c r="B7123" s="613"/>
    </row>
    <row r="7124" spans="2:2" s="575" customFormat="1" x14ac:dyDescent="0.3">
      <c r="B7124" s="613"/>
    </row>
    <row r="7125" spans="2:2" s="575" customFormat="1" x14ac:dyDescent="0.3">
      <c r="B7125" s="613"/>
    </row>
    <row r="7126" spans="2:2" s="575" customFormat="1" x14ac:dyDescent="0.3">
      <c r="B7126" s="613"/>
    </row>
    <row r="7127" spans="2:2" s="575" customFormat="1" x14ac:dyDescent="0.3">
      <c r="B7127" s="613"/>
    </row>
    <row r="7128" spans="2:2" s="575" customFormat="1" x14ac:dyDescent="0.3">
      <c r="B7128" s="613"/>
    </row>
    <row r="7129" spans="2:2" s="575" customFormat="1" x14ac:dyDescent="0.3">
      <c r="B7129" s="613"/>
    </row>
    <row r="7130" spans="2:2" s="575" customFormat="1" x14ac:dyDescent="0.3">
      <c r="B7130" s="613"/>
    </row>
    <row r="7131" spans="2:2" s="575" customFormat="1" x14ac:dyDescent="0.3">
      <c r="B7131" s="613"/>
    </row>
    <row r="7132" spans="2:2" s="575" customFormat="1" x14ac:dyDescent="0.3">
      <c r="B7132" s="613"/>
    </row>
    <row r="7133" spans="2:2" s="575" customFormat="1" x14ac:dyDescent="0.3">
      <c r="B7133" s="613"/>
    </row>
    <row r="7134" spans="2:2" s="575" customFormat="1" x14ac:dyDescent="0.3">
      <c r="B7134" s="613"/>
    </row>
    <row r="7135" spans="2:2" s="575" customFormat="1" x14ac:dyDescent="0.3">
      <c r="B7135" s="613"/>
    </row>
    <row r="7136" spans="2:2" s="575" customFormat="1" x14ac:dyDescent="0.3">
      <c r="B7136" s="613"/>
    </row>
    <row r="7137" spans="2:2" s="575" customFormat="1" x14ac:dyDescent="0.3">
      <c r="B7137" s="613"/>
    </row>
    <row r="7138" spans="2:2" s="575" customFormat="1" x14ac:dyDescent="0.3">
      <c r="B7138" s="613"/>
    </row>
    <row r="7139" spans="2:2" s="575" customFormat="1" x14ac:dyDescent="0.3">
      <c r="B7139" s="613"/>
    </row>
    <row r="7140" spans="2:2" s="575" customFormat="1" x14ac:dyDescent="0.3">
      <c r="B7140" s="613"/>
    </row>
    <row r="7141" spans="2:2" s="575" customFormat="1" x14ac:dyDescent="0.3">
      <c r="B7141" s="613"/>
    </row>
    <row r="7142" spans="2:2" s="575" customFormat="1" x14ac:dyDescent="0.3">
      <c r="B7142" s="613"/>
    </row>
    <row r="7143" spans="2:2" s="575" customFormat="1" x14ac:dyDescent="0.3">
      <c r="B7143" s="613"/>
    </row>
    <row r="7144" spans="2:2" s="575" customFormat="1" x14ac:dyDescent="0.3">
      <c r="B7144" s="613"/>
    </row>
    <row r="7145" spans="2:2" s="575" customFormat="1" x14ac:dyDescent="0.3">
      <c r="B7145" s="613"/>
    </row>
    <row r="7146" spans="2:2" s="575" customFormat="1" x14ac:dyDescent="0.3">
      <c r="B7146" s="613"/>
    </row>
    <row r="7147" spans="2:2" s="575" customFormat="1" x14ac:dyDescent="0.3">
      <c r="B7147" s="613"/>
    </row>
    <row r="7148" spans="2:2" s="575" customFormat="1" x14ac:dyDescent="0.3">
      <c r="B7148" s="613"/>
    </row>
    <row r="7149" spans="2:2" s="575" customFormat="1" x14ac:dyDescent="0.3">
      <c r="B7149" s="613"/>
    </row>
    <row r="7150" spans="2:2" s="575" customFormat="1" x14ac:dyDescent="0.3">
      <c r="B7150" s="613"/>
    </row>
    <row r="7151" spans="2:2" s="575" customFormat="1" x14ac:dyDescent="0.3">
      <c r="B7151" s="613"/>
    </row>
    <row r="7152" spans="2:2" s="575" customFormat="1" x14ac:dyDescent="0.3">
      <c r="B7152" s="613"/>
    </row>
    <row r="7153" spans="2:2" s="575" customFormat="1" x14ac:dyDescent="0.3">
      <c r="B7153" s="613"/>
    </row>
    <row r="7154" spans="2:2" s="575" customFormat="1" x14ac:dyDescent="0.3">
      <c r="B7154" s="613"/>
    </row>
    <row r="7155" spans="2:2" s="575" customFormat="1" x14ac:dyDescent="0.3">
      <c r="B7155" s="613"/>
    </row>
    <row r="7156" spans="2:2" s="575" customFormat="1" x14ac:dyDescent="0.3">
      <c r="B7156" s="613"/>
    </row>
    <row r="7157" spans="2:2" s="575" customFormat="1" x14ac:dyDescent="0.3">
      <c r="B7157" s="613"/>
    </row>
    <row r="7158" spans="2:2" s="575" customFormat="1" x14ac:dyDescent="0.3">
      <c r="B7158" s="613"/>
    </row>
    <row r="7159" spans="2:2" s="575" customFormat="1" x14ac:dyDescent="0.3">
      <c r="B7159" s="613"/>
    </row>
    <row r="7160" spans="2:2" s="575" customFormat="1" x14ac:dyDescent="0.3">
      <c r="B7160" s="613"/>
    </row>
    <row r="7161" spans="2:2" s="575" customFormat="1" x14ac:dyDescent="0.3">
      <c r="B7161" s="613"/>
    </row>
    <row r="7162" spans="2:2" s="575" customFormat="1" x14ac:dyDescent="0.3">
      <c r="B7162" s="613"/>
    </row>
    <row r="7163" spans="2:2" s="575" customFormat="1" x14ac:dyDescent="0.3">
      <c r="B7163" s="613"/>
    </row>
    <row r="7164" spans="2:2" s="575" customFormat="1" x14ac:dyDescent="0.3">
      <c r="B7164" s="613"/>
    </row>
    <row r="7165" spans="2:2" s="575" customFormat="1" x14ac:dyDescent="0.3">
      <c r="B7165" s="613"/>
    </row>
    <row r="7166" spans="2:2" s="575" customFormat="1" x14ac:dyDescent="0.3">
      <c r="B7166" s="613"/>
    </row>
    <row r="7167" spans="2:2" s="575" customFormat="1" x14ac:dyDescent="0.3">
      <c r="B7167" s="613"/>
    </row>
    <row r="7168" spans="2:2" s="575" customFormat="1" x14ac:dyDescent="0.3">
      <c r="B7168" s="613"/>
    </row>
    <row r="7169" spans="2:2" s="575" customFormat="1" x14ac:dyDescent="0.3">
      <c r="B7169" s="613"/>
    </row>
    <row r="7170" spans="2:2" s="575" customFormat="1" x14ac:dyDescent="0.3">
      <c r="B7170" s="613"/>
    </row>
    <row r="7171" spans="2:2" s="575" customFormat="1" x14ac:dyDescent="0.3">
      <c r="B7171" s="613"/>
    </row>
    <row r="7172" spans="2:2" s="575" customFormat="1" x14ac:dyDescent="0.3">
      <c r="B7172" s="613"/>
    </row>
    <row r="7173" spans="2:2" s="575" customFormat="1" x14ac:dyDescent="0.3">
      <c r="B7173" s="613"/>
    </row>
    <row r="7174" spans="2:2" s="575" customFormat="1" x14ac:dyDescent="0.3">
      <c r="B7174" s="613"/>
    </row>
    <row r="7175" spans="2:2" s="575" customFormat="1" x14ac:dyDescent="0.3">
      <c r="B7175" s="613"/>
    </row>
    <row r="7176" spans="2:2" s="575" customFormat="1" x14ac:dyDescent="0.3">
      <c r="B7176" s="613"/>
    </row>
    <row r="7177" spans="2:2" s="575" customFormat="1" x14ac:dyDescent="0.3">
      <c r="B7177" s="613"/>
    </row>
    <row r="7178" spans="2:2" s="575" customFormat="1" x14ac:dyDescent="0.3">
      <c r="B7178" s="613"/>
    </row>
    <row r="7179" spans="2:2" s="575" customFormat="1" x14ac:dyDescent="0.3">
      <c r="B7179" s="613"/>
    </row>
    <row r="7180" spans="2:2" s="575" customFormat="1" x14ac:dyDescent="0.3">
      <c r="B7180" s="613"/>
    </row>
    <row r="7181" spans="2:2" s="575" customFormat="1" x14ac:dyDescent="0.3">
      <c r="B7181" s="613"/>
    </row>
    <row r="7182" spans="2:2" s="575" customFormat="1" x14ac:dyDescent="0.3">
      <c r="B7182" s="613"/>
    </row>
    <row r="7183" spans="2:2" s="575" customFormat="1" x14ac:dyDescent="0.3">
      <c r="B7183" s="613"/>
    </row>
    <row r="7184" spans="2:2" s="575" customFormat="1" x14ac:dyDescent="0.3">
      <c r="B7184" s="613"/>
    </row>
    <row r="7185" spans="2:2" s="575" customFormat="1" x14ac:dyDescent="0.3">
      <c r="B7185" s="613"/>
    </row>
    <row r="7186" spans="2:2" s="575" customFormat="1" x14ac:dyDescent="0.3">
      <c r="B7186" s="613"/>
    </row>
    <row r="7187" spans="2:2" s="575" customFormat="1" x14ac:dyDescent="0.3">
      <c r="B7187" s="613"/>
    </row>
    <row r="7188" spans="2:2" s="575" customFormat="1" x14ac:dyDescent="0.3">
      <c r="B7188" s="613"/>
    </row>
    <row r="7189" spans="2:2" s="575" customFormat="1" x14ac:dyDescent="0.3">
      <c r="B7189" s="613"/>
    </row>
    <row r="7190" spans="2:2" s="575" customFormat="1" x14ac:dyDescent="0.3">
      <c r="B7190" s="613"/>
    </row>
    <row r="7191" spans="2:2" s="575" customFormat="1" x14ac:dyDescent="0.3">
      <c r="B7191" s="613"/>
    </row>
    <row r="7192" spans="2:2" s="575" customFormat="1" x14ac:dyDescent="0.3">
      <c r="B7192" s="613"/>
    </row>
    <row r="7193" spans="2:2" s="575" customFormat="1" x14ac:dyDescent="0.3">
      <c r="B7193" s="613"/>
    </row>
    <row r="7194" spans="2:2" s="575" customFormat="1" x14ac:dyDescent="0.3">
      <c r="B7194" s="613"/>
    </row>
    <row r="7195" spans="2:2" s="575" customFormat="1" x14ac:dyDescent="0.3">
      <c r="B7195" s="613"/>
    </row>
    <row r="7196" spans="2:2" s="575" customFormat="1" x14ac:dyDescent="0.3">
      <c r="B7196" s="613"/>
    </row>
    <row r="7197" spans="2:2" s="575" customFormat="1" x14ac:dyDescent="0.3">
      <c r="B7197" s="613"/>
    </row>
    <row r="7198" spans="2:2" s="575" customFormat="1" x14ac:dyDescent="0.3">
      <c r="B7198" s="613"/>
    </row>
    <row r="7199" spans="2:2" s="575" customFormat="1" x14ac:dyDescent="0.3">
      <c r="B7199" s="613"/>
    </row>
    <row r="7200" spans="2:2" s="575" customFormat="1" x14ac:dyDescent="0.3">
      <c r="B7200" s="613"/>
    </row>
    <row r="7201" spans="2:2" s="575" customFormat="1" x14ac:dyDescent="0.3">
      <c r="B7201" s="613"/>
    </row>
    <row r="7202" spans="2:2" s="575" customFormat="1" x14ac:dyDescent="0.3">
      <c r="B7202" s="613"/>
    </row>
    <row r="7203" spans="2:2" s="575" customFormat="1" x14ac:dyDescent="0.3">
      <c r="B7203" s="613"/>
    </row>
    <row r="7204" spans="2:2" s="575" customFormat="1" x14ac:dyDescent="0.3">
      <c r="B7204" s="613"/>
    </row>
    <row r="7205" spans="2:2" s="575" customFormat="1" x14ac:dyDescent="0.3">
      <c r="B7205" s="613"/>
    </row>
    <row r="7206" spans="2:2" s="575" customFormat="1" x14ac:dyDescent="0.3">
      <c r="B7206" s="613"/>
    </row>
    <row r="7207" spans="2:2" s="575" customFormat="1" x14ac:dyDescent="0.3">
      <c r="B7207" s="613"/>
    </row>
    <row r="7208" spans="2:2" s="575" customFormat="1" x14ac:dyDescent="0.3">
      <c r="B7208" s="613"/>
    </row>
    <row r="7209" spans="2:2" s="575" customFormat="1" x14ac:dyDescent="0.3">
      <c r="B7209" s="613"/>
    </row>
    <row r="7210" spans="2:2" s="575" customFormat="1" x14ac:dyDescent="0.3">
      <c r="B7210" s="613"/>
    </row>
    <row r="7211" spans="2:2" s="575" customFormat="1" x14ac:dyDescent="0.3">
      <c r="B7211" s="613"/>
    </row>
    <row r="7212" spans="2:2" s="575" customFormat="1" x14ac:dyDescent="0.3">
      <c r="B7212" s="613"/>
    </row>
    <row r="7213" spans="2:2" s="575" customFormat="1" x14ac:dyDescent="0.3">
      <c r="B7213" s="613"/>
    </row>
    <row r="7214" spans="2:2" s="575" customFormat="1" x14ac:dyDescent="0.3">
      <c r="B7214" s="613"/>
    </row>
    <row r="7215" spans="2:2" s="575" customFormat="1" x14ac:dyDescent="0.3">
      <c r="B7215" s="613"/>
    </row>
    <row r="7216" spans="2:2" s="575" customFormat="1" x14ac:dyDescent="0.3">
      <c r="B7216" s="613"/>
    </row>
    <row r="7217" spans="2:2" s="575" customFormat="1" x14ac:dyDescent="0.3">
      <c r="B7217" s="613"/>
    </row>
    <row r="7218" spans="2:2" s="575" customFormat="1" x14ac:dyDescent="0.3">
      <c r="B7218" s="613"/>
    </row>
    <row r="7219" spans="2:2" s="575" customFormat="1" x14ac:dyDescent="0.3">
      <c r="B7219" s="613"/>
    </row>
    <row r="7220" spans="2:2" s="575" customFormat="1" x14ac:dyDescent="0.3">
      <c r="B7220" s="613"/>
    </row>
    <row r="7221" spans="2:2" s="575" customFormat="1" x14ac:dyDescent="0.3">
      <c r="B7221" s="613"/>
    </row>
    <row r="7222" spans="2:2" s="575" customFormat="1" x14ac:dyDescent="0.3">
      <c r="B7222" s="613"/>
    </row>
    <row r="7223" spans="2:2" s="575" customFormat="1" x14ac:dyDescent="0.3">
      <c r="B7223" s="613"/>
    </row>
    <row r="7224" spans="2:2" s="575" customFormat="1" x14ac:dyDescent="0.3">
      <c r="B7224" s="613"/>
    </row>
    <row r="7225" spans="2:2" s="575" customFormat="1" x14ac:dyDescent="0.3">
      <c r="B7225" s="613"/>
    </row>
    <row r="7226" spans="2:2" s="575" customFormat="1" x14ac:dyDescent="0.3">
      <c r="B7226" s="613"/>
    </row>
    <row r="7227" spans="2:2" s="575" customFormat="1" x14ac:dyDescent="0.3">
      <c r="B7227" s="613"/>
    </row>
    <row r="7228" spans="2:2" s="575" customFormat="1" x14ac:dyDescent="0.3">
      <c r="B7228" s="613"/>
    </row>
    <row r="7229" spans="2:2" s="575" customFormat="1" x14ac:dyDescent="0.3">
      <c r="B7229" s="613"/>
    </row>
    <row r="7230" spans="2:2" s="575" customFormat="1" x14ac:dyDescent="0.3">
      <c r="B7230" s="613"/>
    </row>
    <row r="7231" spans="2:2" s="575" customFormat="1" x14ac:dyDescent="0.3">
      <c r="B7231" s="613"/>
    </row>
    <row r="7232" spans="2:2" s="575" customFormat="1" x14ac:dyDescent="0.3">
      <c r="B7232" s="613"/>
    </row>
    <row r="7233" spans="2:2" s="575" customFormat="1" x14ac:dyDescent="0.3">
      <c r="B7233" s="613"/>
    </row>
    <row r="7234" spans="2:2" s="575" customFormat="1" x14ac:dyDescent="0.3">
      <c r="B7234" s="613"/>
    </row>
    <row r="7235" spans="2:2" s="575" customFormat="1" x14ac:dyDescent="0.3">
      <c r="B7235" s="613"/>
    </row>
    <row r="7236" spans="2:2" s="575" customFormat="1" x14ac:dyDescent="0.3">
      <c r="B7236" s="613"/>
    </row>
    <row r="7237" spans="2:2" s="575" customFormat="1" x14ac:dyDescent="0.3">
      <c r="B7237" s="613"/>
    </row>
    <row r="7238" spans="2:2" s="575" customFormat="1" x14ac:dyDescent="0.3">
      <c r="B7238" s="613"/>
    </row>
    <row r="7239" spans="2:2" s="575" customFormat="1" x14ac:dyDescent="0.3">
      <c r="B7239" s="613"/>
    </row>
    <row r="7240" spans="2:2" s="575" customFormat="1" x14ac:dyDescent="0.3">
      <c r="B7240" s="613"/>
    </row>
    <row r="7241" spans="2:2" s="575" customFormat="1" x14ac:dyDescent="0.3">
      <c r="B7241" s="613"/>
    </row>
    <row r="7242" spans="2:2" s="575" customFormat="1" x14ac:dyDescent="0.3">
      <c r="B7242" s="613"/>
    </row>
    <row r="7243" spans="2:2" s="575" customFormat="1" x14ac:dyDescent="0.3">
      <c r="B7243" s="613"/>
    </row>
    <row r="7244" spans="2:2" s="575" customFormat="1" x14ac:dyDescent="0.3">
      <c r="B7244" s="613"/>
    </row>
    <row r="7245" spans="2:2" s="575" customFormat="1" x14ac:dyDescent="0.3">
      <c r="B7245" s="613"/>
    </row>
    <row r="7246" spans="2:2" s="575" customFormat="1" x14ac:dyDescent="0.3">
      <c r="B7246" s="613"/>
    </row>
    <row r="7247" spans="2:2" s="575" customFormat="1" x14ac:dyDescent="0.3">
      <c r="B7247" s="613"/>
    </row>
    <row r="7248" spans="2:2" s="575" customFormat="1" x14ac:dyDescent="0.3">
      <c r="B7248" s="613"/>
    </row>
    <row r="7249" spans="2:2" s="575" customFormat="1" x14ac:dyDescent="0.3">
      <c r="B7249" s="613"/>
    </row>
    <row r="7250" spans="2:2" s="575" customFormat="1" x14ac:dyDescent="0.3">
      <c r="B7250" s="613"/>
    </row>
    <row r="7251" spans="2:2" s="575" customFormat="1" x14ac:dyDescent="0.3">
      <c r="B7251" s="613"/>
    </row>
    <row r="7252" spans="2:2" s="575" customFormat="1" x14ac:dyDescent="0.3">
      <c r="B7252" s="613"/>
    </row>
    <row r="7253" spans="2:2" s="575" customFormat="1" x14ac:dyDescent="0.3">
      <c r="B7253" s="613"/>
    </row>
    <row r="7254" spans="2:2" s="575" customFormat="1" x14ac:dyDescent="0.3">
      <c r="B7254" s="613"/>
    </row>
    <row r="7255" spans="2:2" s="575" customFormat="1" x14ac:dyDescent="0.3">
      <c r="B7255" s="613"/>
    </row>
    <row r="7256" spans="2:2" s="575" customFormat="1" x14ac:dyDescent="0.3">
      <c r="B7256" s="613"/>
    </row>
    <row r="7257" spans="2:2" s="575" customFormat="1" x14ac:dyDescent="0.3">
      <c r="B7257" s="613"/>
    </row>
    <row r="7258" spans="2:2" s="575" customFormat="1" x14ac:dyDescent="0.3">
      <c r="B7258" s="613"/>
    </row>
    <row r="7259" spans="2:2" s="575" customFormat="1" x14ac:dyDescent="0.3">
      <c r="B7259" s="613"/>
    </row>
    <row r="7260" spans="2:2" s="575" customFormat="1" x14ac:dyDescent="0.3">
      <c r="B7260" s="613"/>
    </row>
    <row r="7261" spans="2:2" s="575" customFormat="1" x14ac:dyDescent="0.3">
      <c r="B7261" s="613"/>
    </row>
    <row r="7262" spans="2:2" s="575" customFormat="1" x14ac:dyDescent="0.3">
      <c r="B7262" s="613"/>
    </row>
    <row r="7263" spans="2:2" s="575" customFormat="1" x14ac:dyDescent="0.3">
      <c r="B7263" s="613"/>
    </row>
    <row r="7264" spans="2:2" s="575" customFormat="1" x14ac:dyDescent="0.3">
      <c r="B7264" s="613"/>
    </row>
    <row r="7265" spans="2:2" s="575" customFormat="1" x14ac:dyDescent="0.3">
      <c r="B7265" s="613"/>
    </row>
    <row r="7266" spans="2:2" s="575" customFormat="1" x14ac:dyDescent="0.3">
      <c r="B7266" s="613"/>
    </row>
    <row r="7267" spans="2:2" s="575" customFormat="1" x14ac:dyDescent="0.3">
      <c r="B7267" s="613"/>
    </row>
    <row r="7268" spans="2:2" s="575" customFormat="1" x14ac:dyDescent="0.3">
      <c r="B7268" s="613"/>
    </row>
    <row r="7269" spans="2:2" s="575" customFormat="1" x14ac:dyDescent="0.3">
      <c r="B7269" s="613"/>
    </row>
    <row r="7270" spans="2:2" s="575" customFormat="1" x14ac:dyDescent="0.3">
      <c r="B7270" s="613"/>
    </row>
    <row r="7271" spans="2:2" s="575" customFormat="1" x14ac:dyDescent="0.3">
      <c r="B7271" s="613"/>
    </row>
    <row r="7272" spans="2:2" s="575" customFormat="1" x14ac:dyDescent="0.3">
      <c r="B7272" s="613"/>
    </row>
    <row r="7273" spans="2:2" s="575" customFormat="1" x14ac:dyDescent="0.3">
      <c r="B7273" s="613"/>
    </row>
    <row r="7274" spans="2:2" s="575" customFormat="1" x14ac:dyDescent="0.3">
      <c r="B7274" s="613"/>
    </row>
    <row r="7275" spans="2:2" s="575" customFormat="1" x14ac:dyDescent="0.3">
      <c r="B7275" s="613"/>
    </row>
    <row r="7276" spans="2:2" s="575" customFormat="1" x14ac:dyDescent="0.3">
      <c r="B7276" s="613"/>
    </row>
    <row r="7277" spans="2:2" s="575" customFormat="1" x14ac:dyDescent="0.3">
      <c r="B7277" s="613"/>
    </row>
    <row r="7278" spans="2:2" s="575" customFormat="1" x14ac:dyDescent="0.3">
      <c r="B7278" s="613"/>
    </row>
    <row r="7279" spans="2:2" s="575" customFormat="1" x14ac:dyDescent="0.3">
      <c r="B7279" s="613"/>
    </row>
    <row r="7280" spans="2:2" s="575" customFormat="1" x14ac:dyDescent="0.3">
      <c r="B7280" s="613"/>
    </row>
    <row r="7281" spans="2:2" s="575" customFormat="1" x14ac:dyDescent="0.3">
      <c r="B7281" s="613"/>
    </row>
    <row r="7282" spans="2:2" s="575" customFormat="1" x14ac:dyDescent="0.3">
      <c r="B7282" s="613"/>
    </row>
    <row r="7283" spans="2:2" s="575" customFormat="1" x14ac:dyDescent="0.3">
      <c r="B7283" s="613"/>
    </row>
    <row r="7284" spans="2:2" s="575" customFormat="1" x14ac:dyDescent="0.3">
      <c r="B7284" s="613"/>
    </row>
    <row r="7285" spans="2:2" s="575" customFormat="1" x14ac:dyDescent="0.3">
      <c r="B7285" s="613"/>
    </row>
    <row r="7286" spans="2:2" s="575" customFormat="1" x14ac:dyDescent="0.3">
      <c r="B7286" s="613"/>
    </row>
    <row r="7287" spans="2:2" s="575" customFormat="1" x14ac:dyDescent="0.3">
      <c r="B7287" s="613"/>
    </row>
    <row r="7288" spans="2:2" s="575" customFormat="1" x14ac:dyDescent="0.3">
      <c r="B7288" s="613"/>
    </row>
    <row r="7289" spans="2:2" s="575" customFormat="1" x14ac:dyDescent="0.3">
      <c r="B7289" s="613"/>
    </row>
    <row r="7290" spans="2:2" s="575" customFormat="1" x14ac:dyDescent="0.3">
      <c r="B7290" s="613"/>
    </row>
    <row r="7291" spans="2:2" s="575" customFormat="1" x14ac:dyDescent="0.3">
      <c r="B7291" s="613"/>
    </row>
    <row r="7292" spans="2:2" s="575" customFormat="1" x14ac:dyDescent="0.3">
      <c r="B7292" s="613"/>
    </row>
    <row r="7293" spans="2:2" s="575" customFormat="1" x14ac:dyDescent="0.3">
      <c r="B7293" s="613"/>
    </row>
    <row r="7294" spans="2:2" s="575" customFormat="1" x14ac:dyDescent="0.3">
      <c r="B7294" s="613"/>
    </row>
    <row r="7295" spans="2:2" s="575" customFormat="1" x14ac:dyDescent="0.3">
      <c r="B7295" s="613"/>
    </row>
    <row r="7296" spans="2:2" s="575" customFormat="1" x14ac:dyDescent="0.3">
      <c r="B7296" s="613"/>
    </row>
    <row r="7297" spans="2:2" s="575" customFormat="1" x14ac:dyDescent="0.3">
      <c r="B7297" s="613"/>
    </row>
    <row r="7298" spans="2:2" s="575" customFormat="1" x14ac:dyDescent="0.3">
      <c r="B7298" s="613"/>
    </row>
    <row r="7299" spans="2:2" s="575" customFormat="1" x14ac:dyDescent="0.3">
      <c r="B7299" s="613"/>
    </row>
    <row r="7300" spans="2:2" s="575" customFormat="1" x14ac:dyDescent="0.3">
      <c r="B7300" s="613"/>
    </row>
    <row r="7301" spans="2:2" s="575" customFormat="1" x14ac:dyDescent="0.3">
      <c r="B7301" s="613"/>
    </row>
    <row r="7302" spans="2:2" s="575" customFormat="1" x14ac:dyDescent="0.3">
      <c r="B7302" s="613"/>
    </row>
    <row r="7303" spans="2:2" s="575" customFormat="1" x14ac:dyDescent="0.3">
      <c r="B7303" s="613"/>
    </row>
    <row r="7304" spans="2:2" s="575" customFormat="1" x14ac:dyDescent="0.3">
      <c r="B7304" s="613"/>
    </row>
    <row r="7305" spans="2:2" s="575" customFormat="1" x14ac:dyDescent="0.3">
      <c r="B7305" s="613"/>
    </row>
    <row r="7306" spans="2:2" s="575" customFormat="1" x14ac:dyDescent="0.3">
      <c r="B7306" s="613"/>
    </row>
    <row r="7307" spans="2:2" s="575" customFormat="1" x14ac:dyDescent="0.3">
      <c r="B7307" s="613"/>
    </row>
    <row r="7308" spans="2:2" s="575" customFormat="1" x14ac:dyDescent="0.3">
      <c r="B7308" s="613"/>
    </row>
    <row r="7309" spans="2:2" s="575" customFormat="1" x14ac:dyDescent="0.3">
      <c r="B7309" s="613"/>
    </row>
    <row r="7310" spans="2:2" s="575" customFormat="1" x14ac:dyDescent="0.3">
      <c r="B7310" s="613"/>
    </row>
    <row r="7311" spans="2:2" s="575" customFormat="1" x14ac:dyDescent="0.3">
      <c r="B7311" s="613"/>
    </row>
    <row r="7312" spans="2:2" s="575" customFormat="1" x14ac:dyDescent="0.3">
      <c r="B7312" s="613"/>
    </row>
    <row r="7313" spans="2:2" s="575" customFormat="1" x14ac:dyDescent="0.3">
      <c r="B7313" s="613"/>
    </row>
    <row r="7314" spans="2:2" s="575" customFormat="1" x14ac:dyDescent="0.3">
      <c r="B7314" s="613"/>
    </row>
    <row r="7315" spans="2:2" s="575" customFormat="1" x14ac:dyDescent="0.3">
      <c r="B7315" s="613"/>
    </row>
    <row r="7316" spans="2:2" s="575" customFormat="1" x14ac:dyDescent="0.3">
      <c r="B7316" s="613"/>
    </row>
    <row r="7317" spans="2:2" s="575" customFormat="1" x14ac:dyDescent="0.3">
      <c r="B7317" s="613"/>
    </row>
    <row r="7318" spans="2:2" s="575" customFormat="1" x14ac:dyDescent="0.3">
      <c r="B7318" s="613"/>
    </row>
    <row r="7319" spans="2:2" s="575" customFormat="1" x14ac:dyDescent="0.3">
      <c r="B7319" s="613"/>
    </row>
    <row r="7320" spans="2:2" s="575" customFormat="1" x14ac:dyDescent="0.3">
      <c r="B7320" s="613"/>
    </row>
    <row r="7321" spans="2:2" s="575" customFormat="1" x14ac:dyDescent="0.3">
      <c r="B7321" s="613"/>
    </row>
    <row r="7322" spans="2:2" s="575" customFormat="1" x14ac:dyDescent="0.3">
      <c r="B7322" s="613"/>
    </row>
    <row r="7323" spans="2:2" s="575" customFormat="1" x14ac:dyDescent="0.3">
      <c r="B7323" s="613"/>
    </row>
    <row r="7324" spans="2:2" s="575" customFormat="1" x14ac:dyDescent="0.3">
      <c r="B7324" s="613"/>
    </row>
    <row r="7325" spans="2:2" s="575" customFormat="1" x14ac:dyDescent="0.3">
      <c r="B7325" s="613"/>
    </row>
    <row r="7326" spans="2:2" s="575" customFormat="1" x14ac:dyDescent="0.3">
      <c r="B7326" s="613"/>
    </row>
    <row r="7327" spans="2:2" s="575" customFormat="1" x14ac:dyDescent="0.3">
      <c r="B7327" s="613"/>
    </row>
    <row r="7328" spans="2:2" s="575" customFormat="1" x14ac:dyDescent="0.3">
      <c r="B7328" s="613"/>
    </row>
    <row r="7329" spans="2:2" s="575" customFormat="1" x14ac:dyDescent="0.3">
      <c r="B7329" s="613"/>
    </row>
    <row r="7330" spans="2:2" s="575" customFormat="1" x14ac:dyDescent="0.3">
      <c r="B7330" s="613"/>
    </row>
    <row r="7331" spans="2:2" s="575" customFormat="1" x14ac:dyDescent="0.3">
      <c r="B7331" s="613"/>
    </row>
    <row r="7332" spans="2:2" s="575" customFormat="1" x14ac:dyDescent="0.3">
      <c r="B7332" s="613"/>
    </row>
    <row r="7333" spans="2:2" s="575" customFormat="1" x14ac:dyDescent="0.3">
      <c r="B7333" s="613"/>
    </row>
    <row r="7334" spans="2:2" s="575" customFormat="1" x14ac:dyDescent="0.3">
      <c r="B7334" s="613"/>
    </row>
    <row r="7335" spans="2:2" s="575" customFormat="1" x14ac:dyDescent="0.3">
      <c r="B7335" s="613"/>
    </row>
    <row r="7336" spans="2:2" s="575" customFormat="1" x14ac:dyDescent="0.3">
      <c r="B7336" s="613"/>
    </row>
    <row r="7337" spans="2:2" s="575" customFormat="1" x14ac:dyDescent="0.3">
      <c r="B7337" s="613"/>
    </row>
    <row r="7338" spans="2:2" s="575" customFormat="1" x14ac:dyDescent="0.3">
      <c r="B7338" s="613"/>
    </row>
    <row r="7339" spans="2:2" s="575" customFormat="1" x14ac:dyDescent="0.3">
      <c r="B7339" s="613"/>
    </row>
    <row r="7340" spans="2:2" s="575" customFormat="1" x14ac:dyDescent="0.3">
      <c r="B7340" s="613"/>
    </row>
    <row r="7341" spans="2:2" s="575" customFormat="1" x14ac:dyDescent="0.3">
      <c r="B7341" s="613"/>
    </row>
    <row r="7342" spans="2:2" s="575" customFormat="1" x14ac:dyDescent="0.3">
      <c r="B7342" s="613"/>
    </row>
    <row r="7343" spans="2:2" s="575" customFormat="1" x14ac:dyDescent="0.3">
      <c r="B7343" s="613"/>
    </row>
    <row r="7344" spans="2:2" s="575" customFormat="1" x14ac:dyDescent="0.3">
      <c r="B7344" s="613"/>
    </row>
    <row r="7345" spans="2:2" s="575" customFormat="1" x14ac:dyDescent="0.3">
      <c r="B7345" s="613"/>
    </row>
    <row r="7346" spans="2:2" s="575" customFormat="1" x14ac:dyDescent="0.3">
      <c r="B7346" s="613"/>
    </row>
    <row r="7347" spans="2:2" s="575" customFormat="1" x14ac:dyDescent="0.3">
      <c r="B7347" s="613"/>
    </row>
    <row r="7348" spans="2:2" s="575" customFormat="1" x14ac:dyDescent="0.3">
      <c r="B7348" s="613"/>
    </row>
    <row r="7349" spans="2:2" s="575" customFormat="1" x14ac:dyDescent="0.3">
      <c r="B7349" s="613"/>
    </row>
    <row r="7350" spans="2:2" s="575" customFormat="1" x14ac:dyDescent="0.3">
      <c r="B7350" s="613"/>
    </row>
    <row r="7351" spans="2:2" s="575" customFormat="1" x14ac:dyDescent="0.3">
      <c r="B7351" s="613"/>
    </row>
    <row r="7352" spans="2:2" s="575" customFormat="1" x14ac:dyDescent="0.3">
      <c r="B7352" s="613"/>
    </row>
    <row r="7353" spans="2:2" s="575" customFormat="1" x14ac:dyDescent="0.3">
      <c r="B7353" s="613"/>
    </row>
    <row r="7354" spans="2:2" s="575" customFormat="1" x14ac:dyDescent="0.3">
      <c r="B7354" s="613"/>
    </row>
    <row r="7355" spans="2:2" s="575" customFormat="1" x14ac:dyDescent="0.3">
      <c r="B7355" s="613"/>
    </row>
    <row r="7356" spans="2:2" s="575" customFormat="1" x14ac:dyDescent="0.3">
      <c r="B7356" s="613"/>
    </row>
    <row r="7357" spans="2:2" s="575" customFormat="1" x14ac:dyDescent="0.3">
      <c r="B7357" s="613"/>
    </row>
    <row r="7358" spans="2:2" s="575" customFormat="1" x14ac:dyDescent="0.3">
      <c r="B7358" s="613"/>
    </row>
    <row r="7359" spans="2:2" s="575" customFormat="1" x14ac:dyDescent="0.3">
      <c r="B7359" s="613"/>
    </row>
    <row r="7360" spans="2:2" s="575" customFormat="1" x14ac:dyDescent="0.3">
      <c r="B7360" s="613"/>
    </row>
    <row r="7361" spans="2:2" s="575" customFormat="1" x14ac:dyDescent="0.3">
      <c r="B7361" s="613"/>
    </row>
    <row r="7362" spans="2:2" s="575" customFormat="1" x14ac:dyDescent="0.3">
      <c r="B7362" s="613"/>
    </row>
    <row r="7363" spans="2:2" s="575" customFormat="1" x14ac:dyDescent="0.3">
      <c r="B7363" s="613"/>
    </row>
    <row r="7364" spans="2:2" s="575" customFormat="1" x14ac:dyDescent="0.3">
      <c r="B7364" s="613"/>
    </row>
    <row r="7365" spans="2:2" s="575" customFormat="1" x14ac:dyDescent="0.3">
      <c r="B7365" s="613"/>
    </row>
    <row r="7366" spans="2:2" s="575" customFormat="1" x14ac:dyDescent="0.3">
      <c r="B7366" s="613"/>
    </row>
    <row r="7367" spans="2:2" s="575" customFormat="1" x14ac:dyDescent="0.3">
      <c r="B7367" s="613"/>
    </row>
    <row r="7368" spans="2:2" s="575" customFormat="1" x14ac:dyDescent="0.3">
      <c r="B7368" s="613"/>
    </row>
    <row r="7369" spans="2:2" s="575" customFormat="1" x14ac:dyDescent="0.3">
      <c r="B7369" s="613"/>
    </row>
    <row r="7370" spans="2:2" s="575" customFormat="1" x14ac:dyDescent="0.3">
      <c r="B7370" s="613"/>
    </row>
    <row r="7371" spans="2:2" s="575" customFormat="1" x14ac:dyDescent="0.3">
      <c r="B7371" s="613"/>
    </row>
    <row r="7372" spans="2:2" s="575" customFormat="1" x14ac:dyDescent="0.3">
      <c r="B7372" s="613"/>
    </row>
    <row r="7373" spans="2:2" s="575" customFormat="1" x14ac:dyDescent="0.3">
      <c r="B7373" s="613"/>
    </row>
    <row r="7374" spans="2:2" s="575" customFormat="1" x14ac:dyDescent="0.3">
      <c r="B7374" s="613"/>
    </row>
    <row r="7375" spans="2:2" s="575" customFormat="1" x14ac:dyDescent="0.3">
      <c r="B7375" s="613"/>
    </row>
    <row r="7376" spans="2:2" s="575" customFormat="1" x14ac:dyDescent="0.3">
      <c r="B7376" s="613"/>
    </row>
    <row r="7377" spans="2:2" s="575" customFormat="1" x14ac:dyDescent="0.3">
      <c r="B7377" s="613"/>
    </row>
    <row r="7378" spans="2:2" s="575" customFormat="1" x14ac:dyDescent="0.3">
      <c r="B7378" s="613"/>
    </row>
    <row r="7379" spans="2:2" s="575" customFormat="1" x14ac:dyDescent="0.3">
      <c r="B7379" s="613"/>
    </row>
    <row r="7380" spans="2:2" s="575" customFormat="1" x14ac:dyDescent="0.3">
      <c r="B7380" s="613"/>
    </row>
    <row r="7381" spans="2:2" s="575" customFormat="1" x14ac:dyDescent="0.3">
      <c r="B7381" s="613"/>
    </row>
    <row r="7382" spans="2:2" s="575" customFormat="1" x14ac:dyDescent="0.3">
      <c r="B7382" s="613"/>
    </row>
    <row r="7383" spans="2:2" s="575" customFormat="1" x14ac:dyDescent="0.3">
      <c r="B7383" s="613"/>
    </row>
    <row r="7384" spans="2:2" s="575" customFormat="1" x14ac:dyDescent="0.3">
      <c r="B7384" s="613"/>
    </row>
    <row r="7385" spans="2:2" s="575" customFormat="1" x14ac:dyDescent="0.3">
      <c r="B7385" s="613"/>
    </row>
    <row r="7386" spans="2:2" s="575" customFormat="1" x14ac:dyDescent="0.3">
      <c r="B7386" s="613"/>
    </row>
    <row r="7387" spans="2:2" s="575" customFormat="1" x14ac:dyDescent="0.3">
      <c r="B7387" s="613"/>
    </row>
    <row r="7388" spans="2:2" s="575" customFormat="1" x14ac:dyDescent="0.3">
      <c r="B7388" s="613"/>
    </row>
    <row r="7389" spans="2:2" s="575" customFormat="1" x14ac:dyDescent="0.3">
      <c r="B7389" s="613"/>
    </row>
    <row r="7390" spans="2:2" s="575" customFormat="1" x14ac:dyDescent="0.3">
      <c r="B7390" s="613"/>
    </row>
    <row r="7391" spans="2:2" s="575" customFormat="1" x14ac:dyDescent="0.3">
      <c r="B7391" s="613"/>
    </row>
    <row r="7392" spans="2:2" s="575" customFormat="1" x14ac:dyDescent="0.3">
      <c r="B7392" s="613"/>
    </row>
    <row r="7393" spans="2:2" s="575" customFormat="1" x14ac:dyDescent="0.3">
      <c r="B7393" s="613"/>
    </row>
    <row r="7394" spans="2:2" s="575" customFormat="1" x14ac:dyDescent="0.3">
      <c r="B7394" s="613"/>
    </row>
    <row r="7395" spans="2:2" s="575" customFormat="1" x14ac:dyDescent="0.3">
      <c r="B7395" s="613"/>
    </row>
    <row r="7396" spans="2:2" s="575" customFormat="1" x14ac:dyDescent="0.3">
      <c r="B7396" s="613"/>
    </row>
    <row r="7397" spans="2:2" s="575" customFormat="1" x14ac:dyDescent="0.3">
      <c r="B7397" s="613"/>
    </row>
    <row r="7398" spans="2:2" s="575" customFormat="1" x14ac:dyDescent="0.3">
      <c r="B7398" s="613"/>
    </row>
    <row r="7399" spans="2:2" s="575" customFormat="1" x14ac:dyDescent="0.3">
      <c r="B7399" s="613"/>
    </row>
    <row r="7400" spans="2:2" s="575" customFormat="1" x14ac:dyDescent="0.3">
      <c r="B7400" s="613"/>
    </row>
    <row r="7401" spans="2:2" s="575" customFormat="1" x14ac:dyDescent="0.3">
      <c r="B7401" s="613"/>
    </row>
    <row r="7402" spans="2:2" s="575" customFormat="1" x14ac:dyDescent="0.3">
      <c r="B7402" s="613"/>
    </row>
    <row r="7403" spans="2:2" s="575" customFormat="1" x14ac:dyDescent="0.3">
      <c r="B7403" s="613"/>
    </row>
    <row r="7404" spans="2:2" s="575" customFormat="1" x14ac:dyDescent="0.3">
      <c r="B7404" s="613"/>
    </row>
    <row r="7405" spans="2:2" s="575" customFormat="1" x14ac:dyDescent="0.3">
      <c r="B7405" s="613"/>
    </row>
    <row r="7406" spans="2:2" s="575" customFormat="1" x14ac:dyDescent="0.3">
      <c r="B7406" s="613"/>
    </row>
    <row r="7407" spans="2:2" s="575" customFormat="1" x14ac:dyDescent="0.3">
      <c r="B7407" s="613"/>
    </row>
    <row r="7408" spans="2:2" s="575" customFormat="1" x14ac:dyDescent="0.3">
      <c r="B7408" s="613"/>
    </row>
    <row r="7409" spans="2:2" s="575" customFormat="1" x14ac:dyDescent="0.3">
      <c r="B7409" s="613"/>
    </row>
    <row r="7410" spans="2:2" s="575" customFormat="1" x14ac:dyDescent="0.3">
      <c r="B7410" s="613"/>
    </row>
    <row r="7411" spans="2:2" s="575" customFormat="1" x14ac:dyDescent="0.3">
      <c r="B7411" s="613"/>
    </row>
    <row r="7412" spans="2:2" s="575" customFormat="1" x14ac:dyDescent="0.3">
      <c r="B7412" s="613"/>
    </row>
    <row r="7413" spans="2:2" s="575" customFormat="1" x14ac:dyDescent="0.3">
      <c r="B7413" s="613"/>
    </row>
    <row r="7414" spans="2:2" s="575" customFormat="1" x14ac:dyDescent="0.3">
      <c r="B7414" s="613"/>
    </row>
    <row r="7415" spans="2:2" s="575" customFormat="1" x14ac:dyDescent="0.3">
      <c r="B7415" s="613"/>
    </row>
    <row r="7416" spans="2:2" s="575" customFormat="1" x14ac:dyDescent="0.3">
      <c r="B7416" s="613"/>
    </row>
    <row r="7417" spans="2:2" s="575" customFormat="1" x14ac:dyDescent="0.3">
      <c r="B7417" s="613"/>
    </row>
    <row r="7418" spans="2:2" s="575" customFormat="1" x14ac:dyDescent="0.3">
      <c r="B7418" s="613"/>
    </row>
    <row r="7419" spans="2:2" s="575" customFormat="1" x14ac:dyDescent="0.3">
      <c r="B7419" s="613"/>
    </row>
    <row r="7420" spans="2:2" s="575" customFormat="1" x14ac:dyDescent="0.3">
      <c r="B7420" s="613"/>
    </row>
    <row r="7421" spans="2:2" s="575" customFormat="1" x14ac:dyDescent="0.3">
      <c r="B7421" s="613"/>
    </row>
    <row r="7422" spans="2:2" s="575" customFormat="1" x14ac:dyDescent="0.3">
      <c r="B7422" s="613"/>
    </row>
    <row r="7423" spans="2:2" s="575" customFormat="1" x14ac:dyDescent="0.3">
      <c r="B7423" s="613"/>
    </row>
    <row r="7424" spans="2:2" s="575" customFormat="1" x14ac:dyDescent="0.3">
      <c r="B7424" s="613"/>
    </row>
    <row r="7425" spans="2:2" s="575" customFormat="1" x14ac:dyDescent="0.3">
      <c r="B7425" s="613"/>
    </row>
    <row r="7426" spans="2:2" s="575" customFormat="1" x14ac:dyDescent="0.3">
      <c r="B7426" s="613"/>
    </row>
    <row r="7427" spans="2:2" s="575" customFormat="1" x14ac:dyDescent="0.3">
      <c r="B7427" s="613"/>
    </row>
    <row r="7428" spans="2:2" s="575" customFormat="1" x14ac:dyDescent="0.3">
      <c r="B7428" s="613"/>
    </row>
    <row r="7429" spans="2:2" s="575" customFormat="1" x14ac:dyDescent="0.3">
      <c r="B7429" s="613"/>
    </row>
    <row r="7430" spans="2:2" s="575" customFormat="1" x14ac:dyDescent="0.3">
      <c r="B7430" s="613"/>
    </row>
    <row r="7431" spans="2:2" s="575" customFormat="1" x14ac:dyDescent="0.3">
      <c r="B7431" s="613"/>
    </row>
    <row r="7432" spans="2:2" s="575" customFormat="1" x14ac:dyDescent="0.3">
      <c r="B7432" s="613"/>
    </row>
    <row r="7433" spans="2:2" s="575" customFormat="1" x14ac:dyDescent="0.3">
      <c r="B7433" s="613"/>
    </row>
    <row r="7434" spans="2:2" s="575" customFormat="1" x14ac:dyDescent="0.3">
      <c r="B7434" s="613"/>
    </row>
    <row r="7435" spans="2:2" s="575" customFormat="1" x14ac:dyDescent="0.3">
      <c r="B7435" s="613"/>
    </row>
    <row r="7436" spans="2:2" s="575" customFormat="1" x14ac:dyDescent="0.3">
      <c r="B7436" s="613"/>
    </row>
    <row r="7437" spans="2:2" s="575" customFormat="1" x14ac:dyDescent="0.3">
      <c r="B7437" s="613"/>
    </row>
    <row r="7438" spans="2:2" s="575" customFormat="1" x14ac:dyDescent="0.3">
      <c r="B7438" s="613"/>
    </row>
    <row r="7439" spans="2:2" s="575" customFormat="1" x14ac:dyDescent="0.3">
      <c r="B7439" s="613"/>
    </row>
    <row r="7440" spans="2:2" s="575" customFormat="1" x14ac:dyDescent="0.3">
      <c r="B7440" s="613"/>
    </row>
    <row r="7441" spans="2:2" s="575" customFormat="1" x14ac:dyDescent="0.3">
      <c r="B7441" s="613"/>
    </row>
    <row r="7442" spans="2:2" s="575" customFormat="1" x14ac:dyDescent="0.3">
      <c r="B7442" s="613"/>
    </row>
    <row r="7443" spans="2:2" s="575" customFormat="1" x14ac:dyDescent="0.3">
      <c r="B7443" s="613"/>
    </row>
    <row r="7444" spans="2:2" s="575" customFormat="1" x14ac:dyDescent="0.3">
      <c r="B7444" s="613"/>
    </row>
    <row r="7445" spans="2:2" s="575" customFormat="1" x14ac:dyDescent="0.3">
      <c r="B7445" s="613"/>
    </row>
    <row r="7446" spans="2:2" s="575" customFormat="1" x14ac:dyDescent="0.3">
      <c r="B7446" s="613"/>
    </row>
    <row r="7447" spans="2:2" s="575" customFormat="1" x14ac:dyDescent="0.3">
      <c r="B7447" s="613"/>
    </row>
    <row r="7448" spans="2:2" s="575" customFormat="1" x14ac:dyDescent="0.3">
      <c r="B7448" s="613"/>
    </row>
    <row r="7449" spans="2:2" s="575" customFormat="1" x14ac:dyDescent="0.3">
      <c r="B7449" s="613"/>
    </row>
    <row r="7450" spans="2:2" s="575" customFormat="1" x14ac:dyDescent="0.3">
      <c r="B7450" s="613"/>
    </row>
    <row r="7451" spans="2:2" s="575" customFormat="1" x14ac:dyDescent="0.3">
      <c r="B7451" s="613"/>
    </row>
    <row r="7452" spans="2:2" s="575" customFormat="1" x14ac:dyDescent="0.3">
      <c r="B7452" s="613"/>
    </row>
    <row r="7453" spans="2:2" s="575" customFormat="1" x14ac:dyDescent="0.3">
      <c r="B7453" s="613"/>
    </row>
    <row r="7454" spans="2:2" s="575" customFormat="1" x14ac:dyDescent="0.3">
      <c r="B7454" s="613"/>
    </row>
    <row r="7455" spans="2:2" s="575" customFormat="1" x14ac:dyDescent="0.3">
      <c r="B7455" s="613"/>
    </row>
    <row r="7456" spans="2:2" s="575" customFormat="1" x14ac:dyDescent="0.3">
      <c r="B7456" s="613"/>
    </row>
    <row r="7457" spans="2:2" s="575" customFormat="1" x14ac:dyDescent="0.3">
      <c r="B7457" s="613"/>
    </row>
    <row r="7458" spans="2:2" s="575" customFormat="1" x14ac:dyDescent="0.3">
      <c r="B7458" s="613"/>
    </row>
    <row r="7459" spans="2:2" s="575" customFormat="1" x14ac:dyDescent="0.3">
      <c r="B7459" s="613"/>
    </row>
    <row r="7460" spans="2:2" s="575" customFormat="1" x14ac:dyDescent="0.3">
      <c r="B7460" s="613"/>
    </row>
    <row r="7461" spans="2:2" s="575" customFormat="1" x14ac:dyDescent="0.3">
      <c r="B7461" s="613"/>
    </row>
    <row r="7462" spans="2:2" s="575" customFormat="1" x14ac:dyDescent="0.3">
      <c r="B7462" s="613"/>
    </row>
    <row r="7463" spans="2:2" s="575" customFormat="1" x14ac:dyDescent="0.3">
      <c r="B7463" s="613"/>
    </row>
    <row r="7464" spans="2:2" s="575" customFormat="1" x14ac:dyDescent="0.3">
      <c r="B7464" s="613"/>
    </row>
    <row r="7465" spans="2:2" s="575" customFormat="1" x14ac:dyDescent="0.3">
      <c r="B7465" s="613"/>
    </row>
    <row r="7466" spans="2:2" s="575" customFormat="1" x14ac:dyDescent="0.3">
      <c r="B7466" s="613"/>
    </row>
    <row r="7467" spans="2:2" s="575" customFormat="1" x14ac:dyDescent="0.3">
      <c r="B7467" s="613"/>
    </row>
    <row r="7468" spans="2:2" s="575" customFormat="1" x14ac:dyDescent="0.3">
      <c r="B7468" s="613"/>
    </row>
    <row r="7469" spans="2:2" s="575" customFormat="1" x14ac:dyDescent="0.3">
      <c r="B7469" s="613"/>
    </row>
    <row r="7470" spans="2:2" s="575" customFormat="1" x14ac:dyDescent="0.3">
      <c r="B7470" s="613"/>
    </row>
    <row r="7471" spans="2:2" s="575" customFormat="1" x14ac:dyDescent="0.3">
      <c r="B7471" s="613"/>
    </row>
    <row r="7472" spans="2:2" s="575" customFormat="1" x14ac:dyDescent="0.3">
      <c r="B7472" s="613"/>
    </row>
    <row r="7473" spans="2:2" s="575" customFormat="1" x14ac:dyDescent="0.3">
      <c r="B7473" s="613"/>
    </row>
    <row r="7474" spans="2:2" s="575" customFormat="1" x14ac:dyDescent="0.3">
      <c r="B7474" s="613"/>
    </row>
    <row r="7475" spans="2:2" s="575" customFormat="1" x14ac:dyDescent="0.3">
      <c r="B7475" s="613"/>
    </row>
    <row r="7476" spans="2:2" s="575" customFormat="1" x14ac:dyDescent="0.3">
      <c r="B7476" s="613"/>
    </row>
    <row r="7477" spans="2:2" s="575" customFormat="1" x14ac:dyDescent="0.3">
      <c r="B7477" s="613"/>
    </row>
    <row r="7478" spans="2:2" s="575" customFormat="1" x14ac:dyDescent="0.3">
      <c r="B7478" s="613"/>
    </row>
    <row r="7479" spans="2:2" s="575" customFormat="1" x14ac:dyDescent="0.3">
      <c r="B7479" s="613"/>
    </row>
    <row r="7480" spans="2:2" s="575" customFormat="1" x14ac:dyDescent="0.3">
      <c r="B7480" s="613"/>
    </row>
    <row r="7481" spans="2:2" s="575" customFormat="1" x14ac:dyDescent="0.3">
      <c r="B7481" s="613"/>
    </row>
    <row r="7482" spans="2:2" s="575" customFormat="1" x14ac:dyDescent="0.3">
      <c r="B7482" s="613"/>
    </row>
    <row r="7483" spans="2:2" s="575" customFormat="1" x14ac:dyDescent="0.3">
      <c r="B7483" s="613"/>
    </row>
    <row r="7484" spans="2:2" s="575" customFormat="1" x14ac:dyDescent="0.3">
      <c r="B7484" s="613"/>
    </row>
    <row r="7485" spans="2:2" s="575" customFormat="1" x14ac:dyDescent="0.3">
      <c r="B7485" s="613"/>
    </row>
    <row r="7486" spans="2:2" s="575" customFormat="1" x14ac:dyDescent="0.3">
      <c r="B7486" s="613"/>
    </row>
    <row r="7487" spans="2:2" s="575" customFormat="1" x14ac:dyDescent="0.3">
      <c r="B7487" s="613"/>
    </row>
    <row r="7488" spans="2:2" s="575" customFormat="1" x14ac:dyDescent="0.3">
      <c r="B7488" s="613"/>
    </row>
    <row r="7489" spans="2:2" s="575" customFormat="1" x14ac:dyDescent="0.3">
      <c r="B7489" s="613"/>
    </row>
    <row r="7490" spans="2:2" s="575" customFormat="1" x14ac:dyDescent="0.3">
      <c r="B7490" s="613"/>
    </row>
    <row r="7491" spans="2:2" s="575" customFormat="1" x14ac:dyDescent="0.3">
      <c r="B7491" s="613"/>
    </row>
    <row r="7492" spans="2:2" s="575" customFormat="1" x14ac:dyDescent="0.3">
      <c r="B7492" s="613"/>
    </row>
    <row r="7493" spans="2:2" s="575" customFormat="1" x14ac:dyDescent="0.3">
      <c r="B7493" s="613"/>
    </row>
    <row r="7494" spans="2:2" s="575" customFormat="1" x14ac:dyDescent="0.3">
      <c r="B7494" s="613"/>
    </row>
    <row r="7495" spans="2:2" s="575" customFormat="1" x14ac:dyDescent="0.3">
      <c r="B7495" s="613"/>
    </row>
    <row r="7496" spans="2:2" s="575" customFormat="1" x14ac:dyDescent="0.3">
      <c r="B7496" s="613"/>
    </row>
    <row r="7497" spans="2:2" s="575" customFormat="1" x14ac:dyDescent="0.3">
      <c r="B7497" s="613"/>
    </row>
    <row r="7498" spans="2:2" s="575" customFormat="1" x14ac:dyDescent="0.3">
      <c r="B7498" s="613"/>
    </row>
    <row r="7499" spans="2:2" s="575" customFormat="1" x14ac:dyDescent="0.3">
      <c r="B7499" s="613"/>
    </row>
    <row r="7500" spans="2:2" s="575" customFormat="1" x14ac:dyDescent="0.3">
      <c r="B7500" s="613"/>
    </row>
    <row r="7501" spans="2:2" s="575" customFormat="1" x14ac:dyDescent="0.3">
      <c r="B7501" s="613"/>
    </row>
    <row r="7502" spans="2:2" s="575" customFormat="1" x14ac:dyDescent="0.3">
      <c r="B7502" s="613"/>
    </row>
    <row r="7503" spans="2:2" s="575" customFormat="1" x14ac:dyDescent="0.3">
      <c r="B7503" s="613"/>
    </row>
    <row r="7504" spans="2:2" s="575" customFormat="1" x14ac:dyDescent="0.3">
      <c r="B7504" s="613"/>
    </row>
    <row r="7505" spans="2:2" s="575" customFormat="1" x14ac:dyDescent="0.3">
      <c r="B7505" s="613"/>
    </row>
    <row r="7506" spans="2:2" s="575" customFormat="1" x14ac:dyDescent="0.3">
      <c r="B7506" s="613"/>
    </row>
    <row r="7507" spans="2:2" s="575" customFormat="1" x14ac:dyDescent="0.3">
      <c r="B7507" s="613"/>
    </row>
    <row r="7508" spans="2:2" s="575" customFormat="1" x14ac:dyDescent="0.3">
      <c r="B7508" s="613"/>
    </row>
    <row r="7509" spans="2:2" s="575" customFormat="1" x14ac:dyDescent="0.3">
      <c r="B7509" s="613"/>
    </row>
    <row r="7510" spans="2:2" s="575" customFormat="1" x14ac:dyDescent="0.3">
      <c r="B7510" s="613"/>
    </row>
    <row r="7511" spans="2:2" s="575" customFormat="1" x14ac:dyDescent="0.3">
      <c r="B7511" s="613"/>
    </row>
    <row r="7512" spans="2:2" s="575" customFormat="1" x14ac:dyDescent="0.3">
      <c r="B7512" s="613"/>
    </row>
    <row r="7513" spans="2:2" s="575" customFormat="1" x14ac:dyDescent="0.3">
      <c r="B7513" s="613"/>
    </row>
    <row r="7514" spans="2:2" s="575" customFormat="1" x14ac:dyDescent="0.3">
      <c r="B7514" s="613"/>
    </row>
    <row r="7515" spans="2:2" s="575" customFormat="1" x14ac:dyDescent="0.3">
      <c r="B7515" s="613"/>
    </row>
    <row r="7516" spans="2:2" s="575" customFormat="1" x14ac:dyDescent="0.3">
      <c r="B7516" s="613"/>
    </row>
    <row r="7517" spans="2:2" s="575" customFormat="1" x14ac:dyDescent="0.3">
      <c r="B7517" s="613"/>
    </row>
    <row r="7518" spans="2:2" s="575" customFormat="1" x14ac:dyDescent="0.3">
      <c r="B7518" s="613"/>
    </row>
    <row r="7519" spans="2:2" s="575" customFormat="1" x14ac:dyDescent="0.3">
      <c r="B7519" s="613"/>
    </row>
    <row r="7520" spans="2:2" s="575" customFormat="1" x14ac:dyDescent="0.3">
      <c r="B7520" s="613"/>
    </row>
    <row r="7521" spans="2:2" s="575" customFormat="1" x14ac:dyDescent="0.3">
      <c r="B7521" s="613"/>
    </row>
    <row r="7522" spans="2:2" s="575" customFormat="1" x14ac:dyDescent="0.3">
      <c r="B7522" s="613"/>
    </row>
    <row r="7523" spans="2:2" s="575" customFormat="1" x14ac:dyDescent="0.3">
      <c r="B7523" s="613"/>
    </row>
    <row r="7524" spans="2:2" s="575" customFormat="1" x14ac:dyDescent="0.3">
      <c r="B7524" s="613"/>
    </row>
    <row r="7525" spans="2:2" s="575" customFormat="1" x14ac:dyDescent="0.3">
      <c r="B7525" s="613"/>
    </row>
    <row r="7526" spans="2:2" s="575" customFormat="1" x14ac:dyDescent="0.3">
      <c r="B7526" s="613"/>
    </row>
    <row r="7527" spans="2:2" s="575" customFormat="1" x14ac:dyDescent="0.3">
      <c r="B7527" s="613"/>
    </row>
    <row r="7528" spans="2:2" s="575" customFormat="1" x14ac:dyDescent="0.3">
      <c r="B7528" s="613"/>
    </row>
    <row r="7529" spans="2:2" s="575" customFormat="1" x14ac:dyDescent="0.3">
      <c r="B7529" s="613"/>
    </row>
    <row r="7530" spans="2:2" s="575" customFormat="1" x14ac:dyDescent="0.3">
      <c r="B7530" s="613"/>
    </row>
    <row r="7531" spans="2:2" s="575" customFormat="1" x14ac:dyDescent="0.3">
      <c r="B7531" s="613"/>
    </row>
    <row r="7532" spans="2:2" s="575" customFormat="1" x14ac:dyDescent="0.3">
      <c r="B7532" s="613"/>
    </row>
    <row r="7533" spans="2:2" s="575" customFormat="1" x14ac:dyDescent="0.3">
      <c r="B7533" s="613"/>
    </row>
    <row r="7534" spans="2:2" s="575" customFormat="1" x14ac:dyDescent="0.3">
      <c r="B7534" s="613"/>
    </row>
    <row r="7535" spans="2:2" s="575" customFormat="1" x14ac:dyDescent="0.3">
      <c r="B7535" s="613"/>
    </row>
    <row r="7536" spans="2:2" s="575" customFormat="1" x14ac:dyDescent="0.3">
      <c r="B7536" s="613"/>
    </row>
    <row r="7537" spans="2:2" s="575" customFormat="1" x14ac:dyDescent="0.3">
      <c r="B7537" s="613"/>
    </row>
    <row r="7538" spans="2:2" s="575" customFormat="1" x14ac:dyDescent="0.3">
      <c r="B7538" s="613"/>
    </row>
    <row r="7539" spans="2:2" s="575" customFormat="1" x14ac:dyDescent="0.3">
      <c r="B7539" s="613"/>
    </row>
    <row r="7540" spans="2:2" s="575" customFormat="1" x14ac:dyDescent="0.3">
      <c r="B7540" s="613"/>
    </row>
    <row r="7541" spans="2:2" s="575" customFormat="1" x14ac:dyDescent="0.3">
      <c r="B7541" s="613"/>
    </row>
    <row r="7542" spans="2:2" s="575" customFormat="1" x14ac:dyDescent="0.3">
      <c r="B7542" s="613"/>
    </row>
    <row r="7543" spans="2:2" s="575" customFormat="1" x14ac:dyDescent="0.3">
      <c r="B7543" s="613"/>
    </row>
    <row r="7544" spans="2:2" s="575" customFormat="1" x14ac:dyDescent="0.3">
      <c r="B7544" s="613"/>
    </row>
    <row r="7545" spans="2:2" s="575" customFormat="1" x14ac:dyDescent="0.3">
      <c r="B7545" s="613"/>
    </row>
    <row r="7546" spans="2:2" s="575" customFormat="1" x14ac:dyDescent="0.3">
      <c r="B7546" s="613"/>
    </row>
    <row r="7547" spans="2:2" s="575" customFormat="1" x14ac:dyDescent="0.3">
      <c r="B7547" s="613"/>
    </row>
    <row r="7548" spans="2:2" s="575" customFormat="1" x14ac:dyDescent="0.3">
      <c r="B7548" s="613"/>
    </row>
    <row r="7549" spans="2:2" s="575" customFormat="1" x14ac:dyDescent="0.3">
      <c r="B7549" s="613"/>
    </row>
    <row r="7550" spans="2:2" s="575" customFormat="1" x14ac:dyDescent="0.3">
      <c r="B7550" s="613"/>
    </row>
    <row r="7551" spans="2:2" s="575" customFormat="1" x14ac:dyDescent="0.3">
      <c r="B7551" s="613"/>
    </row>
    <row r="7552" spans="2:2" s="575" customFormat="1" x14ac:dyDescent="0.3">
      <c r="B7552" s="613"/>
    </row>
    <row r="7553" spans="2:2" s="575" customFormat="1" x14ac:dyDescent="0.3">
      <c r="B7553" s="613"/>
    </row>
    <row r="7554" spans="2:2" s="575" customFormat="1" x14ac:dyDescent="0.3">
      <c r="B7554" s="613"/>
    </row>
    <row r="7555" spans="2:2" s="575" customFormat="1" x14ac:dyDescent="0.3">
      <c r="B7555" s="613"/>
    </row>
    <row r="7556" spans="2:2" s="575" customFormat="1" x14ac:dyDescent="0.3">
      <c r="B7556" s="613"/>
    </row>
    <row r="7557" spans="2:2" s="575" customFormat="1" x14ac:dyDescent="0.3">
      <c r="B7557" s="613"/>
    </row>
    <row r="7558" spans="2:2" s="575" customFormat="1" x14ac:dyDescent="0.3">
      <c r="B7558" s="613"/>
    </row>
    <row r="7559" spans="2:2" s="575" customFormat="1" x14ac:dyDescent="0.3">
      <c r="B7559" s="613"/>
    </row>
    <row r="7560" spans="2:2" s="575" customFormat="1" x14ac:dyDescent="0.3">
      <c r="B7560" s="613"/>
    </row>
    <row r="7561" spans="2:2" s="575" customFormat="1" x14ac:dyDescent="0.3">
      <c r="B7561" s="613"/>
    </row>
    <row r="7562" spans="2:2" s="575" customFormat="1" x14ac:dyDescent="0.3">
      <c r="B7562" s="613"/>
    </row>
    <row r="7563" spans="2:2" s="575" customFormat="1" x14ac:dyDescent="0.3">
      <c r="B7563" s="613"/>
    </row>
    <row r="7564" spans="2:2" s="575" customFormat="1" x14ac:dyDescent="0.3">
      <c r="B7564" s="613"/>
    </row>
    <row r="7565" spans="2:2" s="575" customFormat="1" x14ac:dyDescent="0.3">
      <c r="B7565" s="613"/>
    </row>
    <row r="7566" spans="2:2" s="575" customFormat="1" x14ac:dyDescent="0.3">
      <c r="B7566" s="613"/>
    </row>
    <row r="7567" spans="2:2" s="575" customFormat="1" x14ac:dyDescent="0.3">
      <c r="B7567" s="613"/>
    </row>
    <row r="7568" spans="2:2" s="575" customFormat="1" x14ac:dyDescent="0.3">
      <c r="B7568" s="613"/>
    </row>
    <row r="7569" spans="2:2" s="575" customFormat="1" x14ac:dyDescent="0.3">
      <c r="B7569" s="613"/>
    </row>
    <row r="7570" spans="2:2" s="575" customFormat="1" x14ac:dyDescent="0.3">
      <c r="B7570" s="613"/>
    </row>
    <row r="7571" spans="2:2" s="575" customFormat="1" x14ac:dyDescent="0.3">
      <c r="B7571" s="613"/>
    </row>
    <row r="7572" spans="2:2" s="575" customFormat="1" x14ac:dyDescent="0.3">
      <c r="B7572" s="613"/>
    </row>
    <row r="7573" spans="2:2" s="575" customFormat="1" x14ac:dyDescent="0.3">
      <c r="B7573" s="613"/>
    </row>
    <row r="7574" spans="2:2" s="575" customFormat="1" x14ac:dyDescent="0.3">
      <c r="B7574" s="613"/>
    </row>
    <row r="7575" spans="2:2" s="575" customFormat="1" x14ac:dyDescent="0.3">
      <c r="B7575" s="613"/>
    </row>
    <row r="7576" spans="2:2" s="575" customFormat="1" x14ac:dyDescent="0.3">
      <c r="B7576" s="613"/>
    </row>
    <row r="7577" spans="2:2" s="575" customFormat="1" x14ac:dyDescent="0.3">
      <c r="B7577" s="613"/>
    </row>
    <row r="7578" spans="2:2" s="575" customFormat="1" x14ac:dyDescent="0.3">
      <c r="B7578" s="613"/>
    </row>
    <row r="7579" spans="2:2" s="575" customFormat="1" x14ac:dyDescent="0.3">
      <c r="B7579" s="613"/>
    </row>
    <row r="7580" spans="2:2" s="575" customFormat="1" x14ac:dyDescent="0.3">
      <c r="B7580" s="613"/>
    </row>
    <row r="7581" spans="2:2" s="575" customFormat="1" x14ac:dyDescent="0.3">
      <c r="B7581" s="613"/>
    </row>
    <row r="7582" spans="2:2" s="575" customFormat="1" x14ac:dyDescent="0.3">
      <c r="B7582" s="613"/>
    </row>
    <row r="7583" spans="2:2" s="575" customFormat="1" x14ac:dyDescent="0.3">
      <c r="B7583" s="613"/>
    </row>
    <row r="7584" spans="2:2" s="575" customFormat="1" x14ac:dyDescent="0.3">
      <c r="B7584" s="613"/>
    </row>
    <row r="7585" spans="2:2" s="575" customFormat="1" x14ac:dyDescent="0.3">
      <c r="B7585" s="613"/>
    </row>
    <row r="7586" spans="2:2" s="575" customFormat="1" x14ac:dyDescent="0.3">
      <c r="B7586" s="613"/>
    </row>
    <row r="7587" spans="2:2" s="575" customFormat="1" x14ac:dyDescent="0.3">
      <c r="B7587" s="613"/>
    </row>
    <row r="7588" spans="2:2" s="575" customFormat="1" x14ac:dyDescent="0.3">
      <c r="B7588" s="613"/>
    </row>
    <row r="7589" spans="2:2" s="575" customFormat="1" x14ac:dyDescent="0.3">
      <c r="B7589" s="613"/>
    </row>
    <row r="7590" spans="2:2" s="575" customFormat="1" x14ac:dyDescent="0.3">
      <c r="B7590" s="613"/>
    </row>
    <row r="7591" spans="2:2" s="575" customFormat="1" x14ac:dyDescent="0.3">
      <c r="B7591" s="613"/>
    </row>
    <row r="7592" spans="2:2" s="575" customFormat="1" x14ac:dyDescent="0.3">
      <c r="B7592" s="613"/>
    </row>
    <row r="7593" spans="2:2" s="575" customFormat="1" x14ac:dyDescent="0.3">
      <c r="B7593" s="613"/>
    </row>
    <row r="7594" spans="2:2" s="575" customFormat="1" x14ac:dyDescent="0.3">
      <c r="B7594" s="613"/>
    </row>
    <row r="7595" spans="2:2" s="575" customFormat="1" x14ac:dyDescent="0.3">
      <c r="B7595" s="613"/>
    </row>
    <row r="7596" spans="2:2" s="575" customFormat="1" x14ac:dyDescent="0.3">
      <c r="B7596" s="613"/>
    </row>
    <row r="7597" spans="2:2" s="575" customFormat="1" x14ac:dyDescent="0.3">
      <c r="B7597" s="613"/>
    </row>
    <row r="7598" spans="2:2" s="575" customFormat="1" x14ac:dyDescent="0.3">
      <c r="B7598" s="613"/>
    </row>
    <row r="7599" spans="2:2" s="575" customFormat="1" x14ac:dyDescent="0.3">
      <c r="B7599" s="613"/>
    </row>
    <row r="7600" spans="2:2" s="575" customFormat="1" x14ac:dyDescent="0.3">
      <c r="B7600" s="613"/>
    </row>
    <row r="7601" spans="2:2" s="575" customFormat="1" x14ac:dyDescent="0.3">
      <c r="B7601" s="613"/>
    </row>
    <row r="7602" spans="2:2" s="575" customFormat="1" x14ac:dyDescent="0.3">
      <c r="B7602" s="613"/>
    </row>
    <row r="7603" spans="2:2" s="575" customFormat="1" x14ac:dyDescent="0.3">
      <c r="B7603" s="613"/>
    </row>
    <row r="7604" spans="2:2" s="575" customFormat="1" x14ac:dyDescent="0.3">
      <c r="B7604" s="613"/>
    </row>
    <row r="7605" spans="2:2" s="575" customFormat="1" x14ac:dyDescent="0.3">
      <c r="B7605" s="613"/>
    </row>
    <row r="7606" spans="2:2" s="575" customFormat="1" x14ac:dyDescent="0.3">
      <c r="B7606" s="613"/>
    </row>
    <row r="7607" spans="2:2" s="575" customFormat="1" x14ac:dyDescent="0.3">
      <c r="B7607" s="613"/>
    </row>
    <row r="7608" spans="2:2" s="575" customFormat="1" x14ac:dyDescent="0.3">
      <c r="B7608" s="613"/>
    </row>
    <row r="7609" spans="2:2" s="575" customFormat="1" x14ac:dyDescent="0.3">
      <c r="B7609" s="613"/>
    </row>
    <row r="7610" spans="2:2" s="575" customFormat="1" x14ac:dyDescent="0.3">
      <c r="B7610" s="613"/>
    </row>
    <row r="7611" spans="2:2" s="575" customFormat="1" x14ac:dyDescent="0.3">
      <c r="B7611" s="613"/>
    </row>
    <row r="7612" spans="2:2" s="575" customFormat="1" x14ac:dyDescent="0.3">
      <c r="B7612" s="613"/>
    </row>
    <row r="7613" spans="2:2" s="575" customFormat="1" x14ac:dyDescent="0.3">
      <c r="B7613" s="613"/>
    </row>
    <row r="7614" spans="2:2" s="575" customFormat="1" x14ac:dyDescent="0.3">
      <c r="B7614" s="613"/>
    </row>
    <row r="7615" spans="2:2" s="575" customFormat="1" x14ac:dyDescent="0.3">
      <c r="B7615" s="613"/>
    </row>
    <row r="7616" spans="2:2" s="575" customFormat="1" x14ac:dyDescent="0.3">
      <c r="B7616" s="613"/>
    </row>
    <row r="7617" spans="2:2" s="575" customFormat="1" x14ac:dyDescent="0.3">
      <c r="B7617" s="613"/>
    </row>
    <row r="7618" spans="2:2" s="575" customFormat="1" x14ac:dyDescent="0.3">
      <c r="B7618" s="613"/>
    </row>
    <row r="7619" spans="2:2" s="575" customFormat="1" x14ac:dyDescent="0.3">
      <c r="B7619" s="613"/>
    </row>
    <row r="7620" spans="2:2" s="575" customFormat="1" x14ac:dyDescent="0.3">
      <c r="B7620" s="613"/>
    </row>
    <row r="7621" spans="2:2" s="575" customFormat="1" x14ac:dyDescent="0.3">
      <c r="B7621" s="613"/>
    </row>
    <row r="7622" spans="2:2" s="575" customFormat="1" x14ac:dyDescent="0.3">
      <c r="B7622" s="613"/>
    </row>
    <row r="7623" spans="2:2" s="575" customFormat="1" x14ac:dyDescent="0.3">
      <c r="B7623" s="613"/>
    </row>
    <row r="7624" spans="2:2" s="575" customFormat="1" x14ac:dyDescent="0.3">
      <c r="B7624" s="613"/>
    </row>
    <row r="7625" spans="2:2" s="575" customFormat="1" x14ac:dyDescent="0.3">
      <c r="B7625" s="613"/>
    </row>
    <row r="7626" spans="2:2" s="575" customFormat="1" x14ac:dyDescent="0.3">
      <c r="B7626" s="613"/>
    </row>
    <row r="7627" spans="2:2" s="575" customFormat="1" x14ac:dyDescent="0.3">
      <c r="B7627" s="613"/>
    </row>
    <row r="7628" spans="2:2" s="575" customFormat="1" x14ac:dyDescent="0.3">
      <c r="B7628" s="613"/>
    </row>
    <row r="7629" spans="2:2" s="575" customFormat="1" x14ac:dyDescent="0.3">
      <c r="B7629" s="613"/>
    </row>
    <row r="7630" spans="2:2" s="575" customFormat="1" x14ac:dyDescent="0.3">
      <c r="B7630" s="613"/>
    </row>
    <row r="7631" spans="2:2" s="575" customFormat="1" x14ac:dyDescent="0.3">
      <c r="B7631" s="613"/>
    </row>
    <row r="7632" spans="2:2" s="575" customFormat="1" x14ac:dyDescent="0.3">
      <c r="B7632" s="613"/>
    </row>
    <row r="7633" spans="2:2" s="575" customFormat="1" x14ac:dyDescent="0.3">
      <c r="B7633" s="613"/>
    </row>
    <row r="7634" spans="2:2" s="575" customFormat="1" x14ac:dyDescent="0.3">
      <c r="B7634" s="613"/>
    </row>
    <row r="7635" spans="2:2" s="575" customFormat="1" x14ac:dyDescent="0.3">
      <c r="B7635" s="613"/>
    </row>
    <row r="7636" spans="2:2" s="575" customFormat="1" x14ac:dyDescent="0.3">
      <c r="B7636" s="613"/>
    </row>
    <row r="7637" spans="2:2" s="575" customFormat="1" x14ac:dyDescent="0.3">
      <c r="B7637" s="613"/>
    </row>
    <row r="7638" spans="2:2" s="575" customFormat="1" x14ac:dyDescent="0.3">
      <c r="B7638" s="613"/>
    </row>
    <row r="7639" spans="2:2" s="575" customFormat="1" x14ac:dyDescent="0.3">
      <c r="B7639" s="613"/>
    </row>
    <row r="7640" spans="2:2" s="575" customFormat="1" x14ac:dyDescent="0.3">
      <c r="B7640" s="613"/>
    </row>
    <row r="7641" spans="2:2" s="575" customFormat="1" x14ac:dyDescent="0.3">
      <c r="B7641" s="613"/>
    </row>
    <row r="7642" spans="2:2" s="575" customFormat="1" x14ac:dyDescent="0.3">
      <c r="B7642" s="613"/>
    </row>
    <row r="7643" spans="2:2" s="575" customFormat="1" x14ac:dyDescent="0.3">
      <c r="B7643" s="613"/>
    </row>
    <row r="7644" spans="2:2" s="575" customFormat="1" x14ac:dyDescent="0.3">
      <c r="B7644" s="613"/>
    </row>
    <row r="7645" spans="2:2" s="575" customFormat="1" x14ac:dyDescent="0.3">
      <c r="B7645" s="613"/>
    </row>
    <row r="7646" spans="2:2" s="575" customFormat="1" x14ac:dyDescent="0.3">
      <c r="B7646" s="613"/>
    </row>
    <row r="7647" spans="2:2" s="575" customFormat="1" x14ac:dyDescent="0.3">
      <c r="B7647" s="613"/>
    </row>
    <row r="7648" spans="2:2" s="575" customFormat="1" x14ac:dyDescent="0.3">
      <c r="B7648" s="613"/>
    </row>
    <row r="7649" spans="2:2" s="575" customFormat="1" x14ac:dyDescent="0.3">
      <c r="B7649" s="613"/>
    </row>
    <row r="7650" spans="2:2" s="575" customFormat="1" x14ac:dyDescent="0.3">
      <c r="B7650" s="613"/>
    </row>
    <row r="7651" spans="2:2" s="575" customFormat="1" x14ac:dyDescent="0.3">
      <c r="B7651" s="613"/>
    </row>
    <row r="7652" spans="2:2" s="575" customFormat="1" x14ac:dyDescent="0.3">
      <c r="B7652" s="613"/>
    </row>
    <row r="7653" spans="2:2" s="575" customFormat="1" x14ac:dyDescent="0.3">
      <c r="B7653" s="613"/>
    </row>
    <row r="7654" spans="2:2" s="575" customFormat="1" x14ac:dyDescent="0.3">
      <c r="B7654" s="613"/>
    </row>
    <row r="7655" spans="2:2" s="575" customFormat="1" x14ac:dyDescent="0.3">
      <c r="B7655" s="613"/>
    </row>
    <row r="7656" spans="2:2" s="575" customFormat="1" x14ac:dyDescent="0.3">
      <c r="B7656" s="613"/>
    </row>
    <row r="7657" spans="2:2" s="575" customFormat="1" x14ac:dyDescent="0.3">
      <c r="B7657" s="613"/>
    </row>
    <row r="7658" spans="2:2" s="575" customFormat="1" x14ac:dyDescent="0.3">
      <c r="B7658" s="613"/>
    </row>
    <row r="7659" spans="2:2" s="575" customFormat="1" x14ac:dyDescent="0.3">
      <c r="B7659" s="613"/>
    </row>
    <row r="7660" spans="2:2" s="575" customFormat="1" x14ac:dyDescent="0.3">
      <c r="B7660" s="613"/>
    </row>
    <row r="7661" spans="2:2" s="575" customFormat="1" x14ac:dyDescent="0.3">
      <c r="B7661" s="613"/>
    </row>
    <row r="7662" spans="2:2" s="575" customFormat="1" x14ac:dyDescent="0.3">
      <c r="B7662" s="613"/>
    </row>
    <row r="7663" spans="2:2" s="575" customFormat="1" x14ac:dyDescent="0.3">
      <c r="B7663" s="613"/>
    </row>
    <row r="7664" spans="2:2" s="575" customFormat="1" x14ac:dyDescent="0.3">
      <c r="B7664" s="613"/>
    </row>
    <row r="7665" spans="2:2" s="575" customFormat="1" x14ac:dyDescent="0.3">
      <c r="B7665" s="613"/>
    </row>
    <row r="7666" spans="2:2" s="575" customFormat="1" x14ac:dyDescent="0.3">
      <c r="B7666" s="613"/>
    </row>
    <row r="7667" spans="2:2" s="575" customFormat="1" x14ac:dyDescent="0.3">
      <c r="B7667" s="613"/>
    </row>
    <row r="7668" spans="2:2" s="575" customFormat="1" x14ac:dyDescent="0.3">
      <c r="B7668" s="613"/>
    </row>
    <row r="7669" spans="2:2" s="575" customFormat="1" x14ac:dyDescent="0.3">
      <c r="B7669" s="613"/>
    </row>
    <row r="7670" spans="2:2" s="575" customFormat="1" x14ac:dyDescent="0.3">
      <c r="B7670" s="613"/>
    </row>
    <row r="7671" spans="2:2" s="575" customFormat="1" x14ac:dyDescent="0.3">
      <c r="B7671" s="613"/>
    </row>
    <row r="7672" spans="2:2" s="575" customFormat="1" x14ac:dyDescent="0.3">
      <c r="B7672" s="613"/>
    </row>
    <row r="7673" spans="2:2" s="575" customFormat="1" x14ac:dyDescent="0.3">
      <c r="B7673" s="613"/>
    </row>
    <row r="7674" spans="2:2" s="575" customFormat="1" x14ac:dyDescent="0.3">
      <c r="B7674" s="613"/>
    </row>
    <row r="7675" spans="2:2" s="575" customFormat="1" x14ac:dyDescent="0.3">
      <c r="B7675" s="613"/>
    </row>
    <row r="7676" spans="2:2" s="575" customFormat="1" x14ac:dyDescent="0.3">
      <c r="B7676" s="613"/>
    </row>
    <row r="7677" spans="2:2" s="575" customFormat="1" x14ac:dyDescent="0.3">
      <c r="B7677" s="613"/>
    </row>
    <row r="7678" spans="2:2" s="575" customFormat="1" x14ac:dyDescent="0.3">
      <c r="B7678" s="613"/>
    </row>
    <row r="7679" spans="2:2" s="575" customFormat="1" x14ac:dyDescent="0.3">
      <c r="B7679" s="613"/>
    </row>
    <row r="7680" spans="2:2" s="575" customFormat="1" x14ac:dyDescent="0.3">
      <c r="B7680" s="613"/>
    </row>
    <row r="7681" spans="2:2" s="575" customFormat="1" x14ac:dyDescent="0.3">
      <c r="B7681" s="613"/>
    </row>
    <row r="7682" spans="2:2" s="575" customFormat="1" x14ac:dyDescent="0.3">
      <c r="B7682" s="613"/>
    </row>
    <row r="7683" spans="2:2" s="575" customFormat="1" x14ac:dyDescent="0.3">
      <c r="B7683" s="613"/>
    </row>
    <row r="7684" spans="2:2" s="575" customFormat="1" x14ac:dyDescent="0.3">
      <c r="B7684" s="613"/>
    </row>
    <row r="7685" spans="2:2" s="575" customFormat="1" x14ac:dyDescent="0.3">
      <c r="B7685" s="613"/>
    </row>
    <row r="7686" spans="2:2" s="575" customFormat="1" x14ac:dyDescent="0.3">
      <c r="B7686" s="613"/>
    </row>
    <row r="7687" spans="2:2" s="575" customFormat="1" x14ac:dyDescent="0.3">
      <c r="B7687" s="613"/>
    </row>
    <row r="7688" spans="2:2" s="575" customFormat="1" x14ac:dyDescent="0.3">
      <c r="B7688" s="613"/>
    </row>
    <row r="7689" spans="2:2" s="575" customFormat="1" x14ac:dyDescent="0.3">
      <c r="B7689" s="613"/>
    </row>
    <row r="7690" spans="2:2" s="575" customFormat="1" x14ac:dyDescent="0.3">
      <c r="B7690" s="613"/>
    </row>
    <row r="7691" spans="2:2" s="575" customFormat="1" x14ac:dyDescent="0.3">
      <c r="B7691" s="613"/>
    </row>
    <row r="7692" spans="2:2" s="575" customFormat="1" x14ac:dyDescent="0.3">
      <c r="B7692" s="613"/>
    </row>
    <row r="7693" spans="2:2" s="575" customFormat="1" x14ac:dyDescent="0.3">
      <c r="B7693" s="613"/>
    </row>
    <row r="7694" spans="2:2" s="575" customFormat="1" x14ac:dyDescent="0.3">
      <c r="B7694" s="613"/>
    </row>
    <row r="7695" spans="2:2" s="575" customFormat="1" x14ac:dyDescent="0.3">
      <c r="B7695" s="613"/>
    </row>
    <row r="7696" spans="2:2" s="575" customFormat="1" x14ac:dyDescent="0.3">
      <c r="B7696" s="613"/>
    </row>
    <row r="7697" spans="2:2" s="575" customFormat="1" x14ac:dyDescent="0.3">
      <c r="B7697" s="613"/>
    </row>
    <row r="7698" spans="2:2" s="575" customFormat="1" x14ac:dyDescent="0.3">
      <c r="B7698" s="613"/>
    </row>
    <row r="7699" spans="2:2" s="575" customFormat="1" x14ac:dyDescent="0.3">
      <c r="B7699" s="613"/>
    </row>
    <row r="7700" spans="2:2" s="575" customFormat="1" x14ac:dyDescent="0.3">
      <c r="B7700" s="613"/>
    </row>
    <row r="7701" spans="2:2" s="575" customFormat="1" x14ac:dyDescent="0.3">
      <c r="B7701" s="613"/>
    </row>
    <row r="7702" spans="2:2" s="575" customFormat="1" x14ac:dyDescent="0.3">
      <c r="B7702" s="613"/>
    </row>
    <row r="7703" spans="2:2" s="575" customFormat="1" x14ac:dyDescent="0.3">
      <c r="B7703" s="613"/>
    </row>
    <row r="7704" spans="2:2" s="575" customFormat="1" x14ac:dyDescent="0.3">
      <c r="B7704" s="613"/>
    </row>
    <row r="7705" spans="2:2" s="575" customFormat="1" x14ac:dyDescent="0.3">
      <c r="B7705" s="613"/>
    </row>
    <row r="7706" spans="2:2" s="575" customFormat="1" x14ac:dyDescent="0.3">
      <c r="B7706" s="613"/>
    </row>
    <row r="7707" spans="2:2" s="575" customFormat="1" x14ac:dyDescent="0.3">
      <c r="B7707" s="613"/>
    </row>
    <row r="7708" spans="2:2" s="575" customFormat="1" x14ac:dyDescent="0.3">
      <c r="B7708" s="613"/>
    </row>
    <row r="7709" spans="2:2" s="575" customFormat="1" x14ac:dyDescent="0.3">
      <c r="B7709" s="613"/>
    </row>
    <row r="7710" spans="2:2" s="575" customFormat="1" x14ac:dyDescent="0.3">
      <c r="B7710" s="613"/>
    </row>
    <row r="7711" spans="2:2" s="575" customFormat="1" x14ac:dyDescent="0.3">
      <c r="B7711" s="613"/>
    </row>
    <row r="7712" spans="2:2" s="575" customFormat="1" x14ac:dyDescent="0.3">
      <c r="B7712" s="613"/>
    </row>
    <row r="7713" spans="2:2" s="575" customFormat="1" x14ac:dyDescent="0.3">
      <c r="B7713" s="613"/>
    </row>
    <row r="7714" spans="2:2" s="575" customFormat="1" x14ac:dyDescent="0.3">
      <c r="B7714" s="613"/>
    </row>
    <row r="7715" spans="2:2" s="575" customFormat="1" x14ac:dyDescent="0.3">
      <c r="B7715" s="613"/>
    </row>
    <row r="7716" spans="2:2" s="575" customFormat="1" x14ac:dyDescent="0.3">
      <c r="B7716" s="613"/>
    </row>
    <row r="7717" spans="2:2" s="575" customFormat="1" x14ac:dyDescent="0.3">
      <c r="B7717" s="613"/>
    </row>
    <row r="7718" spans="2:2" s="575" customFormat="1" x14ac:dyDescent="0.3">
      <c r="B7718" s="613"/>
    </row>
    <row r="7719" spans="2:2" s="575" customFormat="1" x14ac:dyDescent="0.3">
      <c r="B7719" s="613"/>
    </row>
    <row r="7720" spans="2:2" s="575" customFormat="1" x14ac:dyDescent="0.3">
      <c r="B7720" s="613"/>
    </row>
    <row r="7721" spans="2:2" s="575" customFormat="1" x14ac:dyDescent="0.3">
      <c r="B7721" s="613"/>
    </row>
    <row r="7722" spans="2:2" s="575" customFormat="1" x14ac:dyDescent="0.3">
      <c r="B7722" s="613"/>
    </row>
    <row r="7723" spans="2:2" s="575" customFormat="1" x14ac:dyDescent="0.3">
      <c r="B7723" s="613"/>
    </row>
    <row r="7724" spans="2:2" s="575" customFormat="1" x14ac:dyDescent="0.3">
      <c r="B7724" s="613"/>
    </row>
    <row r="7725" spans="2:2" s="575" customFormat="1" x14ac:dyDescent="0.3">
      <c r="B7725" s="613"/>
    </row>
    <row r="7726" spans="2:2" s="575" customFormat="1" x14ac:dyDescent="0.3">
      <c r="B7726" s="613"/>
    </row>
    <row r="7727" spans="2:2" s="575" customFormat="1" x14ac:dyDescent="0.3">
      <c r="B7727" s="613"/>
    </row>
    <row r="7728" spans="2:2" s="575" customFormat="1" x14ac:dyDescent="0.3">
      <c r="B7728" s="613"/>
    </row>
    <row r="7729" spans="2:2" s="575" customFormat="1" x14ac:dyDescent="0.3">
      <c r="B7729" s="613"/>
    </row>
    <row r="7730" spans="2:2" s="575" customFormat="1" x14ac:dyDescent="0.3">
      <c r="B7730" s="613"/>
    </row>
    <row r="7731" spans="2:2" s="575" customFormat="1" x14ac:dyDescent="0.3">
      <c r="B7731" s="613"/>
    </row>
    <row r="7732" spans="2:2" s="575" customFormat="1" x14ac:dyDescent="0.3">
      <c r="B7732" s="613"/>
    </row>
    <row r="7733" spans="2:2" s="575" customFormat="1" x14ac:dyDescent="0.3">
      <c r="B7733" s="613"/>
    </row>
    <row r="7734" spans="2:2" s="575" customFormat="1" x14ac:dyDescent="0.3">
      <c r="B7734" s="613"/>
    </row>
    <row r="7735" spans="2:2" s="575" customFormat="1" x14ac:dyDescent="0.3">
      <c r="B7735" s="613"/>
    </row>
    <row r="7736" spans="2:2" s="575" customFormat="1" x14ac:dyDescent="0.3">
      <c r="B7736" s="613"/>
    </row>
    <row r="7737" spans="2:2" s="575" customFormat="1" x14ac:dyDescent="0.3">
      <c r="B7737" s="613"/>
    </row>
    <row r="7738" spans="2:2" s="575" customFormat="1" x14ac:dyDescent="0.3">
      <c r="B7738" s="613"/>
    </row>
    <row r="7739" spans="2:2" s="575" customFormat="1" x14ac:dyDescent="0.3">
      <c r="B7739" s="613"/>
    </row>
    <row r="7740" spans="2:2" s="575" customFormat="1" x14ac:dyDescent="0.3">
      <c r="B7740" s="613"/>
    </row>
    <row r="7741" spans="2:2" s="575" customFormat="1" x14ac:dyDescent="0.3">
      <c r="B7741" s="613"/>
    </row>
    <row r="7742" spans="2:2" s="575" customFormat="1" x14ac:dyDescent="0.3">
      <c r="B7742" s="613"/>
    </row>
    <row r="7743" spans="2:2" s="575" customFormat="1" x14ac:dyDescent="0.3">
      <c r="B7743" s="613"/>
    </row>
    <row r="7744" spans="2:2" s="575" customFormat="1" x14ac:dyDescent="0.3">
      <c r="B7744" s="613"/>
    </row>
    <row r="7745" spans="2:2" s="575" customFormat="1" x14ac:dyDescent="0.3">
      <c r="B7745" s="613"/>
    </row>
    <row r="7746" spans="2:2" s="575" customFormat="1" x14ac:dyDescent="0.3">
      <c r="B7746" s="613"/>
    </row>
    <row r="7747" spans="2:2" s="575" customFormat="1" x14ac:dyDescent="0.3">
      <c r="B7747" s="613"/>
    </row>
    <row r="7748" spans="2:2" s="575" customFormat="1" x14ac:dyDescent="0.3">
      <c r="B7748" s="613"/>
    </row>
    <row r="7749" spans="2:2" s="575" customFormat="1" x14ac:dyDescent="0.3">
      <c r="B7749" s="613"/>
    </row>
    <row r="7750" spans="2:2" s="575" customFormat="1" x14ac:dyDescent="0.3">
      <c r="B7750" s="613"/>
    </row>
    <row r="7751" spans="2:2" s="575" customFormat="1" x14ac:dyDescent="0.3">
      <c r="B7751" s="613"/>
    </row>
    <row r="7752" spans="2:2" s="575" customFormat="1" x14ac:dyDescent="0.3">
      <c r="B7752" s="613"/>
    </row>
    <row r="7753" spans="2:2" s="575" customFormat="1" x14ac:dyDescent="0.3">
      <c r="B7753" s="613"/>
    </row>
    <row r="7754" spans="2:2" s="575" customFormat="1" x14ac:dyDescent="0.3">
      <c r="B7754" s="613"/>
    </row>
    <row r="7755" spans="2:2" s="575" customFormat="1" x14ac:dyDescent="0.3">
      <c r="B7755" s="613"/>
    </row>
    <row r="7756" spans="2:2" s="575" customFormat="1" x14ac:dyDescent="0.3">
      <c r="B7756" s="613"/>
    </row>
    <row r="7757" spans="2:2" s="575" customFormat="1" x14ac:dyDescent="0.3">
      <c r="B7757" s="613"/>
    </row>
    <row r="7758" spans="2:2" s="575" customFormat="1" x14ac:dyDescent="0.3">
      <c r="B7758" s="613"/>
    </row>
    <row r="7759" spans="2:2" s="575" customFormat="1" x14ac:dyDescent="0.3">
      <c r="B7759" s="613"/>
    </row>
    <row r="7760" spans="2:2" s="575" customFormat="1" x14ac:dyDescent="0.3">
      <c r="B7760" s="613"/>
    </row>
    <row r="7761" spans="2:2" s="575" customFormat="1" x14ac:dyDescent="0.3">
      <c r="B7761" s="613"/>
    </row>
    <row r="7762" spans="2:2" s="575" customFormat="1" x14ac:dyDescent="0.3">
      <c r="B7762" s="613"/>
    </row>
    <row r="7763" spans="2:2" s="575" customFormat="1" x14ac:dyDescent="0.3">
      <c r="B7763" s="613"/>
    </row>
    <row r="7764" spans="2:2" s="575" customFormat="1" x14ac:dyDescent="0.3">
      <c r="B7764" s="613"/>
    </row>
    <row r="7765" spans="2:2" s="575" customFormat="1" x14ac:dyDescent="0.3">
      <c r="B7765" s="613"/>
    </row>
    <row r="7766" spans="2:2" s="575" customFormat="1" x14ac:dyDescent="0.3">
      <c r="B7766" s="613"/>
    </row>
    <row r="7767" spans="2:2" s="575" customFormat="1" x14ac:dyDescent="0.3">
      <c r="B7767" s="613"/>
    </row>
    <row r="7768" spans="2:2" s="575" customFormat="1" x14ac:dyDescent="0.3">
      <c r="B7768" s="613"/>
    </row>
    <row r="7769" spans="2:2" s="575" customFormat="1" x14ac:dyDescent="0.3">
      <c r="B7769" s="613"/>
    </row>
    <row r="7770" spans="2:2" s="575" customFormat="1" x14ac:dyDescent="0.3">
      <c r="B7770" s="613"/>
    </row>
    <row r="7771" spans="2:2" s="575" customFormat="1" x14ac:dyDescent="0.3">
      <c r="B7771" s="613"/>
    </row>
    <row r="7772" spans="2:2" s="575" customFormat="1" x14ac:dyDescent="0.3">
      <c r="B7772" s="613"/>
    </row>
    <row r="7773" spans="2:2" s="575" customFormat="1" x14ac:dyDescent="0.3">
      <c r="B7773" s="613"/>
    </row>
    <row r="7774" spans="2:2" s="575" customFormat="1" x14ac:dyDescent="0.3">
      <c r="B7774" s="613"/>
    </row>
    <row r="7775" spans="2:2" s="575" customFormat="1" x14ac:dyDescent="0.3">
      <c r="B7775" s="613"/>
    </row>
    <row r="7776" spans="2:2" s="575" customFormat="1" x14ac:dyDescent="0.3">
      <c r="B7776" s="613"/>
    </row>
    <row r="7777" spans="2:2" s="575" customFormat="1" x14ac:dyDescent="0.3">
      <c r="B7777" s="613"/>
    </row>
    <row r="7778" spans="2:2" s="575" customFormat="1" x14ac:dyDescent="0.3">
      <c r="B7778" s="613"/>
    </row>
    <row r="7779" spans="2:2" s="575" customFormat="1" x14ac:dyDescent="0.3">
      <c r="B7779" s="613"/>
    </row>
    <row r="7780" spans="2:2" s="575" customFormat="1" x14ac:dyDescent="0.3">
      <c r="B7780" s="613"/>
    </row>
    <row r="7781" spans="2:2" s="575" customFormat="1" x14ac:dyDescent="0.3">
      <c r="B7781" s="613"/>
    </row>
    <row r="7782" spans="2:2" s="575" customFormat="1" x14ac:dyDescent="0.3">
      <c r="B7782" s="613"/>
    </row>
    <row r="7783" spans="2:2" s="575" customFormat="1" x14ac:dyDescent="0.3">
      <c r="B7783" s="613"/>
    </row>
    <row r="7784" spans="2:2" s="575" customFormat="1" x14ac:dyDescent="0.3">
      <c r="B7784" s="613"/>
    </row>
    <row r="7785" spans="2:2" s="575" customFormat="1" x14ac:dyDescent="0.3">
      <c r="B7785" s="613"/>
    </row>
    <row r="7786" spans="2:2" s="575" customFormat="1" x14ac:dyDescent="0.3">
      <c r="B7786" s="613"/>
    </row>
    <row r="7787" spans="2:2" s="575" customFormat="1" x14ac:dyDescent="0.3">
      <c r="B7787" s="613"/>
    </row>
    <row r="7788" spans="2:2" s="575" customFormat="1" x14ac:dyDescent="0.3">
      <c r="B7788" s="613"/>
    </row>
    <row r="7789" spans="2:2" s="575" customFormat="1" x14ac:dyDescent="0.3">
      <c r="B7789" s="613"/>
    </row>
    <row r="7790" spans="2:2" s="575" customFormat="1" x14ac:dyDescent="0.3">
      <c r="B7790" s="613"/>
    </row>
    <row r="7791" spans="2:2" s="575" customFormat="1" x14ac:dyDescent="0.3">
      <c r="B7791" s="613"/>
    </row>
    <row r="7792" spans="2:2" s="575" customFormat="1" x14ac:dyDescent="0.3">
      <c r="B7792" s="613"/>
    </row>
    <row r="7793" spans="2:2" s="575" customFormat="1" x14ac:dyDescent="0.3">
      <c r="B7793" s="613"/>
    </row>
    <row r="7794" spans="2:2" s="575" customFormat="1" x14ac:dyDescent="0.3">
      <c r="B7794" s="613"/>
    </row>
    <row r="7795" spans="2:2" s="575" customFormat="1" x14ac:dyDescent="0.3">
      <c r="B7795" s="613"/>
    </row>
    <row r="7796" spans="2:2" s="575" customFormat="1" x14ac:dyDescent="0.3">
      <c r="B7796" s="613"/>
    </row>
    <row r="7797" spans="2:2" s="575" customFormat="1" x14ac:dyDescent="0.3">
      <c r="B7797" s="613"/>
    </row>
    <row r="7798" spans="2:2" s="575" customFormat="1" x14ac:dyDescent="0.3">
      <c r="B7798" s="613"/>
    </row>
    <row r="7799" spans="2:2" s="575" customFormat="1" x14ac:dyDescent="0.3">
      <c r="B7799" s="613"/>
    </row>
    <row r="7800" spans="2:2" s="575" customFormat="1" x14ac:dyDescent="0.3">
      <c r="B7800" s="613"/>
    </row>
    <row r="7801" spans="2:2" s="575" customFormat="1" x14ac:dyDescent="0.3">
      <c r="B7801" s="613"/>
    </row>
    <row r="7802" spans="2:2" s="575" customFormat="1" x14ac:dyDescent="0.3">
      <c r="B7802" s="613"/>
    </row>
    <row r="7803" spans="2:2" s="575" customFormat="1" x14ac:dyDescent="0.3">
      <c r="B7803" s="613"/>
    </row>
    <row r="7804" spans="2:2" s="575" customFormat="1" x14ac:dyDescent="0.3">
      <c r="B7804" s="613"/>
    </row>
    <row r="7805" spans="2:2" s="575" customFormat="1" x14ac:dyDescent="0.3">
      <c r="B7805" s="613"/>
    </row>
    <row r="7806" spans="2:2" s="575" customFormat="1" x14ac:dyDescent="0.3">
      <c r="B7806" s="613"/>
    </row>
    <row r="7807" spans="2:2" s="575" customFormat="1" x14ac:dyDescent="0.3">
      <c r="B7807" s="613"/>
    </row>
    <row r="7808" spans="2:2" s="575" customFormat="1" x14ac:dyDescent="0.3">
      <c r="B7808" s="613"/>
    </row>
    <row r="7809" spans="2:2" s="575" customFormat="1" x14ac:dyDescent="0.3">
      <c r="B7809" s="613"/>
    </row>
    <row r="7810" spans="2:2" s="575" customFormat="1" x14ac:dyDescent="0.3">
      <c r="B7810" s="613"/>
    </row>
    <row r="7811" spans="2:2" s="575" customFormat="1" x14ac:dyDescent="0.3">
      <c r="B7811" s="613"/>
    </row>
    <row r="7812" spans="2:2" s="575" customFormat="1" x14ac:dyDescent="0.3">
      <c r="B7812" s="613"/>
    </row>
    <row r="7813" spans="2:2" s="575" customFormat="1" x14ac:dyDescent="0.3">
      <c r="B7813" s="613"/>
    </row>
    <row r="7814" spans="2:2" s="575" customFormat="1" x14ac:dyDescent="0.3">
      <c r="B7814" s="613"/>
    </row>
    <row r="7815" spans="2:2" s="575" customFormat="1" x14ac:dyDescent="0.3">
      <c r="B7815" s="613"/>
    </row>
    <row r="7816" spans="2:2" s="575" customFormat="1" x14ac:dyDescent="0.3">
      <c r="B7816" s="613"/>
    </row>
    <row r="7817" spans="2:2" s="575" customFormat="1" x14ac:dyDescent="0.3">
      <c r="B7817" s="613"/>
    </row>
    <row r="7818" spans="2:2" s="575" customFormat="1" x14ac:dyDescent="0.3">
      <c r="B7818" s="613"/>
    </row>
    <row r="7819" spans="2:2" s="575" customFormat="1" x14ac:dyDescent="0.3">
      <c r="B7819" s="613"/>
    </row>
    <row r="7820" spans="2:2" s="575" customFormat="1" x14ac:dyDescent="0.3">
      <c r="B7820" s="613"/>
    </row>
    <row r="7821" spans="2:2" s="575" customFormat="1" x14ac:dyDescent="0.3">
      <c r="B7821" s="613"/>
    </row>
    <row r="7822" spans="2:2" s="575" customFormat="1" x14ac:dyDescent="0.3">
      <c r="B7822" s="613"/>
    </row>
    <row r="7823" spans="2:2" s="575" customFormat="1" x14ac:dyDescent="0.3">
      <c r="B7823" s="613"/>
    </row>
    <row r="7824" spans="2:2" s="575" customFormat="1" x14ac:dyDescent="0.3">
      <c r="B7824" s="613"/>
    </row>
    <row r="7825" spans="2:2" s="575" customFormat="1" x14ac:dyDescent="0.3">
      <c r="B7825" s="613"/>
    </row>
    <row r="7826" spans="2:2" s="575" customFormat="1" x14ac:dyDescent="0.3">
      <c r="B7826" s="613"/>
    </row>
    <row r="7827" spans="2:2" s="575" customFormat="1" x14ac:dyDescent="0.3">
      <c r="B7827" s="613"/>
    </row>
    <row r="7828" spans="2:2" s="575" customFormat="1" x14ac:dyDescent="0.3">
      <c r="B7828" s="613"/>
    </row>
    <row r="7829" spans="2:2" s="575" customFormat="1" x14ac:dyDescent="0.3">
      <c r="B7829" s="613"/>
    </row>
    <row r="7830" spans="2:2" s="575" customFormat="1" x14ac:dyDescent="0.3">
      <c r="B7830" s="613"/>
    </row>
    <row r="7831" spans="2:2" s="575" customFormat="1" x14ac:dyDescent="0.3">
      <c r="B7831" s="613"/>
    </row>
    <row r="7832" spans="2:2" s="575" customFormat="1" x14ac:dyDescent="0.3">
      <c r="B7832" s="613"/>
    </row>
    <row r="7833" spans="2:2" s="575" customFormat="1" x14ac:dyDescent="0.3">
      <c r="B7833" s="613"/>
    </row>
    <row r="7834" spans="2:2" s="575" customFormat="1" x14ac:dyDescent="0.3">
      <c r="B7834" s="613"/>
    </row>
    <row r="7835" spans="2:2" s="575" customFormat="1" x14ac:dyDescent="0.3">
      <c r="B7835" s="613"/>
    </row>
    <row r="7836" spans="2:2" s="575" customFormat="1" x14ac:dyDescent="0.3">
      <c r="B7836" s="613"/>
    </row>
    <row r="7837" spans="2:2" s="575" customFormat="1" x14ac:dyDescent="0.3">
      <c r="B7837" s="613"/>
    </row>
    <row r="7838" spans="2:2" s="575" customFormat="1" x14ac:dyDescent="0.3">
      <c r="B7838" s="613"/>
    </row>
    <row r="7839" spans="2:2" s="575" customFormat="1" x14ac:dyDescent="0.3">
      <c r="B7839" s="613"/>
    </row>
    <row r="7840" spans="2:2" s="575" customFormat="1" x14ac:dyDescent="0.3">
      <c r="B7840" s="613"/>
    </row>
    <row r="7841" spans="2:2" s="575" customFormat="1" x14ac:dyDescent="0.3">
      <c r="B7841" s="613"/>
    </row>
    <row r="7842" spans="2:2" s="575" customFormat="1" x14ac:dyDescent="0.3">
      <c r="B7842" s="613"/>
    </row>
    <row r="7843" spans="2:2" s="575" customFormat="1" x14ac:dyDescent="0.3">
      <c r="B7843" s="613"/>
    </row>
    <row r="7844" spans="2:2" s="575" customFormat="1" x14ac:dyDescent="0.3">
      <c r="B7844" s="613"/>
    </row>
    <row r="7845" spans="2:2" s="575" customFormat="1" x14ac:dyDescent="0.3">
      <c r="B7845" s="613"/>
    </row>
    <row r="7846" spans="2:2" s="575" customFormat="1" x14ac:dyDescent="0.3">
      <c r="B7846" s="613"/>
    </row>
    <row r="7847" spans="2:2" s="575" customFormat="1" x14ac:dyDescent="0.3">
      <c r="B7847" s="613"/>
    </row>
    <row r="7848" spans="2:2" s="575" customFormat="1" x14ac:dyDescent="0.3">
      <c r="B7848" s="613"/>
    </row>
    <row r="7849" spans="2:2" s="575" customFormat="1" x14ac:dyDescent="0.3">
      <c r="B7849" s="613"/>
    </row>
    <row r="7850" spans="2:2" s="575" customFormat="1" x14ac:dyDescent="0.3">
      <c r="B7850" s="613"/>
    </row>
    <row r="7851" spans="2:2" s="575" customFormat="1" x14ac:dyDescent="0.3">
      <c r="B7851" s="613"/>
    </row>
    <row r="7852" spans="2:2" s="575" customFormat="1" x14ac:dyDescent="0.3">
      <c r="B7852" s="613"/>
    </row>
    <row r="7853" spans="2:2" s="575" customFormat="1" x14ac:dyDescent="0.3">
      <c r="B7853" s="613"/>
    </row>
    <row r="7854" spans="2:2" s="575" customFormat="1" x14ac:dyDescent="0.3">
      <c r="B7854" s="613"/>
    </row>
    <row r="7855" spans="2:2" s="575" customFormat="1" x14ac:dyDescent="0.3">
      <c r="B7855" s="613"/>
    </row>
    <row r="7856" spans="2:2" s="575" customFormat="1" x14ac:dyDescent="0.3">
      <c r="B7856" s="613"/>
    </row>
    <row r="7857" spans="2:2" s="575" customFormat="1" x14ac:dyDescent="0.3">
      <c r="B7857" s="613"/>
    </row>
    <row r="7858" spans="2:2" s="575" customFormat="1" x14ac:dyDescent="0.3">
      <c r="B7858" s="613"/>
    </row>
    <row r="7859" spans="2:2" s="575" customFormat="1" x14ac:dyDescent="0.3">
      <c r="B7859" s="613"/>
    </row>
    <row r="7860" spans="2:2" s="575" customFormat="1" x14ac:dyDescent="0.3">
      <c r="B7860" s="613"/>
    </row>
    <row r="7861" spans="2:2" s="575" customFormat="1" x14ac:dyDescent="0.3">
      <c r="B7861" s="613"/>
    </row>
    <row r="7862" spans="2:2" s="575" customFormat="1" x14ac:dyDescent="0.3">
      <c r="B7862" s="613"/>
    </row>
    <row r="7863" spans="2:2" s="575" customFormat="1" x14ac:dyDescent="0.3">
      <c r="B7863" s="613"/>
    </row>
    <row r="7864" spans="2:2" s="575" customFormat="1" x14ac:dyDescent="0.3">
      <c r="B7864" s="613"/>
    </row>
    <row r="7865" spans="2:2" s="575" customFormat="1" x14ac:dyDescent="0.3">
      <c r="B7865" s="613"/>
    </row>
    <row r="7866" spans="2:2" s="575" customFormat="1" x14ac:dyDescent="0.3">
      <c r="B7866" s="613"/>
    </row>
    <row r="7867" spans="2:2" s="575" customFormat="1" x14ac:dyDescent="0.3">
      <c r="B7867" s="613"/>
    </row>
    <row r="7868" spans="2:2" s="575" customFormat="1" x14ac:dyDescent="0.3">
      <c r="B7868" s="613"/>
    </row>
    <row r="7869" spans="2:2" s="575" customFormat="1" x14ac:dyDescent="0.3">
      <c r="B7869" s="613"/>
    </row>
    <row r="7870" spans="2:2" s="575" customFormat="1" x14ac:dyDescent="0.3">
      <c r="B7870" s="613"/>
    </row>
    <row r="7871" spans="2:2" s="575" customFormat="1" x14ac:dyDescent="0.3">
      <c r="B7871" s="613"/>
    </row>
    <row r="7872" spans="2:2" s="575" customFormat="1" x14ac:dyDescent="0.3">
      <c r="B7872" s="613"/>
    </row>
    <row r="7873" spans="2:2" s="575" customFormat="1" x14ac:dyDescent="0.3">
      <c r="B7873" s="613"/>
    </row>
    <row r="7874" spans="2:2" s="575" customFormat="1" x14ac:dyDescent="0.3">
      <c r="B7874" s="613"/>
    </row>
    <row r="7875" spans="2:2" s="575" customFormat="1" x14ac:dyDescent="0.3">
      <c r="B7875" s="613"/>
    </row>
    <row r="7876" spans="2:2" s="575" customFormat="1" x14ac:dyDescent="0.3">
      <c r="B7876" s="613"/>
    </row>
    <row r="7877" spans="2:2" s="575" customFormat="1" x14ac:dyDescent="0.3">
      <c r="B7877" s="613"/>
    </row>
    <row r="7878" spans="2:2" s="575" customFormat="1" x14ac:dyDescent="0.3">
      <c r="B7878" s="613"/>
    </row>
    <row r="7879" spans="2:2" s="575" customFormat="1" x14ac:dyDescent="0.3">
      <c r="B7879" s="613"/>
    </row>
    <row r="7880" spans="2:2" s="575" customFormat="1" x14ac:dyDescent="0.3">
      <c r="B7880" s="613"/>
    </row>
    <row r="7881" spans="2:2" s="575" customFormat="1" x14ac:dyDescent="0.3">
      <c r="B7881" s="613"/>
    </row>
    <row r="7882" spans="2:2" s="575" customFormat="1" x14ac:dyDescent="0.3">
      <c r="B7882" s="613"/>
    </row>
    <row r="7883" spans="2:2" s="575" customFormat="1" x14ac:dyDescent="0.3">
      <c r="B7883" s="613"/>
    </row>
    <row r="7884" spans="2:2" s="575" customFormat="1" x14ac:dyDescent="0.3">
      <c r="B7884" s="613"/>
    </row>
    <row r="7885" spans="2:2" s="575" customFormat="1" x14ac:dyDescent="0.3">
      <c r="B7885" s="613"/>
    </row>
    <row r="7886" spans="2:2" s="575" customFormat="1" x14ac:dyDescent="0.3">
      <c r="B7886" s="613"/>
    </row>
    <row r="7887" spans="2:2" s="575" customFormat="1" x14ac:dyDescent="0.3">
      <c r="B7887" s="613"/>
    </row>
    <row r="7888" spans="2:2" s="575" customFormat="1" x14ac:dyDescent="0.3">
      <c r="B7888" s="613"/>
    </row>
    <row r="7889" spans="2:2" s="575" customFormat="1" x14ac:dyDescent="0.3">
      <c r="B7889" s="613"/>
    </row>
    <row r="7890" spans="2:2" s="575" customFormat="1" x14ac:dyDescent="0.3">
      <c r="B7890" s="613"/>
    </row>
    <row r="7891" spans="2:2" s="575" customFormat="1" x14ac:dyDescent="0.3">
      <c r="B7891" s="613"/>
    </row>
    <row r="7892" spans="2:2" s="575" customFormat="1" x14ac:dyDescent="0.3">
      <c r="B7892" s="613"/>
    </row>
    <row r="7893" spans="2:2" s="575" customFormat="1" x14ac:dyDescent="0.3">
      <c r="B7893" s="613"/>
    </row>
    <row r="7894" spans="2:2" s="575" customFormat="1" x14ac:dyDescent="0.3">
      <c r="B7894" s="613"/>
    </row>
    <row r="7895" spans="2:2" s="575" customFormat="1" x14ac:dyDescent="0.3">
      <c r="B7895" s="613"/>
    </row>
    <row r="7896" spans="2:2" s="575" customFormat="1" x14ac:dyDescent="0.3">
      <c r="B7896" s="613"/>
    </row>
    <row r="7897" spans="2:2" s="575" customFormat="1" x14ac:dyDescent="0.3">
      <c r="B7897" s="613"/>
    </row>
    <row r="7898" spans="2:2" s="575" customFormat="1" x14ac:dyDescent="0.3">
      <c r="B7898" s="613"/>
    </row>
    <row r="7899" spans="2:2" s="575" customFormat="1" x14ac:dyDescent="0.3">
      <c r="B7899" s="613"/>
    </row>
    <row r="7900" spans="2:2" s="575" customFormat="1" x14ac:dyDescent="0.3">
      <c r="B7900" s="613"/>
    </row>
    <row r="7901" spans="2:2" s="575" customFormat="1" x14ac:dyDescent="0.3">
      <c r="B7901" s="613"/>
    </row>
    <row r="7902" spans="2:2" s="575" customFormat="1" x14ac:dyDescent="0.3">
      <c r="B7902" s="613"/>
    </row>
    <row r="7903" spans="2:2" s="575" customFormat="1" x14ac:dyDescent="0.3">
      <c r="B7903" s="613"/>
    </row>
    <row r="7904" spans="2:2" s="575" customFormat="1" x14ac:dyDescent="0.3">
      <c r="B7904" s="613"/>
    </row>
    <row r="7905" spans="2:2" s="575" customFormat="1" x14ac:dyDescent="0.3">
      <c r="B7905" s="613"/>
    </row>
    <row r="7906" spans="2:2" s="575" customFormat="1" x14ac:dyDescent="0.3">
      <c r="B7906" s="613"/>
    </row>
    <row r="7907" spans="2:2" s="575" customFormat="1" x14ac:dyDescent="0.3">
      <c r="B7907" s="613"/>
    </row>
    <row r="7908" spans="2:2" s="575" customFormat="1" x14ac:dyDescent="0.3">
      <c r="B7908" s="613"/>
    </row>
    <row r="7909" spans="2:2" s="575" customFormat="1" x14ac:dyDescent="0.3">
      <c r="B7909" s="613"/>
    </row>
    <row r="7910" spans="2:2" s="575" customFormat="1" x14ac:dyDescent="0.3">
      <c r="B7910" s="613"/>
    </row>
    <row r="7911" spans="2:2" s="575" customFormat="1" x14ac:dyDescent="0.3">
      <c r="B7911" s="613"/>
    </row>
    <row r="7912" spans="2:2" s="575" customFormat="1" x14ac:dyDescent="0.3">
      <c r="B7912" s="613"/>
    </row>
    <row r="7913" spans="2:2" s="575" customFormat="1" x14ac:dyDescent="0.3">
      <c r="B7913" s="613"/>
    </row>
    <row r="7914" spans="2:2" s="575" customFormat="1" x14ac:dyDescent="0.3">
      <c r="B7914" s="613"/>
    </row>
    <row r="7915" spans="2:2" s="575" customFormat="1" x14ac:dyDescent="0.3">
      <c r="B7915" s="613"/>
    </row>
    <row r="7916" spans="2:2" s="575" customFormat="1" x14ac:dyDescent="0.3">
      <c r="B7916" s="613"/>
    </row>
    <row r="7917" spans="2:2" s="575" customFormat="1" x14ac:dyDescent="0.3">
      <c r="B7917" s="613"/>
    </row>
    <row r="7918" spans="2:2" s="575" customFormat="1" x14ac:dyDescent="0.3">
      <c r="B7918" s="613"/>
    </row>
    <row r="7919" spans="2:2" s="575" customFormat="1" x14ac:dyDescent="0.3">
      <c r="B7919" s="613"/>
    </row>
    <row r="7920" spans="2:2" s="575" customFormat="1" x14ac:dyDescent="0.3">
      <c r="B7920" s="613"/>
    </row>
    <row r="7921" spans="2:2" s="575" customFormat="1" x14ac:dyDescent="0.3">
      <c r="B7921" s="613"/>
    </row>
    <row r="7922" spans="2:2" s="575" customFormat="1" x14ac:dyDescent="0.3">
      <c r="B7922" s="613"/>
    </row>
    <row r="7923" spans="2:2" s="575" customFormat="1" x14ac:dyDescent="0.3">
      <c r="B7923" s="613"/>
    </row>
    <row r="7924" spans="2:2" s="575" customFormat="1" x14ac:dyDescent="0.3">
      <c r="B7924" s="613"/>
    </row>
    <row r="7925" spans="2:2" s="575" customFormat="1" x14ac:dyDescent="0.3"/>
    <row r="7926" spans="2:2" s="575" customFormat="1" x14ac:dyDescent="0.3"/>
    <row r="7927" spans="2:2" s="575" customFormat="1" x14ac:dyDescent="0.3"/>
    <row r="7928" spans="2:2" s="575" customFormat="1" x14ac:dyDescent="0.3"/>
    <row r="7929" spans="2:2" s="575" customFormat="1" x14ac:dyDescent="0.3"/>
    <row r="7930" spans="2:2" s="575" customFormat="1" x14ac:dyDescent="0.3"/>
    <row r="7931" spans="2:2" s="575" customFormat="1" x14ac:dyDescent="0.3"/>
    <row r="7932" spans="2:2" s="575" customFormat="1" x14ac:dyDescent="0.3"/>
    <row r="7933" spans="2:2" s="575" customFormat="1" x14ac:dyDescent="0.3"/>
    <row r="7934" spans="2:2" s="575" customFormat="1" x14ac:dyDescent="0.3"/>
    <row r="7935" spans="2:2" s="575" customFormat="1" x14ac:dyDescent="0.3"/>
    <row r="7936" spans="2:2" s="575" customFormat="1" x14ac:dyDescent="0.3"/>
    <row r="7937" spans="2:2" s="575" customFormat="1" x14ac:dyDescent="0.3"/>
    <row r="7938" spans="2:2" s="575" customFormat="1" x14ac:dyDescent="0.3"/>
    <row r="7939" spans="2:2" s="575" customFormat="1" x14ac:dyDescent="0.3"/>
    <row r="7940" spans="2:2" s="575" customFormat="1" x14ac:dyDescent="0.3"/>
    <row r="7941" spans="2:2" s="575" customFormat="1" x14ac:dyDescent="0.3">
      <c r="B7941" s="613"/>
    </row>
    <row r="7942" spans="2:2" s="575" customFormat="1" x14ac:dyDescent="0.3">
      <c r="B7942" s="613"/>
    </row>
    <row r="7943" spans="2:2" s="575" customFormat="1" x14ac:dyDescent="0.3">
      <c r="B7943" s="613"/>
    </row>
    <row r="7944" spans="2:2" s="575" customFormat="1" x14ac:dyDescent="0.3">
      <c r="B7944" s="613"/>
    </row>
    <row r="7945" spans="2:2" s="575" customFormat="1" x14ac:dyDescent="0.3">
      <c r="B7945" s="613"/>
    </row>
    <row r="7946" spans="2:2" s="575" customFormat="1" x14ac:dyDescent="0.3">
      <c r="B7946" s="613"/>
    </row>
    <row r="7947" spans="2:2" s="575" customFormat="1" x14ac:dyDescent="0.3">
      <c r="B7947" s="613"/>
    </row>
    <row r="7948" spans="2:2" s="575" customFormat="1" x14ac:dyDescent="0.3">
      <c r="B7948" s="613"/>
    </row>
    <row r="7949" spans="2:2" s="575" customFormat="1" x14ac:dyDescent="0.3">
      <c r="B7949" s="613"/>
    </row>
    <row r="7950" spans="2:2" s="575" customFormat="1" x14ac:dyDescent="0.3">
      <c r="B7950" s="613"/>
    </row>
    <row r="7951" spans="2:2" s="575" customFormat="1" x14ac:dyDescent="0.3">
      <c r="B7951" s="613"/>
    </row>
    <row r="7952" spans="2:2" s="575" customFormat="1" x14ac:dyDescent="0.3">
      <c r="B7952" s="613"/>
    </row>
    <row r="7953" spans="2:2" s="575" customFormat="1" x14ac:dyDescent="0.3">
      <c r="B7953" s="613"/>
    </row>
    <row r="7954" spans="2:2" s="575" customFormat="1" x14ac:dyDescent="0.3">
      <c r="B7954" s="613"/>
    </row>
    <row r="7955" spans="2:2" s="575" customFormat="1" x14ac:dyDescent="0.3">
      <c r="B7955" s="613"/>
    </row>
    <row r="7956" spans="2:2" s="575" customFormat="1" x14ac:dyDescent="0.3">
      <c r="B7956" s="613"/>
    </row>
    <row r="7957" spans="2:2" s="575" customFormat="1" x14ac:dyDescent="0.3">
      <c r="B7957" s="613"/>
    </row>
    <row r="7958" spans="2:2" s="575" customFormat="1" x14ac:dyDescent="0.3">
      <c r="B7958" s="613"/>
    </row>
    <row r="7959" spans="2:2" s="575" customFormat="1" x14ac:dyDescent="0.3">
      <c r="B7959" s="613"/>
    </row>
    <row r="7960" spans="2:2" s="575" customFormat="1" x14ac:dyDescent="0.3">
      <c r="B7960" s="613"/>
    </row>
    <row r="7961" spans="2:2" s="575" customFormat="1" x14ac:dyDescent="0.3">
      <c r="B7961" s="613"/>
    </row>
    <row r="7962" spans="2:2" s="575" customFormat="1" x14ac:dyDescent="0.3">
      <c r="B7962" s="613"/>
    </row>
    <row r="7963" spans="2:2" s="575" customFormat="1" x14ac:dyDescent="0.3">
      <c r="B7963" s="613"/>
    </row>
    <row r="7964" spans="2:2" s="575" customFormat="1" x14ac:dyDescent="0.3">
      <c r="B7964" s="613"/>
    </row>
    <row r="7965" spans="2:2" s="575" customFormat="1" x14ac:dyDescent="0.3">
      <c r="B7965" s="613"/>
    </row>
    <row r="7966" spans="2:2" s="575" customFormat="1" x14ac:dyDescent="0.3">
      <c r="B7966" s="613"/>
    </row>
    <row r="7967" spans="2:2" s="575" customFormat="1" x14ac:dyDescent="0.3">
      <c r="B7967" s="613"/>
    </row>
    <row r="7968" spans="2:2" s="575" customFormat="1" x14ac:dyDescent="0.3">
      <c r="B7968" s="613"/>
    </row>
    <row r="7969" s="575" customFormat="1" x14ac:dyDescent="0.3"/>
    <row r="7970" s="575" customFormat="1" x14ac:dyDescent="0.3"/>
    <row r="7971" s="575" customFormat="1" x14ac:dyDescent="0.3"/>
    <row r="7972" s="575" customFormat="1" x14ac:dyDescent="0.3"/>
    <row r="7973" s="575" customFormat="1" x14ac:dyDescent="0.3"/>
    <row r="7974" s="575" customFormat="1" x14ac:dyDescent="0.3"/>
    <row r="7975" s="575" customFormat="1" x14ac:dyDescent="0.3"/>
    <row r="7976" s="575" customFormat="1" x14ac:dyDescent="0.3"/>
    <row r="7977" s="575" customFormat="1" x14ac:dyDescent="0.3"/>
    <row r="7978" s="575" customFormat="1" x14ac:dyDescent="0.3"/>
    <row r="7979" s="575" customFormat="1" x14ac:dyDescent="0.3"/>
    <row r="7980" s="575" customFormat="1" x14ac:dyDescent="0.3"/>
    <row r="7981" s="575" customFormat="1" x14ac:dyDescent="0.3"/>
    <row r="7982" s="575" customFormat="1" x14ac:dyDescent="0.3"/>
    <row r="7983" s="575" customFormat="1" x14ac:dyDescent="0.3"/>
    <row r="7984" s="575" customFormat="1" x14ac:dyDescent="0.3"/>
    <row r="7985" s="575" customFormat="1" x14ac:dyDescent="0.3"/>
    <row r="7986" s="575" customFormat="1" x14ac:dyDescent="0.3"/>
    <row r="7987" s="575" customFormat="1" x14ac:dyDescent="0.3"/>
    <row r="7988" s="575" customFormat="1" x14ac:dyDescent="0.3"/>
    <row r="7989" s="575" customFormat="1" x14ac:dyDescent="0.3"/>
    <row r="7990" s="575" customFormat="1" x14ac:dyDescent="0.3"/>
    <row r="7991" s="575" customFormat="1" x14ac:dyDescent="0.3"/>
    <row r="7992" s="575" customFormat="1" x14ac:dyDescent="0.3"/>
    <row r="7993" s="575" customFormat="1" x14ac:dyDescent="0.3"/>
    <row r="7994" s="575" customFormat="1" x14ac:dyDescent="0.3"/>
    <row r="7995" s="575" customFormat="1" x14ac:dyDescent="0.3"/>
    <row r="7996" s="575" customFormat="1" x14ac:dyDescent="0.3"/>
    <row r="7997" s="575" customFormat="1" x14ac:dyDescent="0.3"/>
    <row r="7998" s="575" customFormat="1" x14ac:dyDescent="0.3"/>
    <row r="7999" s="575" customFormat="1" x14ac:dyDescent="0.3"/>
    <row r="8000" s="575" customFormat="1" x14ac:dyDescent="0.3"/>
    <row r="8001" s="575" customFormat="1" x14ac:dyDescent="0.3"/>
    <row r="8002" s="575" customFormat="1" x14ac:dyDescent="0.3"/>
    <row r="8003" s="575" customFormat="1" x14ac:dyDescent="0.3"/>
    <row r="8004" s="575" customFormat="1" x14ac:dyDescent="0.3"/>
    <row r="8005" s="575" customFormat="1" x14ac:dyDescent="0.3"/>
    <row r="8006" s="575" customFormat="1" x14ac:dyDescent="0.3"/>
    <row r="8007" s="575" customFormat="1" x14ac:dyDescent="0.3"/>
    <row r="8008" s="575" customFormat="1" x14ac:dyDescent="0.3"/>
    <row r="8009" s="575" customFormat="1" x14ac:dyDescent="0.3"/>
    <row r="8010" s="575" customFormat="1" x14ac:dyDescent="0.3"/>
    <row r="8011" s="575" customFormat="1" x14ac:dyDescent="0.3"/>
    <row r="8012" s="575" customFormat="1" x14ac:dyDescent="0.3"/>
    <row r="8013" s="575" customFormat="1" x14ac:dyDescent="0.3"/>
    <row r="8014" s="575" customFormat="1" x14ac:dyDescent="0.3"/>
    <row r="8015" s="575" customFormat="1" x14ac:dyDescent="0.3"/>
    <row r="8016" s="575" customFormat="1" x14ac:dyDescent="0.3"/>
    <row r="8017" s="575" customFormat="1" x14ac:dyDescent="0.3"/>
    <row r="8018" s="575" customFormat="1" x14ac:dyDescent="0.3"/>
    <row r="8019" s="575" customFormat="1" x14ac:dyDescent="0.3"/>
    <row r="8020" s="575" customFormat="1" x14ac:dyDescent="0.3"/>
    <row r="8021" s="575" customFormat="1" x14ac:dyDescent="0.3"/>
    <row r="8022" s="575" customFormat="1" x14ac:dyDescent="0.3"/>
    <row r="8023" s="575" customFormat="1" x14ac:dyDescent="0.3"/>
    <row r="8024" s="575" customFormat="1" x14ac:dyDescent="0.3"/>
    <row r="8025" s="575" customFormat="1" x14ac:dyDescent="0.3"/>
    <row r="8026" s="575" customFormat="1" x14ac:dyDescent="0.3"/>
    <row r="8027" s="575" customFormat="1" x14ac:dyDescent="0.3"/>
    <row r="8028" s="575" customFormat="1" x14ac:dyDescent="0.3"/>
    <row r="8029" s="575" customFormat="1" x14ac:dyDescent="0.3"/>
    <row r="8030" s="575" customFormat="1" x14ac:dyDescent="0.3"/>
    <row r="8031" s="575" customFormat="1" x14ac:dyDescent="0.3"/>
    <row r="8032" s="575" customFormat="1" x14ac:dyDescent="0.3"/>
    <row r="8033" s="575" customFormat="1" x14ac:dyDescent="0.3"/>
    <row r="8034" s="575" customFormat="1" x14ac:dyDescent="0.3"/>
    <row r="8035" s="575" customFormat="1" x14ac:dyDescent="0.3"/>
    <row r="8036" s="575" customFormat="1" x14ac:dyDescent="0.3"/>
    <row r="8037" s="575" customFormat="1" x14ac:dyDescent="0.3"/>
    <row r="8038" s="575" customFormat="1" x14ac:dyDescent="0.3"/>
    <row r="8039" s="575" customFormat="1" x14ac:dyDescent="0.3"/>
    <row r="8040" s="575" customFormat="1" x14ac:dyDescent="0.3"/>
    <row r="8041" s="575" customFormat="1" x14ac:dyDescent="0.3"/>
    <row r="8042" s="575" customFormat="1" x14ac:dyDescent="0.3"/>
    <row r="8043" s="575" customFormat="1" x14ac:dyDescent="0.3"/>
    <row r="8044" s="575" customFormat="1" x14ac:dyDescent="0.3"/>
    <row r="8045" s="575" customFormat="1" x14ac:dyDescent="0.3"/>
    <row r="8046" s="575" customFormat="1" x14ac:dyDescent="0.3"/>
    <row r="8047" s="575" customFormat="1" x14ac:dyDescent="0.3"/>
    <row r="8048" s="575" customFormat="1" x14ac:dyDescent="0.3"/>
    <row r="8049" s="575" customFormat="1" x14ac:dyDescent="0.3"/>
    <row r="8050" s="575" customFormat="1" x14ac:dyDescent="0.3"/>
    <row r="8051" s="575" customFormat="1" x14ac:dyDescent="0.3"/>
    <row r="8052" s="575" customFormat="1" x14ac:dyDescent="0.3"/>
    <row r="8053" s="575" customFormat="1" x14ac:dyDescent="0.3"/>
    <row r="8054" s="575" customFormat="1" x14ac:dyDescent="0.3"/>
    <row r="8055" s="575" customFormat="1" x14ac:dyDescent="0.3"/>
    <row r="8056" s="575" customFormat="1" x14ac:dyDescent="0.3"/>
    <row r="8057" s="575" customFormat="1" x14ac:dyDescent="0.3"/>
    <row r="8058" s="575" customFormat="1" x14ac:dyDescent="0.3"/>
    <row r="8059" s="575" customFormat="1" x14ac:dyDescent="0.3"/>
    <row r="8060" s="575" customFormat="1" x14ac:dyDescent="0.3"/>
    <row r="8061" s="575" customFormat="1" x14ac:dyDescent="0.3"/>
    <row r="8062" s="575" customFormat="1" x14ac:dyDescent="0.3"/>
    <row r="8063" s="575" customFormat="1" x14ac:dyDescent="0.3"/>
    <row r="8064" s="575" customFormat="1" x14ac:dyDescent="0.3"/>
    <row r="8065" s="575" customFormat="1" x14ac:dyDescent="0.3"/>
    <row r="8066" s="575" customFormat="1" x14ac:dyDescent="0.3"/>
    <row r="8067" s="575" customFormat="1" x14ac:dyDescent="0.3"/>
    <row r="8068" s="575" customFormat="1" x14ac:dyDescent="0.3"/>
    <row r="8069" s="575" customFormat="1" x14ac:dyDescent="0.3"/>
    <row r="8070" s="575" customFormat="1" x14ac:dyDescent="0.3"/>
    <row r="8071" s="575" customFormat="1" x14ac:dyDescent="0.3"/>
    <row r="8072" s="575" customFormat="1" x14ac:dyDescent="0.3"/>
    <row r="8073" s="575" customFormat="1" x14ac:dyDescent="0.3"/>
    <row r="8074" s="575" customFormat="1" x14ac:dyDescent="0.3"/>
    <row r="8075" s="575" customFormat="1" x14ac:dyDescent="0.3"/>
    <row r="8076" s="575" customFormat="1" x14ac:dyDescent="0.3"/>
    <row r="8077" s="575" customFormat="1" x14ac:dyDescent="0.3"/>
    <row r="8078" s="575" customFormat="1" x14ac:dyDescent="0.3"/>
    <row r="8079" s="575" customFormat="1" x14ac:dyDescent="0.3"/>
    <row r="8080" s="575" customFormat="1" x14ac:dyDescent="0.3"/>
    <row r="8081" s="575" customFormat="1" x14ac:dyDescent="0.3"/>
    <row r="8082" s="575" customFormat="1" x14ac:dyDescent="0.3"/>
    <row r="8083" s="575" customFormat="1" x14ac:dyDescent="0.3"/>
    <row r="8084" s="575" customFormat="1" x14ac:dyDescent="0.3"/>
    <row r="8085" s="575" customFormat="1" x14ac:dyDescent="0.3"/>
    <row r="8086" s="575" customFormat="1" x14ac:dyDescent="0.3"/>
    <row r="8087" s="575" customFormat="1" x14ac:dyDescent="0.3"/>
    <row r="8088" s="575" customFormat="1" x14ac:dyDescent="0.3"/>
    <row r="8089" s="575" customFormat="1" x14ac:dyDescent="0.3"/>
    <row r="8090" s="575" customFormat="1" x14ac:dyDescent="0.3"/>
    <row r="8091" s="575" customFormat="1" x14ac:dyDescent="0.3"/>
    <row r="8092" s="575" customFormat="1" x14ac:dyDescent="0.3"/>
    <row r="8093" s="575" customFormat="1" x14ac:dyDescent="0.3"/>
    <row r="8094" s="575" customFormat="1" x14ac:dyDescent="0.3"/>
    <row r="8095" s="575" customFormat="1" x14ac:dyDescent="0.3"/>
    <row r="8096" s="575" customFormat="1" x14ac:dyDescent="0.3"/>
    <row r="8097" s="575" customFormat="1" x14ac:dyDescent="0.3"/>
    <row r="8098" s="575" customFormat="1" x14ac:dyDescent="0.3"/>
    <row r="8099" s="575" customFormat="1" x14ac:dyDescent="0.3"/>
    <row r="8100" s="575" customFormat="1" x14ac:dyDescent="0.3"/>
    <row r="8101" s="575" customFormat="1" x14ac:dyDescent="0.3"/>
    <row r="8102" s="575" customFormat="1" x14ac:dyDescent="0.3"/>
    <row r="8103" s="575" customFormat="1" x14ac:dyDescent="0.3"/>
    <row r="8104" s="575" customFormat="1" x14ac:dyDescent="0.3"/>
    <row r="8105" s="575" customFormat="1" x14ac:dyDescent="0.3"/>
    <row r="8106" s="575" customFormat="1" x14ac:dyDescent="0.3"/>
    <row r="8107" s="575" customFormat="1" x14ac:dyDescent="0.3"/>
    <row r="8108" s="575" customFormat="1" x14ac:dyDescent="0.3"/>
    <row r="8109" s="575" customFormat="1" x14ac:dyDescent="0.3"/>
    <row r="8110" s="575" customFormat="1" x14ac:dyDescent="0.3"/>
    <row r="8111" s="575" customFormat="1" x14ac:dyDescent="0.3"/>
    <row r="8112" s="575" customFormat="1" x14ac:dyDescent="0.3"/>
    <row r="8113" s="575" customFormat="1" x14ac:dyDescent="0.3"/>
    <row r="8114" s="575" customFormat="1" x14ac:dyDescent="0.3"/>
    <row r="8115" s="575" customFormat="1" x14ac:dyDescent="0.3"/>
    <row r="8116" s="575" customFormat="1" x14ac:dyDescent="0.3"/>
    <row r="8117" s="575" customFormat="1" x14ac:dyDescent="0.3"/>
    <row r="8118" s="575" customFormat="1" x14ac:dyDescent="0.3"/>
    <row r="8119" s="575" customFormat="1" x14ac:dyDescent="0.3"/>
    <row r="8120" s="575" customFormat="1" x14ac:dyDescent="0.3"/>
    <row r="8121" s="575" customFormat="1" x14ac:dyDescent="0.3"/>
    <row r="8122" s="575" customFormat="1" x14ac:dyDescent="0.3"/>
    <row r="8123" s="575" customFormat="1" x14ac:dyDescent="0.3"/>
    <row r="8124" s="575" customFormat="1" x14ac:dyDescent="0.3"/>
    <row r="8125" s="575" customFormat="1" x14ac:dyDescent="0.3"/>
    <row r="8126" s="575" customFormat="1" x14ac:dyDescent="0.3"/>
    <row r="8127" s="575" customFormat="1" x14ac:dyDescent="0.3"/>
    <row r="8128" s="575" customFormat="1" x14ac:dyDescent="0.3"/>
    <row r="8129" s="575" customFormat="1" x14ac:dyDescent="0.3"/>
    <row r="8130" s="575" customFormat="1" x14ac:dyDescent="0.3"/>
    <row r="8131" s="575" customFormat="1" x14ac:dyDescent="0.3"/>
    <row r="8132" s="575" customFormat="1" x14ac:dyDescent="0.3"/>
    <row r="8133" s="575" customFormat="1" x14ac:dyDescent="0.3"/>
    <row r="8134" s="575" customFormat="1" x14ac:dyDescent="0.3"/>
    <row r="8135" s="575" customFormat="1" x14ac:dyDescent="0.3"/>
    <row r="8136" s="575" customFormat="1" x14ac:dyDescent="0.3"/>
    <row r="8137" s="575" customFormat="1" x14ac:dyDescent="0.3"/>
    <row r="8138" s="575" customFormat="1" x14ac:dyDescent="0.3"/>
    <row r="8139" s="575" customFormat="1" x14ac:dyDescent="0.3"/>
    <row r="8140" s="575" customFormat="1" x14ac:dyDescent="0.3"/>
    <row r="8141" s="575" customFormat="1" x14ac:dyDescent="0.3"/>
    <row r="8142" s="575" customFormat="1" x14ac:dyDescent="0.3"/>
    <row r="8143" s="575" customFormat="1" x14ac:dyDescent="0.3"/>
    <row r="8144" s="575" customFormat="1" x14ac:dyDescent="0.3"/>
    <row r="8145" s="575" customFormat="1" x14ac:dyDescent="0.3"/>
    <row r="8146" s="575" customFormat="1" x14ac:dyDescent="0.3"/>
    <row r="8147" s="575" customFormat="1" x14ac:dyDescent="0.3"/>
    <row r="8148" s="575" customFormat="1" x14ac:dyDescent="0.3"/>
    <row r="8149" s="575" customFormat="1" x14ac:dyDescent="0.3"/>
    <row r="8150" s="575" customFormat="1" x14ac:dyDescent="0.3"/>
    <row r="8151" s="575" customFormat="1" x14ac:dyDescent="0.3"/>
    <row r="8152" s="575" customFormat="1" x14ac:dyDescent="0.3"/>
    <row r="8153" s="575" customFormat="1" x14ac:dyDescent="0.3"/>
    <row r="8154" s="575" customFormat="1" x14ac:dyDescent="0.3"/>
    <row r="8155" s="575" customFormat="1" x14ac:dyDescent="0.3"/>
    <row r="8156" s="575" customFormat="1" x14ac:dyDescent="0.3"/>
    <row r="8157" s="575" customFormat="1" x14ac:dyDescent="0.3"/>
    <row r="8158" s="575" customFormat="1" x14ac:dyDescent="0.3"/>
    <row r="8159" s="575" customFormat="1" x14ac:dyDescent="0.3"/>
    <row r="8160" s="575" customFormat="1" x14ac:dyDescent="0.3"/>
    <row r="8161" s="575" customFormat="1" x14ac:dyDescent="0.3"/>
    <row r="8162" s="575" customFormat="1" x14ac:dyDescent="0.3"/>
    <row r="8163" s="575" customFormat="1" x14ac:dyDescent="0.3"/>
    <row r="8164" s="575" customFormat="1" x14ac:dyDescent="0.3"/>
    <row r="8165" s="575" customFormat="1" x14ac:dyDescent="0.3"/>
    <row r="8166" s="575" customFormat="1" x14ac:dyDescent="0.3"/>
    <row r="8167" s="575" customFormat="1" x14ac:dyDescent="0.3"/>
    <row r="8168" s="575" customFormat="1" x14ac:dyDescent="0.3"/>
    <row r="8169" s="575" customFormat="1" x14ac:dyDescent="0.3"/>
    <row r="8170" s="575" customFormat="1" x14ac:dyDescent="0.3"/>
    <row r="8171" s="575" customFormat="1" x14ac:dyDescent="0.3"/>
    <row r="8172" s="575" customFormat="1" x14ac:dyDescent="0.3"/>
    <row r="8173" s="575" customFormat="1" x14ac:dyDescent="0.3"/>
    <row r="8174" s="575" customFormat="1" x14ac:dyDescent="0.3"/>
    <row r="8175" s="575" customFormat="1" x14ac:dyDescent="0.3"/>
    <row r="8176" s="575" customFormat="1" x14ac:dyDescent="0.3"/>
    <row r="8177" s="575" customFormat="1" x14ac:dyDescent="0.3"/>
    <row r="8178" s="575" customFormat="1" x14ac:dyDescent="0.3"/>
    <row r="8179" s="575" customFormat="1" x14ac:dyDescent="0.3"/>
    <row r="8180" s="575" customFormat="1" x14ac:dyDescent="0.3"/>
    <row r="8181" s="575" customFormat="1" x14ac:dyDescent="0.3"/>
    <row r="8182" s="575" customFormat="1" x14ac:dyDescent="0.3"/>
    <row r="8183" s="575" customFormat="1" x14ac:dyDescent="0.3"/>
    <row r="8184" s="575" customFormat="1" x14ac:dyDescent="0.3"/>
    <row r="8185" s="575" customFormat="1" x14ac:dyDescent="0.3"/>
    <row r="8186" s="575" customFormat="1" x14ac:dyDescent="0.3"/>
    <row r="8187" s="575" customFormat="1" x14ac:dyDescent="0.3"/>
    <row r="8188" s="575" customFormat="1" x14ac:dyDescent="0.3"/>
    <row r="8189" s="575" customFormat="1" x14ac:dyDescent="0.3"/>
    <row r="8190" s="575" customFormat="1" x14ac:dyDescent="0.3"/>
    <row r="8191" s="575" customFormat="1" x14ac:dyDescent="0.3"/>
    <row r="8192" s="575" customFormat="1" x14ac:dyDescent="0.3"/>
    <row r="8193" s="575" customFormat="1" x14ac:dyDescent="0.3"/>
    <row r="8194" s="575" customFormat="1" x14ac:dyDescent="0.3"/>
    <row r="8195" s="575" customFormat="1" x14ac:dyDescent="0.3"/>
    <row r="8196" s="575" customFormat="1" x14ac:dyDescent="0.3"/>
    <row r="8197" s="575" customFormat="1" x14ac:dyDescent="0.3"/>
    <row r="8198" s="575" customFormat="1" x14ac:dyDescent="0.3"/>
    <row r="8199" s="575" customFormat="1" x14ac:dyDescent="0.3"/>
    <row r="8200" s="575" customFormat="1" x14ac:dyDescent="0.3"/>
    <row r="8201" s="575" customFormat="1" x14ac:dyDescent="0.3"/>
    <row r="8202" s="575" customFormat="1" x14ac:dyDescent="0.3"/>
    <row r="8203" s="575" customFormat="1" x14ac:dyDescent="0.3"/>
    <row r="8204" s="575" customFormat="1" x14ac:dyDescent="0.3"/>
    <row r="8205" s="575" customFormat="1" x14ac:dyDescent="0.3"/>
    <row r="8206" s="575" customFormat="1" x14ac:dyDescent="0.3"/>
    <row r="8207" s="575" customFormat="1" x14ac:dyDescent="0.3"/>
    <row r="8208" s="575" customFormat="1" x14ac:dyDescent="0.3"/>
    <row r="8209" s="575" customFormat="1" x14ac:dyDescent="0.3"/>
    <row r="8210" s="575" customFormat="1" x14ac:dyDescent="0.3"/>
    <row r="8211" s="575" customFormat="1" x14ac:dyDescent="0.3"/>
    <row r="8212" s="575" customFormat="1" x14ac:dyDescent="0.3"/>
    <row r="8213" s="575" customFormat="1" x14ac:dyDescent="0.3"/>
    <row r="8214" s="575" customFormat="1" x14ac:dyDescent="0.3"/>
    <row r="8215" s="575" customFormat="1" x14ac:dyDescent="0.3"/>
    <row r="8216" s="575" customFormat="1" x14ac:dyDescent="0.3"/>
    <row r="8217" s="575" customFormat="1" x14ac:dyDescent="0.3"/>
    <row r="8218" s="575" customFormat="1" x14ac:dyDescent="0.3"/>
    <row r="8219" s="575" customFormat="1" x14ac:dyDescent="0.3"/>
    <row r="8220" s="575" customFormat="1" x14ac:dyDescent="0.3"/>
    <row r="8221" s="575" customFormat="1" x14ac:dyDescent="0.3"/>
    <row r="8222" s="575" customFormat="1" x14ac:dyDescent="0.3"/>
    <row r="8223" s="575" customFormat="1" x14ac:dyDescent="0.3"/>
    <row r="8224" s="575" customFormat="1" x14ac:dyDescent="0.3"/>
    <row r="8225" s="575" customFormat="1" x14ac:dyDescent="0.3"/>
    <row r="8226" s="575" customFormat="1" x14ac:dyDescent="0.3"/>
    <row r="8227" s="575" customFormat="1" x14ac:dyDescent="0.3"/>
    <row r="8228" s="575" customFormat="1" x14ac:dyDescent="0.3"/>
    <row r="8229" s="575" customFormat="1" x14ac:dyDescent="0.3"/>
    <row r="8230" s="575" customFormat="1" x14ac:dyDescent="0.3"/>
    <row r="8231" s="575" customFormat="1" x14ac:dyDescent="0.3"/>
    <row r="8232" s="575" customFormat="1" x14ac:dyDescent="0.3"/>
    <row r="8233" s="575" customFormat="1" x14ac:dyDescent="0.3"/>
    <row r="8234" s="575" customFormat="1" x14ac:dyDescent="0.3"/>
    <row r="8235" s="575" customFormat="1" x14ac:dyDescent="0.3"/>
    <row r="8236" s="575" customFormat="1" x14ac:dyDescent="0.3"/>
    <row r="8237" s="575" customFormat="1" x14ac:dyDescent="0.3"/>
    <row r="8238" s="575" customFormat="1" x14ac:dyDescent="0.3"/>
    <row r="8239" s="575" customFormat="1" x14ac:dyDescent="0.3"/>
    <row r="8240" s="575" customFormat="1" x14ac:dyDescent="0.3"/>
    <row r="8241" s="575" customFormat="1" x14ac:dyDescent="0.3"/>
    <row r="8242" s="575" customFormat="1" x14ac:dyDescent="0.3"/>
    <row r="8243" s="575" customFormat="1" x14ac:dyDescent="0.3"/>
    <row r="8244" s="575" customFormat="1" x14ac:dyDescent="0.3"/>
    <row r="8245" s="575" customFormat="1" x14ac:dyDescent="0.3"/>
    <row r="8246" s="575" customFormat="1" x14ac:dyDescent="0.3"/>
    <row r="8247" s="575" customFormat="1" x14ac:dyDescent="0.3"/>
    <row r="8248" s="575" customFormat="1" x14ac:dyDescent="0.3"/>
    <row r="8249" s="575" customFormat="1" x14ac:dyDescent="0.3"/>
    <row r="8250" s="575" customFormat="1" x14ac:dyDescent="0.3"/>
    <row r="8251" s="575" customFormat="1" x14ac:dyDescent="0.3"/>
    <row r="8252" s="575" customFormat="1" x14ac:dyDescent="0.3"/>
    <row r="8253" s="575" customFormat="1" x14ac:dyDescent="0.3"/>
    <row r="8254" s="575" customFormat="1" x14ac:dyDescent="0.3"/>
    <row r="8255" s="575" customFormat="1" x14ac:dyDescent="0.3"/>
    <row r="8256" s="575" customFormat="1" x14ac:dyDescent="0.3"/>
    <row r="8257" s="575" customFormat="1" x14ac:dyDescent="0.3"/>
    <row r="8258" s="575" customFormat="1" x14ac:dyDescent="0.3"/>
    <row r="8259" s="575" customFormat="1" x14ac:dyDescent="0.3"/>
    <row r="8260" s="575" customFormat="1" x14ac:dyDescent="0.3"/>
    <row r="8261" s="575" customFormat="1" x14ac:dyDescent="0.3"/>
    <row r="8262" s="575" customFormat="1" x14ac:dyDescent="0.3"/>
    <row r="8263" s="575" customFormat="1" x14ac:dyDescent="0.3"/>
    <row r="8264" s="575" customFormat="1" x14ac:dyDescent="0.3"/>
    <row r="8265" s="575" customFormat="1" x14ac:dyDescent="0.3"/>
    <row r="8266" s="575" customFormat="1" x14ac:dyDescent="0.3"/>
    <row r="8267" s="575" customFormat="1" x14ac:dyDescent="0.3"/>
    <row r="8268" s="575" customFormat="1" x14ac:dyDescent="0.3"/>
    <row r="8269" s="575" customFormat="1" x14ac:dyDescent="0.3"/>
    <row r="8270" s="575" customFormat="1" x14ac:dyDescent="0.3"/>
    <row r="8271" s="575" customFormat="1" x14ac:dyDescent="0.3"/>
    <row r="8272" s="575" customFormat="1" x14ac:dyDescent="0.3"/>
    <row r="8273" s="575" customFormat="1" x14ac:dyDescent="0.3"/>
    <row r="8274" s="575" customFormat="1" x14ac:dyDescent="0.3"/>
    <row r="8275" s="575" customFormat="1" x14ac:dyDescent="0.3"/>
    <row r="8276" s="575" customFormat="1" x14ac:dyDescent="0.3"/>
    <row r="8277" s="575" customFormat="1" x14ac:dyDescent="0.3"/>
    <row r="8278" s="575" customFormat="1" x14ac:dyDescent="0.3"/>
    <row r="8279" s="575" customFormat="1" x14ac:dyDescent="0.3"/>
    <row r="8280" s="575" customFormat="1" x14ac:dyDescent="0.3"/>
    <row r="8281" s="575" customFormat="1" x14ac:dyDescent="0.3"/>
    <row r="8282" s="575" customFormat="1" x14ac:dyDescent="0.3"/>
    <row r="8283" s="575" customFormat="1" x14ac:dyDescent="0.3"/>
    <row r="8284" s="575" customFormat="1" x14ac:dyDescent="0.3"/>
    <row r="8285" s="575" customFormat="1" x14ac:dyDescent="0.3"/>
    <row r="8286" s="575" customFormat="1" x14ac:dyDescent="0.3"/>
    <row r="8287" s="575" customFormat="1" x14ac:dyDescent="0.3"/>
    <row r="8288" s="575" customFormat="1" x14ac:dyDescent="0.3"/>
    <row r="8289" s="575" customFormat="1" x14ac:dyDescent="0.3"/>
    <row r="8290" s="575" customFormat="1" x14ac:dyDescent="0.3"/>
    <row r="8291" s="575" customFormat="1" x14ac:dyDescent="0.3"/>
    <row r="8292" s="575" customFormat="1" x14ac:dyDescent="0.3"/>
    <row r="8293" s="575" customFormat="1" x14ac:dyDescent="0.3"/>
    <row r="8294" s="575" customFormat="1" x14ac:dyDescent="0.3"/>
    <row r="8295" s="575" customFormat="1" x14ac:dyDescent="0.3"/>
    <row r="8296" s="575" customFormat="1" x14ac:dyDescent="0.3"/>
    <row r="8297" s="575" customFormat="1" x14ac:dyDescent="0.3"/>
    <row r="8298" s="575" customFormat="1" x14ac:dyDescent="0.3"/>
    <row r="8299" s="575" customFormat="1" x14ac:dyDescent="0.3"/>
    <row r="8300" s="575" customFormat="1" x14ac:dyDescent="0.3"/>
    <row r="8301" s="575" customFormat="1" x14ac:dyDescent="0.3"/>
    <row r="8302" s="575" customFormat="1" x14ac:dyDescent="0.3"/>
    <row r="8303" s="575" customFormat="1" x14ac:dyDescent="0.3"/>
    <row r="8304" s="575" customFormat="1" x14ac:dyDescent="0.3"/>
    <row r="8305" s="575" customFormat="1" x14ac:dyDescent="0.3"/>
    <row r="8306" s="575" customFormat="1" x14ac:dyDescent="0.3"/>
    <row r="8307" s="575" customFormat="1" x14ac:dyDescent="0.3"/>
    <row r="8308" s="575" customFormat="1" x14ac:dyDescent="0.3"/>
    <row r="8309" s="575" customFormat="1" x14ac:dyDescent="0.3"/>
    <row r="8310" s="575" customFormat="1" x14ac:dyDescent="0.3"/>
    <row r="8311" s="575" customFormat="1" x14ac:dyDescent="0.3"/>
    <row r="8312" s="575" customFormat="1" x14ac:dyDescent="0.3"/>
    <row r="8313" s="575" customFormat="1" x14ac:dyDescent="0.3"/>
    <row r="8314" s="575" customFormat="1" x14ac:dyDescent="0.3"/>
    <row r="8315" s="575" customFormat="1" x14ac:dyDescent="0.3"/>
    <row r="8316" s="575" customFormat="1" x14ac:dyDescent="0.3"/>
    <row r="8317" s="575" customFormat="1" x14ac:dyDescent="0.3"/>
    <row r="8318" s="575" customFormat="1" x14ac:dyDescent="0.3"/>
    <row r="8319" s="575" customFormat="1" x14ac:dyDescent="0.3"/>
    <row r="8320" s="575" customFormat="1" x14ac:dyDescent="0.3"/>
    <row r="8321" s="575" customFormat="1" x14ac:dyDescent="0.3"/>
    <row r="8322" s="575" customFormat="1" x14ac:dyDescent="0.3"/>
    <row r="8323" s="575" customFormat="1" x14ac:dyDescent="0.3"/>
    <row r="8324" s="575" customFormat="1" x14ac:dyDescent="0.3"/>
    <row r="8325" s="575" customFormat="1" x14ac:dyDescent="0.3"/>
    <row r="8326" s="575" customFormat="1" x14ac:dyDescent="0.3"/>
    <row r="8327" s="575" customFormat="1" x14ac:dyDescent="0.3"/>
    <row r="8328" s="575" customFormat="1" x14ac:dyDescent="0.3"/>
    <row r="8329" s="575" customFormat="1" x14ac:dyDescent="0.3"/>
    <row r="8330" s="575" customFormat="1" x14ac:dyDescent="0.3"/>
    <row r="8331" s="575" customFormat="1" x14ac:dyDescent="0.3"/>
    <row r="8332" s="575" customFormat="1" x14ac:dyDescent="0.3"/>
    <row r="8333" s="575" customFormat="1" x14ac:dyDescent="0.3"/>
    <row r="8334" s="575" customFormat="1" x14ac:dyDescent="0.3"/>
    <row r="8335" s="575" customFormat="1" x14ac:dyDescent="0.3"/>
    <row r="8336" s="575" customFormat="1" x14ac:dyDescent="0.3"/>
    <row r="8337" s="575" customFormat="1" x14ac:dyDescent="0.3"/>
    <row r="8338" s="575" customFormat="1" x14ac:dyDescent="0.3"/>
    <row r="8339" s="575" customFormat="1" x14ac:dyDescent="0.3"/>
    <row r="8340" s="575" customFormat="1" x14ac:dyDescent="0.3"/>
    <row r="8341" s="575" customFormat="1" x14ac:dyDescent="0.3"/>
    <row r="8342" s="575" customFormat="1" x14ac:dyDescent="0.3"/>
    <row r="8343" s="575" customFormat="1" x14ac:dyDescent="0.3"/>
    <row r="8344" s="575" customFormat="1" x14ac:dyDescent="0.3"/>
    <row r="8345" s="575" customFormat="1" x14ac:dyDescent="0.3"/>
    <row r="8346" s="575" customFormat="1" x14ac:dyDescent="0.3"/>
    <row r="8347" s="575" customFormat="1" x14ac:dyDescent="0.3"/>
    <row r="8348" s="575" customFormat="1" x14ac:dyDescent="0.3"/>
    <row r="8349" s="575" customFormat="1" x14ac:dyDescent="0.3"/>
    <row r="8350" s="575" customFormat="1" x14ac:dyDescent="0.3"/>
    <row r="8351" s="575" customFormat="1" x14ac:dyDescent="0.3"/>
    <row r="8352" s="575" customFormat="1" x14ac:dyDescent="0.3"/>
    <row r="8353" s="575" customFormat="1" x14ac:dyDescent="0.3"/>
    <row r="8354" s="575" customFormat="1" x14ac:dyDescent="0.3"/>
    <row r="8355" s="575" customFormat="1" x14ac:dyDescent="0.3"/>
    <row r="8356" s="575" customFormat="1" x14ac:dyDescent="0.3"/>
    <row r="8357" s="575" customFormat="1" x14ac:dyDescent="0.3"/>
    <row r="8358" s="575" customFormat="1" x14ac:dyDescent="0.3"/>
    <row r="8359" s="575" customFormat="1" x14ac:dyDescent="0.3"/>
    <row r="8360" s="575" customFormat="1" x14ac:dyDescent="0.3"/>
    <row r="8361" s="575" customFormat="1" x14ac:dyDescent="0.3"/>
    <row r="8362" s="575" customFormat="1" x14ac:dyDescent="0.3"/>
    <row r="8363" s="575" customFormat="1" x14ac:dyDescent="0.3"/>
    <row r="8364" s="575" customFormat="1" x14ac:dyDescent="0.3"/>
    <row r="8365" s="575" customFormat="1" x14ac:dyDescent="0.3"/>
    <row r="8366" s="575" customFormat="1" x14ac:dyDescent="0.3"/>
    <row r="8367" s="575" customFormat="1" x14ac:dyDescent="0.3"/>
    <row r="8368" s="575" customFormat="1" x14ac:dyDescent="0.3"/>
    <row r="8369" s="575" customFormat="1" x14ac:dyDescent="0.3"/>
    <row r="8370" s="575" customFormat="1" x14ac:dyDescent="0.3"/>
    <row r="8371" s="575" customFormat="1" x14ac:dyDescent="0.3"/>
    <row r="8372" s="575" customFormat="1" x14ac:dyDescent="0.3"/>
    <row r="8373" s="575" customFormat="1" x14ac:dyDescent="0.3"/>
    <row r="8374" s="575" customFormat="1" x14ac:dyDescent="0.3"/>
    <row r="8375" s="575" customFormat="1" x14ac:dyDescent="0.3"/>
    <row r="8376" s="575" customFormat="1" x14ac:dyDescent="0.3"/>
    <row r="8377" s="575" customFormat="1" x14ac:dyDescent="0.3"/>
    <row r="8378" s="575" customFormat="1" x14ac:dyDescent="0.3"/>
    <row r="8379" s="575" customFormat="1" x14ac:dyDescent="0.3"/>
    <row r="8380" s="575" customFormat="1" x14ac:dyDescent="0.3"/>
    <row r="8381" s="575" customFormat="1" x14ac:dyDescent="0.3"/>
    <row r="8382" s="575" customFormat="1" x14ac:dyDescent="0.3"/>
    <row r="8383" s="575" customFormat="1" x14ac:dyDescent="0.3"/>
    <row r="8384" s="575" customFormat="1" x14ac:dyDescent="0.3"/>
    <row r="8385" s="575" customFormat="1" x14ac:dyDescent="0.3"/>
    <row r="8386" s="575" customFormat="1" x14ac:dyDescent="0.3"/>
    <row r="8387" s="575" customFormat="1" x14ac:dyDescent="0.3"/>
    <row r="8388" s="575" customFormat="1" x14ac:dyDescent="0.3"/>
    <row r="8389" s="575" customFormat="1" x14ac:dyDescent="0.3"/>
    <row r="8390" s="575" customFormat="1" x14ac:dyDescent="0.3"/>
    <row r="8391" s="575" customFormat="1" x14ac:dyDescent="0.3"/>
    <row r="8392" s="575" customFormat="1" x14ac:dyDescent="0.3"/>
    <row r="8393" s="575" customFormat="1" x14ac:dyDescent="0.3"/>
    <row r="8394" s="575" customFormat="1" x14ac:dyDescent="0.3"/>
    <row r="8395" s="575" customFormat="1" x14ac:dyDescent="0.3"/>
    <row r="8396" s="575" customFormat="1" x14ac:dyDescent="0.3"/>
    <row r="8397" s="575" customFormat="1" x14ac:dyDescent="0.3"/>
    <row r="8398" s="575" customFormat="1" x14ac:dyDescent="0.3"/>
    <row r="8399" s="575" customFormat="1" x14ac:dyDescent="0.3"/>
    <row r="8400" s="575" customFormat="1" x14ac:dyDescent="0.3"/>
    <row r="8401" s="575" customFormat="1" x14ac:dyDescent="0.3"/>
    <row r="8402" s="575" customFormat="1" x14ac:dyDescent="0.3"/>
    <row r="8403" s="575" customFormat="1" x14ac:dyDescent="0.3"/>
    <row r="8404" s="575" customFormat="1" x14ac:dyDescent="0.3"/>
    <row r="8405" s="575" customFormat="1" x14ac:dyDescent="0.3"/>
    <row r="8406" s="575" customFormat="1" x14ac:dyDescent="0.3"/>
    <row r="8407" s="575" customFormat="1" x14ac:dyDescent="0.3"/>
    <row r="8408" s="575" customFormat="1" x14ac:dyDescent="0.3"/>
    <row r="8409" s="575" customFormat="1" x14ac:dyDescent="0.3"/>
    <row r="8410" s="575" customFormat="1" x14ac:dyDescent="0.3"/>
    <row r="8411" s="575" customFormat="1" x14ac:dyDescent="0.3"/>
    <row r="8412" s="575" customFormat="1" x14ac:dyDescent="0.3"/>
    <row r="8413" s="575" customFormat="1" x14ac:dyDescent="0.3"/>
    <row r="8414" s="575" customFormat="1" x14ac:dyDescent="0.3"/>
    <row r="8415" s="575" customFormat="1" x14ac:dyDescent="0.3"/>
    <row r="8416" s="575" customFormat="1" x14ac:dyDescent="0.3"/>
    <row r="8417" s="575" customFormat="1" x14ac:dyDescent="0.3"/>
    <row r="8418" s="575" customFormat="1" x14ac:dyDescent="0.3"/>
    <row r="8419" s="575" customFormat="1" x14ac:dyDescent="0.3"/>
    <row r="8420" s="575" customFormat="1" x14ac:dyDescent="0.3"/>
    <row r="8421" s="575" customFormat="1" x14ac:dyDescent="0.3"/>
    <row r="8422" s="575" customFormat="1" x14ac:dyDescent="0.3"/>
    <row r="8423" s="575" customFormat="1" x14ac:dyDescent="0.3"/>
    <row r="8424" s="575" customFormat="1" x14ac:dyDescent="0.3"/>
    <row r="8425" s="575" customFormat="1" x14ac:dyDescent="0.3"/>
    <row r="8426" s="575" customFormat="1" x14ac:dyDescent="0.3"/>
    <row r="8427" s="575" customFormat="1" x14ac:dyDescent="0.3"/>
    <row r="8428" s="575" customFormat="1" x14ac:dyDescent="0.3"/>
    <row r="8429" s="575" customFormat="1" x14ac:dyDescent="0.3"/>
    <row r="8430" s="575" customFormat="1" x14ac:dyDescent="0.3"/>
    <row r="8431" s="575" customFormat="1" x14ac:dyDescent="0.3"/>
    <row r="8432" s="575" customFormat="1" x14ac:dyDescent="0.3"/>
    <row r="8433" s="575" customFormat="1" x14ac:dyDescent="0.3"/>
    <row r="8434" s="575" customFormat="1" x14ac:dyDescent="0.3"/>
    <row r="8435" s="575" customFormat="1" x14ac:dyDescent="0.3"/>
    <row r="8436" s="575" customFormat="1" x14ac:dyDescent="0.3"/>
    <row r="8437" s="575" customFormat="1" x14ac:dyDescent="0.3"/>
    <row r="8438" s="575" customFormat="1" x14ac:dyDescent="0.3"/>
    <row r="8439" s="575" customFormat="1" x14ac:dyDescent="0.3"/>
    <row r="8440" s="575" customFormat="1" x14ac:dyDescent="0.3"/>
    <row r="8441" s="575" customFormat="1" x14ac:dyDescent="0.3"/>
    <row r="8442" s="575" customFormat="1" x14ac:dyDescent="0.3"/>
    <row r="8443" s="575" customFormat="1" x14ac:dyDescent="0.3"/>
    <row r="8444" s="575" customFormat="1" x14ac:dyDescent="0.3"/>
    <row r="8445" s="575" customFormat="1" x14ac:dyDescent="0.3"/>
    <row r="8446" s="575" customFormat="1" x14ac:dyDescent="0.3"/>
    <row r="8447" s="575" customFormat="1" x14ac:dyDescent="0.3"/>
    <row r="8448" s="575" customFormat="1" x14ac:dyDescent="0.3"/>
    <row r="8449" s="575" customFormat="1" x14ac:dyDescent="0.3"/>
    <row r="8450" s="575" customFormat="1" x14ac:dyDescent="0.3"/>
    <row r="8451" s="575" customFormat="1" x14ac:dyDescent="0.3"/>
    <row r="8452" s="575" customFormat="1" x14ac:dyDescent="0.3"/>
    <row r="8453" s="575" customFormat="1" x14ac:dyDescent="0.3"/>
    <row r="8454" s="575" customFormat="1" x14ac:dyDescent="0.3"/>
    <row r="8455" s="575" customFormat="1" x14ac:dyDescent="0.3"/>
    <row r="8456" s="575" customFormat="1" x14ac:dyDescent="0.3"/>
    <row r="8457" s="575" customFormat="1" x14ac:dyDescent="0.3"/>
    <row r="8458" s="575" customFormat="1" x14ac:dyDescent="0.3"/>
    <row r="8459" s="575" customFormat="1" x14ac:dyDescent="0.3"/>
    <row r="8460" s="575" customFormat="1" x14ac:dyDescent="0.3"/>
    <row r="8461" s="575" customFormat="1" x14ac:dyDescent="0.3"/>
    <row r="8462" s="575" customFormat="1" x14ac:dyDescent="0.3"/>
    <row r="8463" s="575" customFormat="1" x14ac:dyDescent="0.3"/>
    <row r="8464" s="575" customFormat="1" x14ac:dyDescent="0.3"/>
    <row r="8465" s="575" customFormat="1" x14ac:dyDescent="0.3"/>
    <row r="8466" s="575" customFormat="1" x14ac:dyDescent="0.3"/>
    <row r="8467" s="575" customFormat="1" x14ac:dyDescent="0.3"/>
    <row r="8468" s="575" customFormat="1" x14ac:dyDescent="0.3"/>
    <row r="8469" s="575" customFormat="1" x14ac:dyDescent="0.3"/>
    <row r="8470" s="575" customFormat="1" x14ac:dyDescent="0.3"/>
    <row r="8471" s="575" customFormat="1" x14ac:dyDescent="0.3"/>
    <row r="8472" s="575" customFormat="1" x14ac:dyDescent="0.3"/>
    <row r="8473" s="575" customFormat="1" x14ac:dyDescent="0.3"/>
    <row r="8474" s="575" customFormat="1" x14ac:dyDescent="0.3"/>
    <row r="8475" s="575" customFormat="1" x14ac:dyDescent="0.3"/>
    <row r="8476" s="575" customFormat="1" x14ac:dyDescent="0.3"/>
  </sheetData>
  <sheetProtection algorithmName="SHA-512" hashValue="bjjW4w4GipKOYvtSLCeCruuyl10CWchrsn9nGf3gmLCcJJXxYKwUFgJHjP1nGVQlYmjOTPMhPsiJlfvyK/7/Fg==" saltValue="94flOd+EBBim9Zxw4Du7kg==" spinCount="100000" sheet="1" objects="1" scenarios="1" selectLockedCells="1" selectUnlockedCells="1"/>
  <conditionalFormatting sqref="A8477:A1048576 A1">
    <cfRule type="duplicateValues" dxfId="13" priority="19"/>
  </conditionalFormatting>
  <conditionalFormatting sqref="A2:A2066">
    <cfRule type="duplicateValues" dxfId="12" priority="13"/>
  </conditionalFormatting>
  <conditionalFormatting sqref="A5743:A7114">
    <cfRule type="duplicateValues" dxfId="11" priority="12"/>
  </conditionalFormatting>
  <conditionalFormatting sqref="A2067:A3837">
    <cfRule type="duplicateValues" dxfId="10" priority="14"/>
  </conditionalFormatting>
  <conditionalFormatting sqref="A3838:A5742">
    <cfRule type="duplicateValues" dxfId="9" priority="15"/>
  </conditionalFormatting>
  <conditionalFormatting sqref="C1:H1">
    <cfRule type="expression" dxfId="8" priority="5">
      <formula>$E$2="مستنفذ"</formula>
    </cfRule>
  </conditionalFormatting>
  <conditionalFormatting sqref="I1:M1">
    <cfRule type="expression" dxfId="7" priority="4">
      <formula>$E$2="مستنفذ"</formula>
    </cfRule>
  </conditionalFormatting>
  <conditionalFormatting sqref="N1:T1">
    <cfRule type="expression" dxfId="6" priority="3">
      <formula>$E$2="مستنفذ"</formula>
    </cfRule>
  </conditionalFormatting>
  <conditionalFormatting sqref="U1:AA1">
    <cfRule type="expression" dxfId="5" priority="2">
      <formula>$E$2="مستنفذ"</formula>
    </cfRule>
  </conditionalFormatting>
  <conditionalFormatting sqref="AB1:AW1">
    <cfRule type="expression" dxfId="4" priority="1">
      <formula>$E$2="مستنفذ"</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5"/>
  <dimension ref="A1:AE8476"/>
  <sheetViews>
    <sheetView rightToLeft="1" workbookViewId="0">
      <pane ySplit="1" topLeftCell="A7942" activePane="bottomLeft" state="frozen"/>
      <selection activeCell="J1" sqref="J1"/>
      <selection pane="bottomLeft" sqref="A1:XFD1048576"/>
    </sheetView>
  </sheetViews>
  <sheetFormatPr defaultColWidth="9" defaultRowHeight="14.4" x14ac:dyDescent="0.3"/>
  <cols>
    <col min="1" max="1" width="16" style="212" customWidth="1"/>
    <col min="2" max="2" width="21.109375" style="212" customWidth="1"/>
    <col min="3" max="4" width="11.6640625" style="212" customWidth="1"/>
    <col min="5" max="8" width="9" style="617"/>
    <col min="9" max="9" width="9.6640625" style="617" bestFit="1" customWidth="1"/>
    <col min="10" max="10" width="12" style="617" bestFit="1" customWidth="1"/>
    <col min="11" max="11" width="12.44140625" style="617" bestFit="1" customWidth="1"/>
    <col min="12" max="12" width="14.21875" style="617" bestFit="1" customWidth="1"/>
    <col min="13" max="13" width="10.33203125" style="617" bestFit="1" customWidth="1"/>
    <col min="14" max="14" width="30.44140625" style="617" bestFit="1" customWidth="1"/>
    <col min="15" max="15" width="26.33203125" style="617" bestFit="1" customWidth="1"/>
    <col min="16" max="16" width="13.44140625" style="617" bestFit="1" customWidth="1"/>
    <col min="17" max="17" width="12.33203125" style="617" bestFit="1" customWidth="1"/>
    <col min="18" max="18" width="15.33203125" style="617" bestFit="1" customWidth="1"/>
    <col min="19" max="19" width="14.21875" style="617" bestFit="1" customWidth="1"/>
    <col min="20" max="20" width="14.88671875" style="617" bestFit="1" customWidth="1"/>
    <col min="21" max="21" width="12.21875" style="617" bestFit="1" customWidth="1"/>
    <col min="22" max="22" width="17.5546875" style="617" bestFit="1" customWidth="1"/>
    <col min="23" max="23" width="17.6640625" style="617" bestFit="1" customWidth="1"/>
    <col min="24" max="25" width="17.5546875" style="617" bestFit="1" customWidth="1"/>
    <col min="26" max="26" width="17.6640625" style="617" bestFit="1" customWidth="1"/>
    <col min="27" max="27" width="17.5546875" style="617" bestFit="1" customWidth="1"/>
    <col min="28" max="16384" width="9" style="617"/>
  </cols>
  <sheetData>
    <row r="1" spans="1:31" s="614" customFormat="1" ht="16.8" x14ac:dyDescent="0.3">
      <c r="A1" s="212" t="s">
        <v>2196</v>
      </c>
      <c r="B1" s="212" t="s">
        <v>2197</v>
      </c>
      <c r="C1" s="212" t="s">
        <v>46</v>
      </c>
      <c r="D1" s="212" t="s">
        <v>47</v>
      </c>
      <c r="E1" s="614" t="s">
        <v>11</v>
      </c>
      <c r="F1" s="614" t="s">
        <v>57</v>
      </c>
      <c r="G1" s="614" t="s">
        <v>6</v>
      </c>
      <c r="H1" s="614" t="s">
        <v>10</v>
      </c>
      <c r="I1" s="614" t="s">
        <v>9</v>
      </c>
      <c r="J1" s="614" t="s">
        <v>12</v>
      </c>
      <c r="K1" s="614" t="s">
        <v>60</v>
      </c>
      <c r="L1" s="614" t="s">
        <v>61</v>
      </c>
      <c r="M1" s="614" t="s">
        <v>172</v>
      </c>
      <c r="N1" s="614" t="s">
        <v>64</v>
      </c>
      <c r="O1" s="614" t="s">
        <v>173</v>
      </c>
      <c r="P1" s="614" t="s">
        <v>15</v>
      </c>
      <c r="Q1" s="614" t="s">
        <v>174</v>
      </c>
      <c r="R1" s="614" t="s">
        <v>175</v>
      </c>
      <c r="S1" s="614" t="s">
        <v>65</v>
      </c>
      <c r="T1" s="615" t="s">
        <v>176</v>
      </c>
      <c r="U1" s="614" t="s">
        <v>2194</v>
      </c>
      <c r="V1" s="616" t="s">
        <v>1892</v>
      </c>
      <c r="W1" s="616" t="s">
        <v>1893</v>
      </c>
      <c r="X1" s="616" t="s">
        <v>1894</v>
      </c>
      <c r="Y1" s="616" t="s">
        <v>1911</v>
      </c>
      <c r="Z1" s="616" t="s">
        <v>2845</v>
      </c>
      <c r="AA1" s="616" t="s">
        <v>2846</v>
      </c>
      <c r="AB1" s="614" t="s">
        <v>3443</v>
      </c>
    </row>
    <row r="2" spans="1:31" ht="15" customHeight="1" x14ac:dyDescent="0.3">
      <c r="A2" s="212">
        <v>523908</v>
      </c>
      <c r="B2" s="212" t="s">
        <v>2870</v>
      </c>
      <c r="C2" s="212" t="s">
        <v>70</v>
      </c>
      <c r="E2" s="212"/>
      <c r="F2" s="212"/>
      <c r="G2" s="212"/>
      <c r="H2" s="212"/>
      <c r="I2" s="212" t="s">
        <v>1885</v>
      </c>
      <c r="J2" s="212"/>
      <c r="K2" s="212"/>
      <c r="L2" s="212"/>
      <c r="M2" s="212"/>
      <c r="N2" s="212"/>
      <c r="O2" s="212"/>
      <c r="P2" s="212"/>
      <c r="Q2" s="212"/>
      <c r="R2" s="212"/>
      <c r="S2" s="212"/>
      <c r="T2" s="212"/>
      <c r="U2" s="617">
        <v>2000</v>
      </c>
      <c r="V2" s="212"/>
      <c r="W2" s="212"/>
      <c r="X2" s="212"/>
      <c r="Y2" s="212"/>
      <c r="Z2" s="212"/>
      <c r="AA2" s="617" t="s">
        <v>1895</v>
      </c>
      <c r="AB2" s="617" t="s">
        <v>2850</v>
      </c>
      <c r="AC2" s="212"/>
      <c r="AD2" s="212"/>
      <c r="AE2" s="212"/>
    </row>
    <row r="3" spans="1:31" ht="15" customHeight="1" x14ac:dyDescent="0.3">
      <c r="A3" s="212">
        <v>520028</v>
      </c>
      <c r="B3" s="212" t="s">
        <v>2895</v>
      </c>
      <c r="C3" s="212" t="s">
        <v>77</v>
      </c>
      <c r="D3" s="212" t="s">
        <v>2896</v>
      </c>
      <c r="E3" s="212"/>
      <c r="F3" s="212"/>
      <c r="G3" s="212"/>
      <c r="H3" s="212"/>
      <c r="I3" s="212" t="s">
        <v>1885</v>
      </c>
      <c r="J3" s="212"/>
      <c r="K3" s="212"/>
      <c r="L3" s="212"/>
      <c r="M3" s="212"/>
      <c r="N3" s="212"/>
      <c r="O3" s="212"/>
      <c r="P3" s="212"/>
      <c r="Q3" s="212"/>
      <c r="R3" s="212"/>
      <c r="S3" s="212"/>
      <c r="T3" s="212"/>
      <c r="U3" s="617">
        <v>2000</v>
      </c>
      <c r="V3" s="212"/>
      <c r="W3" s="212"/>
      <c r="X3" s="212"/>
      <c r="Y3" s="212"/>
      <c r="Z3" s="212"/>
      <c r="AA3" s="617" t="s">
        <v>1895</v>
      </c>
      <c r="AB3" s="617" t="s">
        <v>2850</v>
      </c>
      <c r="AC3" s="212"/>
      <c r="AD3" s="212"/>
      <c r="AE3" s="212"/>
    </row>
    <row r="4" spans="1:31" ht="15" customHeight="1" x14ac:dyDescent="0.3">
      <c r="A4" s="212">
        <v>521406</v>
      </c>
      <c r="B4" s="212" t="s">
        <v>2807</v>
      </c>
      <c r="C4" s="212" t="s">
        <v>81</v>
      </c>
      <c r="D4" s="212" t="s">
        <v>1633</v>
      </c>
      <c r="E4" s="212"/>
      <c r="F4" s="212"/>
      <c r="G4" s="212"/>
      <c r="H4" s="212"/>
      <c r="I4" s="212" t="s">
        <v>1885</v>
      </c>
      <c r="J4" s="212"/>
      <c r="K4" s="212"/>
      <c r="L4" s="212"/>
      <c r="M4" s="212"/>
      <c r="N4" s="212"/>
      <c r="O4" s="212"/>
      <c r="P4" s="212"/>
      <c r="Q4" s="212"/>
      <c r="R4" s="212"/>
      <c r="S4" s="212"/>
      <c r="T4" s="212"/>
      <c r="U4" s="617">
        <v>2000</v>
      </c>
      <c r="V4" s="212"/>
      <c r="W4" s="212"/>
      <c r="X4" s="212"/>
      <c r="Y4" s="212"/>
      <c r="Z4" s="212"/>
      <c r="AA4" s="617" t="s">
        <v>1895</v>
      </c>
      <c r="AB4" s="617" t="s">
        <v>2850</v>
      </c>
      <c r="AC4" s="212"/>
      <c r="AD4" s="212"/>
      <c r="AE4" s="212"/>
    </row>
    <row r="5" spans="1:31" ht="15" customHeight="1" x14ac:dyDescent="0.3">
      <c r="A5" s="212">
        <v>519989</v>
      </c>
      <c r="B5" s="212" t="s">
        <v>2894</v>
      </c>
      <c r="C5" s="212" t="s">
        <v>2801</v>
      </c>
      <c r="D5" s="212" t="s">
        <v>1779</v>
      </c>
      <c r="E5" s="212"/>
      <c r="F5" s="212"/>
      <c r="G5" s="212"/>
      <c r="H5" s="212"/>
      <c r="I5" s="212" t="s">
        <v>1885</v>
      </c>
      <c r="J5" s="212"/>
      <c r="K5" s="212"/>
      <c r="L5" s="212"/>
      <c r="M5" s="212"/>
      <c r="N5" s="212"/>
      <c r="O5" s="212"/>
      <c r="P5" s="212"/>
      <c r="Q5" s="212"/>
      <c r="R5" s="212"/>
      <c r="S5" s="212"/>
      <c r="T5" s="212"/>
      <c r="U5" s="212"/>
      <c r="V5" s="212"/>
      <c r="W5" s="212"/>
      <c r="X5" s="212"/>
      <c r="Y5" s="212"/>
      <c r="Z5" s="212"/>
      <c r="AB5" s="617" t="s">
        <v>2850</v>
      </c>
      <c r="AC5" s="212"/>
      <c r="AD5" s="212"/>
      <c r="AE5" s="212"/>
    </row>
    <row r="6" spans="1:31" ht="15" customHeight="1" x14ac:dyDescent="0.3">
      <c r="A6" s="212">
        <v>521692</v>
      </c>
      <c r="B6" s="212" t="s">
        <v>2867</v>
      </c>
      <c r="C6" s="212" t="s">
        <v>88</v>
      </c>
      <c r="D6" s="212" t="s">
        <v>2779</v>
      </c>
      <c r="E6" s="212"/>
      <c r="F6" s="212"/>
      <c r="G6" s="212"/>
      <c r="H6" s="212"/>
      <c r="I6" s="212" t="s">
        <v>1885</v>
      </c>
      <c r="J6" s="212"/>
      <c r="K6" s="212"/>
      <c r="L6" s="212"/>
      <c r="M6" s="212"/>
      <c r="N6" s="212"/>
      <c r="O6" s="212"/>
      <c r="P6" s="212"/>
      <c r="Q6" s="212"/>
      <c r="R6" s="212"/>
      <c r="S6" s="212"/>
      <c r="T6" s="212"/>
      <c r="U6" s="212"/>
      <c r="V6" s="212"/>
      <c r="W6" s="212"/>
      <c r="X6" s="212"/>
      <c r="Y6" s="212"/>
      <c r="Z6" s="212"/>
      <c r="AB6" s="617" t="s">
        <v>2850</v>
      </c>
      <c r="AC6" s="212"/>
      <c r="AD6" s="212"/>
      <c r="AE6" s="212"/>
    </row>
    <row r="7" spans="1:31" ht="15" customHeight="1" x14ac:dyDescent="0.3">
      <c r="A7" s="212">
        <v>522713</v>
      </c>
      <c r="B7" s="212" t="s">
        <v>2869</v>
      </c>
      <c r="C7" s="212" t="s">
        <v>399</v>
      </c>
      <c r="D7" s="212" t="s">
        <v>1610</v>
      </c>
      <c r="E7" s="212"/>
      <c r="F7" s="212"/>
      <c r="G7" s="212"/>
      <c r="H7" s="212"/>
      <c r="I7" s="212" t="s">
        <v>1885</v>
      </c>
      <c r="J7" s="212"/>
      <c r="K7" s="212"/>
      <c r="L7" s="212"/>
      <c r="M7" s="212"/>
      <c r="N7" s="212"/>
      <c r="O7" s="212"/>
      <c r="P7" s="212"/>
      <c r="Q7" s="212"/>
      <c r="R7" s="212"/>
      <c r="S7" s="212"/>
      <c r="T7" s="212"/>
      <c r="U7" s="212"/>
      <c r="V7" s="212"/>
      <c r="W7" s="212"/>
      <c r="X7" s="212"/>
      <c r="Y7" s="212"/>
      <c r="Z7" s="212"/>
      <c r="AB7" s="617" t="s">
        <v>2850</v>
      </c>
      <c r="AC7" s="212"/>
      <c r="AD7" s="212"/>
      <c r="AE7" s="212"/>
    </row>
    <row r="8" spans="1:31" ht="15" customHeight="1" x14ac:dyDescent="0.3">
      <c r="A8" s="212">
        <v>515587</v>
      </c>
      <c r="B8" s="212" t="s">
        <v>1378</v>
      </c>
      <c r="C8" s="212" t="s">
        <v>315</v>
      </c>
      <c r="D8" s="212" t="s">
        <v>1839</v>
      </c>
      <c r="F8" s="618"/>
      <c r="G8" s="618"/>
      <c r="H8" s="618"/>
      <c r="I8" s="617" t="s">
        <v>1885</v>
      </c>
      <c r="U8" s="617">
        <v>2000</v>
      </c>
      <c r="V8" s="617" t="s">
        <v>1895</v>
      </c>
      <c r="W8" s="617" t="s">
        <v>1895</v>
      </c>
      <c r="X8" s="617" t="s">
        <v>1895</v>
      </c>
      <c r="Y8" s="617" t="s">
        <v>1895</v>
      </c>
      <c r="Z8" s="617" t="s">
        <v>1895</v>
      </c>
      <c r="AA8" s="617" t="s">
        <v>1895</v>
      </c>
      <c r="AB8" s="617" t="s">
        <v>2847</v>
      </c>
    </row>
    <row r="9" spans="1:31" ht="15" customHeight="1" x14ac:dyDescent="0.3">
      <c r="A9" s="212">
        <v>516470</v>
      </c>
      <c r="B9" s="212" t="s">
        <v>1379</v>
      </c>
      <c r="C9" s="212" t="s">
        <v>80</v>
      </c>
      <c r="D9" s="212" t="s">
        <v>1500</v>
      </c>
      <c r="F9" s="618"/>
      <c r="G9" s="618"/>
      <c r="H9" s="618"/>
      <c r="I9" s="617" t="s">
        <v>1885</v>
      </c>
      <c r="U9" s="617">
        <v>2000</v>
      </c>
      <c r="V9" s="617" t="s">
        <v>1895</v>
      </c>
      <c r="W9" s="617" t="s">
        <v>1895</v>
      </c>
      <c r="X9" s="617" t="s">
        <v>1895</v>
      </c>
      <c r="Y9" s="617" t="s">
        <v>1895</v>
      </c>
      <c r="Z9" s="617" t="s">
        <v>1895</v>
      </c>
      <c r="AA9" s="617" t="s">
        <v>1895</v>
      </c>
      <c r="AB9" s="617" t="s">
        <v>2847</v>
      </c>
    </row>
    <row r="10" spans="1:31" ht="15" customHeight="1" x14ac:dyDescent="0.3">
      <c r="A10" s="212">
        <v>516925</v>
      </c>
      <c r="B10" s="212" t="s">
        <v>1380</v>
      </c>
      <c r="C10" s="212" t="s">
        <v>2394</v>
      </c>
      <c r="D10" s="212" t="s">
        <v>1850</v>
      </c>
      <c r="F10" s="618"/>
      <c r="G10" s="618"/>
      <c r="H10" s="618"/>
      <c r="I10" s="617" t="s">
        <v>1885</v>
      </c>
      <c r="U10" s="617">
        <v>2000</v>
      </c>
      <c r="V10" s="617" t="s">
        <v>1895</v>
      </c>
      <c r="W10" s="617" t="s">
        <v>1895</v>
      </c>
      <c r="X10" s="617" t="s">
        <v>1895</v>
      </c>
      <c r="Y10" s="617" t="s">
        <v>1895</v>
      </c>
      <c r="Z10" s="617" t="s">
        <v>1895</v>
      </c>
      <c r="AA10" s="617" t="s">
        <v>1895</v>
      </c>
      <c r="AB10" s="617" t="s">
        <v>2847</v>
      </c>
    </row>
    <row r="11" spans="1:31" ht="15" customHeight="1" x14ac:dyDescent="0.3">
      <c r="A11" s="212">
        <v>517526</v>
      </c>
      <c r="B11" s="212" t="s">
        <v>1381</v>
      </c>
      <c r="C11" s="212" t="s">
        <v>350</v>
      </c>
      <c r="D11" s="212" t="s">
        <v>1551</v>
      </c>
      <c r="F11" s="619"/>
      <c r="G11" s="619"/>
      <c r="H11" s="619"/>
      <c r="I11" s="617" t="s">
        <v>1885</v>
      </c>
      <c r="U11" s="617">
        <v>2000</v>
      </c>
      <c r="V11" s="617" t="s">
        <v>1895</v>
      </c>
      <c r="W11" s="617" t="s">
        <v>1895</v>
      </c>
      <c r="X11" s="617" t="s">
        <v>1895</v>
      </c>
      <c r="Y11" s="617" t="s">
        <v>1895</v>
      </c>
      <c r="Z11" s="617" t="s">
        <v>1895</v>
      </c>
      <c r="AA11" s="617" t="s">
        <v>1895</v>
      </c>
      <c r="AB11" s="617" t="s">
        <v>2847</v>
      </c>
    </row>
    <row r="12" spans="1:31" ht="15" customHeight="1" x14ac:dyDescent="0.3">
      <c r="A12" s="212">
        <v>517728</v>
      </c>
      <c r="B12" s="212" t="s">
        <v>1382</v>
      </c>
      <c r="C12" s="212" t="s">
        <v>331</v>
      </c>
      <c r="D12" s="212" t="s">
        <v>1544</v>
      </c>
      <c r="F12" s="618"/>
      <c r="G12" s="618"/>
      <c r="H12" s="618"/>
      <c r="I12" s="617" t="s">
        <v>1885</v>
      </c>
      <c r="U12" s="617">
        <v>2000</v>
      </c>
      <c r="V12" s="617" t="s">
        <v>1895</v>
      </c>
      <c r="W12" s="617" t="s">
        <v>1895</v>
      </c>
      <c r="X12" s="617" t="s">
        <v>1895</v>
      </c>
      <c r="Y12" s="617" t="s">
        <v>1895</v>
      </c>
      <c r="Z12" s="617" t="s">
        <v>1895</v>
      </c>
      <c r="AA12" s="617" t="s">
        <v>1895</v>
      </c>
      <c r="AB12" s="617" t="s">
        <v>2847</v>
      </c>
    </row>
    <row r="13" spans="1:31" ht="15" customHeight="1" x14ac:dyDescent="0.3">
      <c r="A13" s="212">
        <v>518017</v>
      </c>
      <c r="B13" s="212" t="s">
        <v>1383</v>
      </c>
      <c r="C13" s="212" t="s">
        <v>2329</v>
      </c>
      <c r="D13" s="212" t="s">
        <v>2354</v>
      </c>
      <c r="F13" s="618"/>
      <c r="G13" s="618"/>
      <c r="H13" s="618"/>
      <c r="I13" s="617" t="s">
        <v>1885</v>
      </c>
      <c r="U13" s="617">
        <v>2000</v>
      </c>
      <c r="V13" s="617" t="s">
        <v>1895</v>
      </c>
      <c r="W13" s="617" t="s">
        <v>1895</v>
      </c>
      <c r="X13" s="617" t="s">
        <v>1895</v>
      </c>
      <c r="Y13" s="617" t="s">
        <v>1895</v>
      </c>
      <c r="Z13" s="617" t="s">
        <v>1895</v>
      </c>
      <c r="AA13" s="617" t="s">
        <v>1895</v>
      </c>
      <c r="AB13" s="617" t="s">
        <v>2847</v>
      </c>
    </row>
    <row r="14" spans="1:31" ht="15" customHeight="1" x14ac:dyDescent="0.3">
      <c r="A14" s="212">
        <v>518223</v>
      </c>
      <c r="B14" s="212" t="s">
        <v>1384</v>
      </c>
      <c r="C14" s="212" t="s">
        <v>2398</v>
      </c>
      <c r="D14" s="212" t="s">
        <v>1721</v>
      </c>
      <c r="F14" s="619"/>
      <c r="G14" s="619"/>
      <c r="H14" s="619"/>
      <c r="I14" s="617" t="s">
        <v>1885</v>
      </c>
      <c r="U14" s="617">
        <v>2000</v>
      </c>
      <c r="V14" s="617" t="s">
        <v>1895</v>
      </c>
      <c r="W14" s="617" t="s">
        <v>1895</v>
      </c>
      <c r="X14" s="617" t="s">
        <v>1895</v>
      </c>
      <c r="Y14" s="617" t="s">
        <v>1895</v>
      </c>
      <c r="Z14" s="617" t="s">
        <v>1895</v>
      </c>
      <c r="AA14" s="617" t="s">
        <v>1895</v>
      </c>
      <c r="AB14" s="617" t="s">
        <v>2847</v>
      </c>
    </row>
    <row r="15" spans="1:31" ht="15" customHeight="1" x14ac:dyDescent="0.3">
      <c r="A15" s="212">
        <v>518344</v>
      </c>
      <c r="B15" s="212" t="s">
        <v>2402</v>
      </c>
      <c r="C15" s="212" t="s">
        <v>2403</v>
      </c>
      <c r="D15" s="212" t="s">
        <v>1820</v>
      </c>
      <c r="F15" s="618"/>
      <c r="G15" s="618"/>
      <c r="H15" s="618"/>
      <c r="I15" s="617" t="s">
        <v>1885</v>
      </c>
      <c r="U15" s="617">
        <v>2000</v>
      </c>
      <c r="V15" s="617" t="s">
        <v>1895</v>
      </c>
      <c r="W15" s="617" t="s">
        <v>1895</v>
      </c>
      <c r="X15" s="617" t="s">
        <v>1895</v>
      </c>
      <c r="Y15" s="617" t="s">
        <v>1895</v>
      </c>
      <c r="Z15" s="617" t="s">
        <v>1895</v>
      </c>
      <c r="AA15" s="617" t="s">
        <v>1895</v>
      </c>
      <c r="AB15" s="617" t="s">
        <v>2847</v>
      </c>
    </row>
    <row r="16" spans="1:31" ht="15" customHeight="1" x14ac:dyDescent="0.3">
      <c r="A16" s="212">
        <v>518463</v>
      </c>
      <c r="B16" s="212" t="s">
        <v>2407</v>
      </c>
      <c r="C16" s="212" t="s">
        <v>88</v>
      </c>
      <c r="D16" s="212" t="s">
        <v>2210</v>
      </c>
      <c r="F16" s="618"/>
      <c r="G16" s="618"/>
      <c r="H16" s="618"/>
      <c r="I16" s="617" t="s">
        <v>1885</v>
      </c>
      <c r="U16" s="617">
        <v>2000</v>
      </c>
      <c r="V16" s="617" t="s">
        <v>1895</v>
      </c>
      <c r="W16" s="617" t="s">
        <v>1895</v>
      </c>
      <c r="X16" s="617" t="s">
        <v>1895</v>
      </c>
      <c r="Y16" s="617" t="s">
        <v>1895</v>
      </c>
      <c r="Z16" s="617" t="s">
        <v>1895</v>
      </c>
      <c r="AA16" s="617" t="s">
        <v>1895</v>
      </c>
      <c r="AB16" s="617" t="s">
        <v>2847</v>
      </c>
    </row>
    <row r="17" spans="1:28" ht="15" customHeight="1" x14ac:dyDescent="0.3">
      <c r="A17" s="212">
        <v>518549</v>
      </c>
      <c r="B17" s="212" t="s">
        <v>1385</v>
      </c>
      <c r="C17" s="212" t="s">
        <v>70</v>
      </c>
      <c r="D17" s="212" t="s">
        <v>1581</v>
      </c>
      <c r="F17" s="618"/>
      <c r="G17" s="618"/>
      <c r="H17" s="618"/>
      <c r="I17" s="617" t="s">
        <v>1885</v>
      </c>
      <c r="U17" s="617">
        <v>2000</v>
      </c>
      <c r="V17" s="617" t="s">
        <v>1895</v>
      </c>
      <c r="W17" s="617" t="s">
        <v>1895</v>
      </c>
      <c r="X17" s="617" t="s">
        <v>1895</v>
      </c>
      <c r="Y17" s="617" t="s">
        <v>1895</v>
      </c>
      <c r="Z17" s="617" t="s">
        <v>1895</v>
      </c>
      <c r="AA17" s="617" t="s">
        <v>1895</v>
      </c>
      <c r="AB17" s="617" t="s">
        <v>2847</v>
      </c>
    </row>
    <row r="18" spans="1:28" ht="15" customHeight="1" x14ac:dyDescent="0.3">
      <c r="A18" s="212">
        <v>518991</v>
      </c>
      <c r="B18" s="212" t="s">
        <v>2410</v>
      </c>
      <c r="C18" s="212" t="s">
        <v>1386</v>
      </c>
      <c r="D18" s="212" t="s">
        <v>1702</v>
      </c>
      <c r="F18" s="619"/>
      <c r="G18" s="619"/>
      <c r="H18" s="619"/>
      <c r="I18" s="617" t="s">
        <v>1885</v>
      </c>
      <c r="U18" s="617">
        <v>2000</v>
      </c>
      <c r="V18" s="617" t="s">
        <v>1895</v>
      </c>
      <c r="W18" s="617" t="s">
        <v>1895</v>
      </c>
      <c r="X18" s="617" t="s">
        <v>1895</v>
      </c>
      <c r="Y18" s="617" t="s">
        <v>1895</v>
      </c>
      <c r="Z18" s="617" t="s">
        <v>1895</v>
      </c>
      <c r="AA18" s="617" t="s">
        <v>1895</v>
      </c>
      <c r="AB18" s="617" t="s">
        <v>2847</v>
      </c>
    </row>
    <row r="19" spans="1:28" ht="15" customHeight="1" x14ac:dyDescent="0.3">
      <c r="A19" s="212">
        <v>519089</v>
      </c>
      <c r="B19" s="212" t="s">
        <v>2412</v>
      </c>
      <c r="C19" s="212" t="s">
        <v>2295</v>
      </c>
      <c r="D19" s="212" t="s">
        <v>2413</v>
      </c>
      <c r="F19" s="619"/>
      <c r="G19" s="619"/>
      <c r="H19" s="619"/>
      <c r="I19" s="617" t="s">
        <v>1885</v>
      </c>
      <c r="U19" s="617">
        <v>2000</v>
      </c>
      <c r="V19" s="617" t="s">
        <v>1895</v>
      </c>
      <c r="W19" s="617" t="s">
        <v>1895</v>
      </c>
      <c r="X19" s="617" t="s">
        <v>1895</v>
      </c>
      <c r="Y19" s="617" t="s">
        <v>1895</v>
      </c>
      <c r="Z19" s="617" t="s">
        <v>1895</v>
      </c>
      <c r="AA19" s="617" t="s">
        <v>1895</v>
      </c>
      <c r="AB19" s="617" t="s">
        <v>2847</v>
      </c>
    </row>
    <row r="20" spans="1:28" ht="15" customHeight="1" x14ac:dyDescent="0.3">
      <c r="A20" s="212">
        <v>519102</v>
      </c>
      <c r="B20" s="212" t="s">
        <v>1387</v>
      </c>
      <c r="C20" s="212" t="s">
        <v>1388</v>
      </c>
      <c r="D20" s="212" t="s">
        <v>1544</v>
      </c>
      <c r="F20" s="618"/>
      <c r="G20" s="618"/>
      <c r="H20" s="618"/>
      <c r="I20" s="617" t="s">
        <v>1885</v>
      </c>
      <c r="U20" s="617">
        <v>2000</v>
      </c>
      <c r="V20" s="617" t="s">
        <v>1895</v>
      </c>
      <c r="W20" s="617" t="s">
        <v>1895</v>
      </c>
      <c r="X20" s="617" t="s">
        <v>1895</v>
      </c>
      <c r="Y20" s="617" t="s">
        <v>1895</v>
      </c>
      <c r="Z20" s="617" t="s">
        <v>1895</v>
      </c>
      <c r="AA20" s="617" t="s">
        <v>1895</v>
      </c>
      <c r="AB20" s="617" t="s">
        <v>2847</v>
      </c>
    </row>
    <row r="21" spans="1:28" ht="15" customHeight="1" x14ac:dyDescent="0.3">
      <c r="A21" s="212">
        <v>519140</v>
      </c>
      <c r="B21" s="212" t="s">
        <v>431</v>
      </c>
      <c r="C21" s="212" t="s">
        <v>330</v>
      </c>
      <c r="D21" s="212" t="s">
        <v>2414</v>
      </c>
      <c r="F21" s="618"/>
      <c r="G21" s="618"/>
      <c r="H21" s="618"/>
      <c r="I21" s="617" t="s">
        <v>1885</v>
      </c>
      <c r="U21" s="617">
        <v>2000</v>
      </c>
      <c r="V21" s="617" t="s">
        <v>1895</v>
      </c>
      <c r="W21" s="617" t="s">
        <v>1895</v>
      </c>
      <c r="X21" s="617" t="s">
        <v>1895</v>
      </c>
      <c r="Y21" s="617" t="s">
        <v>1895</v>
      </c>
      <c r="Z21" s="617" t="s">
        <v>1895</v>
      </c>
      <c r="AA21" s="617" t="s">
        <v>1895</v>
      </c>
      <c r="AB21" s="617" t="s">
        <v>2847</v>
      </c>
    </row>
    <row r="22" spans="1:28" ht="15" customHeight="1" x14ac:dyDescent="0.3">
      <c r="A22" s="212">
        <v>519434</v>
      </c>
      <c r="B22" s="212" t="s">
        <v>1389</v>
      </c>
      <c r="C22" s="212" t="s">
        <v>1916</v>
      </c>
      <c r="D22" s="212" t="s">
        <v>1652</v>
      </c>
      <c r="F22" s="619"/>
      <c r="G22" s="619"/>
      <c r="H22" s="619"/>
      <c r="I22" s="617" t="s">
        <v>1885</v>
      </c>
      <c r="U22" s="617">
        <v>2000</v>
      </c>
      <c r="V22" s="617" t="s">
        <v>1895</v>
      </c>
      <c r="W22" s="617" t="s">
        <v>1895</v>
      </c>
      <c r="X22" s="617" t="s">
        <v>1895</v>
      </c>
      <c r="Y22" s="617" t="s">
        <v>1895</v>
      </c>
      <c r="Z22" s="617" t="s">
        <v>1895</v>
      </c>
      <c r="AA22" s="617" t="s">
        <v>1895</v>
      </c>
      <c r="AB22" s="617" t="s">
        <v>2847</v>
      </c>
    </row>
    <row r="23" spans="1:28" ht="15" customHeight="1" x14ac:dyDescent="0.3">
      <c r="A23" s="212">
        <v>519666</v>
      </c>
      <c r="B23" s="212" t="s">
        <v>1390</v>
      </c>
      <c r="C23" s="212" t="s">
        <v>142</v>
      </c>
      <c r="D23" s="212" t="s">
        <v>1634</v>
      </c>
      <c r="F23" s="618"/>
      <c r="G23" s="618"/>
      <c r="H23" s="618"/>
      <c r="I23" s="617" t="s">
        <v>1885</v>
      </c>
      <c r="U23" s="617">
        <v>2000</v>
      </c>
      <c r="V23" s="617" t="s">
        <v>1895</v>
      </c>
      <c r="W23" s="617" t="s">
        <v>1895</v>
      </c>
      <c r="X23" s="617" t="s">
        <v>1895</v>
      </c>
      <c r="Y23" s="617" t="s">
        <v>1895</v>
      </c>
      <c r="Z23" s="617" t="s">
        <v>1895</v>
      </c>
      <c r="AA23" s="617" t="s">
        <v>1895</v>
      </c>
      <c r="AB23" s="617" t="s">
        <v>2847</v>
      </c>
    </row>
    <row r="24" spans="1:28" ht="15" customHeight="1" x14ac:dyDescent="0.3">
      <c r="A24" s="212">
        <v>519768</v>
      </c>
      <c r="B24" s="212" t="s">
        <v>1391</v>
      </c>
      <c r="C24" s="212" t="s">
        <v>306</v>
      </c>
      <c r="D24" s="212" t="s">
        <v>2309</v>
      </c>
      <c r="F24" s="618"/>
      <c r="G24" s="618"/>
      <c r="H24" s="618"/>
      <c r="I24" s="617" t="s">
        <v>1885</v>
      </c>
      <c r="U24" s="617">
        <v>2000</v>
      </c>
      <c r="V24" s="617" t="s">
        <v>1895</v>
      </c>
      <c r="W24" s="617" t="s">
        <v>1895</v>
      </c>
      <c r="X24" s="617" t="s">
        <v>1895</v>
      </c>
      <c r="Y24" s="617" t="s">
        <v>1895</v>
      </c>
      <c r="Z24" s="617" t="s">
        <v>1895</v>
      </c>
      <c r="AA24" s="617" t="s">
        <v>1895</v>
      </c>
      <c r="AB24" s="617" t="s">
        <v>2847</v>
      </c>
    </row>
    <row r="25" spans="1:28" ht="15" customHeight="1" x14ac:dyDescent="0.3">
      <c r="A25" s="212">
        <v>519934</v>
      </c>
      <c r="B25" s="212" t="s">
        <v>1392</v>
      </c>
      <c r="C25" s="212" t="s">
        <v>1393</v>
      </c>
      <c r="D25" s="212" t="s">
        <v>2334</v>
      </c>
      <c r="F25" s="618"/>
      <c r="G25" s="618"/>
      <c r="H25" s="618"/>
      <c r="I25" s="617" t="s">
        <v>1885</v>
      </c>
      <c r="U25" s="617">
        <v>2000</v>
      </c>
      <c r="V25" s="617" t="s">
        <v>1895</v>
      </c>
      <c r="W25" s="617" t="s">
        <v>1895</v>
      </c>
      <c r="X25" s="617" t="s">
        <v>1895</v>
      </c>
      <c r="Y25" s="617" t="s">
        <v>1895</v>
      </c>
      <c r="Z25" s="617" t="s">
        <v>1895</v>
      </c>
      <c r="AA25" s="617" t="s">
        <v>1895</v>
      </c>
      <c r="AB25" s="617" t="s">
        <v>2847</v>
      </c>
    </row>
    <row r="26" spans="1:28" ht="15" customHeight="1" x14ac:dyDescent="0.3">
      <c r="A26" s="212">
        <v>519938</v>
      </c>
      <c r="B26" s="212" t="s">
        <v>1394</v>
      </c>
      <c r="C26" s="212" t="s">
        <v>78</v>
      </c>
      <c r="D26" s="212" t="s">
        <v>1480</v>
      </c>
      <c r="F26" s="618"/>
      <c r="G26" s="618"/>
      <c r="H26" s="618"/>
      <c r="I26" s="617" t="s">
        <v>1885</v>
      </c>
      <c r="U26" s="617">
        <v>2000</v>
      </c>
      <c r="V26" s="617" t="s">
        <v>1895</v>
      </c>
      <c r="W26" s="617" t="s">
        <v>1895</v>
      </c>
      <c r="X26" s="617" t="s">
        <v>1895</v>
      </c>
      <c r="Y26" s="617" t="s">
        <v>1895</v>
      </c>
      <c r="Z26" s="617" t="s">
        <v>1895</v>
      </c>
      <c r="AA26" s="617" t="s">
        <v>1895</v>
      </c>
      <c r="AB26" s="617" t="s">
        <v>2847</v>
      </c>
    </row>
    <row r="27" spans="1:28" ht="15" customHeight="1" x14ac:dyDescent="0.3">
      <c r="A27" s="212">
        <v>520072</v>
      </c>
      <c r="B27" s="212" t="s">
        <v>2429</v>
      </c>
      <c r="C27" s="212" t="s">
        <v>2229</v>
      </c>
      <c r="D27" s="212" t="s">
        <v>2230</v>
      </c>
      <c r="F27" s="619"/>
      <c r="G27" s="619"/>
      <c r="H27" s="619"/>
      <c r="I27" s="617" t="s">
        <v>1885</v>
      </c>
      <c r="U27" s="617">
        <v>2000</v>
      </c>
      <c r="V27" s="617" t="s">
        <v>1895</v>
      </c>
      <c r="W27" s="617" t="s">
        <v>1895</v>
      </c>
      <c r="X27" s="617" t="s">
        <v>1895</v>
      </c>
      <c r="Y27" s="617" t="s">
        <v>1895</v>
      </c>
      <c r="Z27" s="617" t="s">
        <v>1895</v>
      </c>
      <c r="AA27" s="617" t="s">
        <v>1895</v>
      </c>
      <c r="AB27" s="617" t="s">
        <v>2847</v>
      </c>
    </row>
    <row r="28" spans="1:28" ht="15" customHeight="1" x14ac:dyDescent="0.3">
      <c r="A28" s="212">
        <v>520196</v>
      </c>
      <c r="B28" s="212" t="s">
        <v>2441</v>
      </c>
      <c r="C28" s="212" t="s">
        <v>2182</v>
      </c>
      <c r="D28" s="212" t="s">
        <v>2442</v>
      </c>
      <c r="F28" s="618"/>
      <c r="G28" s="618"/>
      <c r="H28" s="618"/>
      <c r="I28" s="617" t="s">
        <v>1885</v>
      </c>
      <c r="U28" s="617">
        <v>2000</v>
      </c>
      <c r="V28" s="617" t="s">
        <v>1895</v>
      </c>
      <c r="W28" s="617" t="s">
        <v>1895</v>
      </c>
      <c r="X28" s="617" t="s">
        <v>1895</v>
      </c>
      <c r="Y28" s="617" t="s">
        <v>1895</v>
      </c>
      <c r="Z28" s="617" t="s">
        <v>1895</v>
      </c>
      <c r="AA28" s="617" t="s">
        <v>1895</v>
      </c>
      <c r="AB28" s="617" t="s">
        <v>2847</v>
      </c>
    </row>
    <row r="29" spans="1:28" ht="15" customHeight="1" x14ac:dyDescent="0.3">
      <c r="A29" s="212">
        <v>520205</v>
      </c>
      <c r="B29" s="212" t="s">
        <v>1395</v>
      </c>
      <c r="C29" s="212" t="s">
        <v>1396</v>
      </c>
      <c r="D29" s="212" t="s">
        <v>1489</v>
      </c>
      <c r="F29" s="618"/>
      <c r="G29" s="618"/>
      <c r="H29" s="618"/>
      <c r="I29" s="617" t="s">
        <v>1885</v>
      </c>
      <c r="U29" s="617">
        <v>2000</v>
      </c>
      <c r="V29" s="617" t="s">
        <v>1895</v>
      </c>
      <c r="W29" s="617" t="s">
        <v>1895</v>
      </c>
      <c r="X29" s="617" t="s">
        <v>1895</v>
      </c>
      <c r="Y29" s="617" t="s">
        <v>1895</v>
      </c>
      <c r="Z29" s="617" t="s">
        <v>1895</v>
      </c>
      <c r="AA29" s="617" t="s">
        <v>1895</v>
      </c>
      <c r="AB29" s="617" t="s">
        <v>2847</v>
      </c>
    </row>
    <row r="30" spans="1:28" ht="15" customHeight="1" x14ac:dyDescent="0.3">
      <c r="A30" s="212">
        <v>520212</v>
      </c>
      <c r="B30" s="212" t="s">
        <v>2443</v>
      </c>
      <c r="C30" s="212" t="s">
        <v>2444</v>
      </c>
      <c r="D30" s="212" t="s">
        <v>2340</v>
      </c>
      <c r="F30" s="618"/>
      <c r="G30" s="618"/>
      <c r="H30" s="618"/>
      <c r="I30" s="617" t="s">
        <v>1885</v>
      </c>
      <c r="U30" s="617">
        <v>2000</v>
      </c>
      <c r="V30" s="617" t="s">
        <v>1895</v>
      </c>
      <c r="W30" s="617" t="s">
        <v>1895</v>
      </c>
      <c r="X30" s="617" t="s">
        <v>1895</v>
      </c>
      <c r="Y30" s="617" t="s">
        <v>1895</v>
      </c>
      <c r="Z30" s="617" t="s">
        <v>1895</v>
      </c>
      <c r="AA30" s="617" t="s">
        <v>1895</v>
      </c>
      <c r="AB30" s="617" t="s">
        <v>2847</v>
      </c>
    </row>
    <row r="31" spans="1:28" ht="15" customHeight="1" x14ac:dyDescent="0.3">
      <c r="A31" s="212">
        <v>520413</v>
      </c>
      <c r="B31" s="212" t="s">
        <v>2449</v>
      </c>
      <c r="C31" s="212" t="s">
        <v>2251</v>
      </c>
      <c r="D31" s="212" t="s">
        <v>1818</v>
      </c>
      <c r="F31" s="619"/>
      <c r="G31" s="619"/>
      <c r="H31" s="619"/>
      <c r="I31" s="617" t="s">
        <v>1885</v>
      </c>
      <c r="U31" s="617">
        <v>2000</v>
      </c>
      <c r="V31" s="617" t="s">
        <v>1895</v>
      </c>
      <c r="W31" s="617" t="s">
        <v>1895</v>
      </c>
      <c r="X31" s="617" t="s">
        <v>1895</v>
      </c>
      <c r="Y31" s="617" t="s">
        <v>1895</v>
      </c>
      <c r="Z31" s="617" t="s">
        <v>1895</v>
      </c>
      <c r="AA31" s="617" t="s">
        <v>1895</v>
      </c>
      <c r="AB31" s="617" t="s">
        <v>2847</v>
      </c>
    </row>
    <row r="32" spans="1:28" ht="15" customHeight="1" x14ac:dyDescent="0.3">
      <c r="A32" s="212">
        <v>520626</v>
      </c>
      <c r="B32" s="212" t="s">
        <v>1397</v>
      </c>
      <c r="C32" s="212" t="s">
        <v>73</v>
      </c>
      <c r="D32" s="212" t="s">
        <v>73</v>
      </c>
      <c r="F32" s="619"/>
      <c r="G32" s="619"/>
      <c r="H32" s="619"/>
      <c r="I32" s="617" t="s">
        <v>1885</v>
      </c>
      <c r="U32" s="617">
        <v>2000</v>
      </c>
      <c r="V32" s="617" t="s">
        <v>1895</v>
      </c>
      <c r="W32" s="617" t="s">
        <v>1895</v>
      </c>
      <c r="X32" s="617" t="s">
        <v>1895</v>
      </c>
      <c r="Y32" s="617" t="s">
        <v>1895</v>
      </c>
      <c r="Z32" s="617" t="s">
        <v>1895</v>
      </c>
      <c r="AA32" s="617" t="s">
        <v>1895</v>
      </c>
      <c r="AB32" s="617" t="s">
        <v>2847</v>
      </c>
    </row>
    <row r="33" spans="1:28" ht="15" customHeight="1" x14ac:dyDescent="0.3">
      <c r="A33" s="212">
        <v>520932</v>
      </c>
      <c r="B33" s="212" t="s">
        <v>1398</v>
      </c>
      <c r="C33" s="212" t="s">
        <v>1399</v>
      </c>
      <c r="D33" s="212" t="s">
        <v>1591</v>
      </c>
      <c r="F33" s="618"/>
      <c r="G33" s="618"/>
      <c r="H33" s="618"/>
      <c r="I33" s="617" t="s">
        <v>1885</v>
      </c>
      <c r="U33" s="617">
        <v>2000</v>
      </c>
      <c r="V33" s="617" t="s">
        <v>1895</v>
      </c>
      <c r="W33" s="617" t="s">
        <v>1895</v>
      </c>
      <c r="X33" s="617" t="s">
        <v>1895</v>
      </c>
      <c r="Y33" s="617" t="s">
        <v>1895</v>
      </c>
      <c r="Z33" s="617" t="s">
        <v>1895</v>
      </c>
      <c r="AA33" s="617" t="s">
        <v>1895</v>
      </c>
      <c r="AB33" s="617" t="s">
        <v>2847</v>
      </c>
    </row>
    <row r="34" spans="1:28" ht="15" customHeight="1" x14ac:dyDescent="0.3">
      <c r="A34" s="212">
        <v>521041</v>
      </c>
      <c r="B34" s="212" t="s">
        <v>1400</v>
      </c>
      <c r="C34" s="212" t="s">
        <v>302</v>
      </c>
      <c r="D34" s="212" t="s">
        <v>1491</v>
      </c>
      <c r="F34" s="618"/>
      <c r="G34" s="618"/>
      <c r="H34" s="618"/>
      <c r="I34" s="617" t="s">
        <v>1885</v>
      </c>
      <c r="U34" s="617">
        <v>2000</v>
      </c>
      <c r="V34" s="617" t="s">
        <v>1895</v>
      </c>
      <c r="W34" s="617" t="s">
        <v>1895</v>
      </c>
      <c r="X34" s="617" t="s">
        <v>1895</v>
      </c>
      <c r="Y34" s="617" t="s">
        <v>1895</v>
      </c>
      <c r="Z34" s="617" t="s">
        <v>1895</v>
      </c>
      <c r="AA34" s="617" t="s">
        <v>1895</v>
      </c>
      <c r="AB34" s="617" t="s">
        <v>2847</v>
      </c>
    </row>
    <row r="35" spans="1:28" ht="15" customHeight="1" x14ac:dyDescent="0.3">
      <c r="A35" s="212">
        <v>521073</v>
      </c>
      <c r="B35" s="212" t="s">
        <v>2474</v>
      </c>
      <c r="C35" s="212" t="s">
        <v>2183</v>
      </c>
      <c r="D35" s="212" t="s">
        <v>1807</v>
      </c>
      <c r="F35" s="618"/>
      <c r="G35" s="618"/>
      <c r="H35" s="618"/>
      <c r="I35" s="617" t="s">
        <v>1885</v>
      </c>
      <c r="U35" s="617">
        <v>2000</v>
      </c>
      <c r="V35" s="617" t="s">
        <v>1895</v>
      </c>
      <c r="W35" s="617" t="s">
        <v>1895</v>
      </c>
      <c r="X35" s="617" t="s">
        <v>1895</v>
      </c>
      <c r="Y35" s="617" t="s">
        <v>1895</v>
      </c>
      <c r="Z35" s="617" t="s">
        <v>1895</v>
      </c>
      <c r="AA35" s="617" t="s">
        <v>1895</v>
      </c>
      <c r="AB35" s="617" t="s">
        <v>2847</v>
      </c>
    </row>
    <row r="36" spans="1:28" ht="15" customHeight="1" x14ac:dyDescent="0.3">
      <c r="A36" s="212">
        <v>521299</v>
      </c>
      <c r="B36" s="212" t="s">
        <v>2481</v>
      </c>
      <c r="C36" s="212" t="s">
        <v>2180</v>
      </c>
      <c r="D36" s="212" t="s">
        <v>434</v>
      </c>
      <c r="F36" s="618"/>
      <c r="G36" s="618"/>
      <c r="H36" s="618"/>
      <c r="I36" s="617" t="s">
        <v>1885</v>
      </c>
      <c r="U36" s="617">
        <v>2000</v>
      </c>
      <c r="V36" s="617" t="s">
        <v>1895</v>
      </c>
      <c r="W36" s="617" t="s">
        <v>1895</v>
      </c>
      <c r="X36" s="617" t="s">
        <v>1895</v>
      </c>
      <c r="Y36" s="617" t="s">
        <v>1895</v>
      </c>
      <c r="Z36" s="617" t="s">
        <v>1895</v>
      </c>
      <c r="AA36" s="617" t="s">
        <v>1895</v>
      </c>
      <c r="AB36" s="617" t="s">
        <v>2847</v>
      </c>
    </row>
    <row r="37" spans="1:28" ht="15" customHeight="1" x14ac:dyDescent="0.3">
      <c r="A37" s="212">
        <v>521325</v>
      </c>
      <c r="B37" s="212" t="s">
        <v>1401</v>
      </c>
      <c r="C37" s="212" t="s">
        <v>83</v>
      </c>
      <c r="D37" s="212" t="s">
        <v>1854</v>
      </c>
      <c r="F37" s="618"/>
      <c r="G37" s="618"/>
      <c r="H37" s="618"/>
      <c r="I37" s="617" t="s">
        <v>1885</v>
      </c>
      <c r="U37" s="617">
        <v>2000</v>
      </c>
      <c r="V37" s="617" t="s">
        <v>1895</v>
      </c>
      <c r="W37" s="617" t="s">
        <v>1895</v>
      </c>
      <c r="X37" s="617" t="s">
        <v>1895</v>
      </c>
      <c r="Y37" s="617" t="s">
        <v>1895</v>
      </c>
      <c r="Z37" s="617" t="s">
        <v>1895</v>
      </c>
      <c r="AA37" s="617" t="s">
        <v>1895</v>
      </c>
      <c r="AB37" s="617" t="s">
        <v>2847</v>
      </c>
    </row>
    <row r="38" spans="1:28" ht="15" customHeight="1" x14ac:dyDescent="0.3">
      <c r="A38" s="212">
        <v>521503</v>
      </c>
      <c r="B38" s="212" t="s">
        <v>1402</v>
      </c>
      <c r="C38" s="212" t="s">
        <v>365</v>
      </c>
      <c r="D38" s="212" t="s">
        <v>1852</v>
      </c>
      <c r="F38" s="618"/>
      <c r="G38" s="618"/>
      <c r="H38" s="618"/>
      <c r="I38" s="617" t="s">
        <v>1885</v>
      </c>
      <c r="U38" s="617">
        <v>2000</v>
      </c>
      <c r="V38" s="617" t="s">
        <v>1895</v>
      </c>
      <c r="W38" s="617" t="s">
        <v>1895</v>
      </c>
      <c r="X38" s="617" t="s">
        <v>1895</v>
      </c>
      <c r="Y38" s="617" t="s">
        <v>1895</v>
      </c>
      <c r="Z38" s="617" t="s">
        <v>1895</v>
      </c>
      <c r="AA38" s="617" t="s">
        <v>1895</v>
      </c>
      <c r="AB38" s="617" t="s">
        <v>2847</v>
      </c>
    </row>
    <row r="39" spans="1:28" ht="15" customHeight="1" x14ac:dyDescent="0.3">
      <c r="A39" s="212">
        <v>521511</v>
      </c>
      <c r="B39" s="212" t="s">
        <v>792</v>
      </c>
      <c r="C39" s="212" t="s">
        <v>84</v>
      </c>
      <c r="D39" s="212" t="s">
        <v>2372</v>
      </c>
      <c r="F39" s="619"/>
      <c r="G39" s="619"/>
      <c r="H39" s="619"/>
      <c r="I39" s="617" t="s">
        <v>1885</v>
      </c>
      <c r="U39" s="617">
        <v>2000</v>
      </c>
      <c r="V39" s="617" t="s">
        <v>1895</v>
      </c>
      <c r="W39" s="617" t="s">
        <v>1895</v>
      </c>
      <c r="X39" s="617" t="s">
        <v>1895</v>
      </c>
      <c r="Y39" s="617" t="s">
        <v>1895</v>
      </c>
      <c r="Z39" s="617" t="s">
        <v>1895</v>
      </c>
      <c r="AA39" s="617" t="s">
        <v>1895</v>
      </c>
      <c r="AB39" s="617" t="s">
        <v>2847</v>
      </c>
    </row>
    <row r="40" spans="1:28" ht="15" customHeight="1" x14ac:dyDescent="0.3">
      <c r="A40" s="212">
        <v>521528</v>
      </c>
      <c r="B40" s="212" t="s">
        <v>866</v>
      </c>
      <c r="C40" s="212" t="s">
        <v>399</v>
      </c>
      <c r="D40" s="212" t="s">
        <v>1859</v>
      </c>
      <c r="F40" s="618"/>
      <c r="G40" s="618"/>
      <c r="H40" s="618"/>
      <c r="I40" s="617" t="s">
        <v>1885</v>
      </c>
      <c r="U40" s="617">
        <v>2000</v>
      </c>
      <c r="V40" s="617" t="s">
        <v>1895</v>
      </c>
      <c r="W40" s="617" t="s">
        <v>1895</v>
      </c>
      <c r="X40" s="617" t="s">
        <v>1895</v>
      </c>
      <c r="Y40" s="617" t="s">
        <v>1895</v>
      </c>
      <c r="Z40" s="617" t="s">
        <v>1895</v>
      </c>
      <c r="AA40" s="617" t="s">
        <v>1895</v>
      </c>
      <c r="AB40" s="617" t="s">
        <v>2847</v>
      </c>
    </row>
    <row r="41" spans="1:28" ht="15" customHeight="1" x14ac:dyDescent="0.3">
      <c r="A41" s="212">
        <v>521533</v>
      </c>
      <c r="B41" s="212" t="s">
        <v>1403</v>
      </c>
      <c r="C41" s="212" t="s">
        <v>355</v>
      </c>
      <c r="D41" s="212" t="s">
        <v>1584</v>
      </c>
      <c r="F41" s="619"/>
      <c r="G41" s="619"/>
      <c r="H41" s="619"/>
      <c r="I41" s="617" t="s">
        <v>1885</v>
      </c>
      <c r="U41" s="617">
        <v>2000</v>
      </c>
      <c r="V41" s="617" t="s">
        <v>1895</v>
      </c>
      <c r="W41" s="617" t="s">
        <v>1895</v>
      </c>
      <c r="X41" s="617" t="s">
        <v>1895</v>
      </c>
      <c r="Y41" s="617" t="s">
        <v>1895</v>
      </c>
      <c r="Z41" s="617" t="s">
        <v>1895</v>
      </c>
      <c r="AA41" s="617" t="s">
        <v>1895</v>
      </c>
      <c r="AB41" s="617" t="s">
        <v>2847</v>
      </c>
    </row>
    <row r="42" spans="1:28" ht="15" customHeight="1" x14ac:dyDescent="0.3">
      <c r="A42" s="212">
        <v>521587</v>
      </c>
      <c r="B42" s="212" t="s">
        <v>1404</v>
      </c>
      <c r="C42" s="212" t="s">
        <v>305</v>
      </c>
      <c r="F42" s="619"/>
      <c r="G42" s="619"/>
      <c r="H42" s="619"/>
      <c r="I42" s="617" t="s">
        <v>1885</v>
      </c>
      <c r="U42" s="617">
        <v>2000</v>
      </c>
      <c r="V42" s="617" t="s">
        <v>1895</v>
      </c>
      <c r="W42" s="617" t="s">
        <v>1895</v>
      </c>
      <c r="X42" s="617" t="s">
        <v>1895</v>
      </c>
      <c r="Y42" s="617" t="s">
        <v>1895</v>
      </c>
      <c r="Z42" s="617" t="s">
        <v>1895</v>
      </c>
      <c r="AA42" s="617" t="s">
        <v>1895</v>
      </c>
      <c r="AB42" s="617" t="s">
        <v>2847</v>
      </c>
    </row>
    <row r="43" spans="1:28" ht="15" customHeight="1" x14ac:dyDescent="0.3">
      <c r="A43" s="212">
        <v>521599</v>
      </c>
      <c r="B43" s="212" t="s">
        <v>1405</v>
      </c>
      <c r="C43" s="212" t="s">
        <v>415</v>
      </c>
      <c r="D43" s="212" t="s">
        <v>428</v>
      </c>
      <c r="F43" s="618"/>
      <c r="G43" s="618"/>
      <c r="H43" s="618"/>
      <c r="I43" s="617" t="s">
        <v>1885</v>
      </c>
      <c r="U43" s="617">
        <v>2000</v>
      </c>
      <c r="V43" s="617" t="s">
        <v>1895</v>
      </c>
      <c r="W43" s="617" t="s">
        <v>1895</v>
      </c>
      <c r="X43" s="617" t="s">
        <v>1895</v>
      </c>
      <c r="Y43" s="617" t="s">
        <v>1895</v>
      </c>
      <c r="Z43" s="617" t="s">
        <v>1895</v>
      </c>
      <c r="AA43" s="617" t="s">
        <v>1895</v>
      </c>
      <c r="AB43" s="617" t="s">
        <v>2847</v>
      </c>
    </row>
    <row r="44" spans="1:28" ht="15" customHeight="1" x14ac:dyDescent="0.3">
      <c r="A44" s="212">
        <v>521614</v>
      </c>
      <c r="B44" s="212" t="s">
        <v>1406</v>
      </c>
      <c r="C44" s="212" t="s">
        <v>260</v>
      </c>
      <c r="D44" s="212" t="s">
        <v>1615</v>
      </c>
      <c r="F44" s="619"/>
      <c r="G44" s="619"/>
      <c r="H44" s="619"/>
      <c r="I44" s="617" t="s">
        <v>1885</v>
      </c>
      <c r="U44" s="617">
        <v>2000</v>
      </c>
      <c r="V44" s="617" t="s">
        <v>1895</v>
      </c>
      <c r="W44" s="617" t="s">
        <v>1895</v>
      </c>
      <c r="X44" s="617" t="s">
        <v>1895</v>
      </c>
      <c r="Y44" s="617" t="s">
        <v>1895</v>
      </c>
      <c r="Z44" s="617" t="s">
        <v>1895</v>
      </c>
      <c r="AA44" s="617" t="s">
        <v>1895</v>
      </c>
      <c r="AB44" s="617" t="s">
        <v>2847</v>
      </c>
    </row>
    <row r="45" spans="1:28" ht="15" customHeight="1" x14ac:dyDescent="0.3">
      <c r="A45" s="212">
        <v>521633</v>
      </c>
      <c r="B45" s="212" t="s">
        <v>1407</v>
      </c>
      <c r="C45" s="212" t="s">
        <v>316</v>
      </c>
      <c r="D45" s="212" t="s">
        <v>2484</v>
      </c>
      <c r="F45" s="619"/>
      <c r="G45" s="619"/>
      <c r="H45" s="619"/>
      <c r="I45" s="617" t="s">
        <v>1885</v>
      </c>
      <c r="U45" s="617">
        <v>2000</v>
      </c>
      <c r="V45" s="617" t="s">
        <v>1895</v>
      </c>
      <c r="W45" s="617" t="s">
        <v>1895</v>
      </c>
      <c r="X45" s="617" t="s">
        <v>1895</v>
      </c>
      <c r="Y45" s="617" t="s">
        <v>1895</v>
      </c>
      <c r="Z45" s="617" t="s">
        <v>1895</v>
      </c>
      <c r="AA45" s="617" t="s">
        <v>1895</v>
      </c>
      <c r="AB45" s="617" t="s">
        <v>2847</v>
      </c>
    </row>
    <row r="46" spans="1:28" ht="15" customHeight="1" x14ac:dyDescent="0.3">
      <c r="A46" s="212">
        <v>521643</v>
      </c>
      <c r="B46" s="212" t="s">
        <v>1408</v>
      </c>
      <c r="C46" s="212" t="s">
        <v>354</v>
      </c>
      <c r="D46" s="212" t="s">
        <v>1832</v>
      </c>
      <c r="F46" s="618"/>
      <c r="G46" s="618"/>
      <c r="H46" s="618"/>
      <c r="I46" s="617" t="s">
        <v>1885</v>
      </c>
      <c r="U46" s="617">
        <v>2000</v>
      </c>
      <c r="V46" s="617" t="s">
        <v>1895</v>
      </c>
      <c r="W46" s="617" t="s">
        <v>1895</v>
      </c>
      <c r="X46" s="617" t="s">
        <v>1895</v>
      </c>
      <c r="Y46" s="617" t="s">
        <v>1895</v>
      </c>
      <c r="Z46" s="617" t="s">
        <v>1895</v>
      </c>
      <c r="AA46" s="617" t="s">
        <v>1895</v>
      </c>
      <c r="AB46" s="617" t="s">
        <v>2847</v>
      </c>
    </row>
    <row r="47" spans="1:28" ht="15" customHeight="1" x14ac:dyDescent="0.3">
      <c r="A47" s="212">
        <v>521648</v>
      </c>
      <c r="B47" s="212" t="s">
        <v>1409</v>
      </c>
      <c r="C47" s="212" t="s">
        <v>79</v>
      </c>
      <c r="D47" s="212" t="s">
        <v>2486</v>
      </c>
      <c r="F47" s="619"/>
      <c r="G47" s="619"/>
      <c r="H47" s="619"/>
      <c r="I47" s="617" t="s">
        <v>1885</v>
      </c>
      <c r="U47" s="617">
        <v>2000</v>
      </c>
      <c r="V47" s="617" t="s">
        <v>1895</v>
      </c>
      <c r="W47" s="617" t="s">
        <v>1895</v>
      </c>
      <c r="X47" s="617" t="s">
        <v>1895</v>
      </c>
      <c r="Y47" s="617" t="s">
        <v>1895</v>
      </c>
      <c r="Z47" s="617" t="s">
        <v>1895</v>
      </c>
      <c r="AA47" s="617" t="s">
        <v>1895</v>
      </c>
      <c r="AB47" s="617" t="s">
        <v>2847</v>
      </c>
    </row>
    <row r="48" spans="1:28" ht="15" customHeight="1" x14ac:dyDescent="0.3">
      <c r="A48" s="212">
        <v>521654</v>
      </c>
      <c r="B48" s="212" t="s">
        <v>1410</v>
      </c>
      <c r="C48" s="212" t="s">
        <v>455</v>
      </c>
      <c r="F48" s="618"/>
      <c r="G48" s="618"/>
      <c r="H48" s="618"/>
      <c r="I48" s="617" t="s">
        <v>1885</v>
      </c>
      <c r="U48" s="617">
        <v>2000</v>
      </c>
      <c r="V48" s="617" t="s">
        <v>1895</v>
      </c>
      <c r="W48" s="617" t="s">
        <v>1895</v>
      </c>
      <c r="X48" s="617" t="s">
        <v>1895</v>
      </c>
      <c r="Y48" s="617" t="s">
        <v>1895</v>
      </c>
      <c r="Z48" s="617" t="s">
        <v>1895</v>
      </c>
      <c r="AA48" s="617" t="s">
        <v>1895</v>
      </c>
      <c r="AB48" s="617" t="s">
        <v>2847</v>
      </c>
    </row>
    <row r="49" spans="1:28" ht="15" customHeight="1" x14ac:dyDescent="0.3">
      <c r="A49" s="212">
        <v>521655</v>
      </c>
      <c r="B49" s="212" t="s">
        <v>1411</v>
      </c>
      <c r="C49" s="212" t="s">
        <v>416</v>
      </c>
      <c r="F49" s="618"/>
      <c r="G49" s="618"/>
      <c r="H49" s="618"/>
      <c r="I49" s="617" t="s">
        <v>1885</v>
      </c>
      <c r="U49" s="617">
        <v>2000</v>
      </c>
      <c r="V49" s="617" t="s">
        <v>1895</v>
      </c>
      <c r="W49" s="617" t="s">
        <v>1895</v>
      </c>
      <c r="X49" s="617" t="s">
        <v>1895</v>
      </c>
      <c r="Y49" s="617" t="s">
        <v>1895</v>
      </c>
      <c r="Z49" s="617" t="s">
        <v>1895</v>
      </c>
      <c r="AA49" s="617" t="s">
        <v>1895</v>
      </c>
      <c r="AB49" s="617" t="s">
        <v>2847</v>
      </c>
    </row>
    <row r="50" spans="1:28" ht="15" customHeight="1" x14ac:dyDescent="0.3">
      <c r="A50" s="212">
        <v>521680</v>
      </c>
      <c r="B50" s="212" t="s">
        <v>1412</v>
      </c>
      <c r="C50" s="212" t="s">
        <v>66</v>
      </c>
      <c r="F50" s="618"/>
      <c r="G50" s="618"/>
      <c r="H50" s="618"/>
      <c r="I50" s="617" t="s">
        <v>1885</v>
      </c>
      <c r="U50" s="617">
        <v>2000</v>
      </c>
      <c r="V50" s="617" t="s">
        <v>1895</v>
      </c>
      <c r="W50" s="617" t="s">
        <v>1895</v>
      </c>
      <c r="X50" s="617" t="s">
        <v>1895</v>
      </c>
      <c r="Y50" s="617" t="s">
        <v>1895</v>
      </c>
      <c r="Z50" s="617" t="s">
        <v>1895</v>
      </c>
      <c r="AA50" s="617" t="s">
        <v>1895</v>
      </c>
      <c r="AB50" s="617" t="s">
        <v>2847</v>
      </c>
    </row>
    <row r="51" spans="1:28" ht="15" customHeight="1" x14ac:dyDescent="0.3">
      <c r="A51" s="212">
        <v>521685</v>
      </c>
      <c r="B51" s="212" t="s">
        <v>1413</v>
      </c>
      <c r="C51" s="212" t="s">
        <v>289</v>
      </c>
      <c r="D51" s="212" t="s">
        <v>426</v>
      </c>
      <c r="F51" s="618"/>
      <c r="G51" s="618"/>
      <c r="H51" s="618"/>
      <c r="I51" s="617" t="s">
        <v>1885</v>
      </c>
      <c r="U51" s="617">
        <v>2000</v>
      </c>
      <c r="V51" s="617" t="s">
        <v>1895</v>
      </c>
      <c r="W51" s="617" t="s">
        <v>1895</v>
      </c>
      <c r="X51" s="617" t="s">
        <v>1895</v>
      </c>
      <c r="Y51" s="617" t="s">
        <v>1895</v>
      </c>
      <c r="Z51" s="617" t="s">
        <v>1895</v>
      </c>
      <c r="AA51" s="617" t="s">
        <v>1895</v>
      </c>
      <c r="AB51" s="617" t="s">
        <v>2847</v>
      </c>
    </row>
    <row r="52" spans="1:28" ht="15" customHeight="1" x14ac:dyDescent="0.3">
      <c r="A52" s="212">
        <v>521691</v>
      </c>
      <c r="B52" s="212" t="s">
        <v>1414</v>
      </c>
      <c r="C52" s="212" t="s">
        <v>374</v>
      </c>
      <c r="F52" s="619"/>
      <c r="G52" s="619"/>
      <c r="H52" s="619"/>
      <c r="I52" s="617" t="s">
        <v>1885</v>
      </c>
      <c r="U52" s="617">
        <v>2000</v>
      </c>
      <c r="V52" s="617" t="s">
        <v>1895</v>
      </c>
      <c r="W52" s="617" t="s">
        <v>1895</v>
      </c>
      <c r="X52" s="617" t="s">
        <v>1895</v>
      </c>
      <c r="Y52" s="617" t="s">
        <v>1895</v>
      </c>
      <c r="Z52" s="617" t="s">
        <v>1895</v>
      </c>
      <c r="AA52" s="617" t="s">
        <v>1895</v>
      </c>
      <c r="AB52" s="617" t="s">
        <v>2847</v>
      </c>
    </row>
    <row r="53" spans="1:28" ht="15" customHeight="1" x14ac:dyDescent="0.3">
      <c r="A53" s="212">
        <v>521741</v>
      </c>
      <c r="B53" s="212" t="s">
        <v>1415</v>
      </c>
      <c r="C53" s="212" t="s">
        <v>1416</v>
      </c>
      <c r="F53" s="618"/>
      <c r="G53" s="618"/>
      <c r="H53" s="618"/>
      <c r="I53" s="617" t="s">
        <v>1885</v>
      </c>
      <c r="U53" s="617">
        <v>2000</v>
      </c>
      <c r="V53" s="617" t="s">
        <v>1895</v>
      </c>
      <c r="W53" s="617" t="s">
        <v>1895</v>
      </c>
      <c r="X53" s="617" t="s">
        <v>1895</v>
      </c>
      <c r="Y53" s="617" t="s">
        <v>1895</v>
      </c>
      <c r="Z53" s="617" t="s">
        <v>1895</v>
      </c>
      <c r="AA53" s="617" t="s">
        <v>1895</v>
      </c>
      <c r="AB53" s="617" t="s">
        <v>2847</v>
      </c>
    </row>
    <row r="54" spans="1:28" ht="15" customHeight="1" x14ac:dyDescent="0.3">
      <c r="A54" s="212">
        <v>521757</v>
      </c>
      <c r="B54" s="212" t="s">
        <v>1417</v>
      </c>
      <c r="C54" s="212" t="s">
        <v>81</v>
      </c>
      <c r="F54" s="618"/>
      <c r="G54" s="618"/>
      <c r="H54" s="618"/>
      <c r="I54" s="617" t="s">
        <v>1885</v>
      </c>
      <c r="U54" s="617">
        <v>2000</v>
      </c>
      <c r="V54" s="617" t="s">
        <v>1895</v>
      </c>
      <c r="W54" s="617" t="s">
        <v>1895</v>
      </c>
      <c r="X54" s="617" t="s">
        <v>1895</v>
      </c>
      <c r="Y54" s="617" t="s">
        <v>1895</v>
      </c>
      <c r="Z54" s="617" t="s">
        <v>1895</v>
      </c>
      <c r="AA54" s="617" t="s">
        <v>1895</v>
      </c>
      <c r="AB54" s="617" t="s">
        <v>2847</v>
      </c>
    </row>
    <row r="55" spans="1:28" ht="15" customHeight="1" x14ac:dyDescent="0.3">
      <c r="A55" s="212">
        <v>521758</v>
      </c>
      <c r="B55" s="212" t="s">
        <v>1418</v>
      </c>
      <c r="C55" s="212" t="s">
        <v>105</v>
      </c>
      <c r="F55" s="619"/>
      <c r="G55" s="619"/>
      <c r="H55" s="619"/>
      <c r="I55" s="617" t="s">
        <v>1885</v>
      </c>
      <c r="U55" s="617">
        <v>2000</v>
      </c>
      <c r="V55" s="617" t="s">
        <v>1895</v>
      </c>
      <c r="W55" s="617" t="s">
        <v>1895</v>
      </c>
      <c r="X55" s="617" t="s">
        <v>1895</v>
      </c>
      <c r="Y55" s="617" t="s">
        <v>1895</v>
      </c>
      <c r="Z55" s="617" t="s">
        <v>1895</v>
      </c>
      <c r="AA55" s="617" t="s">
        <v>1895</v>
      </c>
      <c r="AB55" s="617" t="s">
        <v>2847</v>
      </c>
    </row>
    <row r="56" spans="1:28" ht="15" customHeight="1" x14ac:dyDescent="0.3">
      <c r="A56" s="212">
        <v>521777</v>
      </c>
      <c r="B56" s="212" t="s">
        <v>1419</v>
      </c>
      <c r="C56" s="212" t="s">
        <v>1420</v>
      </c>
      <c r="F56" s="618"/>
      <c r="G56" s="618"/>
      <c r="H56" s="618"/>
      <c r="I56" s="617" t="s">
        <v>1885</v>
      </c>
      <c r="U56" s="617">
        <v>2000</v>
      </c>
      <c r="V56" s="617" t="s">
        <v>1895</v>
      </c>
      <c r="W56" s="617" t="s">
        <v>1895</v>
      </c>
      <c r="X56" s="617" t="s">
        <v>1895</v>
      </c>
      <c r="Y56" s="617" t="s">
        <v>1895</v>
      </c>
      <c r="Z56" s="617" t="s">
        <v>1895</v>
      </c>
      <c r="AA56" s="617" t="s">
        <v>1895</v>
      </c>
      <c r="AB56" s="617" t="s">
        <v>2847</v>
      </c>
    </row>
    <row r="57" spans="1:28" ht="15" customHeight="1" x14ac:dyDescent="0.3">
      <c r="A57" s="212">
        <v>521778</v>
      </c>
      <c r="B57" s="212" t="s">
        <v>1421</v>
      </c>
      <c r="C57" s="212" t="s">
        <v>305</v>
      </c>
      <c r="F57" s="618"/>
      <c r="G57" s="618"/>
      <c r="H57" s="618"/>
      <c r="I57" s="617" t="s">
        <v>1885</v>
      </c>
      <c r="U57" s="617">
        <v>2000</v>
      </c>
      <c r="V57" s="617" t="s">
        <v>1895</v>
      </c>
      <c r="W57" s="617" t="s">
        <v>1895</v>
      </c>
      <c r="X57" s="617" t="s">
        <v>1895</v>
      </c>
      <c r="Y57" s="617" t="s">
        <v>1895</v>
      </c>
      <c r="Z57" s="617" t="s">
        <v>1895</v>
      </c>
      <c r="AA57" s="617" t="s">
        <v>1895</v>
      </c>
      <c r="AB57" s="617" t="s">
        <v>2847</v>
      </c>
    </row>
    <row r="58" spans="1:28" ht="15" customHeight="1" x14ac:dyDescent="0.3">
      <c r="A58" s="212">
        <v>521847</v>
      </c>
      <c r="B58" s="212" t="s">
        <v>1423</v>
      </c>
      <c r="C58" s="212" t="s">
        <v>92</v>
      </c>
      <c r="D58" s="212" t="s">
        <v>1709</v>
      </c>
      <c r="F58" s="619"/>
      <c r="G58" s="619"/>
      <c r="H58" s="619"/>
      <c r="I58" s="617" t="s">
        <v>1885</v>
      </c>
      <c r="U58" s="617">
        <v>2000</v>
      </c>
      <c r="V58" s="617" t="s">
        <v>1895</v>
      </c>
      <c r="W58" s="617" t="s">
        <v>1895</v>
      </c>
      <c r="X58" s="617" t="s">
        <v>1895</v>
      </c>
      <c r="Y58" s="617" t="s">
        <v>1895</v>
      </c>
      <c r="Z58" s="617" t="s">
        <v>1895</v>
      </c>
      <c r="AA58" s="617" t="s">
        <v>1895</v>
      </c>
      <c r="AB58" s="617" t="s">
        <v>2847</v>
      </c>
    </row>
    <row r="59" spans="1:28" ht="15" customHeight="1" x14ac:dyDescent="0.3">
      <c r="A59" s="212">
        <v>521865</v>
      </c>
      <c r="B59" s="212" t="s">
        <v>1424</v>
      </c>
      <c r="C59" s="212" t="s">
        <v>78</v>
      </c>
      <c r="D59" s="212" t="s">
        <v>1582</v>
      </c>
      <c r="F59" s="618"/>
      <c r="G59" s="618"/>
      <c r="H59" s="618"/>
      <c r="I59" s="617" t="s">
        <v>1885</v>
      </c>
      <c r="U59" s="617">
        <v>2000</v>
      </c>
      <c r="V59" s="617" t="s">
        <v>1895</v>
      </c>
      <c r="W59" s="617" t="s">
        <v>1895</v>
      </c>
      <c r="X59" s="617" t="s">
        <v>1895</v>
      </c>
      <c r="Y59" s="617" t="s">
        <v>1895</v>
      </c>
      <c r="Z59" s="617" t="s">
        <v>1895</v>
      </c>
      <c r="AA59" s="617" t="s">
        <v>1895</v>
      </c>
      <c r="AB59" s="617" t="s">
        <v>2847</v>
      </c>
    </row>
    <row r="60" spans="1:28" ht="15" customHeight="1" x14ac:dyDescent="0.3">
      <c r="A60" s="212">
        <v>521874</v>
      </c>
      <c r="B60" s="212" t="s">
        <v>1425</v>
      </c>
      <c r="C60" s="212" t="s">
        <v>73</v>
      </c>
      <c r="D60" s="212" t="s">
        <v>1863</v>
      </c>
      <c r="F60" s="619"/>
      <c r="G60" s="619"/>
      <c r="H60" s="619"/>
      <c r="I60" s="617" t="s">
        <v>1885</v>
      </c>
      <c r="U60" s="617">
        <v>2000</v>
      </c>
      <c r="V60" s="617" t="s">
        <v>1895</v>
      </c>
      <c r="W60" s="617" t="s">
        <v>1895</v>
      </c>
      <c r="X60" s="617" t="s">
        <v>1895</v>
      </c>
      <c r="Y60" s="617" t="s">
        <v>1895</v>
      </c>
      <c r="Z60" s="617" t="s">
        <v>1895</v>
      </c>
      <c r="AA60" s="617" t="s">
        <v>1895</v>
      </c>
      <c r="AB60" s="617" t="s">
        <v>2847</v>
      </c>
    </row>
    <row r="61" spans="1:28" ht="15" customHeight="1" x14ac:dyDescent="0.3">
      <c r="A61" s="212">
        <v>521902</v>
      </c>
      <c r="B61" s="212" t="s">
        <v>1426</v>
      </c>
      <c r="C61" s="212" t="s">
        <v>281</v>
      </c>
      <c r="D61" s="212" t="s">
        <v>2190</v>
      </c>
      <c r="F61" s="618"/>
      <c r="G61" s="618"/>
      <c r="H61" s="618"/>
      <c r="I61" s="617" t="s">
        <v>1885</v>
      </c>
      <c r="U61" s="617">
        <v>2000</v>
      </c>
      <c r="V61" s="617" t="s">
        <v>1895</v>
      </c>
      <c r="W61" s="617" t="s">
        <v>1895</v>
      </c>
      <c r="X61" s="617" t="s">
        <v>1895</v>
      </c>
      <c r="Y61" s="617" t="s">
        <v>1895</v>
      </c>
      <c r="Z61" s="617" t="s">
        <v>1895</v>
      </c>
      <c r="AA61" s="617" t="s">
        <v>1895</v>
      </c>
      <c r="AB61" s="617" t="s">
        <v>2847</v>
      </c>
    </row>
    <row r="62" spans="1:28" ht="15" customHeight="1" x14ac:dyDescent="0.3">
      <c r="A62" s="212">
        <v>521924</v>
      </c>
      <c r="B62" s="212" t="s">
        <v>2493</v>
      </c>
      <c r="C62" s="212" t="s">
        <v>1428</v>
      </c>
      <c r="D62" s="212" t="s">
        <v>1500</v>
      </c>
      <c r="F62" s="618"/>
      <c r="G62" s="618"/>
      <c r="H62" s="618"/>
      <c r="I62" s="617" t="s">
        <v>1885</v>
      </c>
      <c r="U62" s="617">
        <v>2000</v>
      </c>
      <c r="V62" s="617" t="s">
        <v>1895</v>
      </c>
      <c r="W62" s="617" t="s">
        <v>1895</v>
      </c>
      <c r="X62" s="617" t="s">
        <v>1895</v>
      </c>
      <c r="Y62" s="617" t="s">
        <v>1895</v>
      </c>
      <c r="Z62" s="617" t="s">
        <v>1895</v>
      </c>
      <c r="AA62" s="617" t="s">
        <v>1895</v>
      </c>
      <c r="AB62" s="617" t="s">
        <v>2847</v>
      </c>
    </row>
    <row r="63" spans="1:28" ht="15" customHeight="1" x14ac:dyDescent="0.3">
      <c r="A63" s="212">
        <v>521942</v>
      </c>
      <c r="B63" s="212" t="s">
        <v>1429</v>
      </c>
      <c r="C63" s="212" t="s">
        <v>111</v>
      </c>
      <c r="F63" s="618"/>
      <c r="G63" s="618"/>
      <c r="H63" s="618"/>
      <c r="I63" s="617" t="s">
        <v>1885</v>
      </c>
      <c r="U63" s="617">
        <v>2000</v>
      </c>
      <c r="V63" s="617" t="s">
        <v>1895</v>
      </c>
      <c r="W63" s="617" t="s">
        <v>1895</v>
      </c>
      <c r="X63" s="617" t="s">
        <v>1895</v>
      </c>
      <c r="Y63" s="617" t="s">
        <v>1895</v>
      </c>
      <c r="Z63" s="617" t="s">
        <v>1895</v>
      </c>
      <c r="AA63" s="617" t="s">
        <v>1895</v>
      </c>
      <c r="AB63" s="617" t="s">
        <v>2847</v>
      </c>
    </row>
    <row r="64" spans="1:28" ht="15" customHeight="1" x14ac:dyDescent="0.3">
      <c r="A64" s="212">
        <v>521946</v>
      </c>
      <c r="B64" s="212" t="s">
        <v>1430</v>
      </c>
      <c r="C64" s="212" t="s">
        <v>916</v>
      </c>
      <c r="D64" s="212" t="s">
        <v>428</v>
      </c>
      <c r="F64" s="619"/>
      <c r="G64" s="619"/>
      <c r="H64" s="619"/>
      <c r="I64" s="617" t="s">
        <v>1885</v>
      </c>
      <c r="U64" s="617">
        <v>2000</v>
      </c>
      <c r="V64" s="617" t="s">
        <v>1895</v>
      </c>
      <c r="W64" s="617" t="s">
        <v>1895</v>
      </c>
      <c r="X64" s="617" t="s">
        <v>1895</v>
      </c>
      <c r="Y64" s="617" t="s">
        <v>1895</v>
      </c>
      <c r="Z64" s="617" t="s">
        <v>1895</v>
      </c>
      <c r="AA64" s="617" t="s">
        <v>1895</v>
      </c>
      <c r="AB64" s="617" t="s">
        <v>2847</v>
      </c>
    </row>
    <row r="65" spans="1:28" ht="15" customHeight="1" x14ac:dyDescent="0.3">
      <c r="A65" s="212">
        <v>521949</v>
      </c>
      <c r="B65" s="212" t="s">
        <v>1431</v>
      </c>
      <c r="C65" s="212" t="s">
        <v>99</v>
      </c>
      <c r="D65" s="212" t="s">
        <v>1707</v>
      </c>
      <c r="F65" s="618"/>
      <c r="G65" s="618"/>
      <c r="H65" s="618"/>
      <c r="I65" s="617" t="s">
        <v>1885</v>
      </c>
      <c r="U65" s="617">
        <v>2000</v>
      </c>
      <c r="V65" s="617" t="s">
        <v>1895</v>
      </c>
      <c r="W65" s="617" t="s">
        <v>1895</v>
      </c>
      <c r="X65" s="617" t="s">
        <v>1895</v>
      </c>
      <c r="Y65" s="617" t="s">
        <v>1895</v>
      </c>
      <c r="Z65" s="617" t="s">
        <v>1895</v>
      </c>
      <c r="AA65" s="617" t="s">
        <v>1895</v>
      </c>
      <c r="AB65" s="617" t="s">
        <v>2847</v>
      </c>
    </row>
    <row r="66" spans="1:28" ht="15" customHeight="1" x14ac:dyDescent="0.3">
      <c r="A66" s="212">
        <v>521951</v>
      </c>
      <c r="B66" s="212" t="s">
        <v>1432</v>
      </c>
      <c r="C66" s="212" t="s">
        <v>74</v>
      </c>
      <c r="D66" s="212" t="s">
        <v>437</v>
      </c>
      <c r="F66" s="618"/>
      <c r="G66" s="618"/>
      <c r="H66" s="618"/>
      <c r="I66" s="617" t="s">
        <v>1885</v>
      </c>
      <c r="U66" s="617">
        <v>2000</v>
      </c>
      <c r="V66" s="617" t="s">
        <v>1895</v>
      </c>
      <c r="W66" s="617" t="s">
        <v>1895</v>
      </c>
      <c r="X66" s="617" t="s">
        <v>1895</v>
      </c>
      <c r="Y66" s="617" t="s">
        <v>1895</v>
      </c>
      <c r="Z66" s="617" t="s">
        <v>1895</v>
      </c>
      <c r="AA66" s="617" t="s">
        <v>1895</v>
      </c>
      <c r="AB66" s="617" t="s">
        <v>2847</v>
      </c>
    </row>
    <row r="67" spans="1:28" ht="15" customHeight="1" x14ac:dyDescent="0.3">
      <c r="A67" s="212">
        <v>521983</v>
      </c>
      <c r="B67" s="212" t="s">
        <v>1433</v>
      </c>
      <c r="C67" s="212" t="s">
        <v>886</v>
      </c>
      <c r="D67" s="212" t="s">
        <v>2292</v>
      </c>
      <c r="F67" s="619"/>
      <c r="G67" s="619"/>
      <c r="H67" s="619"/>
      <c r="I67" s="617" t="s">
        <v>1885</v>
      </c>
      <c r="U67" s="617">
        <v>2000</v>
      </c>
      <c r="V67" s="617" t="s">
        <v>1895</v>
      </c>
      <c r="W67" s="617" t="s">
        <v>1895</v>
      </c>
      <c r="X67" s="617" t="s">
        <v>1895</v>
      </c>
      <c r="Y67" s="617" t="s">
        <v>1895</v>
      </c>
      <c r="Z67" s="617" t="s">
        <v>1895</v>
      </c>
      <c r="AA67" s="617" t="s">
        <v>1895</v>
      </c>
      <c r="AB67" s="617" t="s">
        <v>2847</v>
      </c>
    </row>
    <row r="68" spans="1:28" ht="15" customHeight="1" x14ac:dyDescent="0.3">
      <c r="A68" s="212">
        <v>522059</v>
      </c>
      <c r="B68" s="212" t="s">
        <v>1434</v>
      </c>
      <c r="C68" s="212" t="s">
        <v>250</v>
      </c>
      <c r="F68" s="618"/>
      <c r="G68" s="618"/>
      <c r="H68" s="618"/>
      <c r="I68" s="617" t="s">
        <v>1885</v>
      </c>
      <c r="U68" s="617">
        <v>2000</v>
      </c>
      <c r="V68" s="617" t="s">
        <v>1895</v>
      </c>
      <c r="W68" s="617" t="s">
        <v>1895</v>
      </c>
      <c r="X68" s="617" t="s">
        <v>1895</v>
      </c>
      <c r="Y68" s="617" t="s">
        <v>1895</v>
      </c>
      <c r="Z68" s="617" t="s">
        <v>1895</v>
      </c>
      <c r="AA68" s="617" t="s">
        <v>1895</v>
      </c>
      <c r="AB68" s="617" t="s">
        <v>2847</v>
      </c>
    </row>
    <row r="69" spans="1:28" ht="15" customHeight="1" x14ac:dyDescent="0.3">
      <c r="A69" s="212">
        <v>522081</v>
      </c>
      <c r="B69" s="212" t="s">
        <v>1435</v>
      </c>
      <c r="C69" s="212" t="s">
        <v>323</v>
      </c>
      <c r="D69" s="212" t="s">
        <v>2260</v>
      </c>
      <c r="F69" s="618"/>
      <c r="G69" s="618"/>
      <c r="H69" s="618"/>
      <c r="I69" s="617" t="s">
        <v>1885</v>
      </c>
      <c r="U69" s="617">
        <v>2000</v>
      </c>
      <c r="V69" s="617" t="s">
        <v>1895</v>
      </c>
      <c r="W69" s="617" t="s">
        <v>1895</v>
      </c>
      <c r="X69" s="617" t="s">
        <v>1895</v>
      </c>
      <c r="Y69" s="617" t="s">
        <v>1895</v>
      </c>
      <c r="Z69" s="617" t="s">
        <v>1895</v>
      </c>
      <c r="AA69" s="617" t="s">
        <v>1895</v>
      </c>
      <c r="AB69" s="617" t="s">
        <v>2847</v>
      </c>
    </row>
    <row r="70" spans="1:28" ht="15" customHeight="1" x14ac:dyDescent="0.3">
      <c r="A70" s="212">
        <v>522086</v>
      </c>
      <c r="B70" s="212" t="s">
        <v>1436</v>
      </c>
      <c r="C70" s="212" t="s">
        <v>107</v>
      </c>
      <c r="D70" s="212" t="s">
        <v>2502</v>
      </c>
      <c r="F70" s="618"/>
      <c r="G70" s="618"/>
      <c r="H70" s="618"/>
      <c r="I70" s="617" t="s">
        <v>1885</v>
      </c>
      <c r="U70" s="617">
        <v>2000</v>
      </c>
      <c r="V70" s="617" t="s">
        <v>1895</v>
      </c>
      <c r="W70" s="617" t="s">
        <v>1895</v>
      </c>
      <c r="X70" s="617" t="s">
        <v>1895</v>
      </c>
      <c r="Y70" s="617" t="s">
        <v>1895</v>
      </c>
      <c r="Z70" s="617" t="s">
        <v>1895</v>
      </c>
      <c r="AA70" s="617" t="s">
        <v>1895</v>
      </c>
      <c r="AB70" s="617" t="s">
        <v>2847</v>
      </c>
    </row>
    <row r="71" spans="1:28" ht="15" customHeight="1" x14ac:dyDescent="0.3">
      <c r="A71" s="212">
        <v>522091</v>
      </c>
      <c r="B71" s="212" t="s">
        <v>1437</v>
      </c>
      <c r="C71" s="212" t="s">
        <v>66</v>
      </c>
      <c r="D71" s="212" t="s">
        <v>1596</v>
      </c>
      <c r="F71" s="619"/>
      <c r="G71" s="619"/>
      <c r="H71" s="619"/>
      <c r="I71" s="617" t="s">
        <v>1885</v>
      </c>
      <c r="U71" s="617">
        <v>2000</v>
      </c>
      <c r="V71" s="617" t="s">
        <v>1895</v>
      </c>
      <c r="W71" s="617" t="s">
        <v>1895</v>
      </c>
      <c r="X71" s="617" t="s">
        <v>1895</v>
      </c>
      <c r="Y71" s="617" t="s">
        <v>1895</v>
      </c>
      <c r="Z71" s="617" t="s">
        <v>1895</v>
      </c>
      <c r="AA71" s="617" t="s">
        <v>1895</v>
      </c>
      <c r="AB71" s="617" t="s">
        <v>2847</v>
      </c>
    </row>
    <row r="72" spans="1:28" ht="15" customHeight="1" x14ac:dyDescent="0.3">
      <c r="A72" s="212">
        <v>522120</v>
      </c>
      <c r="B72" s="212" t="s">
        <v>1438</v>
      </c>
      <c r="C72" s="212" t="s">
        <v>78</v>
      </c>
      <c r="D72" s="212" t="s">
        <v>2504</v>
      </c>
      <c r="F72" s="618"/>
      <c r="G72" s="618"/>
      <c r="H72" s="618"/>
      <c r="I72" s="617" t="s">
        <v>1885</v>
      </c>
      <c r="U72" s="617">
        <v>2000</v>
      </c>
      <c r="V72" s="617" t="s">
        <v>1895</v>
      </c>
      <c r="W72" s="617" t="s">
        <v>1895</v>
      </c>
      <c r="X72" s="617" t="s">
        <v>1895</v>
      </c>
      <c r="Y72" s="617" t="s">
        <v>1895</v>
      </c>
      <c r="Z72" s="617" t="s">
        <v>1895</v>
      </c>
      <c r="AA72" s="617" t="s">
        <v>1895</v>
      </c>
      <c r="AB72" s="617" t="s">
        <v>2847</v>
      </c>
    </row>
    <row r="73" spans="1:28" ht="15" customHeight="1" x14ac:dyDescent="0.3">
      <c r="A73" s="212">
        <v>522206</v>
      </c>
      <c r="B73" s="212" t="s">
        <v>1439</v>
      </c>
      <c r="C73" s="212" t="s">
        <v>90</v>
      </c>
      <c r="D73" s="212" t="s">
        <v>1699</v>
      </c>
      <c r="F73" s="618"/>
      <c r="G73" s="618"/>
      <c r="H73" s="618"/>
      <c r="I73" s="617" t="s">
        <v>1885</v>
      </c>
      <c r="U73" s="617">
        <v>2000</v>
      </c>
      <c r="V73" s="617" t="s">
        <v>1895</v>
      </c>
      <c r="W73" s="617" t="s">
        <v>1895</v>
      </c>
      <c r="X73" s="617" t="s">
        <v>1895</v>
      </c>
      <c r="Y73" s="617" t="s">
        <v>1895</v>
      </c>
      <c r="Z73" s="617" t="s">
        <v>1895</v>
      </c>
      <c r="AA73" s="617" t="s">
        <v>1895</v>
      </c>
      <c r="AB73" s="617" t="s">
        <v>2847</v>
      </c>
    </row>
    <row r="74" spans="1:28" ht="15" customHeight="1" x14ac:dyDescent="0.3">
      <c r="A74" s="212">
        <v>522233</v>
      </c>
      <c r="B74" s="212" t="s">
        <v>1441</v>
      </c>
      <c r="C74" s="212" t="s">
        <v>251</v>
      </c>
      <c r="D74" s="212" t="s">
        <v>2506</v>
      </c>
      <c r="F74" s="618"/>
      <c r="G74" s="618"/>
      <c r="H74" s="618"/>
      <c r="I74" s="617" t="s">
        <v>1885</v>
      </c>
      <c r="U74" s="617">
        <v>2000</v>
      </c>
      <c r="V74" s="617" t="s">
        <v>1895</v>
      </c>
      <c r="W74" s="617" t="s">
        <v>1895</v>
      </c>
      <c r="X74" s="617" t="s">
        <v>1895</v>
      </c>
      <c r="Y74" s="617" t="s">
        <v>1895</v>
      </c>
      <c r="Z74" s="617" t="s">
        <v>1895</v>
      </c>
      <c r="AA74" s="617" t="s">
        <v>1895</v>
      </c>
      <c r="AB74" s="617" t="s">
        <v>2847</v>
      </c>
    </row>
    <row r="75" spans="1:28" ht="15" customHeight="1" x14ac:dyDescent="0.3">
      <c r="A75" s="212">
        <v>522259</v>
      </c>
      <c r="B75" s="212" t="s">
        <v>1442</v>
      </c>
      <c r="C75" s="212" t="s">
        <v>275</v>
      </c>
      <c r="D75" s="212" t="s">
        <v>2191</v>
      </c>
      <c r="F75" s="618"/>
      <c r="G75" s="618"/>
      <c r="H75" s="618"/>
      <c r="I75" s="617" t="s">
        <v>1885</v>
      </c>
      <c r="U75" s="617">
        <v>2000</v>
      </c>
      <c r="V75" s="617" t="s">
        <v>1895</v>
      </c>
      <c r="W75" s="617" t="s">
        <v>1895</v>
      </c>
      <c r="X75" s="617" t="s">
        <v>1895</v>
      </c>
      <c r="Y75" s="617" t="s">
        <v>1895</v>
      </c>
      <c r="Z75" s="617" t="s">
        <v>1895</v>
      </c>
      <c r="AA75" s="617" t="s">
        <v>1895</v>
      </c>
      <c r="AB75" s="617" t="s">
        <v>2847</v>
      </c>
    </row>
    <row r="76" spans="1:28" ht="15" customHeight="1" x14ac:dyDescent="0.3">
      <c r="A76" s="212">
        <v>522275</v>
      </c>
      <c r="B76" s="212" t="s">
        <v>1443</v>
      </c>
      <c r="C76" s="212" t="s">
        <v>834</v>
      </c>
      <c r="D76" s="212" t="s">
        <v>1652</v>
      </c>
      <c r="F76" s="619"/>
      <c r="G76" s="619"/>
      <c r="H76" s="619"/>
      <c r="I76" s="617" t="s">
        <v>1885</v>
      </c>
      <c r="U76" s="617">
        <v>2000</v>
      </c>
      <c r="V76" s="617" t="s">
        <v>1895</v>
      </c>
      <c r="W76" s="617" t="s">
        <v>1895</v>
      </c>
      <c r="X76" s="617" t="s">
        <v>1895</v>
      </c>
      <c r="Y76" s="617" t="s">
        <v>1895</v>
      </c>
      <c r="Z76" s="617" t="s">
        <v>1895</v>
      </c>
      <c r="AA76" s="617" t="s">
        <v>1895</v>
      </c>
      <c r="AB76" s="617" t="s">
        <v>2847</v>
      </c>
    </row>
    <row r="77" spans="1:28" ht="15" customHeight="1" x14ac:dyDescent="0.3">
      <c r="A77" s="212">
        <v>522288</v>
      </c>
      <c r="B77" s="212" t="s">
        <v>1444</v>
      </c>
      <c r="C77" s="212" t="s">
        <v>84</v>
      </c>
      <c r="D77" s="212" t="s">
        <v>1523</v>
      </c>
      <c r="F77" s="618"/>
      <c r="G77" s="618"/>
      <c r="H77" s="618"/>
      <c r="I77" s="617" t="s">
        <v>1885</v>
      </c>
      <c r="U77" s="617">
        <v>2000</v>
      </c>
      <c r="V77" s="617" t="s">
        <v>1895</v>
      </c>
      <c r="W77" s="617" t="s">
        <v>1895</v>
      </c>
      <c r="X77" s="617" t="s">
        <v>1895</v>
      </c>
      <c r="Y77" s="617" t="s">
        <v>1895</v>
      </c>
      <c r="Z77" s="617" t="s">
        <v>1895</v>
      </c>
      <c r="AA77" s="617" t="s">
        <v>1895</v>
      </c>
      <c r="AB77" s="617" t="s">
        <v>2847</v>
      </c>
    </row>
    <row r="78" spans="1:28" ht="15" customHeight="1" x14ac:dyDescent="0.3">
      <c r="A78" s="212">
        <v>522295</v>
      </c>
      <c r="B78" s="212" t="s">
        <v>1445</v>
      </c>
      <c r="C78" s="212" t="s">
        <v>1375</v>
      </c>
      <c r="D78" s="212" t="s">
        <v>440</v>
      </c>
      <c r="F78" s="618"/>
      <c r="G78" s="618"/>
      <c r="H78" s="618"/>
      <c r="I78" s="617" t="s">
        <v>1885</v>
      </c>
      <c r="U78" s="617">
        <v>2000</v>
      </c>
      <c r="V78" s="617" t="s">
        <v>1895</v>
      </c>
      <c r="W78" s="617" t="s">
        <v>1895</v>
      </c>
      <c r="X78" s="617" t="s">
        <v>1895</v>
      </c>
      <c r="Y78" s="617" t="s">
        <v>1895</v>
      </c>
      <c r="Z78" s="617" t="s">
        <v>1895</v>
      </c>
      <c r="AA78" s="617" t="s">
        <v>1895</v>
      </c>
      <c r="AB78" s="617" t="s">
        <v>2847</v>
      </c>
    </row>
    <row r="79" spans="1:28" ht="15" customHeight="1" x14ac:dyDescent="0.3">
      <c r="A79" s="212">
        <v>522400</v>
      </c>
      <c r="B79" s="212" t="s">
        <v>1446</v>
      </c>
      <c r="C79" s="212" t="s">
        <v>73</v>
      </c>
      <c r="D79" s="212" t="s">
        <v>1675</v>
      </c>
      <c r="F79" s="618"/>
      <c r="G79" s="618"/>
      <c r="H79" s="618"/>
      <c r="I79" s="617" t="s">
        <v>1885</v>
      </c>
      <c r="U79" s="617">
        <v>2000</v>
      </c>
      <c r="V79" s="617" t="s">
        <v>1895</v>
      </c>
      <c r="W79" s="617" t="s">
        <v>1895</v>
      </c>
      <c r="X79" s="617" t="s">
        <v>1895</v>
      </c>
      <c r="Y79" s="617" t="s">
        <v>1895</v>
      </c>
      <c r="Z79" s="617" t="s">
        <v>1895</v>
      </c>
      <c r="AA79" s="617" t="s">
        <v>1895</v>
      </c>
      <c r="AB79" s="617" t="s">
        <v>2847</v>
      </c>
    </row>
    <row r="80" spans="1:28" ht="15" customHeight="1" x14ac:dyDescent="0.3">
      <c r="A80" s="212">
        <v>522411</v>
      </c>
      <c r="B80" s="212" t="s">
        <v>1447</v>
      </c>
      <c r="C80" s="212" t="s">
        <v>365</v>
      </c>
      <c r="D80" s="212" t="s">
        <v>1837</v>
      </c>
      <c r="F80" s="619"/>
      <c r="G80" s="619"/>
      <c r="H80" s="619"/>
      <c r="I80" s="617" t="s">
        <v>1885</v>
      </c>
      <c r="U80" s="617">
        <v>2000</v>
      </c>
      <c r="V80" s="617" t="s">
        <v>1895</v>
      </c>
      <c r="W80" s="617" t="s">
        <v>1895</v>
      </c>
      <c r="X80" s="617" t="s">
        <v>1895</v>
      </c>
      <c r="Y80" s="617" t="s">
        <v>1895</v>
      </c>
      <c r="Z80" s="617" t="s">
        <v>1895</v>
      </c>
      <c r="AA80" s="617" t="s">
        <v>1895</v>
      </c>
      <c r="AB80" s="617" t="s">
        <v>2847</v>
      </c>
    </row>
    <row r="81" spans="1:28" ht="15" customHeight="1" x14ac:dyDescent="0.3">
      <c r="A81" s="212">
        <v>522414</v>
      </c>
      <c r="B81" s="212" t="s">
        <v>1448</v>
      </c>
      <c r="C81" s="212" t="s">
        <v>507</v>
      </c>
      <c r="D81" s="212" t="s">
        <v>1561</v>
      </c>
      <c r="F81" s="618"/>
      <c r="G81" s="618"/>
      <c r="H81" s="618"/>
      <c r="I81" s="617" t="s">
        <v>1885</v>
      </c>
      <c r="U81" s="617">
        <v>2000</v>
      </c>
      <c r="V81" s="617" t="s">
        <v>1895</v>
      </c>
      <c r="W81" s="617" t="s">
        <v>1895</v>
      </c>
      <c r="X81" s="617" t="s">
        <v>1895</v>
      </c>
      <c r="Y81" s="617" t="s">
        <v>1895</v>
      </c>
      <c r="Z81" s="617" t="s">
        <v>1895</v>
      </c>
      <c r="AA81" s="617" t="s">
        <v>1895</v>
      </c>
      <c r="AB81" s="617" t="s">
        <v>2847</v>
      </c>
    </row>
    <row r="82" spans="1:28" ht="15" customHeight="1" x14ac:dyDescent="0.3">
      <c r="A82" s="212">
        <v>522453</v>
      </c>
      <c r="B82" s="212" t="s">
        <v>1449</v>
      </c>
      <c r="C82" s="212" t="s">
        <v>99</v>
      </c>
      <c r="D82" s="212" t="s">
        <v>1855</v>
      </c>
      <c r="F82" s="619"/>
      <c r="G82" s="619"/>
      <c r="H82" s="619"/>
      <c r="I82" s="617" t="s">
        <v>1885</v>
      </c>
      <c r="U82" s="617">
        <v>2000</v>
      </c>
      <c r="V82" s="617" t="s">
        <v>1895</v>
      </c>
      <c r="W82" s="617" t="s">
        <v>1895</v>
      </c>
      <c r="X82" s="617" t="s">
        <v>1895</v>
      </c>
      <c r="Y82" s="617" t="s">
        <v>1895</v>
      </c>
      <c r="Z82" s="617" t="s">
        <v>1895</v>
      </c>
      <c r="AA82" s="617" t="s">
        <v>1895</v>
      </c>
      <c r="AB82" s="617" t="s">
        <v>2847</v>
      </c>
    </row>
    <row r="83" spans="1:28" ht="15" customHeight="1" x14ac:dyDescent="0.3">
      <c r="A83" s="212">
        <v>522468</v>
      </c>
      <c r="B83" s="212" t="s">
        <v>1451</v>
      </c>
      <c r="C83" s="212" t="s">
        <v>875</v>
      </c>
      <c r="D83" s="212" t="s">
        <v>1550</v>
      </c>
      <c r="F83" s="618"/>
      <c r="G83" s="618"/>
      <c r="H83" s="618"/>
      <c r="I83" s="617" t="s">
        <v>1885</v>
      </c>
      <c r="U83" s="617">
        <v>2000</v>
      </c>
      <c r="V83" s="617" t="s">
        <v>1895</v>
      </c>
      <c r="W83" s="617" t="s">
        <v>1895</v>
      </c>
      <c r="X83" s="617" t="s">
        <v>1895</v>
      </c>
      <c r="Y83" s="617" t="s">
        <v>1895</v>
      </c>
      <c r="Z83" s="617" t="s">
        <v>1895</v>
      </c>
      <c r="AA83" s="617" t="s">
        <v>1895</v>
      </c>
      <c r="AB83" s="617" t="s">
        <v>2847</v>
      </c>
    </row>
    <row r="84" spans="1:28" ht="15" customHeight="1" x14ac:dyDescent="0.3">
      <c r="A84" s="212">
        <v>522487</v>
      </c>
      <c r="B84" s="212" t="s">
        <v>1452</v>
      </c>
      <c r="C84" s="212" t="s">
        <v>1020</v>
      </c>
      <c r="D84" s="212" t="s">
        <v>2205</v>
      </c>
      <c r="F84" s="619"/>
      <c r="G84" s="619"/>
      <c r="H84" s="619"/>
      <c r="I84" s="617" t="s">
        <v>1885</v>
      </c>
      <c r="U84" s="617">
        <v>2000</v>
      </c>
      <c r="V84" s="617" t="s">
        <v>1895</v>
      </c>
      <c r="W84" s="617" t="s">
        <v>1895</v>
      </c>
      <c r="X84" s="617" t="s">
        <v>1895</v>
      </c>
      <c r="Y84" s="617" t="s">
        <v>1895</v>
      </c>
      <c r="Z84" s="617" t="s">
        <v>1895</v>
      </c>
      <c r="AA84" s="617" t="s">
        <v>1895</v>
      </c>
      <c r="AB84" s="617" t="s">
        <v>2847</v>
      </c>
    </row>
    <row r="85" spans="1:28" ht="15" customHeight="1" x14ac:dyDescent="0.3">
      <c r="A85" s="212">
        <v>522497</v>
      </c>
      <c r="B85" s="212" t="s">
        <v>1453</v>
      </c>
      <c r="C85" s="212" t="s">
        <v>87</v>
      </c>
      <c r="D85" s="212" t="s">
        <v>2510</v>
      </c>
      <c r="F85" s="619"/>
      <c r="G85" s="619"/>
      <c r="H85" s="619"/>
      <c r="I85" s="617" t="s">
        <v>1885</v>
      </c>
      <c r="U85" s="617">
        <v>2000</v>
      </c>
      <c r="V85" s="617" t="s">
        <v>1895</v>
      </c>
      <c r="W85" s="617" t="s">
        <v>1895</v>
      </c>
      <c r="X85" s="617" t="s">
        <v>1895</v>
      </c>
      <c r="Y85" s="617" t="s">
        <v>1895</v>
      </c>
      <c r="Z85" s="617" t="s">
        <v>1895</v>
      </c>
      <c r="AA85" s="617" t="s">
        <v>1895</v>
      </c>
      <c r="AB85" s="617" t="s">
        <v>2847</v>
      </c>
    </row>
    <row r="86" spans="1:28" ht="15" customHeight="1" x14ac:dyDescent="0.3">
      <c r="A86" s="212">
        <v>522501</v>
      </c>
      <c r="B86" s="212" t="s">
        <v>1454</v>
      </c>
      <c r="C86" s="212" t="s">
        <v>254</v>
      </c>
      <c r="D86" s="212" t="s">
        <v>254</v>
      </c>
      <c r="F86" s="618"/>
      <c r="G86" s="618"/>
      <c r="H86" s="618"/>
      <c r="I86" s="617" t="s">
        <v>1885</v>
      </c>
      <c r="U86" s="617">
        <v>2000</v>
      </c>
      <c r="V86" s="617" t="s">
        <v>1895</v>
      </c>
      <c r="W86" s="617" t="s">
        <v>1895</v>
      </c>
      <c r="X86" s="617" t="s">
        <v>1895</v>
      </c>
      <c r="Y86" s="617" t="s">
        <v>1895</v>
      </c>
      <c r="Z86" s="617" t="s">
        <v>1895</v>
      </c>
      <c r="AA86" s="617" t="s">
        <v>1895</v>
      </c>
      <c r="AB86" s="617" t="s">
        <v>2847</v>
      </c>
    </row>
    <row r="87" spans="1:28" ht="15" customHeight="1" x14ac:dyDescent="0.3">
      <c r="A87" s="212">
        <v>522515</v>
      </c>
      <c r="B87" s="212" t="s">
        <v>1455</v>
      </c>
      <c r="C87" s="212" t="s">
        <v>252</v>
      </c>
      <c r="D87" s="212" t="s">
        <v>440</v>
      </c>
      <c r="F87" s="619"/>
      <c r="G87" s="619"/>
      <c r="H87" s="619"/>
      <c r="I87" s="617" t="s">
        <v>1885</v>
      </c>
      <c r="U87" s="617">
        <v>2000</v>
      </c>
      <c r="V87" s="617" t="s">
        <v>1895</v>
      </c>
      <c r="W87" s="617" t="s">
        <v>1895</v>
      </c>
      <c r="X87" s="617" t="s">
        <v>1895</v>
      </c>
      <c r="Y87" s="617" t="s">
        <v>1895</v>
      </c>
      <c r="Z87" s="617" t="s">
        <v>1895</v>
      </c>
      <c r="AA87" s="617" t="s">
        <v>1895</v>
      </c>
      <c r="AB87" s="617" t="s">
        <v>2847</v>
      </c>
    </row>
    <row r="88" spans="1:28" ht="15" customHeight="1" x14ac:dyDescent="0.3">
      <c r="A88" s="212">
        <v>522524</v>
      </c>
      <c r="B88" s="212" t="s">
        <v>1456</v>
      </c>
      <c r="C88" s="212" t="s">
        <v>1457</v>
      </c>
      <c r="D88" s="212" t="s">
        <v>1480</v>
      </c>
      <c r="F88" s="618"/>
      <c r="G88" s="618"/>
      <c r="H88" s="618"/>
      <c r="I88" s="617" t="s">
        <v>1885</v>
      </c>
      <c r="U88" s="617">
        <v>2000</v>
      </c>
      <c r="V88" s="617" t="s">
        <v>1895</v>
      </c>
      <c r="W88" s="617" t="s">
        <v>1895</v>
      </c>
      <c r="X88" s="617" t="s">
        <v>1895</v>
      </c>
      <c r="Y88" s="617" t="s">
        <v>1895</v>
      </c>
      <c r="Z88" s="617" t="s">
        <v>1895</v>
      </c>
      <c r="AA88" s="617" t="s">
        <v>1895</v>
      </c>
      <c r="AB88" s="617" t="s">
        <v>2847</v>
      </c>
    </row>
    <row r="89" spans="1:28" ht="15" customHeight="1" x14ac:dyDescent="0.3">
      <c r="A89" s="212">
        <v>522530</v>
      </c>
      <c r="B89" s="212" t="s">
        <v>1458</v>
      </c>
      <c r="C89" s="212" t="s">
        <v>1459</v>
      </c>
      <c r="D89" s="212" t="s">
        <v>114</v>
      </c>
      <c r="F89" s="618"/>
      <c r="G89" s="618"/>
      <c r="H89" s="618"/>
      <c r="I89" s="617" t="s">
        <v>1885</v>
      </c>
      <c r="U89" s="617">
        <v>2000</v>
      </c>
      <c r="V89" s="617" t="s">
        <v>1895</v>
      </c>
      <c r="W89" s="617" t="s">
        <v>1895</v>
      </c>
      <c r="X89" s="617" t="s">
        <v>1895</v>
      </c>
      <c r="Y89" s="617" t="s">
        <v>1895</v>
      </c>
      <c r="Z89" s="617" t="s">
        <v>1895</v>
      </c>
      <c r="AA89" s="617" t="s">
        <v>1895</v>
      </c>
      <c r="AB89" s="617" t="s">
        <v>2847</v>
      </c>
    </row>
    <row r="90" spans="1:28" ht="15" customHeight="1" x14ac:dyDescent="0.3">
      <c r="A90" s="212">
        <v>522538</v>
      </c>
      <c r="B90" s="212" t="s">
        <v>1460</v>
      </c>
      <c r="C90" s="212" t="s">
        <v>70</v>
      </c>
      <c r="D90" s="212" t="s">
        <v>1882</v>
      </c>
      <c r="F90" s="619"/>
      <c r="G90" s="619"/>
      <c r="H90" s="619"/>
      <c r="I90" s="617" t="s">
        <v>1885</v>
      </c>
      <c r="U90" s="617">
        <v>2000</v>
      </c>
      <c r="V90" s="617" t="s">
        <v>1895</v>
      </c>
      <c r="W90" s="617" t="s">
        <v>1895</v>
      </c>
      <c r="X90" s="617" t="s">
        <v>1895</v>
      </c>
      <c r="Y90" s="617" t="s">
        <v>1895</v>
      </c>
      <c r="Z90" s="617" t="s">
        <v>1895</v>
      </c>
      <c r="AA90" s="617" t="s">
        <v>1895</v>
      </c>
      <c r="AB90" s="617" t="s">
        <v>2847</v>
      </c>
    </row>
    <row r="91" spans="1:28" ht="15" customHeight="1" x14ac:dyDescent="0.3">
      <c r="A91" s="212">
        <v>522562</v>
      </c>
      <c r="B91" s="212" t="s">
        <v>1373</v>
      </c>
      <c r="C91" s="212" t="s">
        <v>392</v>
      </c>
      <c r="D91" s="212" t="s">
        <v>1721</v>
      </c>
      <c r="F91" s="618"/>
      <c r="G91" s="618"/>
      <c r="H91" s="618"/>
      <c r="I91" s="617" t="s">
        <v>1885</v>
      </c>
      <c r="U91" s="617">
        <v>2000</v>
      </c>
      <c r="V91" s="617" t="s">
        <v>1895</v>
      </c>
      <c r="W91" s="617" t="s">
        <v>1895</v>
      </c>
      <c r="X91" s="617" t="s">
        <v>1895</v>
      </c>
      <c r="Y91" s="617" t="s">
        <v>1895</v>
      </c>
      <c r="Z91" s="617" t="s">
        <v>1895</v>
      </c>
      <c r="AA91" s="617" t="s">
        <v>1895</v>
      </c>
      <c r="AB91" s="617" t="s">
        <v>2847</v>
      </c>
    </row>
    <row r="92" spans="1:28" ht="15" customHeight="1" x14ac:dyDescent="0.3">
      <c r="A92" s="212">
        <v>522572</v>
      </c>
      <c r="B92" s="212" t="s">
        <v>1461</v>
      </c>
      <c r="C92" s="212" t="s">
        <v>102</v>
      </c>
      <c r="D92" s="212" t="s">
        <v>102</v>
      </c>
      <c r="F92" s="618"/>
      <c r="G92" s="618"/>
      <c r="H92" s="618"/>
      <c r="I92" s="617" t="s">
        <v>1885</v>
      </c>
      <c r="U92" s="617">
        <v>2000</v>
      </c>
      <c r="V92" s="617" t="s">
        <v>1895</v>
      </c>
      <c r="W92" s="617" t="s">
        <v>1895</v>
      </c>
      <c r="X92" s="617" t="s">
        <v>1895</v>
      </c>
      <c r="Y92" s="617" t="s">
        <v>1895</v>
      </c>
      <c r="Z92" s="617" t="s">
        <v>1895</v>
      </c>
      <c r="AA92" s="617" t="s">
        <v>1895</v>
      </c>
      <c r="AB92" s="617" t="s">
        <v>2847</v>
      </c>
    </row>
    <row r="93" spans="1:28" ht="15" customHeight="1" x14ac:dyDescent="0.3">
      <c r="A93" s="212">
        <v>522651</v>
      </c>
      <c r="B93" s="212" t="s">
        <v>1463</v>
      </c>
      <c r="C93" s="212" t="s">
        <v>70</v>
      </c>
      <c r="D93" s="212" t="s">
        <v>1726</v>
      </c>
      <c r="F93" s="618"/>
      <c r="G93" s="618"/>
      <c r="H93" s="618"/>
      <c r="I93" s="617" t="s">
        <v>1885</v>
      </c>
      <c r="U93" s="617">
        <v>2000</v>
      </c>
      <c r="V93" s="617" t="s">
        <v>1895</v>
      </c>
      <c r="W93" s="617" t="s">
        <v>1895</v>
      </c>
      <c r="X93" s="617" t="s">
        <v>1895</v>
      </c>
      <c r="Y93" s="617" t="s">
        <v>1895</v>
      </c>
      <c r="Z93" s="617" t="s">
        <v>1895</v>
      </c>
      <c r="AA93" s="617" t="s">
        <v>1895</v>
      </c>
      <c r="AB93" s="617" t="s">
        <v>2847</v>
      </c>
    </row>
    <row r="94" spans="1:28" ht="15" customHeight="1" x14ac:dyDescent="0.3">
      <c r="A94" s="212">
        <v>522663</v>
      </c>
      <c r="B94" s="212" t="s">
        <v>1464</v>
      </c>
      <c r="C94" s="212" t="s">
        <v>68</v>
      </c>
      <c r="D94" s="212" t="s">
        <v>1630</v>
      </c>
      <c r="F94" s="618"/>
      <c r="G94" s="618"/>
      <c r="H94" s="618"/>
      <c r="I94" s="617" t="s">
        <v>1885</v>
      </c>
      <c r="U94" s="617">
        <v>2000</v>
      </c>
      <c r="V94" s="617" t="s">
        <v>1895</v>
      </c>
      <c r="W94" s="617" t="s">
        <v>1895</v>
      </c>
      <c r="X94" s="617" t="s">
        <v>1895</v>
      </c>
      <c r="Y94" s="617" t="s">
        <v>1895</v>
      </c>
      <c r="Z94" s="617" t="s">
        <v>1895</v>
      </c>
      <c r="AA94" s="617" t="s">
        <v>1895</v>
      </c>
      <c r="AB94" s="617" t="s">
        <v>2847</v>
      </c>
    </row>
    <row r="95" spans="1:28" ht="15" customHeight="1" x14ac:dyDescent="0.3">
      <c r="A95" s="212">
        <v>522664</v>
      </c>
      <c r="B95" s="212" t="s">
        <v>1465</v>
      </c>
      <c r="C95" s="212" t="s">
        <v>347</v>
      </c>
      <c r="D95" s="212" t="s">
        <v>1721</v>
      </c>
      <c r="F95" s="619"/>
      <c r="G95" s="619"/>
      <c r="H95" s="619"/>
      <c r="I95" s="617" t="s">
        <v>1885</v>
      </c>
      <c r="U95" s="617">
        <v>2000</v>
      </c>
      <c r="V95" s="617" t="s">
        <v>1895</v>
      </c>
      <c r="W95" s="617" t="s">
        <v>1895</v>
      </c>
      <c r="X95" s="617" t="s">
        <v>1895</v>
      </c>
      <c r="Y95" s="617" t="s">
        <v>1895</v>
      </c>
      <c r="Z95" s="617" t="s">
        <v>1895</v>
      </c>
      <c r="AA95" s="617" t="s">
        <v>1895</v>
      </c>
      <c r="AB95" s="617" t="s">
        <v>2847</v>
      </c>
    </row>
    <row r="96" spans="1:28" ht="15" customHeight="1" x14ac:dyDescent="0.3">
      <c r="A96" s="212">
        <v>522678</v>
      </c>
      <c r="B96" s="212" t="s">
        <v>1466</v>
      </c>
      <c r="C96" s="212" t="s">
        <v>1064</v>
      </c>
      <c r="D96" s="212" t="s">
        <v>1582</v>
      </c>
      <c r="F96" s="618"/>
      <c r="G96" s="618"/>
      <c r="H96" s="618"/>
      <c r="I96" s="617" t="s">
        <v>1885</v>
      </c>
      <c r="U96" s="617">
        <v>2000</v>
      </c>
      <c r="V96" s="617" t="s">
        <v>1895</v>
      </c>
      <c r="W96" s="617" t="s">
        <v>1895</v>
      </c>
      <c r="X96" s="617" t="s">
        <v>1895</v>
      </c>
      <c r="Y96" s="617" t="s">
        <v>1895</v>
      </c>
      <c r="Z96" s="617" t="s">
        <v>1895</v>
      </c>
      <c r="AA96" s="617" t="s">
        <v>1895</v>
      </c>
      <c r="AB96" s="617" t="s">
        <v>2847</v>
      </c>
    </row>
    <row r="97" spans="1:28" ht="15" customHeight="1" x14ac:dyDescent="0.3">
      <c r="A97" s="212">
        <v>522696</v>
      </c>
      <c r="B97" s="212" t="s">
        <v>1468</v>
      </c>
      <c r="C97" s="212" t="s">
        <v>92</v>
      </c>
      <c r="D97" s="212" t="s">
        <v>1551</v>
      </c>
      <c r="F97" s="618"/>
      <c r="G97" s="618"/>
      <c r="H97" s="618"/>
      <c r="I97" s="617" t="s">
        <v>1885</v>
      </c>
      <c r="U97" s="617">
        <v>2000</v>
      </c>
      <c r="V97" s="617" t="s">
        <v>1895</v>
      </c>
      <c r="W97" s="617" t="s">
        <v>1895</v>
      </c>
      <c r="X97" s="617" t="s">
        <v>1895</v>
      </c>
      <c r="Y97" s="617" t="s">
        <v>1895</v>
      </c>
      <c r="Z97" s="617" t="s">
        <v>1895</v>
      </c>
      <c r="AA97" s="617" t="s">
        <v>1895</v>
      </c>
      <c r="AB97" s="617" t="s">
        <v>2847</v>
      </c>
    </row>
    <row r="98" spans="1:28" ht="15" customHeight="1" x14ac:dyDescent="0.3">
      <c r="A98" s="212">
        <v>522742</v>
      </c>
      <c r="B98" s="212" t="s">
        <v>1470</v>
      </c>
      <c r="C98" s="212" t="s">
        <v>875</v>
      </c>
      <c r="D98" s="212" t="s">
        <v>1870</v>
      </c>
      <c r="F98" s="619"/>
      <c r="G98" s="619"/>
      <c r="H98" s="619"/>
      <c r="I98" s="617" t="s">
        <v>1885</v>
      </c>
      <c r="U98" s="617">
        <v>2000</v>
      </c>
      <c r="V98" s="617" t="s">
        <v>1895</v>
      </c>
      <c r="W98" s="617" t="s">
        <v>1895</v>
      </c>
      <c r="X98" s="617" t="s">
        <v>1895</v>
      </c>
      <c r="Y98" s="617" t="s">
        <v>1895</v>
      </c>
      <c r="Z98" s="617" t="s">
        <v>1895</v>
      </c>
      <c r="AA98" s="617" t="s">
        <v>1895</v>
      </c>
      <c r="AB98" s="617" t="s">
        <v>2847</v>
      </c>
    </row>
    <row r="99" spans="1:28" ht="15" customHeight="1" x14ac:dyDescent="0.3">
      <c r="A99" s="212">
        <v>522760</v>
      </c>
      <c r="B99" s="212" t="s">
        <v>1471</v>
      </c>
      <c r="C99" s="212" t="s">
        <v>251</v>
      </c>
      <c r="D99" s="212" t="s">
        <v>1629</v>
      </c>
      <c r="F99" s="619"/>
      <c r="G99" s="619"/>
      <c r="H99" s="619"/>
      <c r="I99" s="617" t="s">
        <v>1885</v>
      </c>
      <c r="U99" s="617">
        <v>2000</v>
      </c>
      <c r="V99" s="617" t="s">
        <v>1895</v>
      </c>
      <c r="W99" s="617" t="s">
        <v>1895</v>
      </c>
      <c r="X99" s="617" t="s">
        <v>1895</v>
      </c>
      <c r="Y99" s="617" t="s">
        <v>1895</v>
      </c>
      <c r="Z99" s="617" t="s">
        <v>1895</v>
      </c>
      <c r="AA99" s="617" t="s">
        <v>1895</v>
      </c>
      <c r="AB99" s="617" t="s">
        <v>2847</v>
      </c>
    </row>
    <row r="100" spans="1:28" ht="15" customHeight="1" x14ac:dyDescent="0.3">
      <c r="A100" s="212">
        <v>522782</v>
      </c>
      <c r="B100" s="212" t="s">
        <v>1472</v>
      </c>
      <c r="C100" s="212" t="s">
        <v>1473</v>
      </c>
      <c r="D100" s="212" t="s">
        <v>2521</v>
      </c>
      <c r="F100" s="619"/>
      <c r="G100" s="619"/>
      <c r="H100" s="619"/>
      <c r="I100" s="617" t="s">
        <v>1885</v>
      </c>
      <c r="U100" s="617">
        <v>2000</v>
      </c>
      <c r="V100" s="617" t="s">
        <v>1895</v>
      </c>
      <c r="W100" s="617" t="s">
        <v>1895</v>
      </c>
      <c r="X100" s="617" t="s">
        <v>1895</v>
      </c>
      <c r="Y100" s="617" t="s">
        <v>1895</v>
      </c>
      <c r="Z100" s="617" t="s">
        <v>1895</v>
      </c>
      <c r="AA100" s="617" t="s">
        <v>1895</v>
      </c>
      <c r="AB100" s="617" t="s">
        <v>2847</v>
      </c>
    </row>
    <row r="101" spans="1:28" ht="15" customHeight="1" x14ac:dyDescent="0.3">
      <c r="A101" s="212">
        <v>522795</v>
      </c>
      <c r="B101" s="212" t="s">
        <v>1474</v>
      </c>
      <c r="C101" s="212" t="s">
        <v>348</v>
      </c>
      <c r="D101" s="212" t="s">
        <v>1630</v>
      </c>
      <c r="F101" s="618"/>
      <c r="G101" s="618"/>
      <c r="H101" s="618"/>
      <c r="I101" s="617" t="s">
        <v>1885</v>
      </c>
      <c r="U101" s="617">
        <v>2000</v>
      </c>
      <c r="V101" s="617" t="s">
        <v>1895</v>
      </c>
      <c r="W101" s="617" t="s">
        <v>1895</v>
      </c>
      <c r="X101" s="617" t="s">
        <v>1895</v>
      </c>
      <c r="Y101" s="617" t="s">
        <v>1895</v>
      </c>
      <c r="Z101" s="617" t="s">
        <v>1895</v>
      </c>
      <c r="AA101" s="617" t="s">
        <v>1895</v>
      </c>
      <c r="AB101" s="617" t="s">
        <v>2847</v>
      </c>
    </row>
    <row r="102" spans="1:28" ht="15" customHeight="1" x14ac:dyDescent="0.3">
      <c r="A102" s="212">
        <v>522796</v>
      </c>
      <c r="B102" s="212" t="s">
        <v>1475</v>
      </c>
      <c r="C102" s="212" t="s">
        <v>274</v>
      </c>
      <c r="D102" s="212" t="s">
        <v>2524</v>
      </c>
      <c r="F102" s="619"/>
      <c r="G102" s="619"/>
      <c r="H102" s="619"/>
      <c r="I102" s="617" t="s">
        <v>1885</v>
      </c>
      <c r="U102" s="617">
        <v>2000</v>
      </c>
      <c r="V102" s="617" t="s">
        <v>1895</v>
      </c>
      <c r="W102" s="617" t="s">
        <v>1895</v>
      </c>
      <c r="X102" s="617" t="s">
        <v>1895</v>
      </c>
      <c r="Y102" s="617" t="s">
        <v>1895</v>
      </c>
      <c r="Z102" s="617" t="s">
        <v>1895</v>
      </c>
      <c r="AA102" s="617" t="s">
        <v>1895</v>
      </c>
      <c r="AB102" s="617" t="s">
        <v>2847</v>
      </c>
    </row>
    <row r="103" spans="1:28" ht="15" customHeight="1" x14ac:dyDescent="0.3">
      <c r="A103" s="212">
        <v>522815</v>
      </c>
      <c r="B103" s="212" t="s">
        <v>1476</v>
      </c>
      <c r="C103" s="212" t="s">
        <v>84</v>
      </c>
      <c r="D103" s="212" t="s">
        <v>2526</v>
      </c>
      <c r="F103" s="619"/>
      <c r="G103" s="619"/>
      <c r="H103" s="619"/>
      <c r="I103" s="617" t="s">
        <v>1885</v>
      </c>
      <c r="U103" s="617">
        <v>2000</v>
      </c>
      <c r="V103" s="617" t="s">
        <v>1895</v>
      </c>
      <c r="W103" s="617" t="s">
        <v>1895</v>
      </c>
      <c r="X103" s="617" t="s">
        <v>1895</v>
      </c>
      <c r="Y103" s="617" t="s">
        <v>1895</v>
      </c>
      <c r="Z103" s="617" t="s">
        <v>1895</v>
      </c>
      <c r="AA103" s="617" t="s">
        <v>1895</v>
      </c>
      <c r="AB103" s="617" t="s">
        <v>2847</v>
      </c>
    </row>
    <row r="104" spans="1:28" ht="15" customHeight="1" x14ac:dyDescent="0.3">
      <c r="A104" s="212">
        <v>522834</v>
      </c>
      <c r="B104" s="212" t="s">
        <v>1477</v>
      </c>
      <c r="C104" s="212" t="s">
        <v>84</v>
      </c>
      <c r="D104" s="212" t="s">
        <v>446</v>
      </c>
      <c r="F104" s="618"/>
      <c r="G104" s="618"/>
      <c r="H104" s="618"/>
      <c r="I104" s="617" t="s">
        <v>1885</v>
      </c>
      <c r="U104" s="617">
        <v>2000</v>
      </c>
      <c r="V104" s="617" t="s">
        <v>1895</v>
      </c>
      <c r="W104" s="617" t="s">
        <v>1895</v>
      </c>
      <c r="X104" s="617" t="s">
        <v>1895</v>
      </c>
      <c r="Y104" s="617" t="s">
        <v>1895</v>
      </c>
      <c r="Z104" s="617" t="s">
        <v>1895</v>
      </c>
      <c r="AA104" s="617" t="s">
        <v>1895</v>
      </c>
      <c r="AB104" s="617" t="s">
        <v>2847</v>
      </c>
    </row>
    <row r="105" spans="1:28" ht="15" customHeight="1" x14ac:dyDescent="0.3">
      <c r="A105" s="212">
        <v>522893</v>
      </c>
      <c r="B105" s="212" t="s">
        <v>1479</v>
      </c>
      <c r="C105" s="212" t="s">
        <v>90</v>
      </c>
      <c r="D105" s="212" t="s">
        <v>1849</v>
      </c>
      <c r="F105" s="619"/>
      <c r="G105" s="619"/>
      <c r="H105" s="619"/>
      <c r="I105" s="617" t="s">
        <v>1885</v>
      </c>
      <c r="U105" s="617">
        <v>2000</v>
      </c>
      <c r="V105" s="617" t="s">
        <v>1895</v>
      </c>
      <c r="W105" s="617" t="s">
        <v>1895</v>
      </c>
      <c r="X105" s="617" t="s">
        <v>1895</v>
      </c>
      <c r="Y105" s="617" t="s">
        <v>1895</v>
      </c>
      <c r="Z105" s="617" t="s">
        <v>1895</v>
      </c>
      <c r="AA105" s="617" t="s">
        <v>1895</v>
      </c>
      <c r="AB105" s="617" t="s">
        <v>2847</v>
      </c>
    </row>
    <row r="106" spans="1:28" ht="15" customHeight="1" x14ac:dyDescent="0.3">
      <c r="A106" s="212">
        <v>522905</v>
      </c>
      <c r="B106" s="212" t="s">
        <v>2535</v>
      </c>
      <c r="C106" s="212" t="s">
        <v>252</v>
      </c>
      <c r="D106" s="212" t="s">
        <v>1531</v>
      </c>
      <c r="F106" s="618"/>
      <c r="G106" s="618"/>
      <c r="H106" s="618"/>
      <c r="I106" s="617" t="s">
        <v>1885</v>
      </c>
      <c r="U106" s="617">
        <v>2000</v>
      </c>
      <c r="V106" s="617" t="s">
        <v>1895</v>
      </c>
      <c r="W106" s="617" t="s">
        <v>1895</v>
      </c>
      <c r="X106" s="617" t="s">
        <v>1895</v>
      </c>
      <c r="Y106" s="617" t="s">
        <v>1895</v>
      </c>
      <c r="Z106" s="617" t="s">
        <v>1895</v>
      </c>
      <c r="AA106" s="617" t="s">
        <v>1895</v>
      </c>
      <c r="AB106" s="617" t="s">
        <v>2847</v>
      </c>
    </row>
    <row r="107" spans="1:28" ht="15" customHeight="1" x14ac:dyDescent="0.3">
      <c r="A107" s="212">
        <v>515522</v>
      </c>
      <c r="B107" s="212" t="s">
        <v>456</v>
      </c>
      <c r="C107" s="212" t="s">
        <v>245</v>
      </c>
      <c r="D107" s="212" t="s">
        <v>426</v>
      </c>
      <c r="F107" s="619"/>
      <c r="G107" s="619"/>
      <c r="H107" s="619"/>
      <c r="I107" s="617" t="s">
        <v>1885</v>
      </c>
      <c r="U107" s="617">
        <v>2000</v>
      </c>
      <c r="W107" s="617" t="s">
        <v>1895</v>
      </c>
      <c r="X107" s="617" t="s">
        <v>1895</v>
      </c>
      <c r="Y107" s="617" t="s">
        <v>1895</v>
      </c>
      <c r="Z107" s="617" t="s">
        <v>1895</v>
      </c>
      <c r="AA107" s="617" t="s">
        <v>1895</v>
      </c>
      <c r="AB107" s="617" t="s">
        <v>2847</v>
      </c>
    </row>
    <row r="108" spans="1:28" ht="15" customHeight="1" x14ac:dyDescent="0.3">
      <c r="A108" s="212">
        <v>515705</v>
      </c>
      <c r="B108" s="212" t="s">
        <v>458</v>
      </c>
      <c r="C108" s="212" t="s">
        <v>88</v>
      </c>
      <c r="D108" s="212" t="s">
        <v>1630</v>
      </c>
      <c r="F108" s="618"/>
      <c r="G108" s="618"/>
      <c r="H108" s="618"/>
      <c r="I108" s="617" t="s">
        <v>1885</v>
      </c>
      <c r="U108" s="617">
        <v>2000</v>
      </c>
      <c r="W108" s="617" t="s">
        <v>1895</v>
      </c>
      <c r="X108" s="617" t="s">
        <v>1895</v>
      </c>
      <c r="Y108" s="617" t="s">
        <v>1895</v>
      </c>
      <c r="Z108" s="617" t="s">
        <v>1895</v>
      </c>
      <c r="AA108" s="617" t="s">
        <v>1895</v>
      </c>
      <c r="AB108" s="617" t="s">
        <v>2847</v>
      </c>
    </row>
    <row r="109" spans="1:28" ht="15" customHeight="1" x14ac:dyDescent="0.3">
      <c r="A109" s="212">
        <v>516785</v>
      </c>
      <c r="B109" s="212" t="s">
        <v>474</v>
      </c>
      <c r="C109" s="212" t="s">
        <v>2330</v>
      </c>
      <c r="D109" s="212" t="s">
        <v>1480</v>
      </c>
      <c r="F109" s="618"/>
      <c r="G109" s="618"/>
      <c r="H109" s="618"/>
      <c r="I109" s="617" t="s">
        <v>1885</v>
      </c>
      <c r="U109" s="617">
        <v>2000</v>
      </c>
      <c r="W109" s="617" t="s">
        <v>1895</v>
      </c>
      <c r="X109" s="617" t="s">
        <v>1895</v>
      </c>
      <c r="Y109" s="617" t="s">
        <v>1895</v>
      </c>
      <c r="Z109" s="617" t="s">
        <v>1895</v>
      </c>
      <c r="AA109" s="617" t="s">
        <v>1895</v>
      </c>
      <c r="AB109" s="617" t="s">
        <v>2847</v>
      </c>
    </row>
    <row r="110" spans="1:28" ht="15" customHeight="1" x14ac:dyDescent="0.3">
      <c r="A110" s="212">
        <v>517667</v>
      </c>
      <c r="B110" s="212" t="s">
        <v>482</v>
      </c>
      <c r="C110" s="212" t="s">
        <v>368</v>
      </c>
      <c r="D110" s="212" t="s">
        <v>1797</v>
      </c>
      <c r="F110" s="619"/>
      <c r="G110" s="619"/>
      <c r="H110" s="619"/>
      <c r="I110" s="617" t="s">
        <v>1885</v>
      </c>
      <c r="U110" s="617">
        <v>2000</v>
      </c>
      <c r="W110" s="617" t="s">
        <v>1895</v>
      </c>
      <c r="X110" s="617" t="s">
        <v>1895</v>
      </c>
      <c r="Y110" s="617" t="s">
        <v>1895</v>
      </c>
      <c r="Z110" s="617" t="s">
        <v>1895</v>
      </c>
      <c r="AA110" s="617" t="s">
        <v>1895</v>
      </c>
      <c r="AB110" s="617" t="s">
        <v>2847</v>
      </c>
    </row>
    <row r="111" spans="1:28" ht="15" customHeight="1" x14ac:dyDescent="0.3">
      <c r="A111" s="212">
        <v>518432</v>
      </c>
      <c r="B111" s="212" t="s">
        <v>2405</v>
      </c>
      <c r="C111" s="212" t="s">
        <v>2406</v>
      </c>
      <c r="D111" s="212" t="s">
        <v>2230</v>
      </c>
      <c r="F111" s="618"/>
      <c r="G111" s="618"/>
      <c r="H111" s="618"/>
      <c r="I111" s="617" t="s">
        <v>1885</v>
      </c>
      <c r="U111" s="617">
        <v>2000</v>
      </c>
      <c r="W111" s="617" t="s">
        <v>1895</v>
      </c>
      <c r="X111" s="617" t="s">
        <v>1895</v>
      </c>
      <c r="Y111" s="617" t="s">
        <v>1895</v>
      </c>
      <c r="Z111" s="617" t="s">
        <v>1895</v>
      </c>
      <c r="AA111" s="617" t="s">
        <v>1895</v>
      </c>
      <c r="AB111" s="617" t="s">
        <v>2847</v>
      </c>
    </row>
    <row r="112" spans="1:28" ht="15" customHeight="1" x14ac:dyDescent="0.3">
      <c r="A112" s="212">
        <v>518499</v>
      </c>
      <c r="B112" s="212" t="s">
        <v>492</v>
      </c>
      <c r="C112" s="212" t="s">
        <v>1898</v>
      </c>
      <c r="D112" s="212" t="s">
        <v>1818</v>
      </c>
      <c r="F112" s="618"/>
      <c r="G112" s="618"/>
      <c r="H112" s="618"/>
      <c r="I112" s="617" t="s">
        <v>1885</v>
      </c>
      <c r="U112" s="617">
        <v>2000</v>
      </c>
      <c r="W112" s="617" t="s">
        <v>1895</v>
      </c>
      <c r="X112" s="617" t="s">
        <v>1895</v>
      </c>
      <c r="Y112" s="617" t="s">
        <v>1895</v>
      </c>
      <c r="Z112" s="617" t="s">
        <v>1895</v>
      </c>
      <c r="AA112" s="617" t="s">
        <v>1895</v>
      </c>
      <c r="AB112" s="617" t="s">
        <v>2847</v>
      </c>
    </row>
    <row r="113" spans="1:28" ht="15" customHeight="1" x14ac:dyDescent="0.3">
      <c r="A113" s="212">
        <v>519166</v>
      </c>
      <c r="B113" s="212" t="s">
        <v>2415</v>
      </c>
      <c r="C113" s="212" t="s">
        <v>1898</v>
      </c>
      <c r="D113" s="212" t="s">
        <v>1587</v>
      </c>
      <c r="F113" s="619"/>
      <c r="G113" s="619"/>
      <c r="H113" s="619"/>
      <c r="I113" s="617" t="s">
        <v>1885</v>
      </c>
      <c r="U113" s="617">
        <v>2000</v>
      </c>
      <c r="W113" s="617" t="s">
        <v>1895</v>
      </c>
      <c r="X113" s="617" t="s">
        <v>1895</v>
      </c>
      <c r="Y113" s="617" t="s">
        <v>1895</v>
      </c>
      <c r="Z113" s="617" t="s">
        <v>1895</v>
      </c>
      <c r="AA113" s="617" t="s">
        <v>1895</v>
      </c>
      <c r="AB113" s="617" t="s">
        <v>2847</v>
      </c>
    </row>
    <row r="114" spans="1:28" ht="15" customHeight="1" x14ac:dyDescent="0.3">
      <c r="A114" s="212">
        <v>519199</v>
      </c>
      <c r="B114" s="212" t="s">
        <v>2416</v>
      </c>
      <c r="C114" s="212" t="s">
        <v>2218</v>
      </c>
      <c r="D114" s="212" t="s">
        <v>1813</v>
      </c>
      <c r="F114" s="619"/>
      <c r="G114" s="619"/>
      <c r="H114" s="619"/>
      <c r="I114" s="617" t="s">
        <v>1885</v>
      </c>
      <c r="U114" s="617">
        <v>2000</v>
      </c>
      <c r="W114" s="617" t="s">
        <v>1895</v>
      </c>
      <c r="X114" s="617" t="s">
        <v>1895</v>
      </c>
      <c r="Y114" s="617" t="s">
        <v>1895</v>
      </c>
      <c r="Z114" s="617" t="s">
        <v>1895</v>
      </c>
      <c r="AA114" s="617" t="s">
        <v>1895</v>
      </c>
      <c r="AB114" s="617" t="s">
        <v>2847</v>
      </c>
    </row>
    <row r="115" spans="1:28" ht="15" customHeight="1" x14ac:dyDescent="0.3">
      <c r="A115" s="212">
        <v>519403</v>
      </c>
      <c r="B115" s="212" t="s">
        <v>2420</v>
      </c>
      <c r="C115" s="212" t="s">
        <v>2221</v>
      </c>
      <c r="D115" s="212" t="s">
        <v>432</v>
      </c>
      <c r="F115" s="618"/>
      <c r="G115" s="618"/>
      <c r="H115" s="618"/>
      <c r="I115" s="617" t="s">
        <v>1885</v>
      </c>
      <c r="U115" s="617">
        <v>2000</v>
      </c>
      <c r="W115" s="617" t="s">
        <v>1895</v>
      </c>
      <c r="X115" s="617" t="s">
        <v>1895</v>
      </c>
      <c r="Y115" s="617" t="s">
        <v>1895</v>
      </c>
      <c r="Z115" s="617" t="s">
        <v>1895</v>
      </c>
      <c r="AA115" s="617" t="s">
        <v>1895</v>
      </c>
      <c r="AB115" s="617" t="s">
        <v>2847</v>
      </c>
    </row>
    <row r="116" spans="1:28" ht="15" customHeight="1" x14ac:dyDescent="0.3">
      <c r="A116" s="212">
        <v>519475</v>
      </c>
      <c r="B116" s="212" t="s">
        <v>503</v>
      </c>
      <c r="C116" s="212" t="s">
        <v>302</v>
      </c>
      <c r="D116" s="212" t="s">
        <v>1821</v>
      </c>
      <c r="F116" s="618"/>
      <c r="G116" s="618"/>
      <c r="H116" s="618"/>
      <c r="I116" s="617" t="s">
        <v>1885</v>
      </c>
      <c r="U116" s="617">
        <v>2000</v>
      </c>
      <c r="W116" s="617" t="s">
        <v>1895</v>
      </c>
      <c r="X116" s="617" t="s">
        <v>1895</v>
      </c>
      <c r="Y116" s="617" t="s">
        <v>1895</v>
      </c>
      <c r="Z116" s="617" t="s">
        <v>1895</v>
      </c>
      <c r="AA116" s="617" t="s">
        <v>1895</v>
      </c>
      <c r="AB116" s="617" t="s">
        <v>2847</v>
      </c>
    </row>
    <row r="117" spans="1:28" ht="15" customHeight="1" x14ac:dyDescent="0.3">
      <c r="A117" s="212">
        <v>519811</v>
      </c>
      <c r="B117" s="212" t="s">
        <v>506</v>
      </c>
      <c r="C117" s="212" t="s">
        <v>507</v>
      </c>
      <c r="D117" s="212" t="s">
        <v>1615</v>
      </c>
      <c r="F117" s="618"/>
      <c r="G117" s="618"/>
      <c r="H117" s="618"/>
      <c r="I117" s="617" t="s">
        <v>1885</v>
      </c>
      <c r="U117" s="617">
        <v>2000</v>
      </c>
      <c r="W117" s="617" t="s">
        <v>1895</v>
      </c>
      <c r="X117" s="617" t="s">
        <v>1895</v>
      </c>
      <c r="Y117" s="617" t="s">
        <v>1895</v>
      </c>
      <c r="Z117" s="617" t="s">
        <v>1895</v>
      </c>
      <c r="AA117" s="617" t="s">
        <v>1895</v>
      </c>
      <c r="AB117" s="617" t="s">
        <v>2847</v>
      </c>
    </row>
    <row r="118" spans="1:28" ht="15" customHeight="1" x14ac:dyDescent="0.3">
      <c r="A118" s="212">
        <v>519858</v>
      </c>
      <c r="B118" s="212" t="s">
        <v>2424</v>
      </c>
      <c r="C118" s="212" t="s">
        <v>2282</v>
      </c>
      <c r="D118" s="212" t="s">
        <v>2272</v>
      </c>
      <c r="F118" s="618"/>
      <c r="G118" s="618"/>
      <c r="H118" s="618"/>
      <c r="I118" s="617" t="s">
        <v>1885</v>
      </c>
      <c r="U118" s="617">
        <v>2000</v>
      </c>
      <c r="W118" s="617" t="s">
        <v>1895</v>
      </c>
      <c r="X118" s="617" t="s">
        <v>1895</v>
      </c>
      <c r="Y118" s="617" t="s">
        <v>1895</v>
      </c>
      <c r="Z118" s="617" t="s">
        <v>1895</v>
      </c>
      <c r="AA118" s="617" t="s">
        <v>1895</v>
      </c>
      <c r="AB118" s="617" t="s">
        <v>2847</v>
      </c>
    </row>
    <row r="119" spans="1:28" ht="15" customHeight="1" x14ac:dyDescent="0.3">
      <c r="A119" s="212">
        <v>519910</v>
      </c>
      <c r="B119" s="212" t="s">
        <v>509</v>
      </c>
      <c r="C119" s="212" t="s">
        <v>70</v>
      </c>
      <c r="D119" s="212" t="s">
        <v>1837</v>
      </c>
      <c r="F119" s="619"/>
      <c r="G119" s="619"/>
      <c r="H119" s="619"/>
      <c r="I119" s="617" t="s">
        <v>1885</v>
      </c>
      <c r="U119" s="617">
        <v>2000</v>
      </c>
      <c r="W119" s="617" t="s">
        <v>1895</v>
      </c>
      <c r="X119" s="617" t="s">
        <v>1895</v>
      </c>
      <c r="Y119" s="617" t="s">
        <v>1895</v>
      </c>
      <c r="Z119" s="617" t="s">
        <v>1895</v>
      </c>
      <c r="AA119" s="617" t="s">
        <v>1895</v>
      </c>
      <c r="AB119" s="617" t="s">
        <v>2847</v>
      </c>
    </row>
    <row r="120" spans="1:28" ht="15" customHeight="1" x14ac:dyDescent="0.3">
      <c r="A120" s="212">
        <v>519966</v>
      </c>
      <c r="B120" s="212" t="s">
        <v>2426</v>
      </c>
      <c r="C120" s="212" t="s">
        <v>2246</v>
      </c>
      <c r="D120" s="212" t="s">
        <v>1480</v>
      </c>
      <c r="F120" s="619"/>
      <c r="G120" s="619"/>
      <c r="H120" s="619"/>
      <c r="I120" s="617" t="s">
        <v>1885</v>
      </c>
      <c r="U120" s="617">
        <v>2000</v>
      </c>
      <c r="W120" s="617" t="s">
        <v>1895</v>
      </c>
      <c r="X120" s="617" t="s">
        <v>1895</v>
      </c>
      <c r="Y120" s="617" t="s">
        <v>1895</v>
      </c>
      <c r="Z120" s="617" t="s">
        <v>1895</v>
      </c>
      <c r="AA120" s="617" t="s">
        <v>1895</v>
      </c>
      <c r="AB120" s="617" t="s">
        <v>2847</v>
      </c>
    </row>
    <row r="121" spans="1:28" ht="15" customHeight="1" x14ac:dyDescent="0.3">
      <c r="A121" s="212">
        <v>520075</v>
      </c>
      <c r="B121" s="212" t="s">
        <v>2430</v>
      </c>
      <c r="C121" s="212" t="s">
        <v>2320</v>
      </c>
      <c r="D121" s="212" t="s">
        <v>440</v>
      </c>
      <c r="F121" s="618"/>
      <c r="G121" s="618"/>
      <c r="H121" s="618"/>
      <c r="I121" s="617" t="s">
        <v>1885</v>
      </c>
      <c r="U121" s="617">
        <v>2000</v>
      </c>
      <c r="W121" s="617" t="s">
        <v>1895</v>
      </c>
      <c r="X121" s="617" t="s">
        <v>1895</v>
      </c>
      <c r="Y121" s="617" t="s">
        <v>1895</v>
      </c>
      <c r="Z121" s="617" t="s">
        <v>1895</v>
      </c>
      <c r="AA121" s="617" t="s">
        <v>1895</v>
      </c>
      <c r="AB121" s="617" t="s">
        <v>2847</v>
      </c>
    </row>
    <row r="122" spans="1:28" ht="15" customHeight="1" x14ac:dyDescent="0.3">
      <c r="A122" s="212">
        <v>520081</v>
      </c>
      <c r="B122" s="212" t="s">
        <v>2431</v>
      </c>
      <c r="C122" s="212" t="s">
        <v>2324</v>
      </c>
      <c r="D122" s="212" t="s">
        <v>2291</v>
      </c>
      <c r="F122" s="618"/>
      <c r="G122" s="618"/>
      <c r="H122" s="618"/>
      <c r="I122" s="617" t="s">
        <v>1885</v>
      </c>
      <c r="U122" s="617">
        <v>2000</v>
      </c>
      <c r="W122" s="617" t="s">
        <v>1895</v>
      </c>
      <c r="X122" s="617" t="s">
        <v>1895</v>
      </c>
      <c r="Y122" s="617" t="s">
        <v>1895</v>
      </c>
      <c r="Z122" s="617" t="s">
        <v>1895</v>
      </c>
      <c r="AA122" s="617" t="s">
        <v>1895</v>
      </c>
      <c r="AB122" s="617" t="s">
        <v>2847</v>
      </c>
    </row>
    <row r="123" spans="1:28" ht="15" customHeight="1" x14ac:dyDescent="0.3">
      <c r="A123" s="212">
        <v>520083</v>
      </c>
      <c r="B123" s="212" t="s">
        <v>2432</v>
      </c>
      <c r="C123" s="212" t="s">
        <v>2433</v>
      </c>
      <c r="D123" s="212" t="s">
        <v>2434</v>
      </c>
      <c r="F123" s="619"/>
      <c r="G123" s="619"/>
      <c r="H123" s="619"/>
      <c r="I123" s="617" t="s">
        <v>1885</v>
      </c>
      <c r="U123" s="617">
        <v>2000</v>
      </c>
      <c r="W123" s="617" t="s">
        <v>1895</v>
      </c>
      <c r="X123" s="617" t="s">
        <v>1895</v>
      </c>
      <c r="Y123" s="617" t="s">
        <v>1895</v>
      </c>
      <c r="Z123" s="617" t="s">
        <v>1895</v>
      </c>
      <c r="AA123" s="617" t="s">
        <v>1895</v>
      </c>
      <c r="AB123" s="617" t="s">
        <v>2847</v>
      </c>
    </row>
    <row r="124" spans="1:28" ht="15" customHeight="1" x14ac:dyDescent="0.3">
      <c r="A124" s="212">
        <v>520115</v>
      </c>
      <c r="B124" s="212" t="s">
        <v>2439</v>
      </c>
      <c r="C124" s="212" t="s">
        <v>2218</v>
      </c>
      <c r="D124" s="212" t="s">
        <v>1573</v>
      </c>
      <c r="F124" s="619"/>
      <c r="G124" s="619"/>
      <c r="H124" s="619"/>
      <c r="I124" s="617" t="s">
        <v>1885</v>
      </c>
      <c r="U124" s="617">
        <v>2000</v>
      </c>
      <c r="W124" s="617" t="s">
        <v>1895</v>
      </c>
      <c r="X124" s="617" t="s">
        <v>1895</v>
      </c>
      <c r="Y124" s="617" t="s">
        <v>1895</v>
      </c>
      <c r="Z124" s="617" t="s">
        <v>1895</v>
      </c>
      <c r="AA124" s="617" t="s">
        <v>1895</v>
      </c>
      <c r="AB124" s="617" t="s">
        <v>2847</v>
      </c>
    </row>
    <row r="125" spans="1:28" ht="15" customHeight="1" x14ac:dyDescent="0.3">
      <c r="A125" s="212">
        <v>520155</v>
      </c>
      <c r="B125" s="212" t="s">
        <v>513</v>
      </c>
      <c r="C125" s="212" t="s">
        <v>66</v>
      </c>
      <c r="D125" s="212" t="s">
        <v>1656</v>
      </c>
      <c r="F125" s="618"/>
      <c r="G125" s="618"/>
      <c r="H125" s="618"/>
      <c r="I125" s="617" t="s">
        <v>1885</v>
      </c>
      <c r="U125" s="617">
        <v>2000</v>
      </c>
      <c r="W125" s="617" t="s">
        <v>1895</v>
      </c>
      <c r="X125" s="617" t="s">
        <v>1895</v>
      </c>
      <c r="Y125" s="617" t="s">
        <v>1895</v>
      </c>
      <c r="Z125" s="617" t="s">
        <v>1895</v>
      </c>
      <c r="AA125" s="617" t="s">
        <v>1895</v>
      </c>
      <c r="AB125" s="617" t="s">
        <v>2847</v>
      </c>
    </row>
    <row r="126" spans="1:28" ht="15" customHeight="1" x14ac:dyDescent="0.3">
      <c r="A126" s="212">
        <v>520348</v>
      </c>
      <c r="B126" s="212" t="s">
        <v>2447</v>
      </c>
      <c r="C126" s="212" t="s">
        <v>2323</v>
      </c>
      <c r="D126" s="212" t="s">
        <v>1587</v>
      </c>
      <c r="F126" s="619"/>
      <c r="G126" s="619"/>
      <c r="H126" s="619"/>
      <c r="I126" s="617" t="s">
        <v>1885</v>
      </c>
      <c r="U126" s="617">
        <v>2000</v>
      </c>
      <c r="W126" s="617" t="s">
        <v>1895</v>
      </c>
      <c r="X126" s="617" t="s">
        <v>1895</v>
      </c>
      <c r="Y126" s="617" t="s">
        <v>1895</v>
      </c>
      <c r="Z126" s="617" t="s">
        <v>1895</v>
      </c>
      <c r="AA126" s="617" t="s">
        <v>1895</v>
      </c>
      <c r="AB126" s="617" t="s">
        <v>2847</v>
      </c>
    </row>
    <row r="127" spans="1:28" ht="15" customHeight="1" x14ac:dyDescent="0.3">
      <c r="A127" s="212">
        <v>520615</v>
      </c>
      <c r="B127" s="212" t="s">
        <v>2456</v>
      </c>
      <c r="C127" s="212" t="s">
        <v>249</v>
      </c>
      <c r="D127" s="212" t="s">
        <v>1820</v>
      </c>
      <c r="F127" s="618"/>
      <c r="G127" s="618"/>
      <c r="H127" s="618"/>
      <c r="I127" s="617" t="s">
        <v>1885</v>
      </c>
      <c r="U127" s="617">
        <v>2000</v>
      </c>
      <c r="W127" s="617" t="s">
        <v>1895</v>
      </c>
      <c r="X127" s="617" t="s">
        <v>1895</v>
      </c>
      <c r="Y127" s="617" t="s">
        <v>1895</v>
      </c>
      <c r="Z127" s="617" t="s">
        <v>1895</v>
      </c>
      <c r="AA127" s="617" t="s">
        <v>1895</v>
      </c>
      <c r="AB127" s="617" t="s">
        <v>2847</v>
      </c>
    </row>
    <row r="128" spans="1:28" ht="15" customHeight="1" x14ac:dyDescent="0.3">
      <c r="A128" s="212">
        <v>520637</v>
      </c>
      <c r="B128" s="212" t="s">
        <v>2457</v>
      </c>
      <c r="C128" s="212" t="s">
        <v>520</v>
      </c>
      <c r="D128" s="212" t="s">
        <v>2458</v>
      </c>
      <c r="F128" s="618"/>
      <c r="G128" s="618"/>
      <c r="H128" s="618"/>
      <c r="I128" s="617" t="s">
        <v>1885</v>
      </c>
      <c r="U128" s="617">
        <v>2000</v>
      </c>
      <c r="W128" s="617" t="s">
        <v>1895</v>
      </c>
      <c r="X128" s="617" t="s">
        <v>1895</v>
      </c>
      <c r="Y128" s="617" t="s">
        <v>1895</v>
      </c>
      <c r="Z128" s="617" t="s">
        <v>1895</v>
      </c>
      <c r="AA128" s="617" t="s">
        <v>1895</v>
      </c>
      <c r="AB128" s="617" t="s">
        <v>2847</v>
      </c>
    </row>
    <row r="129" spans="1:28" ht="15" customHeight="1" x14ac:dyDescent="0.3">
      <c r="A129" s="212">
        <v>520708</v>
      </c>
      <c r="B129" s="212" t="s">
        <v>521</v>
      </c>
      <c r="C129" s="212" t="s">
        <v>250</v>
      </c>
      <c r="D129" s="212" t="s">
        <v>1827</v>
      </c>
      <c r="F129" s="618"/>
      <c r="G129" s="618"/>
      <c r="H129" s="618"/>
      <c r="I129" s="617" t="s">
        <v>1885</v>
      </c>
      <c r="U129" s="617">
        <v>2000</v>
      </c>
      <c r="W129" s="617" t="s">
        <v>1895</v>
      </c>
      <c r="X129" s="617" t="s">
        <v>1895</v>
      </c>
      <c r="Y129" s="617" t="s">
        <v>1895</v>
      </c>
      <c r="Z129" s="617" t="s">
        <v>1895</v>
      </c>
      <c r="AA129" s="617" t="s">
        <v>1895</v>
      </c>
      <c r="AB129" s="617" t="s">
        <v>2847</v>
      </c>
    </row>
    <row r="130" spans="1:28" ht="15" customHeight="1" x14ac:dyDescent="0.3">
      <c r="A130" s="212">
        <v>520722</v>
      </c>
      <c r="B130" s="212" t="s">
        <v>522</v>
      </c>
      <c r="C130" s="212" t="s">
        <v>251</v>
      </c>
      <c r="D130" s="212" t="s">
        <v>1832</v>
      </c>
      <c r="F130" s="618"/>
      <c r="G130" s="618"/>
      <c r="H130" s="618"/>
      <c r="I130" s="617" t="s">
        <v>1885</v>
      </c>
      <c r="U130" s="617">
        <v>2000</v>
      </c>
      <c r="W130" s="617" t="s">
        <v>1895</v>
      </c>
      <c r="X130" s="617" t="s">
        <v>1895</v>
      </c>
      <c r="Y130" s="617" t="s">
        <v>1895</v>
      </c>
      <c r="Z130" s="617" t="s">
        <v>1895</v>
      </c>
      <c r="AA130" s="617" t="s">
        <v>1895</v>
      </c>
      <c r="AB130" s="617" t="s">
        <v>2847</v>
      </c>
    </row>
    <row r="131" spans="1:28" ht="15" customHeight="1" x14ac:dyDescent="0.3">
      <c r="A131" s="212">
        <v>520775</v>
      </c>
      <c r="B131" s="212" t="s">
        <v>2462</v>
      </c>
      <c r="C131" s="212" t="s">
        <v>2314</v>
      </c>
      <c r="D131" s="212" t="s">
        <v>1783</v>
      </c>
      <c r="F131" s="619"/>
      <c r="G131" s="619"/>
      <c r="H131" s="619"/>
      <c r="I131" s="617" t="s">
        <v>1885</v>
      </c>
      <c r="U131" s="617">
        <v>2000</v>
      </c>
      <c r="W131" s="617" t="s">
        <v>1895</v>
      </c>
      <c r="X131" s="617" t="s">
        <v>1895</v>
      </c>
      <c r="Y131" s="617" t="s">
        <v>1895</v>
      </c>
      <c r="Z131" s="617" t="s">
        <v>1895</v>
      </c>
      <c r="AA131" s="617" t="s">
        <v>1895</v>
      </c>
      <c r="AB131" s="617" t="s">
        <v>2847</v>
      </c>
    </row>
    <row r="132" spans="1:28" ht="15" customHeight="1" x14ac:dyDescent="0.3">
      <c r="A132" s="212">
        <v>520829</v>
      </c>
      <c r="B132" s="212" t="s">
        <v>2463</v>
      </c>
      <c r="C132" s="212" t="s">
        <v>2464</v>
      </c>
      <c r="D132" s="212" t="s">
        <v>2225</v>
      </c>
      <c r="F132" s="618"/>
      <c r="G132" s="618"/>
      <c r="H132" s="618"/>
      <c r="I132" s="617" t="s">
        <v>1885</v>
      </c>
      <c r="U132" s="617">
        <v>2000</v>
      </c>
      <c r="W132" s="617" t="s">
        <v>1895</v>
      </c>
      <c r="X132" s="617" t="s">
        <v>1895</v>
      </c>
      <c r="Y132" s="617" t="s">
        <v>1895</v>
      </c>
      <c r="Z132" s="617" t="s">
        <v>1895</v>
      </c>
      <c r="AA132" s="617" t="s">
        <v>1895</v>
      </c>
      <c r="AB132" s="617" t="s">
        <v>2847</v>
      </c>
    </row>
    <row r="133" spans="1:28" ht="15" customHeight="1" x14ac:dyDescent="0.3">
      <c r="A133" s="212">
        <v>520834</v>
      </c>
      <c r="B133" s="212" t="s">
        <v>523</v>
      </c>
      <c r="C133" s="212" t="s">
        <v>325</v>
      </c>
      <c r="D133" s="212" t="s">
        <v>1724</v>
      </c>
      <c r="F133" s="619"/>
      <c r="G133" s="619"/>
      <c r="H133" s="619"/>
      <c r="I133" s="617" t="s">
        <v>1885</v>
      </c>
      <c r="U133" s="617">
        <v>2000</v>
      </c>
      <c r="W133" s="617" t="s">
        <v>1895</v>
      </c>
      <c r="X133" s="617" t="s">
        <v>1895</v>
      </c>
      <c r="Y133" s="617" t="s">
        <v>1895</v>
      </c>
      <c r="Z133" s="617" t="s">
        <v>1895</v>
      </c>
      <c r="AA133" s="617" t="s">
        <v>1895</v>
      </c>
      <c r="AB133" s="617" t="s">
        <v>2847</v>
      </c>
    </row>
    <row r="134" spans="1:28" ht="15" customHeight="1" x14ac:dyDescent="0.3">
      <c r="A134" s="212">
        <v>520840</v>
      </c>
      <c r="B134" s="212" t="s">
        <v>2468</v>
      </c>
      <c r="C134" s="212" t="s">
        <v>2182</v>
      </c>
      <c r="D134" s="212" t="s">
        <v>1582</v>
      </c>
      <c r="F134" s="618"/>
      <c r="G134" s="618"/>
      <c r="H134" s="618"/>
      <c r="I134" s="617" t="s">
        <v>1885</v>
      </c>
      <c r="U134" s="617">
        <v>2000</v>
      </c>
      <c r="W134" s="617" t="s">
        <v>1895</v>
      </c>
      <c r="X134" s="617" t="s">
        <v>1895</v>
      </c>
      <c r="Y134" s="617" t="s">
        <v>1895</v>
      </c>
      <c r="Z134" s="617" t="s">
        <v>1895</v>
      </c>
      <c r="AA134" s="617" t="s">
        <v>1895</v>
      </c>
      <c r="AB134" s="617" t="s">
        <v>2847</v>
      </c>
    </row>
    <row r="135" spans="1:28" ht="15" customHeight="1" x14ac:dyDescent="0.3">
      <c r="A135" s="212">
        <v>521130</v>
      </c>
      <c r="B135" s="212" t="s">
        <v>2475</v>
      </c>
      <c r="C135" s="212" t="s">
        <v>2236</v>
      </c>
      <c r="D135" s="212" t="s">
        <v>2476</v>
      </c>
      <c r="F135" s="618"/>
      <c r="G135" s="618"/>
      <c r="H135" s="618"/>
      <c r="I135" s="617" t="s">
        <v>1885</v>
      </c>
      <c r="U135" s="617">
        <v>2000</v>
      </c>
      <c r="W135" s="617" t="s">
        <v>1895</v>
      </c>
      <c r="X135" s="617" t="s">
        <v>1895</v>
      </c>
      <c r="Y135" s="617" t="s">
        <v>1895</v>
      </c>
      <c r="Z135" s="617" t="s">
        <v>1895</v>
      </c>
      <c r="AA135" s="617" t="s">
        <v>1895</v>
      </c>
      <c r="AB135" s="617" t="s">
        <v>2847</v>
      </c>
    </row>
    <row r="136" spans="1:28" ht="15" customHeight="1" x14ac:dyDescent="0.3">
      <c r="A136" s="212">
        <v>521141</v>
      </c>
      <c r="B136" s="212" t="s">
        <v>2477</v>
      </c>
      <c r="C136" s="212" t="s">
        <v>1913</v>
      </c>
      <c r="D136" s="212" t="s">
        <v>2305</v>
      </c>
      <c r="F136" s="618"/>
      <c r="G136" s="618"/>
      <c r="H136" s="618"/>
      <c r="I136" s="617" t="s">
        <v>1885</v>
      </c>
      <c r="U136" s="617">
        <v>2000</v>
      </c>
      <c r="W136" s="617" t="s">
        <v>1895</v>
      </c>
      <c r="X136" s="617" t="s">
        <v>1895</v>
      </c>
      <c r="Y136" s="617" t="s">
        <v>1895</v>
      </c>
      <c r="Z136" s="617" t="s">
        <v>1895</v>
      </c>
      <c r="AA136" s="617" t="s">
        <v>1895</v>
      </c>
      <c r="AB136" s="617" t="s">
        <v>2847</v>
      </c>
    </row>
    <row r="137" spans="1:28" ht="15" customHeight="1" x14ac:dyDescent="0.3">
      <c r="A137" s="212">
        <v>521246</v>
      </c>
      <c r="B137" s="212" t="s">
        <v>2479</v>
      </c>
      <c r="C137" s="212" t="s">
        <v>1898</v>
      </c>
      <c r="F137" s="618"/>
      <c r="G137" s="618"/>
      <c r="H137" s="618"/>
      <c r="I137" s="617" t="s">
        <v>1885</v>
      </c>
      <c r="U137" s="617">
        <v>2000</v>
      </c>
      <c r="W137" s="617" t="s">
        <v>1895</v>
      </c>
      <c r="X137" s="617" t="s">
        <v>1895</v>
      </c>
      <c r="Y137" s="617" t="s">
        <v>1895</v>
      </c>
      <c r="Z137" s="617" t="s">
        <v>1895</v>
      </c>
      <c r="AA137" s="617" t="s">
        <v>1895</v>
      </c>
      <c r="AB137" s="617" t="s">
        <v>2847</v>
      </c>
    </row>
    <row r="138" spans="1:28" ht="15" customHeight="1" x14ac:dyDescent="0.3">
      <c r="A138" s="212">
        <v>521430</v>
      </c>
      <c r="B138" s="212" t="s">
        <v>2482</v>
      </c>
      <c r="C138" s="212" t="s">
        <v>69</v>
      </c>
      <c r="D138" s="212" t="s">
        <v>1836</v>
      </c>
      <c r="F138" s="618"/>
      <c r="G138" s="618"/>
      <c r="H138" s="618"/>
      <c r="I138" s="617" t="s">
        <v>1885</v>
      </c>
      <c r="U138" s="617">
        <v>2000</v>
      </c>
      <c r="W138" s="617" t="s">
        <v>1895</v>
      </c>
      <c r="X138" s="617" t="s">
        <v>1895</v>
      </c>
      <c r="Y138" s="617" t="s">
        <v>1895</v>
      </c>
      <c r="Z138" s="617" t="s">
        <v>1895</v>
      </c>
      <c r="AA138" s="617" t="s">
        <v>1895</v>
      </c>
      <c r="AB138" s="617" t="s">
        <v>2847</v>
      </c>
    </row>
    <row r="139" spans="1:28" ht="15" customHeight="1" x14ac:dyDescent="0.3">
      <c r="A139" s="212">
        <v>521484</v>
      </c>
      <c r="B139" s="212" t="s">
        <v>526</v>
      </c>
      <c r="C139" s="212" t="s">
        <v>72</v>
      </c>
      <c r="D139" s="212" t="s">
        <v>1543</v>
      </c>
      <c r="F139" s="618"/>
      <c r="G139" s="618"/>
      <c r="H139" s="618"/>
      <c r="I139" s="617" t="s">
        <v>1885</v>
      </c>
      <c r="U139" s="617">
        <v>2000</v>
      </c>
      <c r="W139" s="617" t="s">
        <v>1895</v>
      </c>
      <c r="X139" s="617" t="s">
        <v>1895</v>
      </c>
      <c r="Y139" s="617" t="s">
        <v>1895</v>
      </c>
      <c r="Z139" s="617" t="s">
        <v>1895</v>
      </c>
      <c r="AA139" s="617" t="s">
        <v>1895</v>
      </c>
      <c r="AB139" s="617" t="s">
        <v>2847</v>
      </c>
    </row>
    <row r="140" spans="1:28" ht="15" customHeight="1" x14ac:dyDescent="0.3">
      <c r="A140" s="212">
        <v>521506</v>
      </c>
      <c r="B140" s="212" t="s">
        <v>528</v>
      </c>
      <c r="C140" s="212" t="s">
        <v>70</v>
      </c>
      <c r="D140" s="212" t="s">
        <v>2341</v>
      </c>
      <c r="F140" s="618"/>
      <c r="G140" s="618"/>
      <c r="H140" s="618"/>
      <c r="I140" s="617" t="s">
        <v>1885</v>
      </c>
      <c r="U140" s="617">
        <v>2000</v>
      </c>
      <c r="W140" s="617" t="s">
        <v>1895</v>
      </c>
      <c r="X140" s="617" t="s">
        <v>1895</v>
      </c>
      <c r="Y140" s="617" t="s">
        <v>1895</v>
      </c>
      <c r="Z140" s="617" t="s">
        <v>1895</v>
      </c>
      <c r="AA140" s="617" t="s">
        <v>1895</v>
      </c>
      <c r="AB140" s="617" t="s">
        <v>2847</v>
      </c>
    </row>
    <row r="141" spans="1:28" ht="15" customHeight="1" x14ac:dyDescent="0.3">
      <c r="A141" s="212">
        <v>521547</v>
      </c>
      <c r="B141" s="212" t="s">
        <v>529</v>
      </c>
      <c r="C141" s="212" t="s">
        <v>334</v>
      </c>
      <c r="F141" s="619"/>
      <c r="G141" s="619"/>
      <c r="H141" s="619"/>
      <c r="I141" s="617" t="s">
        <v>1885</v>
      </c>
      <c r="U141" s="617">
        <v>2000</v>
      </c>
      <c r="W141" s="617" t="s">
        <v>1895</v>
      </c>
      <c r="X141" s="617" t="s">
        <v>1895</v>
      </c>
      <c r="Y141" s="617" t="s">
        <v>1895</v>
      </c>
      <c r="Z141" s="617" t="s">
        <v>1895</v>
      </c>
      <c r="AA141" s="617" t="s">
        <v>1895</v>
      </c>
      <c r="AB141" s="617" t="s">
        <v>2847</v>
      </c>
    </row>
    <row r="142" spans="1:28" ht="15" customHeight="1" x14ac:dyDescent="0.3">
      <c r="A142" s="212">
        <v>521569</v>
      </c>
      <c r="B142" s="212" t="s">
        <v>531</v>
      </c>
      <c r="C142" s="212" t="s">
        <v>91</v>
      </c>
      <c r="D142" s="212" t="s">
        <v>437</v>
      </c>
      <c r="F142" s="619"/>
      <c r="G142" s="619"/>
      <c r="H142" s="619"/>
      <c r="I142" s="617" t="s">
        <v>1885</v>
      </c>
      <c r="U142" s="617">
        <v>2000</v>
      </c>
      <c r="W142" s="617" t="s">
        <v>1895</v>
      </c>
      <c r="X142" s="617" t="s">
        <v>1895</v>
      </c>
      <c r="Y142" s="617" t="s">
        <v>1895</v>
      </c>
      <c r="Z142" s="617" t="s">
        <v>1895</v>
      </c>
      <c r="AA142" s="617" t="s">
        <v>1895</v>
      </c>
      <c r="AB142" s="617" t="s">
        <v>2847</v>
      </c>
    </row>
    <row r="143" spans="1:28" ht="15" customHeight="1" x14ac:dyDescent="0.3">
      <c r="A143" s="212">
        <v>521572</v>
      </c>
      <c r="B143" s="212" t="s">
        <v>532</v>
      </c>
      <c r="C143" s="212" t="s">
        <v>358</v>
      </c>
      <c r="D143" s="212" t="s">
        <v>1584</v>
      </c>
      <c r="F143" s="618"/>
      <c r="G143" s="618"/>
      <c r="H143" s="618"/>
      <c r="I143" s="617" t="s">
        <v>1885</v>
      </c>
      <c r="U143" s="617">
        <v>2000</v>
      </c>
      <c r="W143" s="617" t="s">
        <v>1895</v>
      </c>
      <c r="X143" s="617" t="s">
        <v>1895</v>
      </c>
      <c r="Y143" s="617" t="s">
        <v>1895</v>
      </c>
      <c r="Z143" s="617" t="s">
        <v>1895</v>
      </c>
      <c r="AA143" s="617" t="s">
        <v>1895</v>
      </c>
      <c r="AB143" s="617" t="s">
        <v>2847</v>
      </c>
    </row>
    <row r="144" spans="1:28" ht="15" customHeight="1" x14ac:dyDescent="0.3">
      <c r="A144" s="212">
        <v>521579</v>
      </c>
      <c r="B144" s="212" t="s">
        <v>533</v>
      </c>
      <c r="C144" s="212" t="s">
        <v>415</v>
      </c>
      <c r="D144" s="212" t="s">
        <v>1842</v>
      </c>
      <c r="F144" s="619"/>
      <c r="G144" s="619"/>
      <c r="H144" s="619"/>
      <c r="I144" s="617" t="s">
        <v>1885</v>
      </c>
      <c r="U144" s="617">
        <v>2000</v>
      </c>
      <c r="W144" s="617" t="s">
        <v>1895</v>
      </c>
      <c r="X144" s="617" t="s">
        <v>1895</v>
      </c>
      <c r="Y144" s="617" t="s">
        <v>1895</v>
      </c>
      <c r="Z144" s="617" t="s">
        <v>1895</v>
      </c>
      <c r="AA144" s="617" t="s">
        <v>1895</v>
      </c>
      <c r="AB144" s="617" t="s">
        <v>2847</v>
      </c>
    </row>
    <row r="145" spans="1:28" ht="15" customHeight="1" x14ac:dyDescent="0.3">
      <c r="A145" s="212">
        <v>521602</v>
      </c>
      <c r="B145" s="212" t="s">
        <v>534</v>
      </c>
      <c r="C145" s="212" t="s">
        <v>95</v>
      </c>
      <c r="D145" s="212" t="s">
        <v>2257</v>
      </c>
      <c r="F145" s="618"/>
      <c r="G145" s="618"/>
      <c r="H145" s="618"/>
      <c r="I145" s="617" t="s">
        <v>1885</v>
      </c>
      <c r="U145" s="617">
        <v>2000</v>
      </c>
      <c r="W145" s="617" t="s">
        <v>1895</v>
      </c>
      <c r="X145" s="617" t="s">
        <v>1895</v>
      </c>
      <c r="Y145" s="617" t="s">
        <v>1895</v>
      </c>
      <c r="Z145" s="617" t="s">
        <v>1895</v>
      </c>
      <c r="AA145" s="617" t="s">
        <v>1895</v>
      </c>
      <c r="AB145" s="617" t="s">
        <v>2847</v>
      </c>
    </row>
    <row r="146" spans="1:28" ht="15" customHeight="1" x14ac:dyDescent="0.3">
      <c r="A146" s="212">
        <v>521646</v>
      </c>
      <c r="B146" s="212" t="s">
        <v>537</v>
      </c>
      <c r="C146" s="212" t="s">
        <v>309</v>
      </c>
      <c r="D146" s="212" t="s">
        <v>2485</v>
      </c>
      <c r="F146" s="618"/>
      <c r="G146" s="618"/>
      <c r="H146" s="618"/>
      <c r="I146" s="617" t="s">
        <v>1885</v>
      </c>
      <c r="U146" s="617">
        <v>2000</v>
      </c>
      <c r="W146" s="617" t="s">
        <v>1895</v>
      </c>
      <c r="X146" s="617" t="s">
        <v>1895</v>
      </c>
      <c r="Y146" s="617" t="s">
        <v>1895</v>
      </c>
      <c r="Z146" s="617" t="s">
        <v>1895</v>
      </c>
      <c r="AA146" s="617" t="s">
        <v>1895</v>
      </c>
      <c r="AB146" s="617" t="s">
        <v>2847</v>
      </c>
    </row>
    <row r="147" spans="1:28" ht="15" customHeight="1" x14ac:dyDescent="0.3">
      <c r="A147" s="212">
        <v>521658</v>
      </c>
      <c r="B147" s="212" t="s">
        <v>538</v>
      </c>
      <c r="C147" s="212" t="s">
        <v>417</v>
      </c>
      <c r="F147" s="618"/>
      <c r="G147" s="618"/>
      <c r="H147" s="618"/>
      <c r="I147" s="617" t="s">
        <v>1885</v>
      </c>
      <c r="U147" s="617">
        <v>2000</v>
      </c>
      <c r="W147" s="617" t="s">
        <v>1895</v>
      </c>
      <c r="X147" s="617" t="s">
        <v>1895</v>
      </c>
      <c r="Y147" s="617" t="s">
        <v>1895</v>
      </c>
      <c r="Z147" s="617" t="s">
        <v>1895</v>
      </c>
      <c r="AA147" s="617" t="s">
        <v>1895</v>
      </c>
      <c r="AB147" s="617" t="s">
        <v>2847</v>
      </c>
    </row>
    <row r="148" spans="1:28" ht="15" customHeight="1" x14ac:dyDescent="0.3">
      <c r="A148" s="212">
        <v>521666</v>
      </c>
      <c r="B148" s="212" t="s">
        <v>540</v>
      </c>
      <c r="C148" s="212" t="s">
        <v>541</v>
      </c>
      <c r="D148" s="212" t="s">
        <v>2487</v>
      </c>
      <c r="F148" s="619"/>
      <c r="G148" s="619"/>
      <c r="H148" s="619"/>
      <c r="I148" s="617" t="s">
        <v>1885</v>
      </c>
      <c r="U148" s="617">
        <v>2000</v>
      </c>
      <c r="W148" s="617" t="s">
        <v>1895</v>
      </c>
      <c r="X148" s="617" t="s">
        <v>1895</v>
      </c>
      <c r="Y148" s="617" t="s">
        <v>1895</v>
      </c>
      <c r="Z148" s="617" t="s">
        <v>1895</v>
      </c>
      <c r="AA148" s="617" t="s">
        <v>1895</v>
      </c>
      <c r="AB148" s="617" t="s">
        <v>2847</v>
      </c>
    </row>
    <row r="149" spans="1:28" ht="15" customHeight="1" x14ac:dyDescent="0.3">
      <c r="A149" s="212">
        <v>521714</v>
      </c>
      <c r="B149" s="212" t="s">
        <v>543</v>
      </c>
      <c r="C149" s="212" t="s">
        <v>544</v>
      </c>
      <c r="F149" s="619"/>
      <c r="G149" s="619"/>
      <c r="H149" s="619"/>
      <c r="I149" s="617" t="s">
        <v>1885</v>
      </c>
      <c r="U149" s="617">
        <v>2000</v>
      </c>
      <c r="W149" s="617" t="s">
        <v>1895</v>
      </c>
      <c r="X149" s="617" t="s">
        <v>1895</v>
      </c>
      <c r="Y149" s="617" t="s">
        <v>1895</v>
      </c>
      <c r="Z149" s="617" t="s">
        <v>1895</v>
      </c>
      <c r="AA149" s="617" t="s">
        <v>1895</v>
      </c>
      <c r="AB149" s="617" t="s">
        <v>2847</v>
      </c>
    </row>
    <row r="150" spans="1:28" ht="15" customHeight="1" x14ac:dyDescent="0.3">
      <c r="A150" s="212">
        <v>521736</v>
      </c>
      <c r="B150" s="212" t="s">
        <v>548</v>
      </c>
      <c r="C150" s="212" t="s">
        <v>70</v>
      </c>
      <c r="F150" s="618"/>
      <c r="G150" s="618"/>
      <c r="H150" s="618"/>
      <c r="I150" s="617" t="s">
        <v>1885</v>
      </c>
      <c r="U150" s="617">
        <v>2000</v>
      </c>
      <c r="W150" s="617" t="s">
        <v>1895</v>
      </c>
      <c r="X150" s="617" t="s">
        <v>1895</v>
      </c>
      <c r="Y150" s="617" t="s">
        <v>1895</v>
      </c>
      <c r="Z150" s="617" t="s">
        <v>1895</v>
      </c>
      <c r="AA150" s="617" t="s">
        <v>1895</v>
      </c>
      <c r="AB150" s="617" t="s">
        <v>2847</v>
      </c>
    </row>
    <row r="151" spans="1:28" ht="15" customHeight="1" x14ac:dyDescent="0.3">
      <c r="A151" s="212">
        <v>521765</v>
      </c>
      <c r="B151" s="212" t="s">
        <v>549</v>
      </c>
      <c r="C151" s="212" t="s">
        <v>306</v>
      </c>
      <c r="F151" s="618"/>
      <c r="G151" s="618"/>
      <c r="H151" s="618"/>
      <c r="I151" s="617" t="s">
        <v>1885</v>
      </c>
      <c r="U151" s="617">
        <v>2000</v>
      </c>
      <c r="W151" s="617" t="s">
        <v>1895</v>
      </c>
      <c r="X151" s="617" t="s">
        <v>1895</v>
      </c>
      <c r="Y151" s="617" t="s">
        <v>1895</v>
      </c>
      <c r="Z151" s="617" t="s">
        <v>1895</v>
      </c>
      <c r="AA151" s="617" t="s">
        <v>1895</v>
      </c>
      <c r="AB151" s="617" t="s">
        <v>2847</v>
      </c>
    </row>
    <row r="152" spans="1:28" ht="15" customHeight="1" x14ac:dyDescent="0.3">
      <c r="A152" s="212">
        <v>521799</v>
      </c>
      <c r="B152" s="212" t="s">
        <v>555</v>
      </c>
      <c r="C152" s="212" t="s">
        <v>70</v>
      </c>
      <c r="D152" s="212" t="s">
        <v>434</v>
      </c>
      <c r="F152" s="619"/>
      <c r="G152" s="619"/>
      <c r="H152" s="619"/>
      <c r="I152" s="617" t="s">
        <v>1885</v>
      </c>
      <c r="U152" s="617">
        <v>2000</v>
      </c>
      <c r="W152" s="617" t="s">
        <v>1895</v>
      </c>
      <c r="X152" s="617" t="s">
        <v>1895</v>
      </c>
      <c r="Y152" s="617" t="s">
        <v>1895</v>
      </c>
      <c r="Z152" s="617" t="s">
        <v>1895</v>
      </c>
      <c r="AA152" s="617" t="s">
        <v>1895</v>
      </c>
      <c r="AB152" s="617" t="s">
        <v>2847</v>
      </c>
    </row>
    <row r="153" spans="1:28" ht="15" customHeight="1" x14ac:dyDescent="0.3">
      <c r="A153" s="212">
        <v>521818</v>
      </c>
      <c r="B153" s="212" t="s">
        <v>558</v>
      </c>
      <c r="C153" s="212" t="s">
        <v>454</v>
      </c>
      <c r="F153" s="618"/>
      <c r="G153" s="618"/>
      <c r="H153" s="618"/>
      <c r="I153" s="617" t="s">
        <v>1885</v>
      </c>
      <c r="U153" s="617">
        <v>2000</v>
      </c>
      <c r="W153" s="617" t="s">
        <v>1895</v>
      </c>
      <c r="X153" s="617" t="s">
        <v>1895</v>
      </c>
      <c r="Y153" s="617" t="s">
        <v>1895</v>
      </c>
      <c r="Z153" s="617" t="s">
        <v>1895</v>
      </c>
      <c r="AA153" s="617" t="s">
        <v>1895</v>
      </c>
      <c r="AB153" s="617" t="s">
        <v>2847</v>
      </c>
    </row>
    <row r="154" spans="1:28" ht="15" customHeight="1" x14ac:dyDescent="0.3">
      <c r="A154" s="212">
        <v>521821</v>
      </c>
      <c r="B154" s="212" t="s">
        <v>559</v>
      </c>
      <c r="C154" s="212" t="s">
        <v>365</v>
      </c>
      <c r="D154" s="212" t="s">
        <v>1707</v>
      </c>
      <c r="F154" s="619"/>
      <c r="G154" s="619"/>
      <c r="H154" s="619"/>
      <c r="I154" s="617" t="s">
        <v>1885</v>
      </c>
      <c r="U154" s="617">
        <v>2000</v>
      </c>
      <c r="W154" s="617" t="s">
        <v>1895</v>
      </c>
      <c r="X154" s="617" t="s">
        <v>1895</v>
      </c>
      <c r="Y154" s="617" t="s">
        <v>1895</v>
      </c>
      <c r="Z154" s="617" t="s">
        <v>1895</v>
      </c>
      <c r="AA154" s="617" t="s">
        <v>1895</v>
      </c>
      <c r="AB154" s="617" t="s">
        <v>2847</v>
      </c>
    </row>
    <row r="155" spans="1:28" ht="15" customHeight="1" x14ac:dyDescent="0.3">
      <c r="A155" s="212">
        <v>521849</v>
      </c>
      <c r="B155" s="212" t="s">
        <v>563</v>
      </c>
      <c r="C155" s="212" t="s">
        <v>244</v>
      </c>
      <c r="D155" s="212" t="s">
        <v>1489</v>
      </c>
      <c r="F155" s="618"/>
      <c r="G155" s="618"/>
      <c r="H155" s="618"/>
      <c r="I155" s="617" t="s">
        <v>1885</v>
      </c>
      <c r="U155" s="617">
        <v>2000</v>
      </c>
      <c r="W155" s="617" t="s">
        <v>1895</v>
      </c>
      <c r="X155" s="617" t="s">
        <v>1895</v>
      </c>
      <c r="Y155" s="617" t="s">
        <v>1895</v>
      </c>
      <c r="Z155" s="617" t="s">
        <v>1895</v>
      </c>
      <c r="AA155" s="617" t="s">
        <v>1895</v>
      </c>
      <c r="AB155" s="617" t="s">
        <v>2847</v>
      </c>
    </row>
    <row r="156" spans="1:28" ht="15" customHeight="1" x14ac:dyDescent="0.3">
      <c r="A156" s="212">
        <v>521881</v>
      </c>
      <c r="B156" s="212" t="s">
        <v>564</v>
      </c>
      <c r="C156" s="212" t="s">
        <v>565</v>
      </c>
      <c r="D156" s="212" t="s">
        <v>1615</v>
      </c>
      <c r="F156" s="618"/>
      <c r="G156" s="618"/>
      <c r="H156" s="618"/>
      <c r="I156" s="617" t="s">
        <v>1885</v>
      </c>
      <c r="U156" s="617">
        <v>2000</v>
      </c>
      <c r="W156" s="617" t="s">
        <v>1895</v>
      </c>
      <c r="X156" s="617" t="s">
        <v>1895</v>
      </c>
      <c r="Y156" s="617" t="s">
        <v>1895</v>
      </c>
      <c r="Z156" s="617" t="s">
        <v>1895</v>
      </c>
      <c r="AA156" s="617" t="s">
        <v>1895</v>
      </c>
      <c r="AB156" s="617" t="s">
        <v>2847</v>
      </c>
    </row>
    <row r="157" spans="1:28" ht="15" customHeight="1" x14ac:dyDescent="0.3">
      <c r="A157" s="212">
        <v>521884</v>
      </c>
      <c r="B157" s="212" t="s">
        <v>566</v>
      </c>
      <c r="C157" s="212" t="s">
        <v>567</v>
      </c>
      <c r="D157" s="212" t="s">
        <v>1591</v>
      </c>
      <c r="F157" s="618"/>
      <c r="G157" s="618"/>
      <c r="H157" s="618"/>
      <c r="I157" s="617" t="s">
        <v>1885</v>
      </c>
      <c r="U157" s="617">
        <v>2000</v>
      </c>
      <c r="W157" s="617" t="s">
        <v>1895</v>
      </c>
      <c r="X157" s="617" t="s">
        <v>1895</v>
      </c>
      <c r="Y157" s="617" t="s">
        <v>1895</v>
      </c>
      <c r="Z157" s="617" t="s">
        <v>1895</v>
      </c>
      <c r="AA157" s="617" t="s">
        <v>1895</v>
      </c>
      <c r="AB157" s="617" t="s">
        <v>2847</v>
      </c>
    </row>
    <row r="158" spans="1:28" ht="15" customHeight="1" x14ac:dyDescent="0.3">
      <c r="A158" s="212">
        <v>521933</v>
      </c>
      <c r="B158" s="212" t="s">
        <v>569</v>
      </c>
      <c r="C158" s="212" t="s">
        <v>109</v>
      </c>
      <c r="D158" s="212" t="s">
        <v>1815</v>
      </c>
      <c r="F158" s="618"/>
      <c r="G158" s="618"/>
      <c r="H158" s="618"/>
      <c r="I158" s="617" t="s">
        <v>1885</v>
      </c>
      <c r="U158" s="617">
        <v>2000</v>
      </c>
      <c r="W158" s="617" t="s">
        <v>1895</v>
      </c>
      <c r="X158" s="617" t="s">
        <v>1895</v>
      </c>
      <c r="Y158" s="617" t="s">
        <v>1895</v>
      </c>
      <c r="Z158" s="617" t="s">
        <v>1895</v>
      </c>
      <c r="AA158" s="617" t="s">
        <v>1895</v>
      </c>
      <c r="AB158" s="617" t="s">
        <v>2847</v>
      </c>
    </row>
    <row r="159" spans="1:28" ht="15" customHeight="1" x14ac:dyDescent="0.3">
      <c r="A159" s="212">
        <v>521996</v>
      </c>
      <c r="B159" s="212" t="s">
        <v>578</v>
      </c>
      <c r="C159" s="212" t="s">
        <v>393</v>
      </c>
      <c r="D159" s="212" t="s">
        <v>2497</v>
      </c>
      <c r="F159" s="619"/>
      <c r="G159" s="619"/>
      <c r="H159" s="619"/>
      <c r="I159" s="617" t="s">
        <v>1885</v>
      </c>
      <c r="U159" s="617">
        <v>2000</v>
      </c>
      <c r="W159" s="617" t="s">
        <v>1895</v>
      </c>
      <c r="X159" s="617" t="s">
        <v>1895</v>
      </c>
      <c r="Y159" s="617" t="s">
        <v>1895</v>
      </c>
      <c r="Z159" s="617" t="s">
        <v>1895</v>
      </c>
      <c r="AA159" s="617" t="s">
        <v>1895</v>
      </c>
      <c r="AB159" s="617" t="s">
        <v>2847</v>
      </c>
    </row>
    <row r="160" spans="1:28" ht="15" customHeight="1" x14ac:dyDescent="0.3">
      <c r="A160" s="212">
        <v>522026</v>
      </c>
      <c r="B160" s="212" t="s">
        <v>582</v>
      </c>
      <c r="C160" s="212" t="s">
        <v>88</v>
      </c>
      <c r="D160" s="212" t="s">
        <v>1594</v>
      </c>
      <c r="F160" s="618"/>
      <c r="G160" s="618"/>
      <c r="H160" s="618"/>
      <c r="I160" s="617" t="s">
        <v>1885</v>
      </c>
      <c r="U160" s="617">
        <v>2000</v>
      </c>
      <c r="W160" s="617" t="s">
        <v>1895</v>
      </c>
      <c r="X160" s="617" t="s">
        <v>1895</v>
      </c>
      <c r="Y160" s="617" t="s">
        <v>1895</v>
      </c>
      <c r="Z160" s="617" t="s">
        <v>1895</v>
      </c>
      <c r="AA160" s="617" t="s">
        <v>1895</v>
      </c>
      <c r="AB160" s="617" t="s">
        <v>2847</v>
      </c>
    </row>
    <row r="161" spans="1:28" ht="15" customHeight="1" x14ac:dyDescent="0.3">
      <c r="A161" s="212">
        <v>522063</v>
      </c>
      <c r="B161" s="212" t="s">
        <v>588</v>
      </c>
      <c r="C161" s="212" t="s">
        <v>257</v>
      </c>
      <c r="D161" s="212" t="s">
        <v>1596</v>
      </c>
      <c r="F161" s="618"/>
      <c r="G161" s="618"/>
      <c r="H161" s="618"/>
      <c r="I161" s="617" t="s">
        <v>1885</v>
      </c>
      <c r="U161" s="617">
        <v>2000</v>
      </c>
      <c r="W161" s="617" t="s">
        <v>1895</v>
      </c>
      <c r="X161" s="617" t="s">
        <v>1895</v>
      </c>
      <c r="Y161" s="617" t="s">
        <v>1895</v>
      </c>
      <c r="Z161" s="617" t="s">
        <v>1895</v>
      </c>
      <c r="AA161" s="617" t="s">
        <v>1895</v>
      </c>
      <c r="AB161" s="617" t="s">
        <v>2847</v>
      </c>
    </row>
    <row r="162" spans="1:28" ht="15" customHeight="1" x14ac:dyDescent="0.3">
      <c r="A162" s="212">
        <v>522069</v>
      </c>
      <c r="B162" s="212" t="s">
        <v>589</v>
      </c>
      <c r="C162" s="212" t="s">
        <v>374</v>
      </c>
      <c r="D162" s="212" t="s">
        <v>2501</v>
      </c>
      <c r="F162" s="619"/>
      <c r="G162" s="619"/>
      <c r="H162" s="619"/>
      <c r="I162" s="617" t="s">
        <v>1885</v>
      </c>
      <c r="U162" s="617">
        <v>2000</v>
      </c>
      <c r="W162" s="617" t="s">
        <v>1895</v>
      </c>
      <c r="X162" s="617" t="s">
        <v>1895</v>
      </c>
      <c r="Y162" s="617" t="s">
        <v>1895</v>
      </c>
      <c r="Z162" s="617" t="s">
        <v>1895</v>
      </c>
      <c r="AA162" s="617" t="s">
        <v>1895</v>
      </c>
      <c r="AB162" s="617" t="s">
        <v>2847</v>
      </c>
    </row>
    <row r="163" spans="1:28" ht="15" customHeight="1" x14ac:dyDescent="0.3">
      <c r="A163" s="212">
        <v>522073</v>
      </c>
      <c r="B163" s="212" t="s">
        <v>590</v>
      </c>
      <c r="C163" s="212" t="s">
        <v>69</v>
      </c>
      <c r="D163" s="212" t="s">
        <v>439</v>
      </c>
      <c r="F163" s="618"/>
      <c r="G163" s="618"/>
      <c r="H163" s="618"/>
      <c r="I163" s="617" t="s">
        <v>1885</v>
      </c>
      <c r="U163" s="617">
        <v>2000</v>
      </c>
      <c r="W163" s="617" t="s">
        <v>1895</v>
      </c>
      <c r="X163" s="617" t="s">
        <v>1895</v>
      </c>
      <c r="Y163" s="617" t="s">
        <v>1895</v>
      </c>
      <c r="Z163" s="617" t="s">
        <v>1895</v>
      </c>
      <c r="AA163" s="617" t="s">
        <v>1895</v>
      </c>
      <c r="AB163" s="617" t="s">
        <v>2847</v>
      </c>
    </row>
    <row r="164" spans="1:28" ht="15" customHeight="1" x14ac:dyDescent="0.3">
      <c r="A164" s="212">
        <v>522171</v>
      </c>
      <c r="B164" s="212" t="s">
        <v>600</v>
      </c>
      <c r="C164" s="212" t="s">
        <v>92</v>
      </c>
      <c r="D164" s="212" t="s">
        <v>2193</v>
      </c>
      <c r="F164" s="619"/>
      <c r="G164" s="619"/>
      <c r="H164" s="619"/>
      <c r="I164" s="617" t="s">
        <v>1885</v>
      </c>
      <c r="U164" s="617">
        <v>2000</v>
      </c>
      <c r="W164" s="617" t="s">
        <v>1895</v>
      </c>
      <c r="X164" s="617" t="s">
        <v>1895</v>
      </c>
      <c r="Y164" s="617" t="s">
        <v>1895</v>
      </c>
      <c r="Z164" s="617" t="s">
        <v>1895</v>
      </c>
      <c r="AA164" s="617" t="s">
        <v>1895</v>
      </c>
      <c r="AB164" s="617" t="s">
        <v>2847</v>
      </c>
    </row>
    <row r="165" spans="1:28" ht="15" customHeight="1" x14ac:dyDescent="0.3">
      <c r="A165" s="212">
        <v>522193</v>
      </c>
      <c r="B165" s="212" t="s">
        <v>601</v>
      </c>
      <c r="C165" s="212" t="s">
        <v>109</v>
      </c>
      <c r="D165" s="212" t="s">
        <v>1494</v>
      </c>
      <c r="F165" s="619"/>
      <c r="G165" s="619"/>
      <c r="H165" s="619"/>
      <c r="I165" s="617" t="s">
        <v>1885</v>
      </c>
      <c r="U165" s="617">
        <v>2000</v>
      </c>
      <c r="W165" s="617" t="s">
        <v>1895</v>
      </c>
      <c r="X165" s="617" t="s">
        <v>1895</v>
      </c>
      <c r="Y165" s="617" t="s">
        <v>1895</v>
      </c>
      <c r="Z165" s="617" t="s">
        <v>1895</v>
      </c>
      <c r="AA165" s="617" t="s">
        <v>1895</v>
      </c>
      <c r="AB165" s="617" t="s">
        <v>2847</v>
      </c>
    </row>
    <row r="166" spans="1:28" ht="15" customHeight="1" x14ac:dyDescent="0.3">
      <c r="A166" s="212">
        <v>522265</v>
      </c>
      <c r="B166" s="212" t="s">
        <v>606</v>
      </c>
      <c r="C166" s="212" t="s">
        <v>607</v>
      </c>
      <c r="D166" s="212" t="s">
        <v>1573</v>
      </c>
      <c r="F166" s="618"/>
      <c r="G166" s="618"/>
      <c r="H166" s="618"/>
      <c r="I166" s="617" t="s">
        <v>1885</v>
      </c>
      <c r="U166" s="617">
        <v>2000</v>
      </c>
      <c r="W166" s="617" t="s">
        <v>1895</v>
      </c>
      <c r="X166" s="617" t="s">
        <v>1895</v>
      </c>
      <c r="Y166" s="617" t="s">
        <v>1895</v>
      </c>
      <c r="Z166" s="617" t="s">
        <v>1895</v>
      </c>
      <c r="AA166" s="617" t="s">
        <v>1895</v>
      </c>
      <c r="AB166" s="617" t="s">
        <v>2847</v>
      </c>
    </row>
    <row r="167" spans="1:28" ht="15" customHeight="1" x14ac:dyDescent="0.3">
      <c r="A167" s="212">
        <v>522320</v>
      </c>
      <c r="B167" s="212" t="s">
        <v>613</v>
      </c>
      <c r="C167" s="212" t="s">
        <v>88</v>
      </c>
      <c r="D167" s="212" t="s">
        <v>1596</v>
      </c>
      <c r="F167" s="619"/>
      <c r="G167" s="619"/>
      <c r="H167" s="619"/>
      <c r="I167" s="617" t="s">
        <v>1885</v>
      </c>
      <c r="U167" s="617">
        <v>2000</v>
      </c>
      <c r="W167" s="617" t="s">
        <v>1895</v>
      </c>
      <c r="X167" s="617" t="s">
        <v>1895</v>
      </c>
      <c r="Y167" s="617" t="s">
        <v>1895</v>
      </c>
      <c r="Z167" s="617" t="s">
        <v>1895</v>
      </c>
      <c r="AA167" s="617" t="s">
        <v>1895</v>
      </c>
      <c r="AB167" s="617" t="s">
        <v>2847</v>
      </c>
    </row>
    <row r="168" spans="1:28" ht="15" customHeight="1" x14ac:dyDescent="0.3">
      <c r="A168" s="212">
        <v>522345</v>
      </c>
      <c r="B168" s="212" t="s">
        <v>616</v>
      </c>
      <c r="C168" s="212" t="s">
        <v>330</v>
      </c>
      <c r="D168" s="212" t="s">
        <v>1505</v>
      </c>
      <c r="F168" s="618"/>
      <c r="G168" s="618"/>
      <c r="H168" s="618"/>
      <c r="I168" s="617" t="s">
        <v>1885</v>
      </c>
      <c r="U168" s="617">
        <v>2000</v>
      </c>
      <c r="W168" s="617" t="s">
        <v>1895</v>
      </c>
      <c r="X168" s="617" t="s">
        <v>1895</v>
      </c>
      <c r="Y168" s="617" t="s">
        <v>1895</v>
      </c>
      <c r="Z168" s="617" t="s">
        <v>1895</v>
      </c>
      <c r="AA168" s="617" t="s">
        <v>1895</v>
      </c>
      <c r="AB168" s="617" t="s">
        <v>2847</v>
      </c>
    </row>
    <row r="169" spans="1:28" ht="15" customHeight="1" x14ac:dyDescent="0.3">
      <c r="A169" s="212">
        <v>522346</v>
      </c>
      <c r="B169" s="212" t="s">
        <v>617</v>
      </c>
      <c r="C169" s="212" t="s">
        <v>496</v>
      </c>
      <c r="D169" s="212" t="s">
        <v>1503</v>
      </c>
      <c r="F169" s="618"/>
      <c r="G169" s="618"/>
      <c r="H169" s="618"/>
      <c r="I169" s="617" t="s">
        <v>1885</v>
      </c>
      <c r="U169" s="617">
        <v>2000</v>
      </c>
      <c r="W169" s="617" t="s">
        <v>1895</v>
      </c>
      <c r="X169" s="617" t="s">
        <v>1895</v>
      </c>
      <c r="Y169" s="617" t="s">
        <v>1895</v>
      </c>
      <c r="Z169" s="617" t="s">
        <v>1895</v>
      </c>
      <c r="AA169" s="617" t="s">
        <v>1895</v>
      </c>
      <c r="AB169" s="617" t="s">
        <v>2847</v>
      </c>
    </row>
    <row r="170" spans="1:28" ht="15" customHeight="1" x14ac:dyDescent="0.3">
      <c r="A170" s="212">
        <v>522357</v>
      </c>
      <c r="B170" s="212" t="s">
        <v>620</v>
      </c>
      <c r="C170" s="212" t="s">
        <v>363</v>
      </c>
      <c r="D170" s="212" t="s">
        <v>428</v>
      </c>
      <c r="F170" s="618"/>
      <c r="G170" s="618"/>
      <c r="H170" s="618"/>
      <c r="I170" s="617" t="s">
        <v>1885</v>
      </c>
      <c r="U170" s="617">
        <v>2000</v>
      </c>
      <c r="W170" s="617" t="s">
        <v>1895</v>
      </c>
      <c r="X170" s="617" t="s">
        <v>1895</v>
      </c>
      <c r="Y170" s="617" t="s">
        <v>1895</v>
      </c>
      <c r="Z170" s="617" t="s">
        <v>1895</v>
      </c>
      <c r="AA170" s="617" t="s">
        <v>1895</v>
      </c>
      <c r="AB170" s="617" t="s">
        <v>2847</v>
      </c>
    </row>
    <row r="171" spans="1:28" ht="15" customHeight="1" x14ac:dyDescent="0.3">
      <c r="A171" s="212">
        <v>522359</v>
      </c>
      <c r="B171" s="212" t="s">
        <v>621</v>
      </c>
      <c r="C171" s="212" t="s">
        <v>622</v>
      </c>
      <c r="D171" s="212" t="s">
        <v>1855</v>
      </c>
      <c r="F171" s="619"/>
      <c r="G171" s="619"/>
      <c r="H171" s="619"/>
      <c r="I171" s="617" t="s">
        <v>1885</v>
      </c>
      <c r="U171" s="617">
        <v>2000</v>
      </c>
      <c r="W171" s="617" t="s">
        <v>1895</v>
      </c>
      <c r="X171" s="617" t="s">
        <v>1895</v>
      </c>
      <c r="Y171" s="617" t="s">
        <v>1895</v>
      </c>
      <c r="Z171" s="617" t="s">
        <v>1895</v>
      </c>
      <c r="AA171" s="617" t="s">
        <v>1895</v>
      </c>
      <c r="AB171" s="617" t="s">
        <v>2847</v>
      </c>
    </row>
    <row r="172" spans="1:28" ht="15" customHeight="1" x14ac:dyDescent="0.3">
      <c r="A172" s="212">
        <v>522392</v>
      </c>
      <c r="B172" s="212" t="s">
        <v>629</v>
      </c>
      <c r="C172" s="212" t="s">
        <v>324</v>
      </c>
      <c r="D172" s="212" t="s">
        <v>2187</v>
      </c>
      <c r="F172" s="618"/>
      <c r="G172" s="618"/>
      <c r="H172" s="618"/>
      <c r="I172" s="617" t="s">
        <v>1885</v>
      </c>
      <c r="U172" s="617">
        <v>2000</v>
      </c>
      <c r="W172" s="617" t="s">
        <v>1895</v>
      </c>
      <c r="X172" s="617" t="s">
        <v>1895</v>
      </c>
      <c r="Y172" s="617" t="s">
        <v>1895</v>
      </c>
      <c r="Z172" s="617" t="s">
        <v>1895</v>
      </c>
      <c r="AA172" s="617" t="s">
        <v>1895</v>
      </c>
      <c r="AB172" s="617" t="s">
        <v>2847</v>
      </c>
    </row>
    <row r="173" spans="1:28" ht="15" customHeight="1" x14ac:dyDescent="0.3">
      <c r="A173" s="212">
        <v>522410</v>
      </c>
      <c r="B173" s="212" t="s">
        <v>630</v>
      </c>
      <c r="C173" s="212" t="s">
        <v>88</v>
      </c>
      <c r="D173" s="212" t="s">
        <v>2185</v>
      </c>
      <c r="F173" s="618"/>
      <c r="G173" s="618"/>
      <c r="H173" s="618"/>
      <c r="I173" s="617" t="s">
        <v>1885</v>
      </c>
      <c r="U173" s="617">
        <v>2000</v>
      </c>
      <c r="W173" s="617" t="s">
        <v>1895</v>
      </c>
      <c r="X173" s="617" t="s">
        <v>1895</v>
      </c>
      <c r="Y173" s="617" t="s">
        <v>1895</v>
      </c>
      <c r="Z173" s="617" t="s">
        <v>1895</v>
      </c>
      <c r="AA173" s="617" t="s">
        <v>1895</v>
      </c>
      <c r="AB173" s="617" t="s">
        <v>2847</v>
      </c>
    </row>
    <row r="174" spans="1:28" ht="15" customHeight="1" x14ac:dyDescent="0.3">
      <c r="A174" s="212">
        <v>522429</v>
      </c>
      <c r="B174" s="212" t="s">
        <v>632</v>
      </c>
      <c r="C174" s="212" t="s">
        <v>319</v>
      </c>
      <c r="D174" s="212" t="s">
        <v>1721</v>
      </c>
      <c r="F174" s="618"/>
      <c r="G174" s="618"/>
      <c r="H174" s="618"/>
      <c r="I174" s="617" t="s">
        <v>1885</v>
      </c>
      <c r="U174" s="617">
        <v>2000</v>
      </c>
      <c r="W174" s="617" t="s">
        <v>1895</v>
      </c>
      <c r="X174" s="617" t="s">
        <v>1895</v>
      </c>
      <c r="Y174" s="617" t="s">
        <v>1895</v>
      </c>
      <c r="Z174" s="617" t="s">
        <v>1895</v>
      </c>
      <c r="AA174" s="617" t="s">
        <v>1895</v>
      </c>
      <c r="AB174" s="617" t="s">
        <v>2847</v>
      </c>
    </row>
    <row r="175" spans="1:28" ht="15" customHeight="1" x14ac:dyDescent="0.3">
      <c r="A175" s="212">
        <v>522464</v>
      </c>
      <c r="B175" s="212" t="s">
        <v>634</v>
      </c>
      <c r="C175" s="212" t="s">
        <v>635</v>
      </c>
      <c r="D175" s="212" t="s">
        <v>1881</v>
      </c>
      <c r="F175" s="619"/>
      <c r="G175" s="619"/>
      <c r="H175" s="619"/>
      <c r="I175" s="617" t="s">
        <v>1885</v>
      </c>
      <c r="U175" s="617">
        <v>2000</v>
      </c>
      <c r="W175" s="617" t="s">
        <v>1895</v>
      </c>
      <c r="X175" s="617" t="s">
        <v>1895</v>
      </c>
      <c r="Y175" s="617" t="s">
        <v>1895</v>
      </c>
      <c r="Z175" s="617" t="s">
        <v>1895</v>
      </c>
      <c r="AA175" s="617" t="s">
        <v>1895</v>
      </c>
      <c r="AB175" s="617" t="s">
        <v>2847</v>
      </c>
    </row>
    <row r="176" spans="1:28" ht="15" customHeight="1" x14ac:dyDescent="0.3">
      <c r="A176" s="212">
        <v>522483</v>
      </c>
      <c r="B176" s="212" t="s">
        <v>637</v>
      </c>
      <c r="C176" s="212" t="s">
        <v>80</v>
      </c>
      <c r="D176" s="212" t="s">
        <v>1515</v>
      </c>
      <c r="F176" s="618"/>
      <c r="G176" s="618"/>
      <c r="H176" s="618"/>
      <c r="I176" s="617" t="s">
        <v>1885</v>
      </c>
      <c r="U176" s="617">
        <v>2000</v>
      </c>
      <c r="W176" s="617" t="s">
        <v>1895</v>
      </c>
      <c r="X176" s="617" t="s">
        <v>1895</v>
      </c>
      <c r="Y176" s="617" t="s">
        <v>1895</v>
      </c>
      <c r="Z176" s="617" t="s">
        <v>1895</v>
      </c>
      <c r="AA176" s="617" t="s">
        <v>1895</v>
      </c>
      <c r="AB176" s="617" t="s">
        <v>2847</v>
      </c>
    </row>
    <row r="177" spans="1:28" ht="15" customHeight="1" x14ac:dyDescent="0.3">
      <c r="A177" s="212">
        <v>522489</v>
      </c>
      <c r="B177" s="212" t="s">
        <v>638</v>
      </c>
      <c r="C177" s="212" t="s">
        <v>639</v>
      </c>
      <c r="D177" s="212" t="s">
        <v>1493</v>
      </c>
      <c r="F177" s="618"/>
      <c r="G177" s="618"/>
      <c r="H177" s="618"/>
      <c r="I177" s="617" t="s">
        <v>1885</v>
      </c>
      <c r="U177" s="617">
        <v>2000</v>
      </c>
      <c r="W177" s="617" t="s">
        <v>1895</v>
      </c>
      <c r="X177" s="617" t="s">
        <v>1895</v>
      </c>
      <c r="Y177" s="617" t="s">
        <v>1895</v>
      </c>
      <c r="Z177" s="617" t="s">
        <v>1895</v>
      </c>
      <c r="AA177" s="617" t="s">
        <v>1895</v>
      </c>
      <c r="AB177" s="617" t="s">
        <v>2847</v>
      </c>
    </row>
    <row r="178" spans="1:28" ht="15" customHeight="1" x14ac:dyDescent="0.3">
      <c r="A178" s="212">
        <v>522494</v>
      </c>
      <c r="B178" s="212" t="s">
        <v>640</v>
      </c>
      <c r="C178" s="212" t="s">
        <v>363</v>
      </c>
      <c r="D178" s="212" t="s">
        <v>1576</v>
      </c>
      <c r="F178" s="618"/>
      <c r="G178" s="618"/>
      <c r="H178" s="618"/>
      <c r="I178" s="617" t="s">
        <v>1885</v>
      </c>
      <c r="U178" s="617">
        <v>2000</v>
      </c>
      <c r="W178" s="617" t="s">
        <v>1895</v>
      </c>
      <c r="X178" s="617" t="s">
        <v>1895</v>
      </c>
      <c r="Y178" s="617" t="s">
        <v>1895</v>
      </c>
      <c r="Z178" s="617" t="s">
        <v>1895</v>
      </c>
      <c r="AA178" s="617" t="s">
        <v>1895</v>
      </c>
      <c r="AB178" s="617" t="s">
        <v>2847</v>
      </c>
    </row>
    <row r="179" spans="1:28" ht="15" customHeight="1" x14ac:dyDescent="0.3">
      <c r="A179" s="212">
        <v>522528</v>
      </c>
      <c r="B179" s="212" t="s">
        <v>644</v>
      </c>
      <c r="C179" s="212" t="s">
        <v>101</v>
      </c>
      <c r="D179" s="212" t="s">
        <v>2188</v>
      </c>
      <c r="F179" s="618"/>
      <c r="G179" s="618"/>
      <c r="H179" s="618"/>
      <c r="I179" s="617" t="s">
        <v>1885</v>
      </c>
      <c r="U179" s="617">
        <v>2000</v>
      </c>
      <c r="W179" s="617" t="s">
        <v>1895</v>
      </c>
      <c r="X179" s="617" t="s">
        <v>1895</v>
      </c>
      <c r="Y179" s="617" t="s">
        <v>1895</v>
      </c>
      <c r="Z179" s="617" t="s">
        <v>1895</v>
      </c>
      <c r="AA179" s="617" t="s">
        <v>1895</v>
      </c>
      <c r="AB179" s="617" t="s">
        <v>2847</v>
      </c>
    </row>
    <row r="180" spans="1:28" ht="15" customHeight="1" x14ac:dyDescent="0.3">
      <c r="A180" s="212">
        <v>522536</v>
      </c>
      <c r="B180" s="212" t="s">
        <v>646</v>
      </c>
      <c r="C180" s="212" t="s">
        <v>573</v>
      </c>
      <c r="D180" s="212" t="s">
        <v>1695</v>
      </c>
      <c r="F180" s="619"/>
      <c r="G180" s="619"/>
      <c r="H180" s="619"/>
      <c r="I180" s="617" t="s">
        <v>1885</v>
      </c>
      <c r="U180" s="617">
        <v>2000</v>
      </c>
      <c r="W180" s="617" t="s">
        <v>1895</v>
      </c>
      <c r="X180" s="617" t="s">
        <v>1895</v>
      </c>
      <c r="Y180" s="617" t="s">
        <v>1895</v>
      </c>
      <c r="Z180" s="617" t="s">
        <v>1895</v>
      </c>
      <c r="AA180" s="617" t="s">
        <v>1895</v>
      </c>
      <c r="AB180" s="617" t="s">
        <v>2847</v>
      </c>
    </row>
    <row r="181" spans="1:28" ht="15" customHeight="1" x14ac:dyDescent="0.3">
      <c r="A181" s="212">
        <v>522606</v>
      </c>
      <c r="B181" s="212" t="s">
        <v>652</v>
      </c>
      <c r="C181" s="212" t="s">
        <v>2514</v>
      </c>
      <c r="D181" s="212" t="s">
        <v>1492</v>
      </c>
      <c r="F181" s="619"/>
      <c r="G181" s="619"/>
      <c r="H181" s="619"/>
      <c r="I181" s="617" t="s">
        <v>1885</v>
      </c>
      <c r="U181" s="617">
        <v>2000</v>
      </c>
      <c r="W181" s="617" t="s">
        <v>1895</v>
      </c>
      <c r="X181" s="617" t="s">
        <v>1895</v>
      </c>
      <c r="Y181" s="617" t="s">
        <v>1895</v>
      </c>
      <c r="Z181" s="617" t="s">
        <v>1895</v>
      </c>
      <c r="AA181" s="617" t="s">
        <v>1895</v>
      </c>
      <c r="AB181" s="617" t="s">
        <v>2847</v>
      </c>
    </row>
    <row r="182" spans="1:28" ht="15" customHeight="1" x14ac:dyDescent="0.3">
      <c r="A182" s="212">
        <v>522668</v>
      </c>
      <c r="B182" s="212" t="s">
        <v>660</v>
      </c>
      <c r="C182" s="212" t="s">
        <v>365</v>
      </c>
      <c r="D182" s="212" t="s">
        <v>1818</v>
      </c>
      <c r="F182" s="618"/>
      <c r="G182" s="618"/>
      <c r="H182" s="618"/>
      <c r="I182" s="617" t="s">
        <v>1885</v>
      </c>
      <c r="U182" s="617">
        <v>2000</v>
      </c>
      <c r="W182" s="617" t="s">
        <v>1895</v>
      </c>
      <c r="X182" s="617" t="s">
        <v>1895</v>
      </c>
      <c r="Y182" s="617" t="s">
        <v>1895</v>
      </c>
      <c r="Z182" s="617" t="s">
        <v>1895</v>
      </c>
      <c r="AA182" s="617" t="s">
        <v>1895</v>
      </c>
      <c r="AB182" s="617" t="s">
        <v>2847</v>
      </c>
    </row>
    <row r="183" spans="1:28" ht="15" customHeight="1" x14ac:dyDescent="0.3">
      <c r="A183" s="212">
        <v>522680</v>
      </c>
      <c r="B183" s="212" t="s">
        <v>661</v>
      </c>
      <c r="C183" s="212" t="s">
        <v>92</v>
      </c>
      <c r="D183" s="212" t="s">
        <v>438</v>
      </c>
      <c r="F183" s="618"/>
      <c r="G183" s="618"/>
      <c r="H183" s="618"/>
      <c r="I183" s="617" t="s">
        <v>1885</v>
      </c>
      <c r="U183" s="617">
        <v>2000</v>
      </c>
      <c r="W183" s="617" t="s">
        <v>1895</v>
      </c>
      <c r="X183" s="617" t="s">
        <v>1895</v>
      </c>
      <c r="Y183" s="617" t="s">
        <v>1895</v>
      </c>
      <c r="Z183" s="617" t="s">
        <v>1895</v>
      </c>
      <c r="AA183" s="617" t="s">
        <v>1895</v>
      </c>
      <c r="AB183" s="617" t="s">
        <v>2847</v>
      </c>
    </row>
    <row r="184" spans="1:28" ht="15" customHeight="1" x14ac:dyDescent="0.3">
      <c r="A184" s="212">
        <v>522777</v>
      </c>
      <c r="B184" s="212" t="s">
        <v>667</v>
      </c>
      <c r="C184" s="212" t="s">
        <v>107</v>
      </c>
      <c r="D184" s="212" t="s">
        <v>1515</v>
      </c>
      <c r="F184" s="618"/>
      <c r="G184" s="618"/>
      <c r="H184" s="618"/>
      <c r="I184" s="617" t="s">
        <v>1885</v>
      </c>
      <c r="U184" s="617">
        <v>2000</v>
      </c>
      <c r="W184" s="617" t="s">
        <v>1895</v>
      </c>
      <c r="X184" s="617" t="s">
        <v>1895</v>
      </c>
      <c r="Y184" s="617" t="s">
        <v>1895</v>
      </c>
      <c r="Z184" s="617" t="s">
        <v>1895</v>
      </c>
      <c r="AA184" s="617" t="s">
        <v>1895</v>
      </c>
      <c r="AB184" s="617" t="s">
        <v>2847</v>
      </c>
    </row>
    <row r="185" spans="1:28" ht="15" customHeight="1" x14ac:dyDescent="0.3">
      <c r="A185" s="212">
        <v>522819</v>
      </c>
      <c r="B185" s="212" t="s">
        <v>2527</v>
      </c>
      <c r="C185" s="212" t="s">
        <v>271</v>
      </c>
      <c r="D185" s="212" t="s">
        <v>670</v>
      </c>
      <c r="F185" s="618"/>
      <c r="G185" s="618"/>
      <c r="H185" s="618"/>
      <c r="I185" s="617" t="s">
        <v>1885</v>
      </c>
      <c r="U185" s="617">
        <v>2000</v>
      </c>
      <c r="W185" s="617" t="s">
        <v>1895</v>
      </c>
      <c r="X185" s="617" t="s">
        <v>1895</v>
      </c>
      <c r="Y185" s="617" t="s">
        <v>1895</v>
      </c>
      <c r="Z185" s="617" t="s">
        <v>1895</v>
      </c>
      <c r="AA185" s="617" t="s">
        <v>1895</v>
      </c>
      <c r="AB185" s="617" t="s">
        <v>2847</v>
      </c>
    </row>
    <row r="186" spans="1:28" ht="15" customHeight="1" x14ac:dyDescent="0.3">
      <c r="A186" s="212">
        <v>522870</v>
      </c>
      <c r="B186" s="212" t="s">
        <v>679</v>
      </c>
      <c r="C186" s="212" t="s">
        <v>381</v>
      </c>
      <c r="D186" s="212" t="s">
        <v>2531</v>
      </c>
      <c r="F186" s="618"/>
      <c r="G186" s="618"/>
      <c r="H186" s="618"/>
      <c r="I186" s="617" t="s">
        <v>1885</v>
      </c>
      <c r="U186" s="617">
        <v>2000</v>
      </c>
      <c r="W186" s="617" t="s">
        <v>1895</v>
      </c>
      <c r="X186" s="617" t="s">
        <v>1895</v>
      </c>
      <c r="Y186" s="617" t="s">
        <v>1895</v>
      </c>
      <c r="Z186" s="617" t="s">
        <v>1895</v>
      </c>
      <c r="AA186" s="617" t="s">
        <v>1895</v>
      </c>
      <c r="AB186" s="617" t="s">
        <v>2847</v>
      </c>
    </row>
    <row r="187" spans="1:28" ht="15" customHeight="1" x14ac:dyDescent="0.3">
      <c r="A187" s="212">
        <v>522873</v>
      </c>
      <c r="B187" s="212" t="s">
        <v>680</v>
      </c>
      <c r="C187" s="212" t="s">
        <v>74</v>
      </c>
      <c r="D187" s="212" t="s">
        <v>1554</v>
      </c>
      <c r="F187" s="619"/>
      <c r="G187" s="619"/>
      <c r="H187" s="619"/>
      <c r="I187" s="617" t="s">
        <v>1885</v>
      </c>
      <c r="U187" s="617">
        <v>2000</v>
      </c>
      <c r="W187" s="617" t="s">
        <v>1895</v>
      </c>
      <c r="X187" s="617" t="s">
        <v>1895</v>
      </c>
      <c r="Y187" s="617" t="s">
        <v>1895</v>
      </c>
      <c r="Z187" s="617" t="s">
        <v>1895</v>
      </c>
      <c r="AA187" s="617" t="s">
        <v>1895</v>
      </c>
      <c r="AB187" s="617" t="s">
        <v>2847</v>
      </c>
    </row>
    <row r="188" spans="1:28" ht="15" customHeight="1" x14ac:dyDescent="0.3">
      <c r="A188" s="212">
        <v>522921</v>
      </c>
      <c r="B188" s="212" t="s">
        <v>682</v>
      </c>
      <c r="C188" s="212" t="s">
        <v>96</v>
      </c>
      <c r="F188" s="619"/>
      <c r="G188" s="619"/>
      <c r="H188" s="619"/>
      <c r="I188" s="617" t="s">
        <v>1885</v>
      </c>
      <c r="U188" s="617">
        <v>2000</v>
      </c>
      <c r="W188" s="617" t="s">
        <v>1895</v>
      </c>
      <c r="X188" s="617" t="s">
        <v>1895</v>
      </c>
      <c r="Y188" s="617" t="s">
        <v>1895</v>
      </c>
      <c r="Z188" s="617" t="s">
        <v>1895</v>
      </c>
      <c r="AA188" s="617" t="s">
        <v>1895</v>
      </c>
      <c r="AB188" s="617" t="s">
        <v>2847</v>
      </c>
    </row>
    <row r="189" spans="1:28" ht="15" customHeight="1" x14ac:dyDescent="0.3">
      <c r="A189" s="212">
        <v>522945</v>
      </c>
      <c r="B189" s="212" t="s">
        <v>1481</v>
      </c>
      <c r="C189" s="212" t="s">
        <v>377</v>
      </c>
      <c r="D189" s="212" t="s">
        <v>1482</v>
      </c>
      <c r="F189" s="618"/>
      <c r="G189" s="618"/>
      <c r="H189" s="618"/>
      <c r="I189" s="617" t="s">
        <v>1885</v>
      </c>
      <c r="U189" s="617">
        <v>2000</v>
      </c>
      <c r="W189" s="617" t="s">
        <v>1895</v>
      </c>
      <c r="X189" s="617" t="s">
        <v>1895</v>
      </c>
      <c r="Y189" s="617" t="s">
        <v>1895</v>
      </c>
      <c r="Z189" s="617" t="s">
        <v>1895</v>
      </c>
      <c r="AA189" s="617" t="s">
        <v>1895</v>
      </c>
      <c r="AB189" s="617" t="s">
        <v>2847</v>
      </c>
    </row>
    <row r="190" spans="1:28" ht="15" customHeight="1" x14ac:dyDescent="0.3">
      <c r="A190" s="212">
        <v>522950</v>
      </c>
      <c r="B190" s="212" t="s">
        <v>1487</v>
      </c>
      <c r="C190" s="212" t="s">
        <v>73</v>
      </c>
      <c r="D190" s="212" t="s">
        <v>2296</v>
      </c>
      <c r="F190" s="618"/>
      <c r="G190" s="618"/>
      <c r="H190" s="618"/>
      <c r="I190" s="617" t="s">
        <v>1885</v>
      </c>
      <c r="U190" s="617">
        <v>2000</v>
      </c>
      <c r="W190" s="617" t="s">
        <v>1895</v>
      </c>
      <c r="X190" s="617" t="s">
        <v>1895</v>
      </c>
      <c r="Y190" s="617" t="s">
        <v>1895</v>
      </c>
      <c r="Z190" s="617" t="s">
        <v>1895</v>
      </c>
      <c r="AA190" s="617" t="s">
        <v>1895</v>
      </c>
      <c r="AB190" s="617" t="s">
        <v>2847</v>
      </c>
    </row>
    <row r="191" spans="1:28" ht="15" customHeight="1" x14ac:dyDescent="0.3">
      <c r="A191" s="212">
        <v>522951</v>
      </c>
      <c r="B191" s="212" t="s">
        <v>1488</v>
      </c>
      <c r="C191" s="212" t="s">
        <v>70</v>
      </c>
      <c r="D191" s="212" t="s">
        <v>1489</v>
      </c>
      <c r="F191" s="619"/>
      <c r="G191" s="619"/>
      <c r="H191" s="619"/>
      <c r="I191" s="617" t="s">
        <v>1885</v>
      </c>
      <c r="U191" s="617">
        <v>2000</v>
      </c>
      <c r="W191" s="617" t="s">
        <v>1895</v>
      </c>
      <c r="X191" s="617" t="s">
        <v>1895</v>
      </c>
      <c r="Y191" s="617" t="s">
        <v>1895</v>
      </c>
      <c r="Z191" s="617" t="s">
        <v>1895</v>
      </c>
      <c r="AA191" s="617" t="s">
        <v>1895</v>
      </c>
      <c r="AB191" s="617" t="s">
        <v>2847</v>
      </c>
    </row>
    <row r="192" spans="1:28" ht="15" customHeight="1" x14ac:dyDescent="0.3">
      <c r="A192" s="212">
        <v>522964</v>
      </c>
      <c r="B192" s="212" t="s">
        <v>1499</v>
      </c>
      <c r="C192" s="212" t="s">
        <v>88</v>
      </c>
      <c r="D192" s="212" t="s">
        <v>1500</v>
      </c>
      <c r="F192" s="619"/>
      <c r="G192" s="619"/>
      <c r="H192" s="619"/>
      <c r="I192" s="617" t="s">
        <v>1885</v>
      </c>
      <c r="U192" s="617">
        <v>2000</v>
      </c>
      <c r="W192" s="617" t="s">
        <v>1895</v>
      </c>
      <c r="X192" s="617" t="s">
        <v>1895</v>
      </c>
      <c r="Y192" s="617" t="s">
        <v>1895</v>
      </c>
      <c r="Z192" s="617" t="s">
        <v>1895</v>
      </c>
      <c r="AA192" s="617" t="s">
        <v>1895</v>
      </c>
      <c r="AB192" s="617" t="s">
        <v>2847</v>
      </c>
    </row>
    <row r="193" spans="1:28" ht="15" customHeight="1" x14ac:dyDescent="0.3">
      <c r="A193" s="212">
        <v>522969</v>
      </c>
      <c r="B193" s="212" t="s">
        <v>1504</v>
      </c>
      <c r="C193" s="212" t="s">
        <v>69</v>
      </c>
      <c r="D193" s="212" t="s">
        <v>2371</v>
      </c>
      <c r="F193" s="618"/>
      <c r="G193" s="618"/>
      <c r="H193" s="618"/>
      <c r="I193" s="617" t="s">
        <v>1885</v>
      </c>
      <c r="U193" s="617">
        <v>2000</v>
      </c>
      <c r="W193" s="617" t="s">
        <v>1895</v>
      </c>
      <c r="X193" s="617" t="s">
        <v>1895</v>
      </c>
      <c r="Y193" s="617" t="s">
        <v>1895</v>
      </c>
      <c r="Z193" s="617" t="s">
        <v>1895</v>
      </c>
      <c r="AA193" s="617" t="s">
        <v>1895</v>
      </c>
      <c r="AB193" s="617" t="s">
        <v>2847</v>
      </c>
    </row>
    <row r="194" spans="1:28" ht="15" customHeight="1" x14ac:dyDescent="0.3">
      <c r="A194" s="212">
        <v>522978</v>
      </c>
      <c r="B194" s="212" t="s">
        <v>1506</v>
      </c>
      <c r="C194" s="212" t="s">
        <v>1362</v>
      </c>
      <c r="D194" s="212" t="s">
        <v>1507</v>
      </c>
      <c r="F194" s="619"/>
      <c r="G194" s="619"/>
      <c r="H194" s="619"/>
      <c r="I194" s="617" t="s">
        <v>1885</v>
      </c>
      <c r="U194" s="617">
        <v>2000</v>
      </c>
      <c r="W194" s="617" t="s">
        <v>1895</v>
      </c>
      <c r="X194" s="617" t="s">
        <v>1895</v>
      </c>
      <c r="Y194" s="617" t="s">
        <v>1895</v>
      </c>
      <c r="Z194" s="617" t="s">
        <v>1895</v>
      </c>
      <c r="AA194" s="617" t="s">
        <v>1895</v>
      </c>
      <c r="AB194" s="617" t="s">
        <v>2847</v>
      </c>
    </row>
    <row r="195" spans="1:28" ht="15" customHeight="1" x14ac:dyDescent="0.3">
      <c r="A195" s="212">
        <v>522983</v>
      </c>
      <c r="B195" s="212" t="s">
        <v>1508</v>
      </c>
      <c r="C195" s="212" t="s">
        <v>88</v>
      </c>
      <c r="D195" s="212" t="s">
        <v>1858</v>
      </c>
      <c r="F195" s="618"/>
      <c r="G195" s="618"/>
      <c r="H195" s="618"/>
      <c r="I195" s="617" t="s">
        <v>1885</v>
      </c>
      <c r="U195" s="617">
        <v>2000</v>
      </c>
      <c r="W195" s="617" t="s">
        <v>1895</v>
      </c>
      <c r="X195" s="617" t="s">
        <v>1895</v>
      </c>
      <c r="Y195" s="617" t="s">
        <v>1895</v>
      </c>
      <c r="Z195" s="617" t="s">
        <v>1895</v>
      </c>
      <c r="AA195" s="617" t="s">
        <v>1895</v>
      </c>
      <c r="AB195" s="617" t="s">
        <v>2847</v>
      </c>
    </row>
    <row r="196" spans="1:28" ht="15" customHeight="1" x14ac:dyDescent="0.3">
      <c r="A196" s="212">
        <v>522991</v>
      </c>
      <c r="B196" s="212" t="s">
        <v>1511</v>
      </c>
      <c r="C196" s="212" t="s">
        <v>367</v>
      </c>
      <c r="D196" s="212" t="s">
        <v>1512</v>
      </c>
      <c r="F196" s="618"/>
      <c r="G196" s="618"/>
      <c r="H196" s="618"/>
      <c r="I196" s="617" t="s">
        <v>1885</v>
      </c>
      <c r="U196" s="617">
        <v>2000</v>
      </c>
      <c r="W196" s="617" t="s">
        <v>1895</v>
      </c>
      <c r="X196" s="617" t="s">
        <v>1895</v>
      </c>
      <c r="Y196" s="617" t="s">
        <v>1895</v>
      </c>
      <c r="Z196" s="617" t="s">
        <v>1895</v>
      </c>
      <c r="AA196" s="617" t="s">
        <v>1895</v>
      </c>
      <c r="AB196" s="617" t="s">
        <v>2847</v>
      </c>
    </row>
    <row r="197" spans="1:28" ht="15" customHeight="1" x14ac:dyDescent="0.3">
      <c r="A197" s="212">
        <v>522992</v>
      </c>
      <c r="B197" s="212" t="s">
        <v>1513</v>
      </c>
      <c r="C197" s="212" t="s">
        <v>329</v>
      </c>
      <c r="D197" s="212" t="s">
        <v>1514</v>
      </c>
      <c r="F197" s="618"/>
      <c r="G197" s="618"/>
      <c r="H197" s="618"/>
      <c r="I197" s="617" t="s">
        <v>1885</v>
      </c>
      <c r="U197" s="617">
        <v>2000</v>
      </c>
      <c r="W197" s="617" t="s">
        <v>1895</v>
      </c>
      <c r="X197" s="617" t="s">
        <v>1895</v>
      </c>
      <c r="Y197" s="617" t="s">
        <v>1895</v>
      </c>
      <c r="Z197" s="617" t="s">
        <v>1895</v>
      </c>
      <c r="AA197" s="617" t="s">
        <v>1895</v>
      </c>
      <c r="AB197" s="617" t="s">
        <v>2847</v>
      </c>
    </row>
    <row r="198" spans="1:28" ht="15" customHeight="1" x14ac:dyDescent="0.3">
      <c r="A198" s="212">
        <v>523017</v>
      </c>
      <c r="B198" s="212" t="s">
        <v>1525</v>
      </c>
      <c r="C198" s="212" t="s">
        <v>1526</v>
      </c>
      <c r="D198" s="212" t="s">
        <v>1527</v>
      </c>
      <c r="F198" s="618"/>
      <c r="G198" s="618"/>
      <c r="H198" s="618"/>
      <c r="I198" s="617" t="s">
        <v>1885</v>
      </c>
      <c r="U198" s="617">
        <v>2000</v>
      </c>
      <c r="W198" s="617" t="s">
        <v>1895</v>
      </c>
      <c r="X198" s="617" t="s">
        <v>1895</v>
      </c>
      <c r="Y198" s="617" t="s">
        <v>1895</v>
      </c>
      <c r="Z198" s="617" t="s">
        <v>1895</v>
      </c>
      <c r="AA198" s="617" t="s">
        <v>1895</v>
      </c>
      <c r="AB198" s="617" t="s">
        <v>2847</v>
      </c>
    </row>
    <row r="199" spans="1:28" ht="15" customHeight="1" x14ac:dyDescent="0.3">
      <c r="A199" s="212">
        <v>523021</v>
      </c>
      <c r="B199" s="212" t="s">
        <v>1528</v>
      </c>
      <c r="C199" s="212" t="s">
        <v>73</v>
      </c>
      <c r="D199" s="212" t="s">
        <v>2230</v>
      </c>
      <c r="F199" s="619"/>
      <c r="G199" s="619"/>
      <c r="H199" s="619"/>
      <c r="I199" s="617" t="s">
        <v>1885</v>
      </c>
      <c r="U199" s="617">
        <v>2000</v>
      </c>
      <c r="W199" s="617" t="s">
        <v>1895</v>
      </c>
      <c r="X199" s="617" t="s">
        <v>1895</v>
      </c>
      <c r="Y199" s="617" t="s">
        <v>1895</v>
      </c>
      <c r="Z199" s="617" t="s">
        <v>1895</v>
      </c>
      <c r="AA199" s="617" t="s">
        <v>1895</v>
      </c>
      <c r="AB199" s="617" t="s">
        <v>2847</v>
      </c>
    </row>
    <row r="200" spans="1:28" ht="15" customHeight="1" x14ac:dyDescent="0.3">
      <c r="A200" s="212">
        <v>523022</v>
      </c>
      <c r="B200" s="212" t="s">
        <v>1530</v>
      </c>
      <c r="C200" s="212" t="s">
        <v>263</v>
      </c>
      <c r="D200" s="212" t="s">
        <v>1531</v>
      </c>
      <c r="F200" s="618"/>
      <c r="G200" s="618"/>
      <c r="H200" s="618"/>
      <c r="I200" s="617" t="s">
        <v>1885</v>
      </c>
      <c r="U200" s="617">
        <v>2000</v>
      </c>
      <c r="W200" s="617" t="s">
        <v>1895</v>
      </c>
      <c r="X200" s="617" t="s">
        <v>1895</v>
      </c>
      <c r="Y200" s="617" t="s">
        <v>1895</v>
      </c>
      <c r="Z200" s="617" t="s">
        <v>1895</v>
      </c>
      <c r="AA200" s="617" t="s">
        <v>1895</v>
      </c>
      <c r="AB200" s="617" t="s">
        <v>2847</v>
      </c>
    </row>
    <row r="201" spans="1:28" ht="15" customHeight="1" x14ac:dyDescent="0.3">
      <c r="A201" s="212">
        <v>523029</v>
      </c>
      <c r="B201" s="212" t="s">
        <v>1532</v>
      </c>
      <c r="C201" s="212" t="s">
        <v>348</v>
      </c>
      <c r="D201" s="212" t="s">
        <v>1624</v>
      </c>
      <c r="F201" s="618"/>
      <c r="G201" s="618"/>
      <c r="H201" s="618"/>
      <c r="I201" s="617" t="s">
        <v>1885</v>
      </c>
      <c r="U201" s="617">
        <v>2000</v>
      </c>
      <c r="W201" s="617" t="s">
        <v>1895</v>
      </c>
      <c r="X201" s="617" t="s">
        <v>1895</v>
      </c>
      <c r="Y201" s="617" t="s">
        <v>1895</v>
      </c>
      <c r="Z201" s="617" t="s">
        <v>1895</v>
      </c>
      <c r="AA201" s="617" t="s">
        <v>1895</v>
      </c>
      <c r="AB201" s="617" t="s">
        <v>2847</v>
      </c>
    </row>
    <row r="202" spans="1:28" ht="15" customHeight="1" x14ac:dyDescent="0.3">
      <c r="A202" s="212">
        <v>523048</v>
      </c>
      <c r="B202" s="212" t="s">
        <v>1536</v>
      </c>
      <c r="C202" s="212" t="s">
        <v>70</v>
      </c>
      <c r="D202" s="212" t="s">
        <v>1537</v>
      </c>
      <c r="F202" s="618"/>
      <c r="G202" s="618"/>
      <c r="H202" s="618"/>
      <c r="I202" s="617" t="s">
        <v>1885</v>
      </c>
      <c r="U202" s="617">
        <v>2000</v>
      </c>
      <c r="W202" s="617" t="s">
        <v>1895</v>
      </c>
      <c r="X202" s="617" t="s">
        <v>1895</v>
      </c>
      <c r="Y202" s="617" t="s">
        <v>1895</v>
      </c>
      <c r="Z202" s="617" t="s">
        <v>1895</v>
      </c>
      <c r="AA202" s="617" t="s">
        <v>1895</v>
      </c>
      <c r="AB202" s="617" t="s">
        <v>2847</v>
      </c>
    </row>
    <row r="203" spans="1:28" ht="15" customHeight="1" x14ac:dyDescent="0.3">
      <c r="A203" s="212">
        <v>523049</v>
      </c>
      <c r="B203" s="212" t="s">
        <v>1538</v>
      </c>
      <c r="C203" s="212" t="s">
        <v>251</v>
      </c>
      <c r="D203" s="212" t="s">
        <v>2230</v>
      </c>
      <c r="F203" s="619"/>
      <c r="G203" s="619"/>
      <c r="H203" s="619"/>
      <c r="I203" s="617" t="s">
        <v>1885</v>
      </c>
      <c r="U203" s="617">
        <v>2000</v>
      </c>
      <c r="W203" s="617" t="s">
        <v>1895</v>
      </c>
      <c r="X203" s="617" t="s">
        <v>1895</v>
      </c>
      <c r="Y203" s="617" t="s">
        <v>1895</v>
      </c>
      <c r="Z203" s="617" t="s">
        <v>1895</v>
      </c>
      <c r="AA203" s="617" t="s">
        <v>1895</v>
      </c>
      <c r="AB203" s="617" t="s">
        <v>2847</v>
      </c>
    </row>
    <row r="204" spans="1:28" ht="15" customHeight="1" x14ac:dyDescent="0.3">
      <c r="A204" s="212">
        <v>523052</v>
      </c>
      <c r="B204" s="212" t="s">
        <v>1539</v>
      </c>
      <c r="C204" s="212" t="s">
        <v>88</v>
      </c>
      <c r="D204" s="212" t="s">
        <v>1540</v>
      </c>
      <c r="F204" s="618"/>
      <c r="G204" s="618"/>
      <c r="H204" s="618"/>
      <c r="I204" s="617" t="s">
        <v>1885</v>
      </c>
      <c r="U204" s="617">
        <v>2000</v>
      </c>
      <c r="W204" s="617" t="s">
        <v>1895</v>
      </c>
      <c r="X204" s="617" t="s">
        <v>1895</v>
      </c>
      <c r="Y204" s="617" t="s">
        <v>1895</v>
      </c>
      <c r="Z204" s="617" t="s">
        <v>1895</v>
      </c>
      <c r="AA204" s="617" t="s">
        <v>1895</v>
      </c>
      <c r="AB204" s="617" t="s">
        <v>2847</v>
      </c>
    </row>
    <row r="205" spans="1:28" ht="15" customHeight="1" x14ac:dyDescent="0.3">
      <c r="A205" s="212">
        <v>523064</v>
      </c>
      <c r="B205" s="212" t="s">
        <v>1546</v>
      </c>
      <c r="C205" s="212" t="s">
        <v>1547</v>
      </c>
      <c r="D205" s="212" t="s">
        <v>428</v>
      </c>
      <c r="F205" s="619"/>
      <c r="G205" s="619"/>
      <c r="H205" s="619"/>
      <c r="I205" s="617" t="s">
        <v>1885</v>
      </c>
      <c r="U205" s="617">
        <v>2000</v>
      </c>
      <c r="W205" s="617" t="s">
        <v>1895</v>
      </c>
      <c r="X205" s="617" t="s">
        <v>1895</v>
      </c>
      <c r="Y205" s="617" t="s">
        <v>1895</v>
      </c>
      <c r="Z205" s="617" t="s">
        <v>1895</v>
      </c>
      <c r="AA205" s="617" t="s">
        <v>1895</v>
      </c>
      <c r="AB205" s="617" t="s">
        <v>2847</v>
      </c>
    </row>
    <row r="206" spans="1:28" ht="15" customHeight="1" x14ac:dyDescent="0.3">
      <c r="A206" s="212">
        <v>523084</v>
      </c>
      <c r="B206" s="212" t="s">
        <v>1552</v>
      </c>
      <c r="C206" s="212" t="s">
        <v>264</v>
      </c>
      <c r="D206" s="212" t="s">
        <v>433</v>
      </c>
      <c r="F206" s="619"/>
      <c r="G206" s="619"/>
      <c r="H206" s="619"/>
      <c r="I206" s="617" t="s">
        <v>1885</v>
      </c>
      <c r="U206" s="617">
        <v>2000</v>
      </c>
      <c r="W206" s="617" t="s">
        <v>1895</v>
      </c>
      <c r="X206" s="617" t="s">
        <v>1895</v>
      </c>
      <c r="Y206" s="617" t="s">
        <v>1895</v>
      </c>
      <c r="Z206" s="617" t="s">
        <v>1895</v>
      </c>
      <c r="AA206" s="617" t="s">
        <v>1895</v>
      </c>
      <c r="AB206" s="617" t="s">
        <v>2847</v>
      </c>
    </row>
    <row r="207" spans="1:28" ht="15" customHeight="1" x14ac:dyDescent="0.3">
      <c r="A207" s="212">
        <v>523104</v>
      </c>
      <c r="B207" s="212" t="s">
        <v>1556</v>
      </c>
      <c r="C207" s="212" t="s">
        <v>1366</v>
      </c>
      <c r="D207" s="212" t="s">
        <v>1557</v>
      </c>
      <c r="F207" s="618"/>
      <c r="G207" s="618"/>
      <c r="H207" s="618"/>
      <c r="I207" s="617" t="s">
        <v>1885</v>
      </c>
      <c r="U207" s="617">
        <v>2000</v>
      </c>
      <c r="W207" s="617" t="s">
        <v>1895</v>
      </c>
      <c r="X207" s="617" t="s">
        <v>1895</v>
      </c>
      <c r="Y207" s="617" t="s">
        <v>1895</v>
      </c>
      <c r="Z207" s="617" t="s">
        <v>1895</v>
      </c>
      <c r="AA207" s="617" t="s">
        <v>1895</v>
      </c>
      <c r="AB207" s="617" t="s">
        <v>2847</v>
      </c>
    </row>
    <row r="208" spans="1:28" ht="15" customHeight="1" x14ac:dyDescent="0.3">
      <c r="A208" s="212">
        <v>523117</v>
      </c>
      <c r="B208" s="212" t="s">
        <v>1558</v>
      </c>
      <c r="C208" s="212" t="s">
        <v>407</v>
      </c>
      <c r="D208" s="212" t="s">
        <v>1559</v>
      </c>
      <c r="F208" s="618"/>
      <c r="G208" s="618"/>
      <c r="H208" s="618"/>
      <c r="I208" s="617" t="s">
        <v>1885</v>
      </c>
      <c r="U208" s="617">
        <v>2000</v>
      </c>
      <c r="W208" s="617" t="s">
        <v>1895</v>
      </c>
      <c r="X208" s="617" t="s">
        <v>1895</v>
      </c>
      <c r="Y208" s="617" t="s">
        <v>1895</v>
      </c>
      <c r="Z208" s="617" t="s">
        <v>1895</v>
      </c>
      <c r="AA208" s="617" t="s">
        <v>1895</v>
      </c>
      <c r="AB208" s="617" t="s">
        <v>2847</v>
      </c>
    </row>
    <row r="209" spans="1:28" ht="15" customHeight="1" x14ac:dyDescent="0.3">
      <c r="A209" s="212">
        <v>523128</v>
      </c>
      <c r="B209" s="212" t="s">
        <v>1563</v>
      </c>
      <c r="C209" s="212" t="s">
        <v>1091</v>
      </c>
      <c r="D209" s="212" t="s">
        <v>1550</v>
      </c>
      <c r="E209" s="618"/>
      <c r="F209" s="618"/>
      <c r="G209" s="618"/>
      <c r="H209" s="618"/>
      <c r="I209" s="617" t="s">
        <v>1885</v>
      </c>
      <c r="U209" s="617">
        <v>2000</v>
      </c>
      <c r="W209" s="617" t="s">
        <v>1895</v>
      </c>
      <c r="X209" s="617" t="s">
        <v>1895</v>
      </c>
      <c r="Y209" s="617" t="s">
        <v>1895</v>
      </c>
      <c r="Z209" s="617" t="s">
        <v>1895</v>
      </c>
      <c r="AA209" s="617" t="s">
        <v>1895</v>
      </c>
      <c r="AB209" s="617" t="s">
        <v>2847</v>
      </c>
    </row>
    <row r="210" spans="1:28" ht="15" customHeight="1" x14ac:dyDescent="0.3">
      <c r="A210" s="212">
        <v>523131</v>
      </c>
      <c r="B210" s="212" t="s">
        <v>1564</v>
      </c>
      <c r="C210" s="212" t="s">
        <v>265</v>
      </c>
      <c r="D210" s="212" t="s">
        <v>1492</v>
      </c>
      <c r="F210" s="618"/>
      <c r="G210" s="618"/>
      <c r="H210" s="618"/>
      <c r="I210" s="617" t="s">
        <v>1885</v>
      </c>
      <c r="U210" s="617">
        <v>2000</v>
      </c>
      <c r="W210" s="617" t="s">
        <v>1895</v>
      </c>
      <c r="X210" s="617" t="s">
        <v>1895</v>
      </c>
      <c r="Y210" s="617" t="s">
        <v>1895</v>
      </c>
      <c r="Z210" s="617" t="s">
        <v>1895</v>
      </c>
      <c r="AA210" s="617" t="s">
        <v>1895</v>
      </c>
      <c r="AB210" s="617" t="s">
        <v>2847</v>
      </c>
    </row>
    <row r="211" spans="1:28" ht="15" customHeight="1" x14ac:dyDescent="0.3">
      <c r="A211" s="212">
        <v>523132</v>
      </c>
      <c r="B211" s="212" t="s">
        <v>1565</v>
      </c>
      <c r="C211" s="212" t="s">
        <v>1566</v>
      </c>
      <c r="D211" s="212" t="s">
        <v>1567</v>
      </c>
      <c r="F211" s="618"/>
      <c r="G211" s="618"/>
      <c r="H211" s="618"/>
      <c r="I211" s="617" t="s">
        <v>1885</v>
      </c>
      <c r="U211" s="617">
        <v>2000</v>
      </c>
      <c r="W211" s="617" t="s">
        <v>1895</v>
      </c>
      <c r="X211" s="617" t="s">
        <v>1895</v>
      </c>
      <c r="Y211" s="617" t="s">
        <v>1895</v>
      </c>
      <c r="Z211" s="617" t="s">
        <v>1895</v>
      </c>
      <c r="AA211" s="617" t="s">
        <v>1895</v>
      </c>
      <c r="AB211" s="617" t="s">
        <v>2847</v>
      </c>
    </row>
    <row r="212" spans="1:28" ht="15" customHeight="1" x14ac:dyDescent="0.3">
      <c r="A212" s="212">
        <v>523142</v>
      </c>
      <c r="B212" s="212" t="s">
        <v>1569</v>
      </c>
      <c r="C212" s="212" t="s">
        <v>848</v>
      </c>
      <c r="D212" s="212" t="s">
        <v>1570</v>
      </c>
      <c r="F212" s="618"/>
      <c r="G212" s="618"/>
      <c r="H212" s="618"/>
      <c r="I212" s="617" t="s">
        <v>1885</v>
      </c>
      <c r="U212" s="617">
        <v>2000</v>
      </c>
      <c r="W212" s="617" t="s">
        <v>1895</v>
      </c>
      <c r="X212" s="617" t="s">
        <v>1895</v>
      </c>
      <c r="Y212" s="617" t="s">
        <v>1895</v>
      </c>
      <c r="Z212" s="617" t="s">
        <v>1895</v>
      </c>
      <c r="AA212" s="617" t="s">
        <v>1895</v>
      </c>
      <c r="AB212" s="617" t="s">
        <v>2847</v>
      </c>
    </row>
    <row r="213" spans="1:28" ht="15" customHeight="1" x14ac:dyDescent="0.3">
      <c r="A213" s="212">
        <v>523167</v>
      </c>
      <c r="B213" s="212" t="s">
        <v>1577</v>
      </c>
      <c r="C213" s="212" t="s">
        <v>103</v>
      </c>
      <c r="D213" s="212" t="s">
        <v>1578</v>
      </c>
      <c r="F213" s="618"/>
      <c r="G213" s="618"/>
      <c r="H213" s="618"/>
      <c r="I213" s="617" t="s">
        <v>1885</v>
      </c>
      <c r="U213" s="617">
        <v>2000</v>
      </c>
      <c r="W213" s="617" t="s">
        <v>1895</v>
      </c>
      <c r="X213" s="617" t="s">
        <v>1895</v>
      </c>
      <c r="Y213" s="617" t="s">
        <v>1895</v>
      </c>
      <c r="Z213" s="617" t="s">
        <v>1895</v>
      </c>
      <c r="AA213" s="617" t="s">
        <v>1895</v>
      </c>
      <c r="AB213" s="617" t="s">
        <v>2847</v>
      </c>
    </row>
    <row r="214" spans="1:28" ht="15" customHeight="1" x14ac:dyDescent="0.3">
      <c r="A214" s="212">
        <v>523182</v>
      </c>
      <c r="B214" s="212" t="s">
        <v>1580</v>
      </c>
      <c r="C214" s="212" t="s">
        <v>88</v>
      </c>
      <c r="D214" s="212" t="s">
        <v>1581</v>
      </c>
      <c r="F214" s="618"/>
      <c r="G214" s="618"/>
      <c r="H214" s="618"/>
      <c r="I214" s="617" t="s">
        <v>1885</v>
      </c>
      <c r="U214" s="617">
        <v>2000</v>
      </c>
      <c r="W214" s="617" t="s">
        <v>1895</v>
      </c>
      <c r="X214" s="617" t="s">
        <v>1895</v>
      </c>
      <c r="Y214" s="617" t="s">
        <v>1895</v>
      </c>
      <c r="Z214" s="617" t="s">
        <v>1895</v>
      </c>
      <c r="AA214" s="617" t="s">
        <v>1895</v>
      </c>
      <c r="AB214" s="617" t="s">
        <v>2847</v>
      </c>
    </row>
    <row r="215" spans="1:28" ht="15" customHeight="1" x14ac:dyDescent="0.3">
      <c r="A215" s="212">
        <v>523215</v>
      </c>
      <c r="B215" s="212" t="s">
        <v>1586</v>
      </c>
      <c r="C215" s="212" t="s">
        <v>93</v>
      </c>
      <c r="D215" s="212" t="s">
        <v>1587</v>
      </c>
      <c r="E215" s="618"/>
      <c r="F215" s="618"/>
      <c r="G215" s="618"/>
      <c r="H215" s="618"/>
      <c r="I215" s="617" t="s">
        <v>1885</v>
      </c>
      <c r="U215" s="617">
        <v>2000</v>
      </c>
      <c r="W215" s="617" t="s">
        <v>1895</v>
      </c>
      <c r="X215" s="617" t="s">
        <v>1895</v>
      </c>
      <c r="Y215" s="617" t="s">
        <v>1895</v>
      </c>
      <c r="Z215" s="617" t="s">
        <v>1895</v>
      </c>
      <c r="AA215" s="617" t="s">
        <v>1895</v>
      </c>
      <c r="AB215" s="617" t="s">
        <v>2847</v>
      </c>
    </row>
    <row r="216" spans="1:28" ht="15" customHeight="1" x14ac:dyDescent="0.3">
      <c r="A216" s="212">
        <v>523218</v>
      </c>
      <c r="B216" s="212" t="s">
        <v>1588</v>
      </c>
      <c r="C216" s="212" t="s">
        <v>567</v>
      </c>
      <c r="D216" s="212" t="s">
        <v>2538</v>
      </c>
      <c r="F216" s="619"/>
      <c r="G216" s="619"/>
      <c r="H216" s="619"/>
      <c r="I216" s="617" t="s">
        <v>1885</v>
      </c>
      <c r="U216" s="617">
        <v>2000</v>
      </c>
      <c r="W216" s="617" t="s">
        <v>1895</v>
      </c>
      <c r="X216" s="617" t="s">
        <v>1895</v>
      </c>
      <c r="Y216" s="617" t="s">
        <v>1895</v>
      </c>
      <c r="Z216" s="617" t="s">
        <v>1895</v>
      </c>
      <c r="AA216" s="617" t="s">
        <v>1895</v>
      </c>
      <c r="AB216" s="617" t="s">
        <v>2847</v>
      </c>
    </row>
    <row r="217" spans="1:28" ht="15" customHeight="1" x14ac:dyDescent="0.3">
      <c r="A217" s="212">
        <v>523220</v>
      </c>
      <c r="B217" s="212" t="s">
        <v>1589</v>
      </c>
      <c r="C217" s="212" t="s">
        <v>111</v>
      </c>
      <c r="D217" s="212" t="s">
        <v>1590</v>
      </c>
      <c r="E217" s="618"/>
      <c r="F217" s="618"/>
      <c r="G217" s="618"/>
      <c r="H217" s="618"/>
      <c r="I217" s="617" t="s">
        <v>1885</v>
      </c>
      <c r="U217" s="617">
        <v>2000</v>
      </c>
      <c r="W217" s="617" t="s">
        <v>1895</v>
      </c>
      <c r="X217" s="617" t="s">
        <v>1895</v>
      </c>
      <c r="Y217" s="617" t="s">
        <v>1895</v>
      </c>
      <c r="Z217" s="617" t="s">
        <v>1895</v>
      </c>
      <c r="AA217" s="617" t="s">
        <v>1895</v>
      </c>
      <c r="AB217" s="617" t="s">
        <v>2847</v>
      </c>
    </row>
    <row r="218" spans="1:28" ht="15" customHeight="1" x14ac:dyDescent="0.3">
      <c r="A218" s="212">
        <v>523226</v>
      </c>
      <c r="B218" s="212" t="s">
        <v>1592</v>
      </c>
      <c r="C218" s="212" t="s">
        <v>1593</v>
      </c>
      <c r="D218" s="212" t="s">
        <v>1594</v>
      </c>
      <c r="E218" s="618"/>
      <c r="F218" s="618"/>
      <c r="G218" s="618"/>
      <c r="H218" s="618"/>
      <c r="I218" s="617" t="s">
        <v>1885</v>
      </c>
      <c r="U218" s="617">
        <v>2000</v>
      </c>
      <c r="W218" s="617" t="s">
        <v>1895</v>
      </c>
      <c r="X218" s="617" t="s">
        <v>1895</v>
      </c>
      <c r="Y218" s="617" t="s">
        <v>1895</v>
      </c>
      <c r="Z218" s="617" t="s">
        <v>1895</v>
      </c>
      <c r="AA218" s="617" t="s">
        <v>1895</v>
      </c>
      <c r="AB218" s="617" t="s">
        <v>2847</v>
      </c>
    </row>
    <row r="219" spans="1:28" ht="15" customHeight="1" x14ac:dyDescent="0.3">
      <c r="A219" s="212">
        <v>523227</v>
      </c>
      <c r="B219" s="212" t="s">
        <v>1595</v>
      </c>
      <c r="C219" s="212" t="s">
        <v>70</v>
      </c>
      <c r="D219" s="212" t="s">
        <v>1596</v>
      </c>
      <c r="F219" s="618"/>
      <c r="G219" s="618"/>
      <c r="H219" s="618"/>
      <c r="I219" s="617" t="s">
        <v>1885</v>
      </c>
      <c r="U219" s="617">
        <v>2000</v>
      </c>
      <c r="W219" s="617" t="s">
        <v>1895</v>
      </c>
      <c r="X219" s="617" t="s">
        <v>1895</v>
      </c>
      <c r="Y219" s="617" t="s">
        <v>1895</v>
      </c>
      <c r="Z219" s="617" t="s">
        <v>1895</v>
      </c>
      <c r="AA219" s="617" t="s">
        <v>1895</v>
      </c>
      <c r="AB219" s="617" t="s">
        <v>2847</v>
      </c>
    </row>
    <row r="220" spans="1:28" ht="15" customHeight="1" x14ac:dyDescent="0.3">
      <c r="A220" s="212">
        <v>523236</v>
      </c>
      <c r="B220" s="212" t="s">
        <v>1597</v>
      </c>
      <c r="C220" s="212" t="s">
        <v>338</v>
      </c>
      <c r="D220" s="212" t="s">
        <v>437</v>
      </c>
      <c r="E220" s="618"/>
      <c r="F220" s="618"/>
      <c r="G220" s="618"/>
      <c r="H220" s="618"/>
      <c r="I220" s="617" t="s">
        <v>1885</v>
      </c>
      <c r="U220" s="617">
        <v>2000</v>
      </c>
      <c r="W220" s="617" t="s">
        <v>1895</v>
      </c>
      <c r="X220" s="617" t="s">
        <v>1895</v>
      </c>
      <c r="Y220" s="617" t="s">
        <v>1895</v>
      </c>
      <c r="Z220" s="617" t="s">
        <v>1895</v>
      </c>
      <c r="AA220" s="617" t="s">
        <v>1895</v>
      </c>
      <c r="AB220" s="617" t="s">
        <v>2847</v>
      </c>
    </row>
    <row r="221" spans="1:28" ht="15" customHeight="1" x14ac:dyDescent="0.3">
      <c r="A221" s="212">
        <v>523238</v>
      </c>
      <c r="B221" s="212" t="s">
        <v>1598</v>
      </c>
      <c r="C221" s="212" t="s">
        <v>267</v>
      </c>
      <c r="D221" s="212" t="s">
        <v>444</v>
      </c>
      <c r="E221" s="618"/>
      <c r="F221" s="618"/>
      <c r="G221" s="618"/>
      <c r="H221" s="618"/>
      <c r="I221" s="617" t="s">
        <v>1885</v>
      </c>
      <c r="U221" s="617">
        <v>2000</v>
      </c>
      <c r="W221" s="617" t="s">
        <v>1895</v>
      </c>
      <c r="X221" s="617" t="s">
        <v>1895</v>
      </c>
      <c r="Y221" s="617" t="s">
        <v>1895</v>
      </c>
      <c r="Z221" s="617" t="s">
        <v>1895</v>
      </c>
      <c r="AA221" s="617" t="s">
        <v>1895</v>
      </c>
      <c r="AB221" s="617" t="s">
        <v>2847</v>
      </c>
    </row>
    <row r="222" spans="1:28" ht="15" customHeight="1" x14ac:dyDescent="0.3">
      <c r="A222" s="212">
        <v>523245</v>
      </c>
      <c r="B222" s="212" t="s">
        <v>1599</v>
      </c>
      <c r="C222" s="212" t="s">
        <v>70</v>
      </c>
      <c r="D222" s="212" t="s">
        <v>1489</v>
      </c>
      <c r="E222" s="618"/>
      <c r="F222" s="618"/>
      <c r="G222" s="618"/>
      <c r="H222" s="618"/>
      <c r="I222" s="617" t="s">
        <v>1885</v>
      </c>
      <c r="U222" s="617">
        <v>2000</v>
      </c>
      <c r="W222" s="617" t="s">
        <v>1895</v>
      </c>
      <c r="X222" s="617" t="s">
        <v>1895</v>
      </c>
      <c r="Y222" s="617" t="s">
        <v>1895</v>
      </c>
      <c r="Z222" s="617" t="s">
        <v>1895</v>
      </c>
      <c r="AA222" s="617" t="s">
        <v>1895</v>
      </c>
      <c r="AB222" s="617" t="s">
        <v>2847</v>
      </c>
    </row>
    <row r="223" spans="1:28" ht="15" customHeight="1" x14ac:dyDescent="0.3">
      <c r="A223" s="212">
        <v>523256</v>
      </c>
      <c r="B223" s="212" t="s">
        <v>1600</v>
      </c>
      <c r="C223" s="212" t="s">
        <v>1601</v>
      </c>
      <c r="D223" s="212" t="s">
        <v>1602</v>
      </c>
      <c r="F223" s="619"/>
      <c r="G223" s="619"/>
      <c r="H223" s="619"/>
      <c r="I223" s="617" t="s">
        <v>1885</v>
      </c>
      <c r="U223" s="617">
        <v>2000</v>
      </c>
      <c r="W223" s="617" t="s">
        <v>1895</v>
      </c>
      <c r="X223" s="617" t="s">
        <v>1895</v>
      </c>
      <c r="Y223" s="617" t="s">
        <v>1895</v>
      </c>
      <c r="Z223" s="617" t="s">
        <v>1895</v>
      </c>
      <c r="AA223" s="617" t="s">
        <v>1895</v>
      </c>
      <c r="AB223" s="617" t="s">
        <v>2847</v>
      </c>
    </row>
    <row r="224" spans="1:28" ht="15" customHeight="1" x14ac:dyDescent="0.3">
      <c r="A224" s="212">
        <v>523261</v>
      </c>
      <c r="B224" s="212" t="s">
        <v>1603</v>
      </c>
      <c r="C224" s="212" t="s">
        <v>112</v>
      </c>
      <c r="D224" s="212" t="s">
        <v>1604</v>
      </c>
      <c r="F224" s="618"/>
      <c r="G224" s="618"/>
      <c r="H224" s="618"/>
      <c r="I224" s="617" t="s">
        <v>1885</v>
      </c>
      <c r="U224" s="617">
        <v>2000</v>
      </c>
      <c r="W224" s="617" t="s">
        <v>1895</v>
      </c>
      <c r="X224" s="617" t="s">
        <v>1895</v>
      </c>
      <c r="Y224" s="617" t="s">
        <v>1895</v>
      </c>
      <c r="Z224" s="617" t="s">
        <v>1895</v>
      </c>
      <c r="AA224" s="617" t="s">
        <v>1895</v>
      </c>
      <c r="AB224" s="617" t="s">
        <v>2847</v>
      </c>
    </row>
    <row r="225" spans="1:28" ht="15" customHeight="1" x14ac:dyDescent="0.3">
      <c r="A225" s="212">
        <v>523268</v>
      </c>
      <c r="B225" s="212" t="s">
        <v>1605</v>
      </c>
      <c r="C225" s="212" t="s">
        <v>70</v>
      </c>
      <c r="D225" s="212" t="s">
        <v>1606</v>
      </c>
      <c r="F225" s="618"/>
      <c r="G225" s="618"/>
      <c r="H225" s="618"/>
      <c r="I225" s="617" t="s">
        <v>1885</v>
      </c>
      <c r="U225" s="617">
        <v>2000</v>
      </c>
      <c r="W225" s="617" t="s">
        <v>1895</v>
      </c>
      <c r="X225" s="617" t="s">
        <v>1895</v>
      </c>
      <c r="Y225" s="617" t="s">
        <v>1895</v>
      </c>
      <c r="Z225" s="617" t="s">
        <v>1895</v>
      </c>
      <c r="AA225" s="617" t="s">
        <v>1895</v>
      </c>
      <c r="AB225" s="617" t="s">
        <v>2847</v>
      </c>
    </row>
    <row r="226" spans="1:28" ht="15" customHeight="1" x14ac:dyDescent="0.3">
      <c r="A226" s="212">
        <v>523273</v>
      </c>
      <c r="B226" s="212" t="s">
        <v>1608</v>
      </c>
      <c r="C226" s="212" t="s">
        <v>70</v>
      </c>
      <c r="D226" s="212" t="s">
        <v>1492</v>
      </c>
      <c r="F226" s="618"/>
      <c r="G226" s="618"/>
      <c r="H226" s="618"/>
      <c r="I226" s="617" t="s">
        <v>1885</v>
      </c>
      <c r="U226" s="617">
        <v>2000</v>
      </c>
      <c r="W226" s="617" t="s">
        <v>1895</v>
      </c>
      <c r="X226" s="617" t="s">
        <v>1895</v>
      </c>
      <c r="Y226" s="617" t="s">
        <v>1895</v>
      </c>
      <c r="Z226" s="617" t="s">
        <v>1895</v>
      </c>
      <c r="AA226" s="617" t="s">
        <v>1895</v>
      </c>
      <c r="AB226" s="617" t="s">
        <v>2847</v>
      </c>
    </row>
    <row r="227" spans="1:28" ht="15" customHeight="1" x14ac:dyDescent="0.3">
      <c r="A227" s="212">
        <v>523274</v>
      </c>
      <c r="B227" s="212" t="s">
        <v>1609</v>
      </c>
      <c r="C227" s="212" t="s">
        <v>81</v>
      </c>
      <c r="D227" s="212" t="s">
        <v>1610</v>
      </c>
      <c r="F227" s="618"/>
      <c r="G227" s="618"/>
      <c r="H227" s="618"/>
      <c r="I227" s="617" t="s">
        <v>1885</v>
      </c>
      <c r="U227" s="617">
        <v>2000</v>
      </c>
      <c r="W227" s="617" t="s">
        <v>1895</v>
      </c>
      <c r="X227" s="617" t="s">
        <v>1895</v>
      </c>
      <c r="Y227" s="617" t="s">
        <v>1895</v>
      </c>
      <c r="Z227" s="617" t="s">
        <v>1895</v>
      </c>
      <c r="AA227" s="617" t="s">
        <v>1895</v>
      </c>
      <c r="AB227" s="617" t="s">
        <v>2847</v>
      </c>
    </row>
    <row r="228" spans="1:28" ht="15" customHeight="1" x14ac:dyDescent="0.3">
      <c r="A228" s="212">
        <v>523277</v>
      </c>
      <c r="B228" s="212" t="s">
        <v>1354</v>
      </c>
      <c r="C228" s="212" t="s">
        <v>69</v>
      </c>
      <c r="D228" s="212" t="s">
        <v>1489</v>
      </c>
      <c r="E228" s="618"/>
      <c r="F228" s="618"/>
      <c r="G228" s="618"/>
      <c r="H228" s="618"/>
      <c r="I228" s="617" t="s">
        <v>1885</v>
      </c>
      <c r="U228" s="617">
        <v>2000</v>
      </c>
      <c r="W228" s="617" t="s">
        <v>1895</v>
      </c>
      <c r="X228" s="617" t="s">
        <v>1895</v>
      </c>
      <c r="Y228" s="617" t="s">
        <v>1895</v>
      </c>
      <c r="Z228" s="617" t="s">
        <v>1895</v>
      </c>
      <c r="AA228" s="617" t="s">
        <v>1895</v>
      </c>
      <c r="AB228" s="617" t="s">
        <v>2847</v>
      </c>
    </row>
    <row r="229" spans="1:28" ht="15" customHeight="1" x14ac:dyDescent="0.3">
      <c r="A229" s="212">
        <v>523294</v>
      </c>
      <c r="B229" s="212" t="s">
        <v>1612</v>
      </c>
      <c r="C229" s="212" t="s">
        <v>357</v>
      </c>
      <c r="D229" s="212" t="s">
        <v>440</v>
      </c>
      <c r="F229" s="619"/>
      <c r="G229" s="619"/>
      <c r="H229" s="619"/>
      <c r="I229" s="617" t="s">
        <v>1885</v>
      </c>
      <c r="U229" s="617">
        <v>2000</v>
      </c>
      <c r="W229" s="617" t="s">
        <v>1895</v>
      </c>
      <c r="X229" s="617" t="s">
        <v>1895</v>
      </c>
      <c r="Y229" s="617" t="s">
        <v>1895</v>
      </c>
      <c r="Z229" s="617" t="s">
        <v>1895</v>
      </c>
      <c r="AA229" s="617" t="s">
        <v>1895</v>
      </c>
      <c r="AB229" s="617" t="s">
        <v>2847</v>
      </c>
    </row>
    <row r="230" spans="1:28" ht="15" customHeight="1" x14ac:dyDescent="0.3">
      <c r="A230" s="212">
        <v>523296</v>
      </c>
      <c r="B230" s="212" t="s">
        <v>1613</v>
      </c>
      <c r="C230" s="212" t="s">
        <v>70</v>
      </c>
      <c r="D230" s="212" t="s">
        <v>1522</v>
      </c>
      <c r="E230" s="618"/>
      <c r="F230" s="618"/>
      <c r="G230" s="618"/>
      <c r="H230" s="618"/>
      <c r="I230" s="617" t="s">
        <v>1885</v>
      </c>
      <c r="U230" s="617">
        <v>2000</v>
      </c>
      <c r="W230" s="617" t="s">
        <v>1895</v>
      </c>
      <c r="X230" s="617" t="s">
        <v>1895</v>
      </c>
      <c r="Y230" s="617" t="s">
        <v>1895</v>
      </c>
      <c r="Z230" s="617" t="s">
        <v>1895</v>
      </c>
      <c r="AA230" s="617" t="s">
        <v>1895</v>
      </c>
      <c r="AB230" s="617" t="s">
        <v>2847</v>
      </c>
    </row>
    <row r="231" spans="1:28" ht="15" customHeight="1" x14ac:dyDescent="0.3">
      <c r="A231" s="212">
        <v>523299</v>
      </c>
      <c r="B231" s="212" t="s">
        <v>1614</v>
      </c>
      <c r="C231" s="212" t="s">
        <v>830</v>
      </c>
      <c r="D231" s="212" t="s">
        <v>488</v>
      </c>
      <c r="F231" s="619"/>
      <c r="G231" s="619"/>
      <c r="H231" s="619"/>
      <c r="I231" s="617" t="s">
        <v>1885</v>
      </c>
      <c r="U231" s="617">
        <v>2000</v>
      </c>
      <c r="W231" s="617" t="s">
        <v>1895</v>
      </c>
      <c r="X231" s="617" t="s">
        <v>1895</v>
      </c>
      <c r="Y231" s="617" t="s">
        <v>1895</v>
      </c>
      <c r="Z231" s="617" t="s">
        <v>1895</v>
      </c>
      <c r="AA231" s="617" t="s">
        <v>1895</v>
      </c>
      <c r="AB231" s="617" t="s">
        <v>2847</v>
      </c>
    </row>
    <row r="232" spans="1:28" ht="15" customHeight="1" x14ac:dyDescent="0.3">
      <c r="A232" s="212">
        <v>523344</v>
      </c>
      <c r="B232" s="212" t="s">
        <v>1620</v>
      </c>
      <c r="C232" s="212" t="s">
        <v>413</v>
      </c>
      <c r="D232" s="212" t="s">
        <v>2536</v>
      </c>
      <c r="F232" s="618"/>
      <c r="G232" s="618"/>
      <c r="H232" s="618"/>
      <c r="I232" s="617" t="s">
        <v>1885</v>
      </c>
      <c r="U232" s="617">
        <v>2000</v>
      </c>
      <c r="W232" s="617" t="s">
        <v>1895</v>
      </c>
      <c r="X232" s="617" t="s">
        <v>1895</v>
      </c>
      <c r="Y232" s="617" t="s">
        <v>1895</v>
      </c>
      <c r="Z232" s="617" t="s">
        <v>1895</v>
      </c>
      <c r="AA232" s="617" t="s">
        <v>1895</v>
      </c>
      <c r="AB232" s="617" t="s">
        <v>2847</v>
      </c>
    </row>
    <row r="233" spans="1:28" ht="15" customHeight="1" x14ac:dyDescent="0.3">
      <c r="A233" s="212">
        <v>523348</v>
      </c>
      <c r="B233" s="212" t="s">
        <v>1623</v>
      </c>
      <c r="C233" s="212" t="s">
        <v>330</v>
      </c>
      <c r="D233" s="212" t="s">
        <v>1624</v>
      </c>
      <c r="F233" s="618"/>
      <c r="G233" s="618"/>
      <c r="H233" s="618"/>
      <c r="I233" s="617" t="s">
        <v>1885</v>
      </c>
      <c r="U233" s="617">
        <v>2000</v>
      </c>
      <c r="W233" s="617" t="s">
        <v>1895</v>
      </c>
      <c r="X233" s="617" t="s">
        <v>1895</v>
      </c>
      <c r="Y233" s="617" t="s">
        <v>1895</v>
      </c>
      <c r="Z233" s="617" t="s">
        <v>1895</v>
      </c>
      <c r="AA233" s="617" t="s">
        <v>1895</v>
      </c>
      <c r="AB233" s="617" t="s">
        <v>2847</v>
      </c>
    </row>
    <row r="234" spans="1:28" ht="15" customHeight="1" x14ac:dyDescent="0.3">
      <c r="A234" s="212">
        <v>523349</v>
      </c>
      <c r="B234" s="212" t="s">
        <v>1057</v>
      </c>
      <c r="C234" s="212" t="s">
        <v>70</v>
      </c>
      <c r="D234" s="212" t="s">
        <v>1573</v>
      </c>
      <c r="F234" s="619"/>
      <c r="G234" s="619"/>
      <c r="H234" s="619"/>
      <c r="I234" s="617" t="s">
        <v>1885</v>
      </c>
      <c r="U234" s="617">
        <v>2000</v>
      </c>
      <c r="W234" s="617" t="s">
        <v>1895</v>
      </c>
      <c r="X234" s="617" t="s">
        <v>1895</v>
      </c>
      <c r="Y234" s="617" t="s">
        <v>1895</v>
      </c>
      <c r="Z234" s="617" t="s">
        <v>1895</v>
      </c>
      <c r="AA234" s="617" t="s">
        <v>1895</v>
      </c>
      <c r="AB234" s="617" t="s">
        <v>2847</v>
      </c>
    </row>
    <row r="235" spans="1:28" ht="15" customHeight="1" x14ac:dyDescent="0.3">
      <c r="A235" s="212">
        <v>523350</v>
      </c>
      <c r="B235" s="212" t="s">
        <v>1625</v>
      </c>
      <c r="C235" s="212" t="s">
        <v>339</v>
      </c>
      <c r="D235" s="212" t="s">
        <v>1626</v>
      </c>
      <c r="F235" s="618"/>
      <c r="G235" s="618"/>
      <c r="H235" s="618"/>
      <c r="I235" s="617" t="s">
        <v>1885</v>
      </c>
      <c r="U235" s="617">
        <v>2000</v>
      </c>
      <c r="W235" s="617" t="s">
        <v>1895</v>
      </c>
      <c r="X235" s="617" t="s">
        <v>1895</v>
      </c>
      <c r="Y235" s="617" t="s">
        <v>1895</v>
      </c>
      <c r="Z235" s="617" t="s">
        <v>1895</v>
      </c>
      <c r="AA235" s="617" t="s">
        <v>1895</v>
      </c>
      <c r="AB235" s="617" t="s">
        <v>2847</v>
      </c>
    </row>
    <row r="236" spans="1:28" ht="15" customHeight="1" x14ac:dyDescent="0.3">
      <c r="A236" s="212">
        <v>523396</v>
      </c>
      <c r="B236" s="212" t="s">
        <v>1635</v>
      </c>
      <c r="C236" s="212" t="s">
        <v>567</v>
      </c>
      <c r="D236" s="212" t="s">
        <v>1591</v>
      </c>
      <c r="F236" s="619"/>
      <c r="G236" s="619"/>
      <c r="H236" s="619"/>
      <c r="I236" s="617" t="s">
        <v>1885</v>
      </c>
      <c r="U236" s="617">
        <v>2000</v>
      </c>
      <c r="W236" s="617" t="s">
        <v>1895</v>
      </c>
      <c r="X236" s="617" t="s">
        <v>1895</v>
      </c>
      <c r="Y236" s="617" t="s">
        <v>1895</v>
      </c>
      <c r="Z236" s="617" t="s">
        <v>1895</v>
      </c>
      <c r="AA236" s="617" t="s">
        <v>1895</v>
      </c>
      <c r="AB236" s="617" t="s">
        <v>2847</v>
      </c>
    </row>
    <row r="237" spans="1:28" ht="15" customHeight="1" x14ac:dyDescent="0.3">
      <c r="A237" s="212">
        <v>523414</v>
      </c>
      <c r="B237" s="212" t="s">
        <v>1641</v>
      </c>
      <c r="C237" s="212" t="s">
        <v>73</v>
      </c>
      <c r="D237" s="212" t="s">
        <v>2539</v>
      </c>
      <c r="F237" s="618"/>
      <c r="G237" s="618"/>
      <c r="H237" s="618"/>
      <c r="I237" s="617" t="s">
        <v>1885</v>
      </c>
      <c r="U237" s="617">
        <v>2000</v>
      </c>
      <c r="W237" s="617" t="s">
        <v>1895</v>
      </c>
      <c r="X237" s="617" t="s">
        <v>1895</v>
      </c>
      <c r="Y237" s="617" t="s">
        <v>1895</v>
      </c>
      <c r="Z237" s="617" t="s">
        <v>1895</v>
      </c>
      <c r="AA237" s="617" t="s">
        <v>1895</v>
      </c>
      <c r="AB237" s="617" t="s">
        <v>2847</v>
      </c>
    </row>
    <row r="238" spans="1:28" ht="15" customHeight="1" x14ac:dyDescent="0.3">
      <c r="A238" s="212">
        <v>523418</v>
      </c>
      <c r="B238" s="212" t="s">
        <v>1644</v>
      </c>
      <c r="C238" s="212" t="s">
        <v>1645</v>
      </c>
      <c r="D238" s="212" t="s">
        <v>2540</v>
      </c>
      <c r="F238" s="619"/>
      <c r="G238" s="619"/>
      <c r="H238" s="619"/>
      <c r="I238" s="617" t="s">
        <v>1885</v>
      </c>
      <c r="U238" s="617">
        <v>2000</v>
      </c>
      <c r="W238" s="617" t="s">
        <v>1895</v>
      </c>
      <c r="X238" s="617" t="s">
        <v>1895</v>
      </c>
      <c r="Y238" s="617" t="s">
        <v>1895</v>
      </c>
      <c r="Z238" s="617" t="s">
        <v>1895</v>
      </c>
      <c r="AA238" s="617" t="s">
        <v>1895</v>
      </c>
      <c r="AB238" s="617" t="s">
        <v>2847</v>
      </c>
    </row>
    <row r="239" spans="1:28" ht="15" customHeight="1" x14ac:dyDescent="0.3">
      <c r="A239" s="212">
        <v>523425</v>
      </c>
      <c r="B239" s="212" t="s">
        <v>2541</v>
      </c>
      <c r="C239" s="212" t="s">
        <v>69</v>
      </c>
      <c r="D239" s="212" t="s">
        <v>1649</v>
      </c>
      <c r="F239" s="618"/>
      <c r="G239" s="618"/>
      <c r="H239" s="618"/>
      <c r="I239" s="617" t="s">
        <v>1885</v>
      </c>
      <c r="U239" s="617">
        <v>2000</v>
      </c>
      <c r="W239" s="617" t="s">
        <v>1895</v>
      </c>
      <c r="X239" s="617" t="s">
        <v>1895</v>
      </c>
      <c r="Y239" s="617" t="s">
        <v>1895</v>
      </c>
      <c r="Z239" s="617" t="s">
        <v>1895</v>
      </c>
      <c r="AA239" s="617" t="s">
        <v>1895</v>
      </c>
      <c r="AB239" s="617" t="s">
        <v>2847</v>
      </c>
    </row>
    <row r="240" spans="1:28" ht="15" customHeight="1" x14ac:dyDescent="0.3">
      <c r="A240" s="212">
        <v>523434</v>
      </c>
      <c r="B240" s="212" t="s">
        <v>1651</v>
      </c>
      <c r="C240" s="212" t="s">
        <v>333</v>
      </c>
      <c r="D240" s="212" t="s">
        <v>1652</v>
      </c>
      <c r="F240" s="619"/>
      <c r="G240" s="619"/>
      <c r="H240" s="619"/>
      <c r="I240" s="617" t="s">
        <v>1885</v>
      </c>
      <c r="U240" s="617">
        <v>2000</v>
      </c>
      <c r="W240" s="617" t="s">
        <v>1895</v>
      </c>
      <c r="X240" s="617" t="s">
        <v>1895</v>
      </c>
      <c r="Y240" s="617" t="s">
        <v>1895</v>
      </c>
      <c r="Z240" s="617" t="s">
        <v>1895</v>
      </c>
      <c r="AA240" s="617" t="s">
        <v>1895</v>
      </c>
      <c r="AB240" s="617" t="s">
        <v>2847</v>
      </c>
    </row>
    <row r="241" spans="1:28" ht="15" customHeight="1" x14ac:dyDescent="0.3">
      <c r="A241" s="212">
        <v>523447</v>
      </c>
      <c r="B241" s="212" t="s">
        <v>1653</v>
      </c>
      <c r="C241" s="212" t="s">
        <v>94</v>
      </c>
      <c r="F241" s="618"/>
      <c r="G241" s="618"/>
      <c r="H241" s="618"/>
      <c r="I241" s="617" t="s">
        <v>1885</v>
      </c>
      <c r="U241" s="617">
        <v>2000</v>
      </c>
      <c r="W241" s="617" t="s">
        <v>1895</v>
      </c>
      <c r="X241" s="617" t="s">
        <v>1895</v>
      </c>
      <c r="Y241" s="617" t="s">
        <v>1895</v>
      </c>
      <c r="Z241" s="617" t="s">
        <v>1895</v>
      </c>
      <c r="AA241" s="617" t="s">
        <v>1895</v>
      </c>
      <c r="AB241" s="617" t="s">
        <v>2847</v>
      </c>
    </row>
    <row r="242" spans="1:28" ht="15" customHeight="1" x14ac:dyDescent="0.3">
      <c r="A242" s="212">
        <v>523467</v>
      </c>
      <c r="B242" s="212" t="s">
        <v>1658</v>
      </c>
      <c r="C242" s="212" t="s">
        <v>92</v>
      </c>
      <c r="D242" s="212" t="s">
        <v>1639</v>
      </c>
      <c r="F242" s="618"/>
      <c r="G242" s="618"/>
      <c r="H242" s="618"/>
      <c r="I242" s="617" t="s">
        <v>1885</v>
      </c>
      <c r="U242" s="617">
        <v>2000</v>
      </c>
      <c r="W242" s="617" t="s">
        <v>1895</v>
      </c>
      <c r="X242" s="617" t="s">
        <v>1895</v>
      </c>
      <c r="Y242" s="617" t="s">
        <v>1895</v>
      </c>
      <c r="Z242" s="617" t="s">
        <v>1895</v>
      </c>
      <c r="AA242" s="617" t="s">
        <v>1895</v>
      </c>
      <c r="AB242" s="617" t="s">
        <v>2847</v>
      </c>
    </row>
    <row r="243" spans="1:28" ht="15" customHeight="1" x14ac:dyDescent="0.3">
      <c r="A243" s="212">
        <v>523476</v>
      </c>
      <c r="B243" s="212" t="s">
        <v>1662</v>
      </c>
      <c r="C243" s="212" t="s">
        <v>342</v>
      </c>
      <c r="D243" s="212" t="s">
        <v>1663</v>
      </c>
      <c r="F243" s="618"/>
      <c r="G243" s="618"/>
      <c r="H243" s="618"/>
      <c r="I243" s="617" t="s">
        <v>1885</v>
      </c>
      <c r="U243" s="617">
        <v>2000</v>
      </c>
      <c r="W243" s="617" t="s">
        <v>1895</v>
      </c>
      <c r="X243" s="617" t="s">
        <v>1895</v>
      </c>
      <c r="Y243" s="617" t="s">
        <v>1895</v>
      </c>
      <c r="Z243" s="617" t="s">
        <v>1895</v>
      </c>
      <c r="AA243" s="617" t="s">
        <v>1895</v>
      </c>
      <c r="AB243" s="617" t="s">
        <v>2847</v>
      </c>
    </row>
    <row r="244" spans="1:28" ht="15" customHeight="1" x14ac:dyDescent="0.3">
      <c r="A244" s="212">
        <v>523486</v>
      </c>
      <c r="B244" s="212" t="s">
        <v>1664</v>
      </c>
      <c r="C244" s="212" t="s">
        <v>910</v>
      </c>
      <c r="D244" s="212" t="s">
        <v>426</v>
      </c>
      <c r="F244" s="618"/>
      <c r="G244" s="618"/>
      <c r="H244" s="618"/>
      <c r="I244" s="617" t="s">
        <v>1885</v>
      </c>
      <c r="U244" s="617">
        <v>2000</v>
      </c>
      <c r="W244" s="617" t="s">
        <v>1895</v>
      </c>
      <c r="X244" s="617" t="s">
        <v>1895</v>
      </c>
      <c r="Y244" s="617" t="s">
        <v>1895</v>
      </c>
      <c r="Z244" s="617" t="s">
        <v>1895</v>
      </c>
      <c r="AA244" s="617" t="s">
        <v>1895</v>
      </c>
      <c r="AB244" s="617" t="s">
        <v>2847</v>
      </c>
    </row>
    <row r="245" spans="1:28" ht="15" customHeight="1" x14ac:dyDescent="0.3">
      <c r="A245" s="212">
        <v>523489</v>
      </c>
      <c r="B245" s="212" t="s">
        <v>1665</v>
      </c>
      <c r="C245" s="212" t="s">
        <v>1666</v>
      </c>
      <c r="D245" s="212" t="s">
        <v>1667</v>
      </c>
      <c r="F245" s="619"/>
      <c r="G245" s="619"/>
      <c r="H245" s="619"/>
      <c r="I245" s="617" t="s">
        <v>1885</v>
      </c>
      <c r="U245" s="617">
        <v>2000</v>
      </c>
      <c r="W245" s="617" t="s">
        <v>1895</v>
      </c>
      <c r="X245" s="617" t="s">
        <v>1895</v>
      </c>
      <c r="Y245" s="617" t="s">
        <v>1895</v>
      </c>
      <c r="Z245" s="617" t="s">
        <v>1895</v>
      </c>
      <c r="AA245" s="617" t="s">
        <v>1895</v>
      </c>
      <c r="AB245" s="617" t="s">
        <v>2847</v>
      </c>
    </row>
    <row r="246" spans="1:28" ht="15" customHeight="1" x14ac:dyDescent="0.3">
      <c r="A246" s="212">
        <v>523495</v>
      </c>
      <c r="B246" s="212" t="s">
        <v>1668</v>
      </c>
      <c r="C246" s="212" t="s">
        <v>70</v>
      </c>
      <c r="D246" s="212" t="s">
        <v>426</v>
      </c>
      <c r="F246" s="619"/>
      <c r="G246" s="619"/>
      <c r="H246" s="619"/>
      <c r="I246" s="617" t="s">
        <v>1885</v>
      </c>
      <c r="U246" s="617">
        <v>2000</v>
      </c>
      <c r="W246" s="617" t="s">
        <v>1895</v>
      </c>
      <c r="X246" s="617" t="s">
        <v>1895</v>
      </c>
      <c r="Y246" s="617" t="s">
        <v>1895</v>
      </c>
      <c r="Z246" s="617" t="s">
        <v>1895</v>
      </c>
      <c r="AA246" s="617" t="s">
        <v>1895</v>
      </c>
      <c r="AB246" s="617" t="s">
        <v>2847</v>
      </c>
    </row>
    <row r="247" spans="1:28" ht="15" customHeight="1" x14ac:dyDescent="0.3">
      <c r="A247" s="212">
        <v>523516</v>
      </c>
      <c r="B247" s="212" t="s">
        <v>1669</v>
      </c>
      <c r="C247" s="212" t="s">
        <v>331</v>
      </c>
      <c r="D247" s="212" t="s">
        <v>1489</v>
      </c>
      <c r="F247" s="618"/>
      <c r="G247" s="618"/>
      <c r="H247" s="618"/>
      <c r="I247" s="617" t="s">
        <v>1885</v>
      </c>
      <c r="U247" s="617">
        <v>2000</v>
      </c>
      <c r="W247" s="617" t="s">
        <v>1895</v>
      </c>
      <c r="X247" s="617" t="s">
        <v>1895</v>
      </c>
      <c r="Y247" s="617" t="s">
        <v>1895</v>
      </c>
      <c r="Z247" s="617" t="s">
        <v>1895</v>
      </c>
      <c r="AA247" s="617" t="s">
        <v>1895</v>
      </c>
      <c r="AB247" s="617" t="s">
        <v>2847</v>
      </c>
    </row>
    <row r="248" spans="1:28" ht="15" customHeight="1" x14ac:dyDescent="0.3">
      <c r="A248" s="212">
        <v>523532</v>
      </c>
      <c r="B248" s="212" t="s">
        <v>1671</v>
      </c>
      <c r="C248" s="212" t="s">
        <v>1349</v>
      </c>
      <c r="D248" s="212" t="s">
        <v>1583</v>
      </c>
      <c r="F248" s="618"/>
      <c r="G248" s="618"/>
      <c r="H248" s="618"/>
      <c r="I248" s="617" t="s">
        <v>1885</v>
      </c>
      <c r="U248" s="617">
        <v>2000</v>
      </c>
      <c r="W248" s="617" t="s">
        <v>1895</v>
      </c>
      <c r="X248" s="617" t="s">
        <v>1895</v>
      </c>
      <c r="Y248" s="617" t="s">
        <v>1895</v>
      </c>
      <c r="Z248" s="617" t="s">
        <v>1895</v>
      </c>
      <c r="AA248" s="617" t="s">
        <v>1895</v>
      </c>
      <c r="AB248" s="617" t="s">
        <v>2847</v>
      </c>
    </row>
    <row r="249" spans="1:28" ht="15" customHeight="1" x14ac:dyDescent="0.3">
      <c r="A249" s="212">
        <v>523536</v>
      </c>
      <c r="B249" s="212" t="s">
        <v>1672</v>
      </c>
      <c r="C249" s="212" t="s">
        <v>1306</v>
      </c>
      <c r="D249" s="212" t="s">
        <v>2275</v>
      </c>
      <c r="F249" s="618"/>
      <c r="G249" s="618"/>
      <c r="H249" s="618"/>
      <c r="I249" s="617" t="s">
        <v>1885</v>
      </c>
      <c r="U249" s="617">
        <v>2000</v>
      </c>
      <c r="W249" s="617" t="s">
        <v>1895</v>
      </c>
      <c r="X249" s="617" t="s">
        <v>1895</v>
      </c>
      <c r="Y249" s="617" t="s">
        <v>1895</v>
      </c>
      <c r="Z249" s="617" t="s">
        <v>1895</v>
      </c>
      <c r="AA249" s="617" t="s">
        <v>1895</v>
      </c>
      <c r="AB249" s="617" t="s">
        <v>2847</v>
      </c>
    </row>
    <row r="250" spans="1:28" ht="15" customHeight="1" x14ac:dyDescent="0.3">
      <c r="A250" s="212">
        <v>523547</v>
      </c>
      <c r="B250" s="212" t="s">
        <v>1673</v>
      </c>
      <c r="C250" s="212" t="s">
        <v>935</v>
      </c>
      <c r="D250" s="212" t="s">
        <v>79</v>
      </c>
      <c r="F250" s="618"/>
      <c r="G250" s="618"/>
      <c r="H250" s="618"/>
      <c r="I250" s="617" t="s">
        <v>1885</v>
      </c>
      <c r="U250" s="617">
        <v>2000</v>
      </c>
      <c r="W250" s="617" t="s">
        <v>1895</v>
      </c>
      <c r="X250" s="617" t="s">
        <v>1895</v>
      </c>
      <c r="Y250" s="617" t="s">
        <v>1895</v>
      </c>
      <c r="Z250" s="617" t="s">
        <v>1895</v>
      </c>
      <c r="AA250" s="617" t="s">
        <v>1895</v>
      </c>
      <c r="AB250" s="617" t="s">
        <v>2847</v>
      </c>
    </row>
    <row r="251" spans="1:28" ht="15" customHeight="1" x14ac:dyDescent="0.3">
      <c r="A251" s="212">
        <v>523549</v>
      </c>
      <c r="B251" s="212" t="s">
        <v>1674</v>
      </c>
      <c r="C251" s="212" t="s">
        <v>1078</v>
      </c>
      <c r="D251" s="212" t="s">
        <v>1675</v>
      </c>
      <c r="F251" s="619"/>
      <c r="G251" s="619"/>
      <c r="H251" s="619"/>
      <c r="I251" s="617" t="s">
        <v>1885</v>
      </c>
      <c r="U251" s="617">
        <v>2000</v>
      </c>
      <c r="W251" s="617" t="s">
        <v>1895</v>
      </c>
      <c r="X251" s="617" t="s">
        <v>1895</v>
      </c>
      <c r="Y251" s="617" t="s">
        <v>1895</v>
      </c>
      <c r="Z251" s="617" t="s">
        <v>1895</v>
      </c>
      <c r="AA251" s="617" t="s">
        <v>1895</v>
      </c>
      <c r="AB251" s="617" t="s">
        <v>2847</v>
      </c>
    </row>
    <row r="252" spans="1:28" ht="15" customHeight="1" x14ac:dyDescent="0.3">
      <c r="A252" s="212">
        <v>523566</v>
      </c>
      <c r="B252" s="212" t="s">
        <v>1678</v>
      </c>
      <c r="C252" s="212" t="s">
        <v>81</v>
      </c>
      <c r="D252" s="212" t="s">
        <v>1522</v>
      </c>
      <c r="F252" s="618"/>
      <c r="G252" s="618"/>
      <c r="H252" s="618"/>
      <c r="I252" s="617" t="s">
        <v>1885</v>
      </c>
      <c r="U252" s="617">
        <v>2000</v>
      </c>
      <c r="W252" s="617" t="s">
        <v>1895</v>
      </c>
      <c r="X252" s="617" t="s">
        <v>1895</v>
      </c>
      <c r="Y252" s="617" t="s">
        <v>1895</v>
      </c>
      <c r="Z252" s="617" t="s">
        <v>1895</v>
      </c>
      <c r="AA252" s="617" t="s">
        <v>1895</v>
      </c>
      <c r="AB252" s="617" t="s">
        <v>2847</v>
      </c>
    </row>
    <row r="253" spans="1:28" ht="15" customHeight="1" x14ac:dyDescent="0.3">
      <c r="A253" s="212">
        <v>523571</v>
      </c>
      <c r="B253" s="212" t="s">
        <v>1679</v>
      </c>
      <c r="C253" s="212" t="s">
        <v>412</v>
      </c>
      <c r="D253" s="212" t="s">
        <v>1680</v>
      </c>
      <c r="F253" s="619"/>
      <c r="G253" s="619"/>
      <c r="H253" s="619"/>
      <c r="I253" s="617" t="s">
        <v>1885</v>
      </c>
      <c r="U253" s="617">
        <v>2000</v>
      </c>
      <c r="W253" s="617" t="s">
        <v>1895</v>
      </c>
      <c r="X253" s="617" t="s">
        <v>1895</v>
      </c>
      <c r="Y253" s="617" t="s">
        <v>1895</v>
      </c>
      <c r="Z253" s="617" t="s">
        <v>1895</v>
      </c>
      <c r="AA253" s="617" t="s">
        <v>1895</v>
      </c>
      <c r="AB253" s="617" t="s">
        <v>2847</v>
      </c>
    </row>
    <row r="254" spans="1:28" ht="15" customHeight="1" x14ac:dyDescent="0.3">
      <c r="A254" s="212">
        <v>523574</v>
      </c>
      <c r="B254" s="212" t="s">
        <v>1681</v>
      </c>
      <c r="C254" s="212" t="s">
        <v>73</v>
      </c>
      <c r="D254" s="212" t="s">
        <v>1682</v>
      </c>
      <c r="F254" s="618"/>
      <c r="G254" s="618"/>
      <c r="H254" s="618"/>
      <c r="I254" s="617" t="s">
        <v>1885</v>
      </c>
      <c r="U254" s="617">
        <v>2000</v>
      </c>
      <c r="W254" s="617" t="s">
        <v>1895</v>
      </c>
      <c r="X254" s="617" t="s">
        <v>1895</v>
      </c>
      <c r="Y254" s="617" t="s">
        <v>1895</v>
      </c>
      <c r="Z254" s="617" t="s">
        <v>1895</v>
      </c>
      <c r="AA254" s="617" t="s">
        <v>1895</v>
      </c>
      <c r="AB254" s="617" t="s">
        <v>2847</v>
      </c>
    </row>
    <row r="255" spans="1:28" ht="15" customHeight="1" x14ac:dyDescent="0.3">
      <c r="A255" s="212">
        <v>523575</v>
      </c>
      <c r="B255" s="212" t="s">
        <v>1683</v>
      </c>
      <c r="C255" s="212" t="s">
        <v>69</v>
      </c>
      <c r="D255" s="212" t="s">
        <v>1684</v>
      </c>
      <c r="F255" s="619"/>
      <c r="G255" s="619"/>
      <c r="H255" s="619"/>
      <c r="I255" s="617" t="s">
        <v>1885</v>
      </c>
      <c r="U255" s="617">
        <v>2000</v>
      </c>
      <c r="W255" s="617" t="s">
        <v>1895</v>
      </c>
      <c r="X255" s="617" t="s">
        <v>1895</v>
      </c>
      <c r="Y255" s="617" t="s">
        <v>1895</v>
      </c>
      <c r="Z255" s="617" t="s">
        <v>1895</v>
      </c>
      <c r="AA255" s="617" t="s">
        <v>1895</v>
      </c>
      <c r="AB255" s="617" t="s">
        <v>2847</v>
      </c>
    </row>
    <row r="256" spans="1:28" ht="15" customHeight="1" x14ac:dyDescent="0.3">
      <c r="A256" s="212">
        <v>523588</v>
      </c>
      <c r="B256" s="212" t="s">
        <v>1690</v>
      </c>
      <c r="C256" s="212" t="s">
        <v>84</v>
      </c>
      <c r="D256" s="212" t="s">
        <v>1815</v>
      </c>
      <c r="F256" s="618"/>
      <c r="G256" s="618"/>
      <c r="H256" s="618"/>
      <c r="I256" s="617" t="s">
        <v>1885</v>
      </c>
      <c r="U256" s="617">
        <v>2000</v>
      </c>
      <c r="W256" s="617" t="s">
        <v>1895</v>
      </c>
      <c r="X256" s="617" t="s">
        <v>1895</v>
      </c>
      <c r="Y256" s="617" t="s">
        <v>1895</v>
      </c>
      <c r="Z256" s="617" t="s">
        <v>1895</v>
      </c>
      <c r="AA256" s="617" t="s">
        <v>1895</v>
      </c>
      <c r="AB256" s="617" t="s">
        <v>2847</v>
      </c>
    </row>
    <row r="257" spans="1:28" ht="15" customHeight="1" x14ac:dyDescent="0.3">
      <c r="A257" s="212">
        <v>523614</v>
      </c>
      <c r="B257" s="212" t="s">
        <v>1693</v>
      </c>
      <c r="C257" s="212" t="s">
        <v>1488</v>
      </c>
      <c r="D257" s="212" t="s">
        <v>1514</v>
      </c>
      <c r="F257" s="618"/>
      <c r="G257" s="618"/>
      <c r="H257" s="618"/>
      <c r="I257" s="617" t="s">
        <v>1885</v>
      </c>
      <c r="U257" s="617">
        <v>2000</v>
      </c>
      <c r="W257" s="617" t="s">
        <v>1895</v>
      </c>
      <c r="X257" s="617" t="s">
        <v>1895</v>
      </c>
      <c r="Y257" s="617" t="s">
        <v>1895</v>
      </c>
      <c r="Z257" s="617" t="s">
        <v>1895</v>
      </c>
      <c r="AA257" s="617" t="s">
        <v>1895</v>
      </c>
      <c r="AB257" s="617" t="s">
        <v>2847</v>
      </c>
    </row>
    <row r="258" spans="1:28" ht="15" customHeight="1" x14ac:dyDescent="0.3">
      <c r="A258" s="212">
        <v>523624</v>
      </c>
      <c r="B258" s="212" t="s">
        <v>1697</v>
      </c>
      <c r="C258" s="212" t="s">
        <v>1005</v>
      </c>
      <c r="D258" s="212" t="s">
        <v>1594</v>
      </c>
      <c r="F258" s="618"/>
      <c r="G258" s="618"/>
      <c r="H258" s="618"/>
      <c r="I258" s="617" t="s">
        <v>1885</v>
      </c>
      <c r="U258" s="617">
        <v>2000</v>
      </c>
      <c r="W258" s="617" t="s">
        <v>1895</v>
      </c>
      <c r="X258" s="617" t="s">
        <v>1895</v>
      </c>
      <c r="Y258" s="617" t="s">
        <v>1895</v>
      </c>
      <c r="Z258" s="617" t="s">
        <v>1895</v>
      </c>
      <c r="AA258" s="617" t="s">
        <v>1895</v>
      </c>
      <c r="AB258" s="617" t="s">
        <v>2847</v>
      </c>
    </row>
    <row r="259" spans="1:28" ht="15" customHeight="1" x14ac:dyDescent="0.3">
      <c r="A259" s="212">
        <v>523625</v>
      </c>
      <c r="B259" s="212" t="s">
        <v>1698</v>
      </c>
      <c r="C259" s="212" t="s">
        <v>88</v>
      </c>
      <c r="D259" s="212" t="s">
        <v>1656</v>
      </c>
      <c r="F259" s="619"/>
      <c r="G259" s="619"/>
      <c r="H259" s="619"/>
      <c r="I259" s="617" t="s">
        <v>1885</v>
      </c>
      <c r="U259" s="617">
        <v>2000</v>
      </c>
      <c r="W259" s="617" t="s">
        <v>1895</v>
      </c>
      <c r="X259" s="617" t="s">
        <v>1895</v>
      </c>
      <c r="Y259" s="617" t="s">
        <v>1895</v>
      </c>
      <c r="Z259" s="617" t="s">
        <v>1895</v>
      </c>
      <c r="AA259" s="617" t="s">
        <v>1895</v>
      </c>
      <c r="AB259" s="617" t="s">
        <v>2847</v>
      </c>
    </row>
    <row r="260" spans="1:28" ht="15" customHeight="1" x14ac:dyDescent="0.3">
      <c r="A260" s="212">
        <v>523636</v>
      </c>
      <c r="B260" s="212" t="s">
        <v>1701</v>
      </c>
      <c r="C260" s="212" t="s">
        <v>80</v>
      </c>
      <c r="D260" s="212" t="s">
        <v>2543</v>
      </c>
      <c r="F260" s="618"/>
      <c r="G260" s="618"/>
      <c r="H260" s="618"/>
      <c r="I260" s="617" t="s">
        <v>1885</v>
      </c>
      <c r="U260" s="617">
        <v>2000</v>
      </c>
      <c r="W260" s="617" t="s">
        <v>1895</v>
      </c>
      <c r="X260" s="617" t="s">
        <v>1895</v>
      </c>
      <c r="Y260" s="617" t="s">
        <v>1895</v>
      </c>
      <c r="Z260" s="617" t="s">
        <v>1895</v>
      </c>
      <c r="AA260" s="617" t="s">
        <v>1895</v>
      </c>
      <c r="AB260" s="617" t="s">
        <v>2847</v>
      </c>
    </row>
    <row r="261" spans="1:28" ht="15" customHeight="1" x14ac:dyDescent="0.3">
      <c r="A261" s="212">
        <v>523661</v>
      </c>
      <c r="B261" s="212" t="s">
        <v>1708</v>
      </c>
      <c r="C261" s="212" t="s">
        <v>88</v>
      </c>
      <c r="D261" s="212" t="s">
        <v>88</v>
      </c>
      <c r="F261" s="618"/>
      <c r="G261" s="618"/>
      <c r="H261" s="618"/>
      <c r="I261" s="617" t="s">
        <v>1885</v>
      </c>
      <c r="U261" s="617">
        <v>2000</v>
      </c>
      <c r="W261" s="617" t="s">
        <v>1895</v>
      </c>
      <c r="X261" s="617" t="s">
        <v>1895</v>
      </c>
      <c r="Y261" s="617" t="s">
        <v>1895</v>
      </c>
      <c r="Z261" s="617" t="s">
        <v>1895</v>
      </c>
      <c r="AA261" s="617" t="s">
        <v>1895</v>
      </c>
      <c r="AB261" s="617" t="s">
        <v>2847</v>
      </c>
    </row>
    <row r="262" spans="1:28" ht="15" customHeight="1" x14ac:dyDescent="0.3">
      <c r="A262" s="212">
        <v>523672</v>
      </c>
      <c r="B262" s="212" t="s">
        <v>1711</v>
      </c>
      <c r="C262" s="212" t="s">
        <v>78</v>
      </c>
      <c r="D262" s="212" t="s">
        <v>1712</v>
      </c>
      <c r="F262" s="618"/>
      <c r="G262" s="618"/>
      <c r="H262" s="618"/>
      <c r="I262" s="617" t="s">
        <v>1885</v>
      </c>
      <c r="U262" s="617">
        <v>2000</v>
      </c>
      <c r="W262" s="617" t="s">
        <v>1895</v>
      </c>
      <c r="X262" s="617" t="s">
        <v>1895</v>
      </c>
      <c r="Y262" s="617" t="s">
        <v>1895</v>
      </c>
      <c r="Z262" s="617" t="s">
        <v>1895</v>
      </c>
      <c r="AA262" s="617" t="s">
        <v>1895</v>
      </c>
      <c r="AB262" s="617" t="s">
        <v>2847</v>
      </c>
    </row>
    <row r="263" spans="1:28" ht="15" customHeight="1" x14ac:dyDescent="0.3">
      <c r="A263" s="212">
        <v>523679</v>
      </c>
      <c r="B263" s="212" t="s">
        <v>1714</v>
      </c>
      <c r="C263" s="212" t="s">
        <v>88</v>
      </c>
      <c r="D263" s="212" t="s">
        <v>1715</v>
      </c>
      <c r="F263" s="618"/>
      <c r="G263" s="618"/>
      <c r="H263" s="618"/>
      <c r="I263" s="617" t="s">
        <v>1885</v>
      </c>
      <c r="U263" s="617">
        <v>2000</v>
      </c>
      <c r="W263" s="617" t="s">
        <v>1895</v>
      </c>
      <c r="X263" s="617" t="s">
        <v>1895</v>
      </c>
      <c r="Y263" s="617" t="s">
        <v>1895</v>
      </c>
      <c r="Z263" s="617" t="s">
        <v>1895</v>
      </c>
      <c r="AA263" s="617" t="s">
        <v>1895</v>
      </c>
      <c r="AB263" s="617" t="s">
        <v>2847</v>
      </c>
    </row>
    <row r="264" spans="1:28" ht="15" customHeight="1" x14ac:dyDescent="0.3">
      <c r="A264" s="212">
        <v>523680</v>
      </c>
      <c r="B264" s="212" t="s">
        <v>1716</v>
      </c>
      <c r="C264" s="212" t="s">
        <v>98</v>
      </c>
      <c r="D264" s="212" t="s">
        <v>1717</v>
      </c>
      <c r="F264" s="619"/>
      <c r="G264" s="619"/>
      <c r="H264" s="619"/>
      <c r="I264" s="617" t="s">
        <v>1885</v>
      </c>
      <c r="U264" s="617">
        <v>2000</v>
      </c>
      <c r="W264" s="617" t="s">
        <v>1895</v>
      </c>
      <c r="X264" s="617" t="s">
        <v>1895</v>
      </c>
      <c r="Y264" s="617" t="s">
        <v>1895</v>
      </c>
      <c r="Z264" s="617" t="s">
        <v>1895</v>
      </c>
      <c r="AA264" s="617" t="s">
        <v>1895</v>
      </c>
      <c r="AB264" s="617" t="s">
        <v>2847</v>
      </c>
    </row>
    <row r="265" spans="1:28" ht="15" customHeight="1" x14ac:dyDescent="0.3">
      <c r="A265" s="212">
        <v>523681</v>
      </c>
      <c r="B265" s="212" t="s">
        <v>1718</v>
      </c>
      <c r="C265" s="212" t="s">
        <v>1719</v>
      </c>
      <c r="D265" s="212" t="s">
        <v>437</v>
      </c>
      <c r="F265" s="618"/>
      <c r="G265" s="618"/>
      <c r="H265" s="618"/>
      <c r="I265" s="617" t="s">
        <v>1885</v>
      </c>
      <c r="U265" s="617">
        <v>2000</v>
      </c>
      <c r="W265" s="617" t="s">
        <v>1895</v>
      </c>
      <c r="X265" s="617" t="s">
        <v>1895</v>
      </c>
      <c r="Y265" s="617" t="s">
        <v>1895</v>
      </c>
      <c r="Z265" s="617" t="s">
        <v>1895</v>
      </c>
      <c r="AA265" s="617" t="s">
        <v>1895</v>
      </c>
      <c r="AB265" s="617" t="s">
        <v>2847</v>
      </c>
    </row>
    <row r="266" spans="1:28" ht="15" customHeight="1" x14ac:dyDescent="0.3">
      <c r="A266" s="212">
        <v>523682</v>
      </c>
      <c r="B266" s="212" t="s">
        <v>1720</v>
      </c>
      <c r="C266" s="212" t="s">
        <v>315</v>
      </c>
      <c r="D266" s="212" t="s">
        <v>1721</v>
      </c>
      <c r="F266" s="619"/>
      <c r="G266" s="619"/>
      <c r="H266" s="619"/>
      <c r="I266" s="617" t="s">
        <v>1885</v>
      </c>
      <c r="U266" s="617">
        <v>2000</v>
      </c>
      <c r="W266" s="617" t="s">
        <v>1895</v>
      </c>
      <c r="X266" s="617" t="s">
        <v>1895</v>
      </c>
      <c r="Y266" s="617" t="s">
        <v>1895</v>
      </c>
      <c r="Z266" s="617" t="s">
        <v>1895</v>
      </c>
      <c r="AA266" s="617" t="s">
        <v>1895</v>
      </c>
      <c r="AB266" s="617" t="s">
        <v>2847</v>
      </c>
    </row>
    <row r="267" spans="1:28" ht="15" customHeight="1" x14ac:dyDescent="0.3">
      <c r="A267" s="212">
        <v>523683</v>
      </c>
      <c r="B267" s="212" t="s">
        <v>1722</v>
      </c>
      <c r="C267" s="212" t="s">
        <v>1376</v>
      </c>
      <c r="D267" s="212" t="s">
        <v>1554</v>
      </c>
      <c r="F267" s="618"/>
      <c r="G267" s="618"/>
      <c r="H267" s="618"/>
      <c r="I267" s="617" t="s">
        <v>1885</v>
      </c>
      <c r="U267" s="617">
        <v>2000</v>
      </c>
      <c r="W267" s="617" t="s">
        <v>1895</v>
      </c>
      <c r="X267" s="617" t="s">
        <v>1895</v>
      </c>
      <c r="Y267" s="617" t="s">
        <v>1895</v>
      </c>
      <c r="Z267" s="617" t="s">
        <v>1895</v>
      </c>
      <c r="AA267" s="617" t="s">
        <v>1895</v>
      </c>
      <c r="AB267" s="617" t="s">
        <v>2847</v>
      </c>
    </row>
    <row r="268" spans="1:28" ht="15" customHeight="1" x14ac:dyDescent="0.3">
      <c r="A268" s="212">
        <v>523728</v>
      </c>
      <c r="B268" s="212" t="s">
        <v>1730</v>
      </c>
      <c r="C268" s="212" t="s">
        <v>95</v>
      </c>
      <c r="D268" s="212" t="s">
        <v>1731</v>
      </c>
      <c r="F268" s="619"/>
      <c r="G268" s="619"/>
      <c r="H268" s="619"/>
      <c r="I268" s="617" t="s">
        <v>1885</v>
      </c>
      <c r="U268" s="617">
        <v>2000</v>
      </c>
      <c r="W268" s="617" t="s">
        <v>1895</v>
      </c>
      <c r="X268" s="617" t="s">
        <v>1895</v>
      </c>
      <c r="Y268" s="617" t="s">
        <v>1895</v>
      </c>
      <c r="Z268" s="617" t="s">
        <v>1895</v>
      </c>
      <c r="AA268" s="617" t="s">
        <v>1895</v>
      </c>
      <c r="AB268" s="617" t="s">
        <v>2847</v>
      </c>
    </row>
    <row r="269" spans="1:28" ht="15" customHeight="1" x14ac:dyDescent="0.3">
      <c r="A269" s="212">
        <v>523739</v>
      </c>
      <c r="B269" s="212" t="s">
        <v>1733</v>
      </c>
      <c r="C269" s="212" t="s">
        <v>102</v>
      </c>
      <c r="D269" s="212" t="s">
        <v>1734</v>
      </c>
      <c r="F269" s="618"/>
      <c r="G269" s="618"/>
      <c r="H269" s="618"/>
      <c r="I269" s="617" t="s">
        <v>1885</v>
      </c>
      <c r="U269" s="617">
        <v>2000</v>
      </c>
      <c r="W269" s="617" t="s">
        <v>1895</v>
      </c>
      <c r="X269" s="617" t="s">
        <v>1895</v>
      </c>
      <c r="Y269" s="617" t="s">
        <v>1895</v>
      </c>
      <c r="Z269" s="617" t="s">
        <v>1895</v>
      </c>
      <c r="AA269" s="617" t="s">
        <v>1895</v>
      </c>
      <c r="AB269" s="617" t="s">
        <v>2847</v>
      </c>
    </row>
    <row r="270" spans="1:28" ht="15" customHeight="1" x14ac:dyDescent="0.3">
      <c r="A270" s="212">
        <v>523751</v>
      </c>
      <c r="B270" s="212" t="s">
        <v>1736</v>
      </c>
      <c r="C270" s="212" t="s">
        <v>700</v>
      </c>
      <c r="D270" s="212" t="s">
        <v>1554</v>
      </c>
      <c r="F270" s="618"/>
      <c r="G270" s="618"/>
      <c r="H270" s="618"/>
      <c r="I270" s="617" t="s">
        <v>1885</v>
      </c>
      <c r="U270" s="617">
        <v>2000</v>
      </c>
      <c r="W270" s="617" t="s">
        <v>1895</v>
      </c>
      <c r="X270" s="617" t="s">
        <v>1895</v>
      </c>
      <c r="Y270" s="617" t="s">
        <v>1895</v>
      </c>
      <c r="Z270" s="617" t="s">
        <v>1895</v>
      </c>
      <c r="AA270" s="617" t="s">
        <v>1895</v>
      </c>
      <c r="AB270" s="617" t="s">
        <v>2847</v>
      </c>
    </row>
    <row r="271" spans="1:28" ht="15" customHeight="1" x14ac:dyDescent="0.3">
      <c r="A271" s="212">
        <v>523758</v>
      </c>
      <c r="B271" s="212" t="s">
        <v>1737</v>
      </c>
      <c r="C271" s="212" t="s">
        <v>70</v>
      </c>
      <c r="D271" s="212" t="s">
        <v>1854</v>
      </c>
      <c r="F271" s="618"/>
      <c r="G271" s="618"/>
      <c r="H271" s="618"/>
      <c r="I271" s="617" t="s">
        <v>1885</v>
      </c>
      <c r="U271" s="617">
        <v>2000</v>
      </c>
      <c r="W271" s="617" t="s">
        <v>1895</v>
      </c>
      <c r="X271" s="617" t="s">
        <v>1895</v>
      </c>
      <c r="Y271" s="617" t="s">
        <v>1895</v>
      </c>
      <c r="Z271" s="617" t="s">
        <v>1895</v>
      </c>
      <c r="AA271" s="617" t="s">
        <v>1895</v>
      </c>
      <c r="AB271" s="617" t="s">
        <v>2847</v>
      </c>
    </row>
    <row r="272" spans="1:28" ht="15" customHeight="1" x14ac:dyDescent="0.3">
      <c r="A272" s="212">
        <v>523762</v>
      </c>
      <c r="B272" s="212" t="s">
        <v>1738</v>
      </c>
      <c r="C272" s="212" t="s">
        <v>648</v>
      </c>
      <c r="D272" s="212" t="s">
        <v>428</v>
      </c>
      <c r="F272" s="618"/>
      <c r="G272" s="618"/>
      <c r="H272" s="618"/>
      <c r="I272" s="617" t="s">
        <v>1885</v>
      </c>
      <c r="U272" s="617">
        <v>2000</v>
      </c>
      <c r="W272" s="617" t="s">
        <v>1895</v>
      </c>
      <c r="X272" s="617" t="s">
        <v>1895</v>
      </c>
      <c r="Y272" s="617" t="s">
        <v>1895</v>
      </c>
      <c r="Z272" s="617" t="s">
        <v>1895</v>
      </c>
      <c r="AA272" s="617" t="s">
        <v>1895</v>
      </c>
      <c r="AB272" s="617" t="s">
        <v>2847</v>
      </c>
    </row>
    <row r="273" spans="1:28" ht="15" customHeight="1" x14ac:dyDescent="0.3">
      <c r="A273" s="212">
        <v>523772</v>
      </c>
      <c r="B273" s="212" t="s">
        <v>1739</v>
      </c>
      <c r="C273" s="212" t="s">
        <v>400</v>
      </c>
      <c r="D273" s="212" t="s">
        <v>1717</v>
      </c>
      <c r="F273" s="618"/>
      <c r="G273" s="618"/>
      <c r="H273" s="618"/>
      <c r="I273" s="617" t="s">
        <v>1885</v>
      </c>
      <c r="U273" s="617">
        <v>2000</v>
      </c>
      <c r="W273" s="617" t="s">
        <v>1895</v>
      </c>
      <c r="X273" s="617" t="s">
        <v>1895</v>
      </c>
      <c r="Y273" s="617" t="s">
        <v>1895</v>
      </c>
      <c r="Z273" s="617" t="s">
        <v>1895</v>
      </c>
      <c r="AA273" s="617" t="s">
        <v>1895</v>
      </c>
      <c r="AB273" s="617" t="s">
        <v>2847</v>
      </c>
    </row>
    <row r="274" spans="1:28" ht="15" customHeight="1" x14ac:dyDescent="0.3">
      <c r="A274" s="212">
        <v>523775</v>
      </c>
      <c r="B274" s="212" t="s">
        <v>1740</v>
      </c>
      <c r="C274" s="212" t="s">
        <v>70</v>
      </c>
      <c r="D274" s="212" t="s">
        <v>1670</v>
      </c>
      <c r="F274" s="619"/>
      <c r="G274" s="619"/>
      <c r="H274" s="619"/>
      <c r="I274" s="617" t="s">
        <v>1885</v>
      </c>
      <c r="U274" s="617">
        <v>2000</v>
      </c>
      <c r="W274" s="617" t="s">
        <v>1895</v>
      </c>
      <c r="X274" s="617" t="s">
        <v>1895</v>
      </c>
      <c r="Y274" s="617" t="s">
        <v>1895</v>
      </c>
      <c r="Z274" s="617" t="s">
        <v>1895</v>
      </c>
      <c r="AA274" s="617" t="s">
        <v>1895</v>
      </c>
      <c r="AB274" s="617" t="s">
        <v>2847</v>
      </c>
    </row>
    <row r="275" spans="1:28" ht="15" customHeight="1" x14ac:dyDescent="0.3">
      <c r="A275" s="212">
        <v>523821</v>
      </c>
      <c r="B275" s="212" t="s">
        <v>1745</v>
      </c>
      <c r="C275" s="212" t="s">
        <v>70</v>
      </c>
      <c r="D275" s="212" t="s">
        <v>2208</v>
      </c>
      <c r="F275" s="619"/>
      <c r="G275" s="619"/>
      <c r="H275" s="619"/>
      <c r="I275" s="617" t="s">
        <v>1885</v>
      </c>
      <c r="U275" s="617">
        <v>2000</v>
      </c>
      <c r="W275" s="617" t="s">
        <v>1895</v>
      </c>
      <c r="X275" s="617" t="s">
        <v>1895</v>
      </c>
      <c r="Y275" s="617" t="s">
        <v>1895</v>
      </c>
      <c r="Z275" s="617" t="s">
        <v>1895</v>
      </c>
      <c r="AA275" s="617" t="s">
        <v>1895</v>
      </c>
      <c r="AB275" s="617" t="s">
        <v>2847</v>
      </c>
    </row>
    <row r="276" spans="1:28" ht="15" customHeight="1" x14ac:dyDescent="0.3">
      <c r="A276" s="212">
        <v>523839</v>
      </c>
      <c r="B276" s="212" t="s">
        <v>1747</v>
      </c>
      <c r="C276" s="212" t="s">
        <v>274</v>
      </c>
      <c r="D276" s="212" t="s">
        <v>441</v>
      </c>
      <c r="F276" s="619"/>
      <c r="G276" s="619"/>
      <c r="H276" s="619"/>
      <c r="I276" s="617" t="s">
        <v>1885</v>
      </c>
      <c r="U276" s="617">
        <v>2000</v>
      </c>
      <c r="W276" s="617" t="s">
        <v>1895</v>
      </c>
      <c r="X276" s="617" t="s">
        <v>1895</v>
      </c>
      <c r="Y276" s="617" t="s">
        <v>1895</v>
      </c>
      <c r="Z276" s="617" t="s">
        <v>1895</v>
      </c>
      <c r="AA276" s="617" t="s">
        <v>1895</v>
      </c>
      <c r="AB276" s="617" t="s">
        <v>2847</v>
      </c>
    </row>
    <row r="277" spans="1:28" ht="15" customHeight="1" x14ac:dyDescent="0.3">
      <c r="A277" s="212">
        <v>523841</v>
      </c>
      <c r="B277" s="212" t="s">
        <v>1748</v>
      </c>
      <c r="C277" s="212" t="s">
        <v>394</v>
      </c>
      <c r="D277" s="212" t="s">
        <v>1749</v>
      </c>
      <c r="F277" s="618"/>
      <c r="G277" s="618"/>
      <c r="H277" s="618"/>
      <c r="I277" s="617" t="s">
        <v>1885</v>
      </c>
      <c r="U277" s="617">
        <v>2000</v>
      </c>
      <c r="W277" s="617" t="s">
        <v>1895</v>
      </c>
      <c r="X277" s="617" t="s">
        <v>1895</v>
      </c>
      <c r="Y277" s="617" t="s">
        <v>1895</v>
      </c>
      <c r="Z277" s="617" t="s">
        <v>1895</v>
      </c>
      <c r="AA277" s="617" t="s">
        <v>1895</v>
      </c>
      <c r="AB277" s="617" t="s">
        <v>2847</v>
      </c>
    </row>
    <row r="278" spans="1:28" ht="15" customHeight="1" x14ac:dyDescent="0.3">
      <c r="A278" s="212">
        <v>523844</v>
      </c>
      <c r="B278" s="212" t="s">
        <v>1750</v>
      </c>
      <c r="C278" s="212" t="s">
        <v>88</v>
      </c>
      <c r="D278" s="212" t="s">
        <v>1751</v>
      </c>
      <c r="F278" s="618"/>
      <c r="G278" s="618"/>
      <c r="H278" s="618"/>
      <c r="I278" s="617" t="s">
        <v>1885</v>
      </c>
      <c r="U278" s="617">
        <v>2000</v>
      </c>
      <c r="W278" s="617" t="s">
        <v>1895</v>
      </c>
      <c r="X278" s="617" t="s">
        <v>1895</v>
      </c>
      <c r="Y278" s="617" t="s">
        <v>1895</v>
      </c>
      <c r="Z278" s="617" t="s">
        <v>1895</v>
      </c>
      <c r="AA278" s="617" t="s">
        <v>1895</v>
      </c>
      <c r="AB278" s="617" t="s">
        <v>2847</v>
      </c>
    </row>
    <row r="279" spans="1:28" ht="15" customHeight="1" x14ac:dyDescent="0.3">
      <c r="A279" s="212">
        <v>523847</v>
      </c>
      <c r="B279" s="212" t="s">
        <v>1752</v>
      </c>
      <c r="C279" s="212" t="s">
        <v>1753</v>
      </c>
      <c r="D279" s="212" t="s">
        <v>1540</v>
      </c>
      <c r="F279" s="618"/>
      <c r="G279" s="618"/>
      <c r="H279" s="618"/>
      <c r="I279" s="617" t="s">
        <v>1885</v>
      </c>
      <c r="U279" s="617">
        <v>2000</v>
      </c>
      <c r="W279" s="617" t="s">
        <v>1895</v>
      </c>
      <c r="X279" s="617" t="s">
        <v>1895</v>
      </c>
      <c r="Y279" s="617" t="s">
        <v>1895</v>
      </c>
      <c r="Z279" s="617" t="s">
        <v>1895</v>
      </c>
      <c r="AA279" s="617" t="s">
        <v>1895</v>
      </c>
      <c r="AB279" s="617" t="s">
        <v>2847</v>
      </c>
    </row>
    <row r="280" spans="1:28" ht="15" customHeight="1" x14ac:dyDescent="0.3">
      <c r="A280" s="212">
        <v>523859</v>
      </c>
      <c r="B280" s="212" t="s">
        <v>1754</v>
      </c>
      <c r="C280" s="212" t="s">
        <v>370</v>
      </c>
      <c r="D280" s="212" t="s">
        <v>437</v>
      </c>
      <c r="F280" s="619"/>
      <c r="G280" s="619"/>
      <c r="H280" s="619"/>
      <c r="I280" s="617" t="s">
        <v>1885</v>
      </c>
      <c r="U280" s="617">
        <v>2000</v>
      </c>
      <c r="W280" s="617" t="s">
        <v>1895</v>
      </c>
      <c r="X280" s="617" t="s">
        <v>1895</v>
      </c>
      <c r="Y280" s="617" t="s">
        <v>1895</v>
      </c>
      <c r="Z280" s="617" t="s">
        <v>1895</v>
      </c>
      <c r="AA280" s="617" t="s">
        <v>1895</v>
      </c>
      <c r="AB280" s="617" t="s">
        <v>2847</v>
      </c>
    </row>
    <row r="281" spans="1:28" ht="15" customHeight="1" x14ac:dyDescent="0.3">
      <c r="A281" s="212">
        <v>523862</v>
      </c>
      <c r="B281" s="212" t="s">
        <v>1755</v>
      </c>
      <c r="C281" s="212" t="s">
        <v>70</v>
      </c>
      <c r="D281" s="212" t="s">
        <v>1682</v>
      </c>
      <c r="F281" s="618"/>
      <c r="G281" s="618"/>
      <c r="H281" s="618"/>
      <c r="I281" s="617" t="s">
        <v>1885</v>
      </c>
      <c r="U281" s="617">
        <v>2000</v>
      </c>
      <c r="W281" s="617" t="s">
        <v>1895</v>
      </c>
      <c r="X281" s="617" t="s">
        <v>1895</v>
      </c>
      <c r="Y281" s="617" t="s">
        <v>1895</v>
      </c>
      <c r="Z281" s="617" t="s">
        <v>1895</v>
      </c>
      <c r="AA281" s="617" t="s">
        <v>1895</v>
      </c>
      <c r="AB281" s="617" t="s">
        <v>2847</v>
      </c>
    </row>
    <row r="282" spans="1:28" ht="15" customHeight="1" x14ac:dyDescent="0.3">
      <c r="A282" s="212">
        <v>523867</v>
      </c>
      <c r="B282" s="212" t="s">
        <v>1756</v>
      </c>
      <c r="C282" s="212" t="s">
        <v>106</v>
      </c>
      <c r="D282" s="212" t="s">
        <v>2547</v>
      </c>
      <c r="F282" s="619"/>
      <c r="G282" s="619"/>
      <c r="H282" s="619"/>
      <c r="I282" s="617" t="s">
        <v>1885</v>
      </c>
      <c r="U282" s="617">
        <v>2000</v>
      </c>
      <c r="W282" s="617" t="s">
        <v>1895</v>
      </c>
      <c r="X282" s="617" t="s">
        <v>1895</v>
      </c>
      <c r="Y282" s="617" t="s">
        <v>1895</v>
      </c>
      <c r="Z282" s="617" t="s">
        <v>1895</v>
      </c>
      <c r="AA282" s="617" t="s">
        <v>1895</v>
      </c>
      <c r="AB282" s="617" t="s">
        <v>2847</v>
      </c>
    </row>
    <row r="283" spans="1:28" ht="15" customHeight="1" x14ac:dyDescent="0.3">
      <c r="A283" s="212">
        <v>523877</v>
      </c>
      <c r="B283" s="212" t="s">
        <v>1758</v>
      </c>
      <c r="C283" s="212" t="s">
        <v>1365</v>
      </c>
      <c r="D283" s="212" t="s">
        <v>1695</v>
      </c>
      <c r="F283" s="619"/>
      <c r="G283" s="619"/>
      <c r="H283" s="619"/>
      <c r="I283" s="617" t="s">
        <v>1885</v>
      </c>
      <c r="U283" s="617">
        <v>2000</v>
      </c>
      <c r="W283" s="617" t="s">
        <v>1895</v>
      </c>
      <c r="X283" s="617" t="s">
        <v>1895</v>
      </c>
      <c r="Y283" s="617" t="s">
        <v>1895</v>
      </c>
      <c r="Z283" s="617" t="s">
        <v>1895</v>
      </c>
      <c r="AA283" s="617" t="s">
        <v>1895</v>
      </c>
      <c r="AB283" s="617" t="s">
        <v>2847</v>
      </c>
    </row>
    <row r="284" spans="1:28" ht="15" customHeight="1" x14ac:dyDescent="0.3">
      <c r="A284" s="212">
        <v>523887</v>
      </c>
      <c r="B284" s="212" t="s">
        <v>1759</v>
      </c>
      <c r="C284" s="212" t="s">
        <v>1760</v>
      </c>
      <c r="D284" s="212" t="s">
        <v>1761</v>
      </c>
      <c r="F284" s="618"/>
      <c r="G284" s="618"/>
      <c r="H284" s="618"/>
      <c r="I284" s="617" t="s">
        <v>1885</v>
      </c>
      <c r="U284" s="617">
        <v>2000</v>
      </c>
      <c r="W284" s="617" t="s">
        <v>1895</v>
      </c>
      <c r="X284" s="617" t="s">
        <v>1895</v>
      </c>
      <c r="Y284" s="617" t="s">
        <v>1895</v>
      </c>
      <c r="Z284" s="617" t="s">
        <v>1895</v>
      </c>
      <c r="AA284" s="617" t="s">
        <v>1895</v>
      </c>
      <c r="AB284" s="617" t="s">
        <v>2847</v>
      </c>
    </row>
    <row r="285" spans="1:28" ht="15" customHeight="1" x14ac:dyDescent="0.3">
      <c r="A285" s="212">
        <v>523892</v>
      </c>
      <c r="B285" s="212" t="s">
        <v>1762</v>
      </c>
      <c r="C285" s="212" t="s">
        <v>414</v>
      </c>
      <c r="D285" s="212" t="s">
        <v>1763</v>
      </c>
      <c r="F285" s="618"/>
      <c r="G285" s="618"/>
      <c r="H285" s="618"/>
      <c r="I285" s="617" t="s">
        <v>1885</v>
      </c>
      <c r="U285" s="617">
        <v>2000</v>
      </c>
      <c r="W285" s="617" t="s">
        <v>1895</v>
      </c>
      <c r="X285" s="617" t="s">
        <v>1895</v>
      </c>
      <c r="Y285" s="617" t="s">
        <v>1895</v>
      </c>
      <c r="Z285" s="617" t="s">
        <v>1895</v>
      </c>
      <c r="AA285" s="617" t="s">
        <v>1895</v>
      </c>
      <c r="AB285" s="617" t="s">
        <v>2847</v>
      </c>
    </row>
    <row r="286" spans="1:28" ht="15" customHeight="1" x14ac:dyDescent="0.3">
      <c r="A286" s="212">
        <v>523896</v>
      </c>
      <c r="B286" s="212" t="s">
        <v>1764</v>
      </c>
      <c r="C286" s="212" t="s">
        <v>88</v>
      </c>
      <c r="D286" s="212" t="s">
        <v>1732</v>
      </c>
      <c r="F286" s="618"/>
      <c r="G286" s="618"/>
      <c r="H286" s="618"/>
      <c r="I286" s="617" t="s">
        <v>1885</v>
      </c>
      <c r="U286" s="617">
        <v>2000</v>
      </c>
      <c r="W286" s="617" t="s">
        <v>1895</v>
      </c>
      <c r="X286" s="617" t="s">
        <v>1895</v>
      </c>
      <c r="Y286" s="617" t="s">
        <v>1895</v>
      </c>
      <c r="Z286" s="617" t="s">
        <v>1895</v>
      </c>
      <c r="AA286" s="617" t="s">
        <v>1895</v>
      </c>
      <c r="AB286" s="617" t="s">
        <v>2847</v>
      </c>
    </row>
    <row r="287" spans="1:28" ht="15" customHeight="1" x14ac:dyDescent="0.3">
      <c r="A287" s="212">
        <v>523897</v>
      </c>
      <c r="B287" s="212" t="s">
        <v>1765</v>
      </c>
      <c r="C287" s="212" t="s">
        <v>982</v>
      </c>
      <c r="D287" s="212" t="s">
        <v>440</v>
      </c>
      <c r="F287" s="619"/>
      <c r="G287" s="619"/>
      <c r="H287" s="619"/>
      <c r="I287" s="617" t="s">
        <v>1885</v>
      </c>
      <c r="U287" s="617">
        <v>2000</v>
      </c>
      <c r="W287" s="617" t="s">
        <v>1895</v>
      </c>
      <c r="X287" s="617" t="s">
        <v>1895</v>
      </c>
      <c r="Y287" s="617" t="s">
        <v>1895</v>
      </c>
      <c r="Z287" s="617" t="s">
        <v>1895</v>
      </c>
      <c r="AA287" s="617" t="s">
        <v>1895</v>
      </c>
      <c r="AB287" s="617" t="s">
        <v>2847</v>
      </c>
    </row>
    <row r="288" spans="1:28" ht="15" customHeight="1" x14ac:dyDescent="0.3">
      <c r="A288" s="212">
        <v>523912</v>
      </c>
      <c r="B288" s="212" t="s">
        <v>1767</v>
      </c>
      <c r="C288" s="212" t="s">
        <v>81</v>
      </c>
      <c r="D288" s="212" t="s">
        <v>1768</v>
      </c>
      <c r="F288" s="618"/>
      <c r="G288" s="618"/>
      <c r="H288" s="618"/>
      <c r="I288" s="617" t="s">
        <v>1885</v>
      </c>
      <c r="U288" s="617">
        <v>2000</v>
      </c>
      <c r="W288" s="617" t="s">
        <v>1895</v>
      </c>
      <c r="X288" s="617" t="s">
        <v>1895</v>
      </c>
      <c r="Y288" s="617" t="s">
        <v>1895</v>
      </c>
      <c r="Z288" s="617" t="s">
        <v>1895</v>
      </c>
      <c r="AA288" s="617" t="s">
        <v>1895</v>
      </c>
      <c r="AB288" s="617" t="s">
        <v>2847</v>
      </c>
    </row>
    <row r="289" spans="1:28" ht="15" customHeight="1" x14ac:dyDescent="0.3">
      <c r="A289" s="212">
        <v>523926</v>
      </c>
      <c r="B289" s="212" t="s">
        <v>1772</v>
      </c>
      <c r="C289" s="212" t="s">
        <v>567</v>
      </c>
      <c r="D289" s="212" t="s">
        <v>1550</v>
      </c>
      <c r="F289" s="618"/>
      <c r="G289" s="618"/>
      <c r="H289" s="618"/>
      <c r="I289" s="617" t="s">
        <v>1885</v>
      </c>
      <c r="U289" s="617">
        <v>2000</v>
      </c>
      <c r="W289" s="617" t="s">
        <v>1895</v>
      </c>
      <c r="X289" s="617" t="s">
        <v>1895</v>
      </c>
      <c r="Y289" s="617" t="s">
        <v>1895</v>
      </c>
      <c r="Z289" s="617" t="s">
        <v>1895</v>
      </c>
      <c r="AA289" s="617" t="s">
        <v>1895</v>
      </c>
      <c r="AB289" s="617" t="s">
        <v>2847</v>
      </c>
    </row>
    <row r="290" spans="1:28" ht="15" customHeight="1" x14ac:dyDescent="0.3">
      <c r="A290" s="212">
        <v>523927</v>
      </c>
      <c r="B290" s="212" t="s">
        <v>1773</v>
      </c>
      <c r="C290" s="212" t="s">
        <v>66</v>
      </c>
      <c r="D290" s="212" t="s">
        <v>1774</v>
      </c>
      <c r="F290" s="618"/>
      <c r="G290" s="618"/>
      <c r="H290" s="618"/>
      <c r="I290" s="617" t="s">
        <v>1885</v>
      </c>
      <c r="U290" s="617">
        <v>2000</v>
      </c>
      <c r="W290" s="617" t="s">
        <v>1895</v>
      </c>
      <c r="X290" s="617" t="s">
        <v>1895</v>
      </c>
      <c r="Y290" s="617" t="s">
        <v>1895</v>
      </c>
      <c r="Z290" s="617" t="s">
        <v>1895</v>
      </c>
      <c r="AA290" s="617" t="s">
        <v>1895</v>
      </c>
      <c r="AB290" s="617" t="s">
        <v>2847</v>
      </c>
    </row>
    <row r="291" spans="1:28" ht="15" customHeight="1" x14ac:dyDescent="0.3">
      <c r="A291" s="212">
        <v>523942</v>
      </c>
      <c r="B291" s="212" t="s">
        <v>1777</v>
      </c>
      <c r="C291" s="212" t="s">
        <v>397</v>
      </c>
      <c r="D291" s="212" t="s">
        <v>2309</v>
      </c>
      <c r="F291" s="618"/>
      <c r="G291" s="618"/>
      <c r="H291" s="618"/>
      <c r="I291" s="617" t="s">
        <v>1885</v>
      </c>
      <c r="U291" s="617">
        <v>2000</v>
      </c>
      <c r="W291" s="617" t="s">
        <v>1895</v>
      </c>
      <c r="X291" s="617" t="s">
        <v>1895</v>
      </c>
      <c r="Y291" s="617" t="s">
        <v>1895</v>
      </c>
      <c r="Z291" s="617" t="s">
        <v>1895</v>
      </c>
      <c r="AA291" s="617" t="s">
        <v>1895</v>
      </c>
      <c r="AB291" s="617" t="s">
        <v>2847</v>
      </c>
    </row>
    <row r="292" spans="1:28" ht="15" customHeight="1" x14ac:dyDescent="0.3">
      <c r="A292" s="212">
        <v>523946</v>
      </c>
      <c r="B292" s="212" t="s">
        <v>1778</v>
      </c>
      <c r="C292" s="212" t="s">
        <v>962</v>
      </c>
      <c r="D292" s="212" t="s">
        <v>1779</v>
      </c>
      <c r="F292" s="618"/>
      <c r="G292" s="618"/>
      <c r="H292" s="618"/>
      <c r="I292" s="617" t="s">
        <v>1885</v>
      </c>
      <c r="U292" s="617">
        <v>2000</v>
      </c>
      <c r="W292" s="617" t="s">
        <v>1895</v>
      </c>
      <c r="X292" s="617" t="s">
        <v>1895</v>
      </c>
      <c r="Y292" s="617" t="s">
        <v>1895</v>
      </c>
      <c r="Z292" s="617" t="s">
        <v>1895</v>
      </c>
      <c r="AA292" s="617" t="s">
        <v>1895</v>
      </c>
      <c r="AB292" s="617" t="s">
        <v>2847</v>
      </c>
    </row>
    <row r="293" spans="1:28" ht="15" customHeight="1" x14ac:dyDescent="0.3">
      <c r="A293" s="212">
        <v>523947</v>
      </c>
      <c r="B293" s="212" t="s">
        <v>1780</v>
      </c>
      <c r="C293" s="212" t="s">
        <v>86</v>
      </c>
      <c r="D293" s="212" t="s">
        <v>1726</v>
      </c>
      <c r="F293" s="618"/>
      <c r="G293" s="618"/>
      <c r="H293" s="618"/>
      <c r="I293" s="617" t="s">
        <v>1885</v>
      </c>
      <c r="U293" s="617">
        <v>2000</v>
      </c>
      <c r="W293" s="617" t="s">
        <v>1895</v>
      </c>
      <c r="X293" s="617" t="s">
        <v>1895</v>
      </c>
      <c r="Y293" s="617" t="s">
        <v>1895</v>
      </c>
      <c r="Z293" s="617" t="s">
        <v>1895</v>
      </c>
      <c r="AA293" s="617" t="s">
        <v>1895</v>
      </c>
      <c r="AB293" s="617" t="s">
        <v>2847</v>
      </c>
    </row>
    <row r="294" spans="1:28" ht="15" customHeight="1" x14ac:dyDescent="0.3">
      <c r="A294" s="212">
        <v>523948</v>
      </c>
      <c r="B294" s="212" t="s">
        <v>1781</v>
      </c>
      <c r="C294" s="212" t="s">
        <v>70</v>
      </c>
      <c r="D294" s="212" t="s">
        <v>440</v>
      </c>
      <c r="F294" s="619"/>
      <c r="G294" s="619"/>
      <c r="H294" s="619"/>
      <c r="I294" s="617" t="s">
        <v>1885</v>
      </c>
      <c r="U294" s="617">
        <v>2000</v>
      </c>
      <c r="W294" s="617" t="s">
        <v>1895</v>
      </c>
      <c r="X294" s="617" t="s">
        <v>1895</v>
      </c>
      <c r="Y294" s="617" t="s">
        <v>1895</v>
      </c>
      <c r="Z294" s="617" t="s">
        <v>1895</v>
      </c>
      <c r="AA294" s="617" t="s">
        <v>1895</v>
      </c>
      <c r="AB294" s="617" t="s">
        <v>2847</v>
      </c>
    </row>
    <row r="295" spans="1:28" ht="15" customHeight="1" x14ac:dyDescent="0.3">
      <c r="A295" s="212">
        <v>523949</v>
      </c>
      <c r="B295" s="212" t="s">
        <v>1782</v>
      </c>
      <c r="C295" s="212" t="s">
        <v>98</v>
      </c>
      <c r="D295" s="212" t="s">
        <v>1596</v>
      </c>
      <c r="F295" s="618"/>
      <c r="G295" s="618"/>
      <c r="H295" s="618"/>
      <c r="I295" s="617" t="s">
        <v>1885</v>
      </c>
      <c r="U295" s="617">
        <v>2000</v>
      </c>
      <c r="W295" s="617" t="s">
        <v>1895</v>
      </c>
      <c r="X295" s="617" t="s">
        <v>1895</v>
      </c>
      <c r="Y295" s="617" t="s">
        <v>1895</v>
      </c>
      <c r="Z295" s="617" t="s">
        <v>1895</v>
      </c>
      <c r="AA295" s="617" t="s">
        <v>1895</v>
      </c>
      <c r="AB295" s="617" t="s">
        <v>2847</v>
      </c>
    </row>
    <row r="296" spans="1:28" ht="15" customHeight="1" x14ac:dyDescent="0.3">
      <c r="A296" s="212">
        <v>523959</v>
      </c>
      <c r="B296" s="212" t="s">
        <v>1784</v>
      </c>
      <c r="C296" s="212" t="s">
        <v>100</v>
      </c>
      <c r="D296" s="212" t="s">
        <v>1594</v>
      </c>
      <c r="F296" s="619"/>
      <c r="G296" s="619"/>
      <c r="H296" s="619"/>
      <c r="I296" s="617" t="s">
        <v>1885</v>
      </c>
      <c r="U296" s="617">
        <v>2000</v>
      </c>
      <c r="W296" s="617" t="s">
        <v>1895</v>
      </c>
      <c r="X296" s="617" t="s">
        <v>1895</v>
      </c>
      <c r="Y296" s="617" t="s">
        <v>1895</v>
      </c>
      <c r="Z296" s="617" t="s">
        <v>1895</v>
      </c>
      <c r="AA296" s="617" t="s">
        <v>1895</v>
      </c>
      <c r="AB296" s="617" t="s">
        <v>2847</v>
      </c>
    </row>
    <row r="297" spans="1:28" ht="15" customHeight="1" x14ac:dyDescent="0.3">
      <c r="A297" s="212">
        <v>523973</v>
      </c>
      <c r="B297" s="212" t="s">
        <v>1786</v>
      </c>
      <c r="C297" s="212" t="s">
        <v>1787</v>
      </c>
      <c r="D297" s="212" t="s">
        <v>1491</v>
      </c>
      <c r="F297" s="618"/>
      <c r="G297" s="618"/>
      <c r="H297" s="618"/>
      <c r="I297" s="617" t="s">
        <v>1885</v>
      </c>
      <c r="U297" s="617">
        <v>2000</v>
      </c>
      <c r="W297" s="617" t="s">
        <v>1895</v>
      </c>
      <c r="X297" s="617" t="s">
        <v>1895</v>
      </c>
      <c r="Y297" s="617" t="s">
        <v>1895</v>
      </c>
      <c r="Z297" s="617" t="s">
        <v>1895</v>
      </c>
      <c r="AA297" s="617" t="s">
        <v>1895</v>
      </c>
      <c r="AB297" s="617" t="s">
        <v>2847</v>
      </c>
    </row>
    <row r="298" spans="1:28" ht="15" customHeight="1" x14ac:dyDescent="0.3">
      <c r="A298" s="212">
        <v>523979</v>
      </c>
      <c r="B298" s="212" t="s">
        <v>1788</v>
      </c>
      <c r="C298" s="212" t="s">
        <v>70</v>
      </c>
      <c r="D298" s="212" t="s">
        <v>1663</v>
      </c>
      <c r="F298" s="618"/>
      <c r="G298" s="618"/>
      <c r="H298" s="618"/>
      <c r="I298" s="617" t="s">
        <v>1885</v>
      </c>
      <c r="U298" s="617">
        <v>2000</v>
      </c>
      <c r="W298" s="617" t="s">
        <v>1895</v>
      </c>
      <c r="X298" s="617" t="s">
        <v>1895</v>
      </c>
      <c r="Y298" s="617" t="s">
        <v>1895</v>
      </c>
      <c r="Z298" s="617" t="s">
        <v>1895</v>
      </c>
      <c r="AA298" s="617" t="s">
        <v>1895</v>
      </c>
      <c r="AB298" s="617" t="s">
        <v>2847</v>
      </c>
    </row>
    <row r="299" spans="1:28" ht="15" customHeight="1" x14ac:dyDescent="0.3">
      <c r="A299" s="212">
        <v>523981</v>
      </c>
      <c r="B299" s="212" t="s">
        <v>1791</v>
      </c>
      <c r="C299" s="212" t="s">
        <v>110</v>
      </c>
      <c r="D299" s="212" t="s">
        <v>1596</v>
      </c>
      <c r="F299" s="618"/>
      <c r="G299" s="618"/>
      <c r="H299" s="618"/>
      <c r="I299" s="617" t="s">
        <v>1885</v>
      </c>
      <c r="U299" s="617">
        <v>2000</v>
      </c>
      <c r="W299" s="617" t="s">
        <v>1895</v>
      </c>
      <c r="X299" s="617" t="s">
        <v>1895</v>
      </c>
      <c r="Y299" s="617" t="s">
        <v>1895</v>
      </c>
      <c r="Z299" s="617" t="s">
        <v>1895</v>
      </c>
      <c r="AA299" s="617" t="s">
        <v>1895</v>
      </c>
      <c r="AB299" s="617" t="s">
        <v>2847</v>
      </c>
    </row>
    <row r="300" spans="1:28" ht="15" customHeight="1" x14ac:dyDescent="0.3">
      <c r="A300" s="212">
        <v>523986</v>
      </c>
      <c r="B300" s="212" t="s">
        <v>1792</v>
      </c>
      <c r="C300" s="212" t="s">
        <v>88</v>
      </c>
      <c r="D300" s="212" t="s">
        <v>441</v>
      </c>
      <c r="F300" s="619"/>
      <c r="G300" s="619"/>
      <c r="H300" s="619"/>
      <c r="I300" s="617" t="s">
        <v>1885</v>
      </c>
      <c r="U300" s="617">
        <v>2000</v>
      </c>
      <c r="W300" s="617" t="s">
        <v>1895</v>
      </c>
      <c r="X300" s="617" t="s">
        <v>1895</v>
      </c>
      <c r="Y300" s="617" t="s">
        <v>1895</v>
      </c>
      <c r="Z300" s="617" t="s">
        <v>1895</v>
      </c>
      <c r="AA300" s="617" t="s">
        <v>1895</v>
      </c>
      <c r="AB300" s="617" t="s">
        <v>2847</v>
      </c>
    </row>
    <row r="301" spans="1:28" ht="15" customHeight="1" x14ac:dyDescent="0.3">
      <c r="A301" s="212">
        <v>524006</v>
      </c>
      <c r="B301" s="212" t="s">
        <v>1795</v>
      </c>
      <c r="C301" s="212" t="s">
        <v>716</v>
      </c>
      <c r="D301" s="212" t="s">
        <v>434</v>
      </c>
      <c r="F301" s="618"/>
      <c r="G301" s="618"/>
      <c r="H301" s="618"/>
      <c r="I301" s="617" t="s">
        <v>1885</v>
      </c>
      <c r="U301" s="617">
        <v>2000</v>
      </c>
      <c r="W301" s="617" t="s">
        <v>1895</v>
      </c>
      <c r="X301" s="617" t="s">
        <v>1895</v>
      </c>
      <c r="Y301" s="617" t="s">
        <v>1895</v>
      </c>
      <c r="Z301" s="617" t="s">
        <v>1895</v>
      </c>
      <c r="AA301" s="617" t="s">
        <v>1895</v>
      </c>
      <c r="AB301" s="617" t="s">
        <v>2847</v>
      </c>
    </row>
    <row r="302" spans="1:28" ht="15" customHeight="1" x14ac:dyDescent="0.3">
      <c r="A302" s="212">
        <v>524007</v>
      </c>
      <c r="B302" s="212" t="s">
        <v>1796</v>
      </c>
      <c r="C302" s="212" t="s">
        <v>329</v>
      </c>
      <c r="D302" s="212" t="s">
        <v>1797</v>
      </c>
      <c r="F302" s="619"/>
      <c r="G302" s="619"/>
      <c r="H302" s="619"/>
      <c r="I302" s="617" t="s">
        <v>1885</v>
      </c>
      <c r="U302" s="617">
        <v>2000</v>
      </c>
      <c r="W302" s="617" t="s">
        <v>1895</v>
      </c>
      <c r="X302" s="617" t="s">
        <v>1895</v>
      </c>
      <c r="Y302" s="617" t="s">
        <v>1895</v>
      </c>
      <c r="Z302" s="617" t="s">
        <v>1895</v>
      </c>
      <c r="AA302" s="617" t="s">
        <v>1895</v>
      </c>
      <c r="AB302" s="617" t="s">
        <v>2847</v>
      </c>
    </row>
    <row r="303" spans="1:28" ht="15" customHeight="1" x14ac:dyDescent="0.3">
      <c r="A303" s="212">
        <v>524014</v>
      </c>
      <c r="B303" s="212" t="s">
        <v>1798</v>
      </c>
      <c r="C303" s="212" t="s">
        <v>70</v>
      </c>
      <c r="D303" s="212" t="s">
        <v>1579</v>
      </c>
      <c r="F303" s="618"/>
      <c r="G303" s="618"/>
      <c r="H303" s="618"/>
      <c r="I303" s="617" t="s">
        <v>1885</v>
      </c>
      <c r="U303" s="617">
        <v>2000</v>
      </c>
      <c r="W303" s="617" t="s">
        <v>1895</v>
      </c>
      <c r="X303" s="617" t="s">
        <v>1895</v>
      </c>
      <c r="Y303" s="617" t="s">
        <v>1895</v>
      </c>
      <c r="Z303" s="617" t="s">
        <v>1895</v>
      </c>
      <c r="AA303" s="617" t="s">
        <v>1895</v>
      </c>
      <c r="AB303" s="617" t="s">
        <v>2847</v>
      </c>
    </row>
    <row r="304" spans="1:28" ht="15" customHeight="1" x14ac:dyDescent="0.3">
      <c r="A304" s="212">
        <v>524015</v>
      </c>
      <c r="B304" s="212" t="s">
        <v>1799</v>
      </c>
      <c r="C304" s="212" t="s">
        <v>244</v>
      </c>
      <c r="D304" s="212" t="s">
        <v>1800</v>
      </c>
      <c r="F304" s="618"/>
      <c r="G304" s="618"/>
      <c r="H304" s="618"/>
      <c r="I304" s="617" t="s">
        <v>1885</v>
      </c>
      <c r="U304" s="617">
        <v>2000</v>
      </c>
      <c r="W304" s="617" t="s">
        <v>1895</v>
      </c>
      <c r="X304" s="617" t="s">
        <v>1895</v>
      </c>
      <c r="Y304" s="617" t="s">
        <v>1895</v>
      </c>
      <c r="Z304" s="617" t="s">
        <v>1895</v>
      </c>
      <c r="AA304" s="617" t="s">
        <v>1895</v>
      </c>
      <c r="AB304" s="617" t="s">
        <v>2847</v>
      </c>
    </row>
    <row r="305" spans="1:28" ht="15" customHeight="1" x14ac:dyDescent="0.3">
      <c r="A305" s="212">
        <v>524016</v>
      </c>
      <c r="B305" s="212" t="s">
        <v>1801</v>
      </c>
      <c r="C305" s="212" t="s">
        <v>278</v>
      </c>
      <c r="D305" s="212" t="s">
        <v>441</v>
      </c>
      <c r="F305" s="618"/>
      <c r="G305" s="618"/>
      <c r="H305" s="618"/>
      <c r="I305" s="617" t="s">
        <v>1885</v>
      </c>
      <c r="U305" s="617">
        <v>2000</v>
      </c>
      <c r="W305" s="617" t="s">
        <v>1895</v>
      </c>
      <c r="X305" s="617" t="s">
        <v>1895</v>
      </c>
      <c r="Y305" s="617" t="s">
        <v>1895</v>
      </c>
      <c r="Z305" s="617" t="s">
        <v>1895</v>
      </c>
      <c r="AA305" s="617" t="s">
        <v>1895</v>
      </c>
      <c r="AB305" s="617" t="s">
        <v>2847</v>
      </c>
    </row>
    <row r="306" spans="1:28" ht="15" customHeight="1" x14ac:dyDescent="0.3">
      <c r="A306" s="212">
        <v>524049</v>
      </c>
      <c r="B306" s="212" t="s">
        <v>1804</v>
      </c>
      <c r="C306" s="212" t="s">
        <v>401</v>
      </c>
      <c r="D306" s="212" t="s">
        <v>434</v>
      </c>
      <c r="F306" s="618"/>
      <c r="G306" s="618"/>
      <c r="H306" s="618"/>
      <c r="I306" s="617" t="s">
        <v>1885</v>
      </c>
      <c r="U306" s="617">
        <v>2000</v>
      </c>
      <c r="W306" s="617" t="s">
        <v>1895</v>
      </c>
      <c r="X306" s="617" t="s">
        <v>1895</v>
      </c>
      <c r="Y306" s="617" t="s">
        <v>1895</v>
      </c>
      <c r="Z306" s="617" t="s">
        <v>1895</v>
      </c>
      <c r="AA306" s="617" t="s">
        <v>1895</v>
      </c>
      <c r="AB306" s="617" t="s">
        <v>2847</v>
      </c>
    </row>
    <row r="307" spans="1:28" ht="15" customHeight="1" x14ac:dyDescent="0.3">
      <c r="A307" s="212">
        <v>521838</v>
      </c>
      <c r="B307" s="212" t="s">
        <v>1422</v>
      </c>
      <c r="C307" s="212" t="s">
        <v>73</v>
      </c>
      <c r="D307" s="212" t="s">
        <v>2489</v>
      </c>
      <c r="F307" s="618"/>
      <c r="G307" s="618"/>
      <c r="H307" s="618"/>
      <c r="I307" s="617" t="s">
        <v>1885</v>
      </c>
      <c r="U307" s="617">
        <v>2000</v>
      </c>
      <c r="V307" s="617" t="s">
        <v>1895</v>
      </c>
      <c r="X307" s="617" t="s">
        <v>1895</v>
      </c>
      <c r="Y307" s="617" t="s">
        <v>1895</v>
      </c>
      <c r="Z307" s="617" t="s">
        <v>1895</v>
      </c>
      <c r="AA307" s="617" t="s">
        <v>1895</v>
      </c>
      <c r="AB307" s="617" t="s">
        <v>2847</v>
      </c>
    </row>
    <row r="308" spans="1:28" ht="15" customHeight="1" x14ac:dyDescent="0.3">
      <c r="A308" s="212">
        <v>521918</v>
      </c>
      <c r="B308" s="212" t="s">
        <v>1427</v>
      </c>
      <c r="C308" s="212" t="s">
        <v>69</v>
      </c>
      <c r="D308" s="212" t="s">
        <v>1543</v>
      </c>
      <c r="F308" s="619"/>
      <c r="G308" s="619"/>
      <c r="H308" s="619"/>
      <c r="I308" s="617" t="s">
        <v>1885</v>
      </c>
      <c r="U308" s="617">
        <v>2000</v>
      </c>
      <c r="V308" s="617" t="s">
        <v>1895</v>
      </c>
      <c r="X308" s="617" t="s">
        <v>1895</v>
      </c>
      <c r="Y308" s="617" t="s">
        <v>1895</v>
      </c>
      <c r="Z308" s="617" t="s">
        <v>1895</v>
      </c>
      <c r="AA308" s="617" t="s">
        <v>1895</v>
      </c>
      <c r="AB308" s="617" t="s">
        <v>2847</v>
      </c>
    </row>
    <row r="309" spans="1:28" ht="15" customHeight="1" x14ac:dyDescent="0.3">
      <c r="A309" s="212">
        <v>522459</v>
      </c>
      <c r="B309" s="212" t="s">
        <v>1450</v>
      </c>
      <c r="C309" s="212" t="s">
        <v>413</v>
      </c>
      <c r="D309" s="212" t="s">
        <v>2280</v>
      </c>
      <c r="F309" s="618"/>
      <c r="G309" s="618"/>
      <c r="H309" s="618"/>
      <c r="I309" s="617" t="s">
        <v>1885</v>
      </c>
      <c r="U309" s="617">
        <v>2000</v>
      </c>
      <c r="V309" s="617" t="s">
        <v>1895</v>
      </c>
      <c r="X309" s="617" t="s">
        <v>1895</v>
      </c>
      <c r="Y309" s="617" t="s">
        <v>1895</v>
      </c>
      <c r="Z309" s="617" t="s">
        <v>1895</v>
      </c>
      <c r="AA309" s="617" t="s">
        <v>1895</v>
      </c>
      <c r="AB309" s="617" t="s">
        <v>2847</v>
      </c>
    </row>
    <row r="310" spans="1:28" ht="15" customHeight="1" x14ac:dyDescent="0.3">
      <c r="A310" s="212">
        <v>522691</v>
      </c>
      <c r="B310" s="212" t="s">
        <v>1467</v>
      </c>
      <c r="C310" s="212" t="s">
        <v>307</v>
      </c>
      <c r="D310" s="212" t="s">
        <v>1845</v>
      </c>
      <c r="F310" s="618"/>
      <c r="G310" s="618"/>
      <c r="H310" s="618"/>
      <c r="I310" s="617" t="s">
        <v>1885</v>
      </c>
      <c r="U310" s="617">
        <v>2000</v>
      </c>
      <c r="V310" s="617" t="s">
        <v>1895</v>
      </c>
      <c r="X310" s="617" t="s">
        <v>1895</v>
      </c>
      <c r="Y310" s="617" t="s">
        <v>1895</v>
      </c>
      <c r="Z310" s="617" t="s">
        <v>1895</v>
      </c>
      <c r="AA310" s="617" t="s">
        <v>1895</v>
      </c>
      <c r="AB310" s="617" t="s">
        <v>2847</v>
      </c>
    </row>
    <row r="311" spans="1:28" ht="15" customHeight="1" x14ac:dyDescent="0.3">
      <c r="A311" s="212">
        <v>522725</v>
      </c>
      <c r="B311" s="212" t="s">
        <v>1469</v>
      </c>
      <c r="C311" s="212" t="s">
        <v>570</v>
      </c>
      <c r="D311" s="212" t="s">
        <v>2273</v>
      </c>
      <c r="F311" s="618"/>
      <c r="G311" s="618"/>
      <c r="H311" s="618"/>
      <c r="I311" s="617" t="s">
        <v>1885</v>
      </c>
      <c r="U311" s="617">
        <v>2000</v>
      </c>
      <c r="V311" s="617" t="s">
        <v>1895</v>
      </c>
      <c r="X311" s="617" t="s">
        <v>1895</v>
      </c>
      <c r="Y311" s="617" t="s">
        <v>1895</v>
      </c>
      <c r="Z311" s="617" t="s">
        <v>1895</v>
      </c>
      <c r="AA311" s="617" t="s">
        <v>1895</v>
      </c>
      <c r="AB311" s="617" t="s">
        <v>2847</v>
      </c>
    </row>
    <row r="312" spans="1:28" ht="15" customHeight="1" x14ac:dyDescent="0.3">
      <c r="A312" s="212">
        <v>516674</v>
      </c>
      <c r="B312" s="212" t="s">
        <v>473</v>
      </c>
      <c r="C312" s="212" t="s">
        <v>72</v>
      </c>
      <c r="D312" s="212" t="s">
        <v>1868</v>
      </c>
      <c r="F312" s="618"/>
      <c r="G312" s="618"/>
      <c r="H312" s="618"/>
      <c r="I312" s="617" t="s">
        <v>1885</v>
      </c>
      <c r="U312" s="617">
        <v>2000</v>
      </c>
      <c r="X312" s="617" t="s">
        <v>1895</v>
      </c>
      <c r="Y312" s="617" t="s">
        <v>1895</v>
      </c>
      <c r="Z312" s="617" t="s">
        <v>1895</v>
      </c>
      <c r="AA312" s="617" t="s">
        <v>1895</v>
      </c>
      <c r="AB312" s="617" t="s">
        <v>2847</v>
      </c>
    </row>
    <row r="313" spans="1:28" ht="15" customHeight="1" x14ac:dyDescent="0.3">
      <c r="A313" s="212">
        <v>518756</v>
      </c>
      <c r="B313" s="212" t="s">
        <v>497</v>
      </c>
      <c r="C313" s="212" t="s">
        <v>331</v>
      </c>
      <c r="D313" s="212" t="s">
        <v>440</v>
      </c>
      <c r="F313" s="618"/>
      <c r="G313" s="618"/>
      <c r="H313" s="618"/>
      <c r="I313" s="617" t="s">
        <v>1885</v>
      </c>
      <c r="U313" s="617">
        <v>2000</v>
      </c>
      <c r="X313" s="617" t="s">
        <v>1895</v>
      </c>
      <c r="Y313" s="617" t="s">
        <v>1895</v>
      </c>
      <c r="Z313" s="617" t="s">
        <v>1895</v>
      </c>
      <c r="AA313" s="617" t="s">
        <v>1895</v>
      </c>
      <c r="AB313" s="617" t="s">
        <v>2847</v>
      </c>
    </row>
    <row r="314" spans="1:28" ht="15" customHeight="1" x14ac:dyDescent="0.3">
      <c r="A314" s="212">
        <v>519944</v>
      </c>
      <c r="B314" s="212" t="s">
        <v>2425</v>
      </c>
      <c r="C314" s="212" t="s">
        <v>716</v>
      </c>
      <c r="D314" s="212" t="s">
        <v>1562</v>
      </c>
      <c r="F314" s="619"/>
      <c r="G314" s="619"/>
      <c r="H314" s="619"/>
      <c r="I314" s="617" t="s">
        <v>1885</v>
      </c>
      <c r="U314" s="617">
        <v>2000</v>
      </c>
      <c r="X314" s="617" t="s">
        <v>1895</v>
      </c>
      <c r="Y314" s="617" t="s">
        <v>1895</v>
      </c>
      <c r="Z314" s="617" t="s">
        <v>1895</v>
      </c>
      <c r="AA314" s="617" t="s">
        <v>1895</v>
      </c>
      <c r="AB314" s="617" t="s">
        <v>2847</v>
      </c>
    </row>
    <row r="315" spans="1:28" ht="15" customHeight="1" x14ac:dyDescent="0.3">
      <c r="A315" s="212">
        <v>520025</v>
      </c>
      <c r="B315" s="212" t="s">
        <v>2428</v>
      </c>
      <c r="C315" s="212" t="s">
        <v>2293</v>
      </c>
      <c r="D315" s="212" t="s">
        <v>1610</v>
      </c>
      <c r="F315" s="619"/>
      <c r="G315" s="619"/>
      <c r="H315" s="619"/>
      <c r="I315" s="617" t="s">
        <v>1885</v>
      </c>
      <c r="U315" s="617">
        <v>2000</v>
      </c>
      <c r="X315" s="617" t="s">
        <v>1895</v>
      </c>
      <c r="Y315" s="617" t="s">
        <v>1895</v>
      </c>
      <c r="Z315" s="617" t="s">
        <v>1895</v>
      </c>
      <c r="AA315" s="617" t="s">
        <v>1895</v>
      </c>
      <c r="AB315" s="617" t="s">
        <v>2847</v>
      </c>
    </row>
    <row r="316" spans="1:28" ht="15" customHeight="1" x14ac:dyDescent="0.3">
      <c r="A316" s="212">
        <v>520124</v>
      </c>
      <c r="B316" s="212" t="s">
        <v>2440</v>
      </c>
      <c r="C316" s="212" t="s">
        <v>2236</v>
      </c>
      <c r="D316" s="212" t="s">
        <v>440</v>
      </c>
      <c r="F316" s="619"/>
      <c r="G316" s="619"/>
      <c r="H316" s="619"/>
      <c r="I316" s="617" t="s">
        <v>1885</v>
      </c>
      <c r="U316" s="617">
        <v>2000</v>
      </c>
      <c r="X316" s="617" t="s">
        <v>1895</v>
      </c>
      <c r="Y316" s="617" t="s">
        <v>1895</v>
      </c>
      <c r="Z316" s="617" t="s">
        <v>1895</v>
      </c>
      <c r="AA316" s="617" t="s">
        <v>1895</v>
      </c>
      <c r="AB316" s="617" t="s">
        <v>2847</v>
      </c>
    </row>
    <row r="317" spans="1:28" ht="15" customHeight="1" x14ac:dyDescent="0.3">
      <c r="A317" s="212">
        <v>520159</v>
      </c>
      <c r="B317" s="212" t="s">
        <v>514</v>
      </c>
      <c r="C317" s="212" t="s">
        <v>515</v>
      </c>
      <c r="D317" s="212" t="s">
        <v>1811</v>
      </c>
      <c r="F317" s="619"/>
      <c r="G317" s="619"/>
      <c r="H317" s="619"/>
      <c r="I317" s="617" t="s">
        <v>1885</v>
      </c>
      <c r="U317" s="617">
        <v>2000</v>
      </c>
      <c r="X317" s="617" t="s">
        <v>1895</v>
      </c>
      <c r="Y317" s="617" t="s">
        <v>1895</v>
      </c>
      <c r="Z317" s="617" t="s">
        <v>1895</v>
      </c>
      <c r="AA317" s="617" t="s">
        <v>1895</v>
      </c>
      <c r="AB317" s="617" t="s">
        <v>2847</v>
      </c>
    </row>
    <row r="318" spans="1:28" ht="15" customHeight="1" x14ac:dyDescent="0.3">
      <c r="A318" s="212">
        <v>520303</v>
      </c>
      <c r="B318" s="212" t="s">
        <v>2446</v>
      </c>
      <c r="C318" s="212" t="s">
        <v>2333</v>
      </c>
      <c r="D318" s="212" t="s">
        <v>1561</v>
      </c>
      <c r="F318" s="618"/>
      <c r="G318" s="618"/>
      <c r="H318" s="618"/>
      <c r="I318" s="617" t="s">
        <v>1885</v>
      </c>
      <c r="U318" s="617">
        <v>2000</v>
      </c>
      <c r="X318" s="617" t="s">
        <v>1895</v>
      </c>
      <c r="Y318" s="617" t="s">
        <v>1895</v>
      </c>
      <c r="Z318" s="617" t="s">
        <v>1895</v>
      </c>
      <c r="AA318" s="617" t="s">
        <v>1895</v>
      </c>
      <c r="AB318" s="617" t="s">
        <v>2847</v>
      </c>
    </row>
    <row r="319" spans="1:28" ht="15" customHeight="1" x14ac:dyDescent="0.3">
      <c r="A319" s="212">
        <v>520424</v>
      </c>
      <c r="B319" s="212" t="s">
        <v>2450</v>
      </c>
      <c r="C319" s="212" t="s">
        <v>2178</v>
      </c>
      <c r="D319" s="212" t="s">
        <v>2339</v>
      </c>
      <c r="F319" s="618"/>
      <c r="G319" s="618"/>
      <c r="H319" s="618"/>
      <c r="I319" s="617" t="s">
        <v>1885</v>
      </c>
      <c r="U319" s="617">
        <v>2000</v>
      </c>
      <c r="X319" s="617" t="s">
        <v>1895</v>
      </c>
      <c r="Y319" s="617" t="s">
        <v>1895</v>
      </c>
      <c r="Z319" s="617" t="s">
        <v>1895</v>
      </c>
      <c r="AA319" s="617" t="s">
        <v>1895</v>
      </c>
      <c r="AB319" s="617" t="s">
        <v>2847</v>
      </c>
    </row>
    <row r="320" spans="1:28" ht="15" customHeight="1" x14ac:dyDescent="0.3">
      <c r="A320" s="212">
        <v>520484</v>
      </c>
      <c r="B320" s="212" t="s">
        <v>518</v>
      </c>
      <c r="C320" s="212" t="s">
        <v>70</v>
      </c>
      <c r="D320" s="212" t="s">
        <v>1584</v>
      </c>
      <c r="F320" s="619"/>
      <c r="G320" s="619"/>
      <c r="H320" s="619"/>
      <c r="I320" s="617" t="s">
        <v>1885</v>
      </c>
      <c r="U320" s="617">
        <v>2000</v>
      </c>
      <c r="X320" s="617" t="s">
        <v>1895</v>
      </c>
      <c r="Y320" s="617" t="s">
        <v>1895</v>
      </c>
      <c r="Z320" s="617" t="s">
        <v>1895</v>
      </c>
      <c r="AA320" s="617" t="s">
        <v>1895</v>
      </c>
      <c r="AB320" s="617" t="s">
        <v>2847</v>
      </c>
    </row>
    <row r="321" spans="1:28" ht="15" customHeight="1" x14ac:dyDescent="0.3">
      <c r="A321" s="212">
        <v>520773</v>
      </c>
      <c r="B321" s="212" t="s">
        <v>2460</v>
      </c>
      <c r="C321" s="212" t="s">
        <v>2461</v>
      </c>
      <c r="D321" s="212" t="s">
        <v>2252</v>
      </c>
      <c r="F321" s="618"/>
      <c r="G321" s="618"/>
      <c r="H321" s="618"/>
      <c r="I321" s="617" t="s">
        <v>1885</v>
      </c>
      <c r="U321" s="617">
        <v>2000</v>
      </c>
      <c r="X321" s="617" t="s">
        <v>1895</v>
      </c>
      <c r="Y321" s="617" t="s">
        <v>1895</v>
      </c>
      <c r="Z321" s="617" t="s">
        <v>1895</v>
      </c>
      <c r="AA321" s="617" t="s">
        <v>1895</v>
      </c>
      <c r="AB321" s="617" t="s">
        <v>2847</v>
      </c>
    </row>
    <row r="322" spans="1:28" ht="15" customHeight="1" x14ac:dyDescent="0.3">
      <c r="A322" s="212">
        <v>520964</v>
      </c>
      <c r="B322" s="212" t="s">
        <v>2470</v>
      </c>
      <c r="C322" s="212" t="s">
        <v>2241</v>
      </c>
      <c r="D322" s="212" t="s">
        <v>2300</v>
      </c>
      <c r="F322" s="618"/>
      <c r="G322" s="618"/>
      <c r="H322" s="618"/>
      <c r="I322" s="617" t="s">
        <v>1885</v>
      </c>
      <c r="U322" s="617">
        <v>2000</v>
      </c>
      <c r="X322" s="617" t="s">
        <v>1895</v>
      </c>
      <c r="Y322" s="617" t="s">
        <v>1895</v>
      </c>
      <c r="Z322" s="617" t="s">
        <v>1895</v>
      </c>
      <c r="AA322" s="617" t="s">
        <v>1895</v>
      </c>
      <c r="AB322" s="617" t="s">
        <v>2847</v>
      </c>
    </row>
    <row r="323" spans="1:28" ht="15" customHeight="1" x14ac:dyDescent="0.3">
      <c r="A323" s="212">
        <v>521023</v>
      </c>
      <c r="B323" s="212" t="s">
        <v>524</v>
      </c>
      <c r="C323" s="212" t="s">
        <v>70</v>
      </c>
      <c r="D323" s="212" t="s">
        <v>488</v>
      </c>
      <c r="F323" s="618"/>
      <c r="G323" s="618"/>
      <c r="H323" s="618"/>
      <c r="I323" s="617" t="s">
        <v>1885</v>
      </c>
      <c r="U323" s="617">
        <v>2000</v>
      </c>
      <c r="X323" s="617" t="s">
        <v>1895</v>
      </c>
      <c r="Y323" s="617" t="s">
        <v>1895</v>
      </c>
      <c r="Z323" s="617" t="s">
        <v>1895</v>
      </c>
      <c r="AA323" s="617" t="s">
        <v>1895</v>
      </c>
      <c r="AB323" s="617" t="s">
        <v>2847</v>
      </c>
    </row>
    <row r="324" spans="1:28" ht="15" customHeight="1" x14ac:dyDescent="0.3">
      <c r="A324" s="212">
        <v>521039</v>
      </c>
      <c r="B324" s="212" t="s">
        <v>2472</v>
      </c>
      <c r="C324" s="212" t="s">
        <v>1919</v>
      </c>
      <c r="D324" s="212" t="s">
        <v>2203</v>
      </c>
      <c r="F324" s="619"/>
      <c r="G324" s="619"/>
      <c r="H324" s="619"/>
      <c r="I324" s="617" t="s">
        <v>1885</v>
      </c>
      <c r="U324" s="617">
        <v>2000</v>
      </c>
      <c r="X324" s="617" t="s">
        <v>1895</v>
      </c>
      <c r="Y324" s="617" t="s">
        <v>1895</v>
      </c>
      <c r="Z324" s="617" t="s">
        <v>1895</v>
      </c>
      <c r="AA324" s="617" t="s">
        <v>1895</v>
      </c>
      <c r="AB324" s="617" t="s">
        <v>2847</v>
      </c>
    </row>
    <row r="325" spans="1:28" ht="15" customHeight="1" x14ac:dyDescent="0.3">
      <c r="A325" s="212">
        <v>521770</v>
      </c>
      <c r="B325" s="212" t="s">
        <v>550</v>
      </c>
      <c r="C325" s="212" t="s">
        <v>360</v>
      </c>
      <c r="F325" s="618"/>
      <c r="G325" s="618"/>
      <c r="H325" s="618"/>
      <c r="I325" s="617" t="s">
        <v>1885</v>
      </c>
      <c r="U325" s="617">
        <v>2000</v>
      </c>
      <c r="X325" s="617" t="s">
        <v>1895</v>
      </c>
      <c r="Y325" s="617" t="s">
        <v>1895</v>
      </c>
      <c r="Z325" s="617" t="s">
        <v>1895</v>
      </c>
      <c r="AA325" s="617" t="s">
        <v>1895</v>
      </c>
      <c r="AB325" s="617" t="s">
        <v>2847</v>
      </c>
    </row>
    <row r="326" spans="1:28" ht="15" customHeight="1" x14ac:dyDescent="0.3">
      <c r="A326" s="212">
        <v>521955</v>
      </c>
      <c r="B326" s="212" t="s">
        <v>572</v>
      </c>
      <c r="C326" s="212" t="s">
        <v>573</v>
      </c>
      <c r="D326" s="212" t="s">
        <v>1583</v>
      </c>
      <c r="F326" s="619"/>
      <c r="G326" s="619"/>
      <c r="H326" s="619"/>
      <c r="I326" s="617" t="s">
        <v>1885</v>
      </c>
      <c r="U326" s="617">
        <v>2000</v>
      </c>
      <c r="X326" s="617" t="s">
        <v>1895</v>
      </c>
      <c r="Y326" s="617" t="s">
        <v>1895</v>
      </c>
      <c r="Z326" s="617" t="s">
        <v>1895</v>
      </c>
      <c r="AA326" s="617" t="s">
        <v>1895</v>
      </c>
      <c r="AB326" s="617" t="s">
        <v>2847</v>
      </c>
    </row>
    <row r="327" spans="1:28" ht="15" customHeight="1" x14ac:dyDescent="0.3">
      <c r="A327" s="212">
        <v>521958</v>
      </c>
      <c r="B327" s="212" t="s">
        <v>574</v>
      </c>
      <c r="C327" s="212" t="s">
        <v>575</v>
      </c>
      <c r="D327" s="212" t="s">
        <v>444</v>
      </c>
      <c r="F327" s="619"/>
      <c r="G327" s="619"/>
      <c r="H327" s="619"/>
      <c r="I327" s="617" t="s">
        <v>1885</v>
      </c>
      <c r="U327" s="617">
        <v>2000</v>
      </c>
      <c r="X327" s="617" t="s">
        <v>1895</v>
      </c>
      <c r="Y327" s="617" t="s">
        <v>1895</v>
      </c>
      <c r="Z327" s="617" t="s">
        <v>1895</v>
      </c>
      <c r="AA327" s="617" t="s">
        <v>1895</v>
      </c>
      <c r="AB327" s="617" t="s">
        <v>2847</v>
      </c>
    </row>
    <row r="328" spans="1:28" ht="15" customHeight="1" x14ac:dyDescent="0.3">
      <c r="A328" s="212">
        <v>521970</v>
      </c>
      <c r="B328" s="212" t="s">
        <v>576</v>
      </c>
      <c r="C328" s="212" t="s">
        <v>315</v>
      </c>
      <c r="D328" s="212" t="s">
        <v>1838</v>
      </c>
      <c r="F328" s="619"/>
      <c r="G328" s="619"/>
      <c r="H328" s="619"/>
      <c r="I328" s="617" t="s">
        <v>1885</v>
      </c>
      <c r="U328" s="617">
        <v>2000</v>
      </c>
      <c r="X328" s="617" t="s">
        <v>1895</v>
      </c>
      <c r="Y328" s="617" t="s">
        <v>1895</v>
      </c>
      <c r="Z328" s="617" t="s">
        <v>1895</v>
      </c>
      <c r="AA328" s="617" t="s">
        <v>1895</v>
      </c>
      <c r="AB328" s="617" t="s">
        <v>2847</v>
      </c>
    </row>
    <row r="329" spans="1:28" ht="15" customHeight="1" x14ac:dyDescent="0.3">
      <c r="A329" s="212">
        <v>522012</v>
      </c>
      <c r="B329" s="212" t="s">
        <v>579</v>
      </c>
      <c r="C329" s="212" t="s">
        <v>90</v>
      </c>
      <c r="D329" s="212" t="s">
        <v>1647</v>
      </c>
      <c r="F329" s="618"/>
      <c r="G329" s="618"/>
      <c r="H329" s="618"/>
      <c r="I329" s="617" t="s">
        <v>1885</v>
      </c>
      <c r="U329" s="617">
        <v>2000</v>
      </c>
      <c r="X329" s="617" t="s">
        <v>1895</v>
      </c>
      <c r="Y329" s="617" t="s">
        <v>1895</v>
      </c>
      <c r="Z329" s="617" t="s">
        <v>1895</v>
      </c>
      <c r="AA329" s="617" t="s">
        <v>1895</v>
      </c>
      <c r="AB329" s="617" t="s">
        <v>2847</v>
      </c>
    </row>
    <row r="330" spans="1:28" ht="15" customHeight="1" x14ac:dyDescent="0.3">
      <c r="A330" s="212">
        <v>522078</v>
      </c>
      <c r="B330" s="212" t="s">
        <v>591</v>
      </c>
      <c r="C330" s="212" t="s">
        <v>364</v>
      </c>
      <c r="D330" s="212" t="s">
        <v>1650</v>
      </c>
      <c r="F330" s="618"/>
      <c r="G330" s="618"/>
      <c r="H330" s="618"/>
      <c r="I330" s="617" t="s">
        <v>1885</v>
      </c>
      <c r="U330" s="617">
        <v>2000</v>
      </c>
      <c r="X330" s="617" t="s">
        <v>1895</v>
      </c>
      <c r="Y330" s="617" t="s">
        <v>1895</v>
      </c>
      <c r="Z330" s="617" t="s">
        <v>1895</v>
      </c>
      <c r="AA330" s="617" t="s">
        <v>1895</v>
      </c>
      <c r="AB330" s="617" t="s">
        <v>2847</v>
      </c>
    </row>
    <row r="331" spans="1:28" ht="15" customHeight="1" x14ac:dyDescent="0.3">
      <c r="A331" s="212">
        <v>522215</v>
      </c>
      <c r="B331" s="212" t="s">
        <v>603</v>
      </c>
      <c r="C331" s="212" t="s">
        <v>259</v>
      </c>
      <c r="D331" s="212" t="s">
        <v>440</v>
      </c>
      <c r="F331" s="618"/>
      <c r="G331" s="618"/>
      <c r="H331" s="618"/>
      <c r="I331" s="617" t="s">
        <v>1885</v>
      </c>
      <c r="U331" s="617">
        <v>2000</v>
      </c>
      <c r="X331" s="617" t="s">
        <v>1895</v>
      </c>
      <c r="Y331" s="617" t="s">
        <v>1895</v>
      </c>
      <c r="Z331" s="617" t="s">
        <v>1895</v>
      </c>
      <c r="AA331" s="617" t="s">
        <v>1895</v>
      </c>
      <c r="AB331" s="617" t="s">
        <v>2847</v>
      </c>
    </row>
    <row r="332" spans="1:28" ht="15" customHeight="1" x14ac:dyDescent="0.3">
      <c r="A332" s="212">
        <v>522329</v>
      </c>
      <c r="B332" s="212" t="s">
        <v>614</v>
      </c>
      <c r="C332" s="212" t="s">
        <v>68</v>
      </c>
      <c r="D332" s="212" t="s">
        <v>2373</v>
      </c>
      <c r="F332" s="618"/>
      <c r="G332" s="618"/>
      <c r="H332" s="618"/>
      <c r="I332" s="617" t="s">
        <v>1885</v>
      </c>
      <c r="U332" s="617">
        <v>2000</v>
      </c>
      <c r="X332" s="617" t="s">
        <v>1895</v>
      </c>
      <c r="Y332" s="617" t="s">
        <v>1895</v>
      </c>
      <c r="Z332" s="617" t="s">
        <v>1895</v>
      </c>
      <c r="AA332" s="617" t="s">
        <v>1895</v>
      </c>
      <c r="AB332" s="617" t="s">
        <v>2847</v>
      </c>
    </row>
    <row r="333" spans="1:28" ht="15" customHeight="1" x14ac:dyDescent="0.3">
      <c r="A333" s="212">
        <v>522385</v>
      </c>
      <c r="B333" s="212" t="s">
        <v>626</v>
      </c>
      <c r="C333" s="212" t="s">
        <v>391</v>
      </c>
      <c r="D333" s="212" t="s">
        <v>441</v>
      </c>
      <c r="F333" s="619"/>
      <c r="G333" s="619"/>
      <c r="H333" s="619"/>
      <c r="I333" s="617" t="s">
        <v>1885</v>
      </c>
      <c r="U333" s="617">
        <v>2000</v>
      </c>
      <c r="X333" s="617" t="s">
        <v>1895</v>
      </c>
      <c r="Y333" s="617" t="s">
        <v>1895</v>
      </c>
      <c r="Z333" s="617" t="s">
        <v>1895</v>
      </c>
      <c r="AA333" s="617" t="s">
        <v>1895</v>
      </c>
      <c r="AB333" s="617" t="s">
        <v>2847</v>
      </c>
    </row>
    <row r="334" spans="1:28" ht="15" customHeight="1" x14ac:dyDescent="0.3">
      <c r="A334" s="212">
        <v>522522</v>
      </c>
      <c r="B334" s="212" t="s">
        <v>641</v>
      </c>
      <c r="C334" s="212" t="s">
        <v>642</v>
      </c>
      <c r="D334" s="212" t="s">
        <v>1554</v>
      </c>
      <c r="F334" s="618"/>
      <c r="G334" s="618"/>
      <c r="H334" s="618"/>
      <c r="I334" s="617" t="s">
        <v>1885</v>
      </c>
      <c r="U334" s="617">
        <v>2000</v>
      </c>
      <c r="X334" s="617" t="s">
        <v>1895</v>
      </c>
      <c r="Y334" s="617" t="s">
        <v>1895</v>
      </c>
      <c r="Z334" s="617" t="s">
        <v>1895</v>
      </c>
      <c r="AA334" s="617" t="s">
        <v>1895</v>
      </c>
      <c r="AB334" s="617" t="s">
        <v>2847</v>
      </c>
    </row>
    <row r="335" spans="1:28" ht="15" customHeight="1" x14ac:dyDescent="0.3">
      <c r="A335" s="212">
        <v>522535</v>
      </c>
      <c r="B335" s="212" t="s">
        <v>645</v>
      </c>
      <c r="C335" s="212" t="s">
        <v>70</v>
      </c>
      <c r="D335" s="212" t="s">
        <v>1630</v>
      </c>
      <c r="F335" s="618"/>
      <c r="G335" s="618"/>
      <c r="H335" s="618"/>
      <c r="I335" s="617" t="s">
        <v>1885</v>
      </c>
      <c r="U335" s="617">
        <v>2000</v>
      </c>
      <c r="X335" s="617" t="s">
        <v>1895</v>
      </c>
      <c r="Y335" s="617" t="s">
        <v>1895</v>
      </c>
      <c r="Z335" s="617" t="s">
        <v>1895</v>
      </c>
      <c r="AA335" s="617" t="s">
        <v>1895</v>
      </c>
      <c r="AB335" s="617" t="s">
        <v>2847</v>
      </c>
    </row>
    <row r="336" spans="1:28" ht="15" customHeight="1" x14ac:dyDescent="0.3">
      <c r="A336" s="212">
        <v>522543</v>
      </c>
      <c r="B336" s="212" t="s">
        <v>2511</v>
      </c>
      <c r="C336" s="212" t="s">
        <v>85</v>
      </c>
      <c r="D336" s="212" t="s">
        <v>1844</v>
      </c>
      <c r="F336" s="619"/>
      <c r="G336" s="619"/>
      <c r="H336" s="619"/>
      <c r="I336" s="617" t="s">
        <v>1885</v>
      </c>
      <c r="U336" s="617">
        <v>2000</v>
      </c>
      <c r="X336" s="617" t="s">
        <v>1895</v>
      </c>
      <c r="Y336" s="617" t="s">
        <v>1895</v>
      </c>
      <c r="Z336" s="617" t="s">
        <v>1895</v>
      </c>
      <c r="AA336" s="617" t="s">
        <v>1895</v>
      </c>
      <c r="AB336" s="617" t="s">
        <v>2847</v>
      </c>
    </row>
    <row r="337" spans="1:28" ht="15" customHeight="1" x14ac:dyDescent="0.3">
      <c r="A337" s="212">
        <v>522731</v>
      </c>
      <c r="B337" s="212" t="s">
        <v>664</v>
      </c>
      <c r="C337" s="212" t="s">
        <v>348</v>
      </c>
      <c r="D337" s="212" t="s">
        <v>446</v>
      </c>
      <c r="F337" s="618"/>
      <c r="G337" s="618"/>
      <c r="H337" s="618"/>
      <c r="I337" s="617" t="s">
        <v>1885</v>
      </c>
      <c r="U337" s="617">
        <v>2000</v>
      </c>
      <c r="X337" s="617" t="s">
        <v>1895</v>
      </c>
      <c r="Y337" s="617" t="s">
        <v>1895</v>
      </c>
      <c r="Z337" s="617" t="s">
        <v>1895</v>
      </c>
      <c r="AA337" s="617" t="s">
        <v>1895</v>
      </c>
      <c r="AB337" s="617" t="s">
        <v>2847</v>
      </c>
    </row>
    <row r="338" spans="1:28" ht="15" customHeight="1" x14ac:dyDescent="0.3">
      <c r="A338" s="212">
        <v>522825</v>
      </c>
      <c r="B338" s="212" t="s">
        <v>671</v>
      </c>
      <c r="C338" s="212" t="s">
        <v>98</v>
      </c>
      <c r="D338" s="212" t="s">
        <v>2254</v>
      </c>
      <c r="F338" s="618"/>
      <c r="G338" s="618"/>
      <c r="H338" s="618"/>
      <c r="I338" s="617" t="s">
        <v>1885</v>
      </c>
      <c r="U338" s="617">
        <v>2000</v>
      </c>
      <c r="X338" s="617" t="s">
        <v>1895</v>
      </c>
      <c r="Y338" s="617" t="s">
        <v>1895</v>
      </c>
      <c r="Z338" s="617" t="s">
        <v>1895</v>
      </c>
      <c r="AA338" s="617" t="s">
        <v>1895</v>
      </c>
      <c r="AB338" s="617" t="s">
        <v>2847</v>
      </c>
    </row>
    <row r="339" spans="1:28" ht="15" customHeight="1" x14ac:dyDescent="0.3">
      <c r="A339" s="212">
        <v>522927</v>
      </c>
      <c r="B339" s="212" t="s">
        <v>683</v>
      </c>
      <c r="C339" s="212" t="s">
        <v>247</v>
      </c>
      <c r="F339" s="619"/>
      <c r="G339" s="619"/>
      <c r="H339" s="619"/>
      <c r="I339" s="617" t="s">
        <v>1885</v>
      </c>
      <c r="U339" s="617">
        <v>2000</v>
      </c>
      <c r="X339" s="617" t="s">
        <v>1895</v>
      </c>
      <c r="Y339" s="617" t="s">
        <v>1895</v>
      </c>
      <c r="Z339" s="617" t="s">
        <v>1895</v>
      </c>
      <c r="AA339" s="617" t="s">
        <v>1895</v>
      </c>
      <c r="AB339" s="617" t="s">
        <v>2847</v>
      </c>
    </row>
    <row r="340" spans="1:28" ht="15" customHeight="1" x14ac:dyDescent="0.3">
      <c r="A340" s="212">
        <v>522961</v>
      </c>
      <c r="B340" s="212" t="s">
        <v>1496</v>
      </c>
      <c r="C340" s="212" t="s">
        <v>1356</v>
      </c>
      <c r="D340" s="212" t="s">
        <v>1497</v>
      </c>
      <c r="F340" s="618"/>
      <c r="G340" s="618"/>
      <c r="H340" s="618"/>
      <c r="I340" s="617" t="s">
        <v>1885</v>
      </c>
      <c r="U340" s="617">
        <v>2000</v>
      </c>
      <c r="X340" s="617" t="s">
        <v>1895</v>
      </c>
      <c r="Y340" s="617" t="s">
        <v>1895</v>
      </c>
      <c r="Z340" s="617" t="s">
        <v>1895</v>
      </c>
      <c r="AA340" s="617" t="s">
        <v>1895</v>
      </c>
      <c r="AB340" s="617" t="s">
        <v>2847</v>
      </c>
    </row>
    <row r="341" spans="1:28" ht="15" customHeight="1" x14ac:dyDescent="0.3">
      <c r="A341" s="212">
        <v>522963</v>
      </c>
      <c r="B341" s="212" t="s">
        <v>1498</v>
      </c>
      <c r="C341" s="212" t="s">
        <v>1358</v>
      </c>
      <c r="D341" s="212" t="s">
        <v>429</v>
      </c>
      <c r="F341" s="618"/>
      <c r="G341" s="618"/>
      <c r="H341" s="618"/>
      <c r="I341" s="617" t="s">
        <v>1885</v>
      </c>
      <c r="U341" s="617">
        <v>2000</v>
      </c>
      <c r="X341" s="617" t="s">
        <v>1895</v>
      </c>
      <c r="Y341" s="617" t="s">
        <v>1895</v>
      </c>
      <c r="Z341" s="617" t="s">
        <v>1895</v>
      </c>
      <c r="AA341" s="617" t="s">
        <v>1895</v>
      </c>
      <c r="AB341" s="617" t="s">
        <v>2847</v>
      </c>
    </row>
    <row r="342" spans="1:28" ht="15" customHeight="1" x14ac:dyDescent="0.3">
      <c r="A342" s="212">
        <v>522966</v>
      </c>
      <c r="B342" s="212" t="s">
        <v>1501</v>
      </c>
      <c r="C342" s="212" t="s">
        <v>361</v>
      </c>
      <c r="D342" s="212" t="s">
        <v>361</v>
      </c>
      <c r="F342" s="618"/>
      <c r="G342" s="618"/>
      <c r="H342" s="618"/>
      <c r="I342" s="617" t="s">
        <v>1885</v>
      </c>
      <c r="U342" s="617">
        <v>2000</v>
      </c>
      <c r="X342" s="617" t="s">
        <v>1895</v>
      </c>
      <c r="Y342" s="617" t="s">
        <v>1895</v>
      </c>
      <c r="Z342" s="617" t="s">
        <v>1895</v>
      </c>
      <c r="AA342" s="617" t="s">
        <v>1895</v>
      </c>
      <c r="AB342" s="617" t="s">
        <v>2847</v>
      </c>
    </row>
    <row r="343" spans="1:28" ht="15" customHeight="1" x14ac:dyDescent="0.3">
      <c r="A343" s="212">
        <v>522967</v>
      </c>
      <c r="B343" s="212" t="s">
        <v>1502</v>
      </c>
      <c r="C343" s="212" t="s">
        <v>70</v>
      </c>
      <c r="D343" s="212" t="s">
        <v>1503</v>
      </c>
      <c r="F343" s="619"/>
      <c r="G343" s="619"/>
      <c r="H343" s="619"/>
      <c r="I343" s="617" t="s">
        <v>1885</v>
      </c>
      <c r="U343" s="617">
        <v>2000</v>
      </c>
      <c r="X343" s="617" t="s">
        <v>1895</v>
      </c>
      <c r="Y343" s="617" t="s">
        <v>1895</v>
      </c>
      <c r="Z343" s="617" t="s">
        <v>1895</v>
      </c>
      <c r="AA343" s="617" t="s">
        <v>1895</v>
      </c>
      <c r="AB343" s="617" t="s">
        <v>2847</v>
      </c>
    </row>
    <row r="344" spans="1:28" ht="15" customHeight="1" x14ac:dyDescent="0.3">
      <c r="A344" s="212">
        <v>522988</v>
      </c>
      <c r="B344" s="212" t="s">
        <v>1509</v>
      </c>
      <c r="C344" s="212" t="s">
        <v>70</v>
      </c>
      <c r="D344" s="212" t="s">
        <v>1510</v>
      </c>
      <c r="F344" s="618"/>
      <c r="G344" s="618"/>
      <c r="H344" s="618"/>
      <c r="I344" s="617" t="s">
        <v>1885</v>
      </c>
      <c r="U344" s="617">
        <v>2000</v>
      </c>
      <c r="X344" s="617" t="s">
        <v>1895</v>
      </c>
      <c r="Y344" s="617" t="s">
        <v>1895</v>
      </c>
      <c r="Z344" s="617" t="s">
        <v>1895</v>
      </c>
      <c r="AA344" s="617" t="s">
        <v>1895</v>
      </c>
      <c r="AB344" s="617" t="s">
        <v>2847</v>
      </c>
    </row>
    <row r="345" spans="1:28" ht="15" customHeight="1" x14ac:dyDescent="0.3">
      <c r="A345" s="212">
        <v>523010</v>
      </c>
      <c r="B345" s="212" t="s">
        <v>1520</v>
      </c>
      <c r="C345" s="212" t="s">
        <v>1521</v>
      </c>
      <c r="D345" s="212" t="s">
        <v>1522</v>
      </c>
      <c r="F345" s="618"/>
      <c r="G345" s="618"/>
      <c r="H345" s="618"/>
      <c r="I345" s="617" t="s">
        <v>1885</v>
      </c>
      <c r="U345" s="617">
        <v>2000</v>
      </c>
      <c r="X345" s="617" t="s">
        <v>1895</v>
      </c>
      <c r="Y345" s="617" t="s">
        <v>1895</v>
      </c>
      <c r="Z345" s="617" t="s">
        <v>1895</v>
      </c>
      <c r="AA345" s="617" t="s">
        <v>1895</v>
      </c>
      <c r="AB345" s="617" t="s">
        <v>2847</v>
      </c>
    </row>
    <row r="346" spans="1:28" ht="15" customHeight="1" x14ac:dyDescent="0.3">
      <c r="A346" s="212">
        <v>523069</v>
      </c>
      <c r="B346" s="212" t="s">
        <v>1548</v>
      </c>
      <c r="C346" s="212" t="s">
        <v>70</v>
      </c>
      <c r="D346" s="212" t="s">
        <v>1549</v>
      </c>
      <c r="F346" s="618"/>
      <c r="G346" s="618"/>
      <c r="H346" s="618"/>
      <c r="I346" s="617" t="s">
        <v>1885</v>
      </c>
      <c r="U346" s="617">
        <v>2000</v>
      </c>
      <c r="X346" s="617" t="s">
        <v>1895</v>
      </c>
      <c r="Y346" s="617" t="s">
        <v>1895</v>
      </c>
      <c r="Z346" s="617" t="s">
        <v>1895</v>
      </c>
      <c r="AA346" s="617" t="s">
        <v>1895</v>
      </c>
      <c r="AB346" s="617" t="s">
        <v>2847</v>
      </c>
    </row>
    <row r="347" spans="1:28" ht="15" customHeight="1" x14ac:dyDescent="0.3">
      <c r="A347" s="212">
        <v>523163</v>
      </c>
      <c r="B347" s="212" t="s">
        <v>1575</v>
      </c>
      <c r="C347" s="212" t="s">
        <v>84</v>
      </c>
      <c r="D347" s="212" t="s">
        <v>1576</v>
      </c>
      <c r="E347" s="618"/>
      <c r="F347" s="618"/>
      <c r="G347" s="618"/>
      <c r="H347" s="618"/>
      <c r="I347" s="617" t="s">
        <v>1885</v>
      </c>
      <c r="U347" s="617">
        <v>2000</v>
      </c>
      <c r="X347" s="617" t="s">
        <v>1895</v>
      </c>
      <c r="Y347" s="617" t="s">
        <v>1895</v>
      </c>
      <c r="Z347" s="617" t="s">
        <v>1895</v>
      </c>
      <c r="AA347" s="617" t="s">
        <v>1895</v>
      </c>
      <c r="AB347" s="617" t="s">
        <v>2847</v>
      </c>
    </row>
    <row r="348" spans="1:28" ht="15" customHeight="1" x14ac:dyDescent="0.3">
      <c r="A348" s="212">
        <v>523210</v>
      </c>
      <c r="B348" s="212" t="s">
        <v>1585</v>
      </c>
      <c r="C348" s="212" t="s">
        <v>360</v>
      </c>
      <c r="D348" s="212" t="s">
        <v>1551</v>
      </c>
      <c r="E348" s="618"/>
      <c r="F348" s="618"/>
      <c r="G348" s="618"/>
      <c r="H348" s="618"/>
      <c r="I348" s="617" t="s">
        <v>1885</v>
      </c>
      <c r="U348" s="617">
        <v>2000</v>
      </c>
      <c r="X348" s="617" t="s">
        <v>1895</v>
      </c>
      <c r="Y348" s="617" t="s">
        <v>1895</v>
      </c>
      <c r="Z348" s="617" t="s">
        <v>1895</v>
      </c>
      <c r="AA348" s="617" t="s">
        <v>1895</v>
      </c>
      <c r="AB348" s="617" t="s">
        <v>2847</v>
      </c>
    </row>
    <row r="349" spans="1:28" ht="15" customHeight="1" x14ac:dyDescent="0.3">
      <c r="A349" s="212">
        <v>523271</v>
      </c>
      <c r="B349" s="212" t="s">
        <v>1607</v>
      </c>
      <c r="C349" s="212" t="s">
        <v>72</v>
      </c>
      <c r="D349" s="212" t="s">
        <v>1540</v>
      </c>
      <c r="F349" s="618"/>
      <c r="G349" s="618"/>
      <c r="H349" s="618"/>
      <c r="I349" s="617" t="s">
        <v>1885</v>
      </c>
      <c r="U349" s="617">
        <v>2000</v>
      </c>
      <c r="X349" s="617" t="s">
        <v>1895</v>
      </c>
      <c r="Y349" s="617" t="s">
        <v>1895</v>
      </c>
      <c r="Z349" s="617" t="s">
        <v>1895</v>
      </c>
      <c r="AA349" s="617" t="s">
        <v>1895</v>
      </c>
      <c r="AB349" s="617" t="s">
        <v>2847</v>
      </c>
    </row>
    <row r="350" spans="1:28" ht="15" customHeight="1" x14ac:dyDescent="0.3">
      <c r="A350" s="212">
        <v>523331</v>
      </c>
      <c r="B350" s="212" t="s">
        <v>1616</v>
      </c>
      <c r="C350" s="212" t="s">
        <v>109</v>
      </c>
      <c r="D350" s="212" t="s">
        <v>1617</v>
      </c>
      <c r="F350" s="618"/>
      <c r="G350" s="618"/>
      <c r="H350" s="618"/>
      <c r="I350" s="617" t="s">
        <v>1885</v>
      </c>
      <c r="U350" s="617">
        <v>2000</v>
      </c>
      <c r="X350" s="617" t="s">
        <v>1895</v>
      </c>
      <c r="Y350" s="617" t="s">
        <v>1895</v>
      </c>
      <c r="Z350" s="617" t="s">
        <v>1895</v>
      </c>
      <c r="AA350" s="617" t="s">
        <v>1895</v>
      </c>
      <c r="AB350" s="617" t="s">
        <v>2847</v>
      </c>
    </row>
    <row r="351" spans="1:28" ht="15" customHeight="1" x14ac:dyDescent="0.3">
      <c r="A351" s="212">
        <v>523336</v>
      </c>
      <c r="B351" s="212" t="s">
        <v>1618</v>
      </c>
      <c r="C351" s="212" t="s">
        <v>67</v>
      </c>
      <c r="D351" s="212" t="s">
        <v>1847</v>
      </c>
      <c r="F351" s="618"/>
      <c r="G351" s="618"/>
      <c r="H351" s="618"/>
      <c r="I351" s="617" t="s">
        <v>1885</v>
      </c>
      <c r="U351" s="617">
        <v>2000</v>
      </c>
      <c r="X351" s="617" t="s">
        <v>1895</v>
      </c>
      <c r="Y351" s="617" t="s">
        <v>1895</v>
      </c>
      <c r="Z351" s="617" t="s">
        <v>1895</v>
      </c>
      <c r="AA351" s="617" t="s">
        <v>1895</v>
      </c>
      <c r="AB351" s="617" t="s">
        <v>2847</v>
      </c>
    </row>
    <row r="352" spans="1:28" ht="15" customHeight="1" x14ac:dyDescent="0.3">
      <c r="A352" s="212">
        <v>523360</v>
      </c>
      <c r="B352" s="212" t="s">
        <v>1627</v>
      </c>
      <c r="C352" s="212" t="s">
        <v>353</v>
      </c>
      <c r="D352" s="212" t="s">
        <v>1628</v>
      </c>
      <c r="F352" s="618"/>
      <c r="G352" s="618"/>
      <c r="H352" s="618"/>
      <c r="I352" s="617" t="s">
        <v>1885</v>
      </c>
      <c r="U352" s="617">
        <v>2000</v>
      </c>
      <c r="X352" s="617" t="s">
        <v>1895</v>
      </c>
      <c r="Y352" s="617" t="s">
        <v>1895</v>
      </c>
      <c r="Z352" s="617" t="s">
        <v>1895</v>
      </c>
      <c r="AA352" s="617" t="s">
        <v>1895</v>
      </c>
      <c r="AB352" s="617" t="s">
        <v>2847</v>
      </c>
    </row>
    <row r="353" spans="1:28" ht="15" customHeight="1" x14ac:dyDescent="0.3">
      <c r="A353" s="212">
        <v>523388</v>
      </c>
      <c r="B353" s="212" t="s">
        <v>1632</v>
      </c>
      <c r="C353" s="212" t="s">
        <v>998</v>
      </c>
      <c r="D353" s="212" t="s">
        <v>1633</v>
      </c>
      <c r="F353" s="619"/>
      <c r="G353" s="619"/>
      <c r="H353" s="619"/>
      <c r="I353" s="617" t="s">
        <v>1885</v>
      </c>
      <c r="U353" s="617">
        <v>2000</v>
      </c>
      <c r="X353" s="617" t="s">
        <v>1895</v>
      </c>
      <c r="Y353" s="617" t="s">
        <v>1895</v>
      </c>
      <c r="Z353" s="617" t="s">
        <v>1895</v>
      </c>
      <c r="AA353" s="617" t="s">
        <v>1895</v>
      </c>
      <c r="AB353" s="617" t="s">
        <v>2847</v>
      </c>
    </row>
    <row r="354" spans="1:28" ht="15" customHeight="1" x14ac:dyDescent="0.3">
      <c r="A354" s="212">
        <v>523422</v>
      </c>
      <c r="B354" s="212" t="s">
        <v>1648</v>
      </c>
      <c r="C354" s="212" t="s">
        <v>315</v>
      </c>
      <c r="D354" s="212" t="s">
        <v>1582</v>
      </c>
      <c r="F354" s="618"/>
      <c r="G354" s="618"/>
      <c r="H354" s="618"/>
      <c r="I354" s="617" t="s">
        <v>1885</v>
      </c>
      <c r="U354" s="617">
        <v>2000</v>
      </c>
      <c r="X354" s="617" t="s">
        <v>1895</v>
      </c>
      <c r="Y354" s="617" t="s">
        <v>1895</v>
      </c>
      <c r="Z354" s="617" t="s">
        <v>1895</v>
      </c>
      <c r="AA354" s="617" t="s">
        <v>1895</v>
      </c>
      <c r="AB354" s="617" t="s">
        <v>2847</v>
      </c>
    </row>
    <row r="355" spans="1:28" ht="15" customHeight="1" x14ac:dyDescent="0.3">
      <c r="A355" s="212">
        <v>523475</v>
      </c>
      <c r="B355" s="212" t="s">
        <v>1660</v>
      </c>
      <c r="C355" s="212" t="s">
        <v>102</v>
      </c>
      <c r="D355" s="212" t="s">
        <v>1661</v>
      </c>
      <c r="F355" s="619"/>
      <c r="G355" s="619"/>
      <c r="H355" s="619"/>
      <c r="I355" s="617" t="s">
        <v>1885</v>
      </c>
      <c r="U355" s="617">
        <v>2000</v>
      </c>
      <c r="X355" s="617" t="s">
        <v>1895</v>
      </c>
      <c r="Y355" s="617" t="s">
        <v>1895</v>
      </c>
      <c r="Z355" s="617" t="s">
        <v>1895</v>
      </c>
      <c r="AA355" s="617" t="s">
        <v>1895</v>
      </c>
      <c r="AB355" s="617" t="s">
        <v>2847</v>
      </c>
    </row>
    <row r="356" spans="1:28" ht="15" customHeight="1" x14ac:dyDescent="0.3">
      <c r="A356" s="212">
        <v>523585</v>
      </c>
      <c r="B356" s="212" t="s">
        <v>1689</v>
      </c>
      <c r="C356" s="212" t="s">
        <v>1348</v>
      </c>
      <c r="D356" s="212" t="s">
        <v>441</v>
      </c>
      <c r="F356" s="618"/>
      <c r="G356" s="618"/>
      <c r="H356" s="618"/>
      <c r="I356" s="617" t="s">
        <v>1885</v>
      </c>
      <c r="U356" s="617">
        <v>2000</v>
      </c>
      <c r="X356" s="617" t="s">
        <v>1895</v>
      </c>
      <c r="Y356" s="617" t="s">
        <v>1895</v>
      </c>
      <c r="Z356" s="617" t="s">
        <v>1895</v>
      </c>
      <c r="AA356" s="617" t="s">
        <v>1895</v>
      </c>
      <c r="AB356" s="617" t="s">
        <v>2847</v>
      </c>
    </row>
    <row r="357" spans="1:28" ht="15" customHeight="1" x14ac:dyDescent="0.3">
      <c r="A357" s="212">
        <v>523601</v>
      </c>
      <c r="B357" s="212" t="s">
        <v>1691</v>
      </c>
      <c r="C357" s="212" t="s">
        <v>404</v>
      </c>
      <c r="F357" s="618"/>
      <c r="G357" s="618"/>
      <c r="H357" s="618"/>
      <c r="I357" s="617" t="s">
        <v>1885</v>
      </c>
      <c r="U357" s="617">
        <v>2000</v>
      </c>
      <c r="X357" s="617" t="s">
        <v>1895</v>
      </c>
      <c r="Y357" s="617" t="s">
        <v>1895</v>
      </c>
      <c r="Z357" s="617" t="s">
        <v>1895</v>
      </c>
      <c r="AA357" s="617" t="s">
        <v>1895</v>
      </c>
      <c r="AB357" s="617" t="s">
        <v>2847</v>
      </c>
    </row>
    <row r="358" spans="1:28" ht="15" customHeight="1" x14ac:dyDescent="0.3">
      <c r="A358" s="212">
        <v>523663</v>
      </c>
      <c r="B358" s="212" t="s">
        <v>1710</v>
      </c>
      <c r="C358" s="212" t="s">
        <v>67</v>
      </c>
      <c r="D358" s="212" t="s">
        <v>446</v>
      </c>
      <c r="F358" s="618"/>
      <c r="G358" s="618"/>
      <c r="H358" s="618"/>
      <c r="I358" s="617" t="s">
        <v>1885</v>
      </c>
      <c r="U358" s="617">
        <v>2000</v>
      </c>
      <c r="X358" s="617" t="s">
        <v>1895</v>
      </c>
      <c r="Y358" s="617" t="s">
        <v>1895</v>
      </c>
      <c r="Z358" s="617" t="s">
        <v>1895</v>
      </c>
      <c r="AA358" s="617" t="s">
        <v>1895</v>
      </c>
      <c r="AB358" s="617" t="s">
        <v>2847</v>
      </c>
    </row>
    <row r="359" spans="1:28" ht="15" customHeight="1" x14ac:dyDescent="0.3">
      <c r="A359" s="212">
        <v>523684</v>
      </c>
      <c r="B359" s="212" t="s">
        <v>1723</v>
      </c>
      <c r="C359" s="212" t="s">
        <v>393</v>
      </c>
      <c r="D359" s="212" t="s">
        <v>1724</v>
      </c>
      <c r="F359" s="619"/>
      <c r="G359" s="619"/>
      <c r="H359" s="619"/>
      <c r="I359" s="617" t="s">
        <v>1885</v>
      </c>
      <c r="U359" s="617">
        <v>2000</v>
      </c>
      <c r="X359" s="617" t="s">
        <v>1895</v>
      </c>
      <c r="Y359" s="617" t="s">
        <v>1895</v>
      </c>
      <c r="Z359" s="617" t="s">
        <v>1895</v>
      </c>
      <c r="AA359" s="617" t="s">
        <v>1895</v>
      </c>
      <c r="AB359" s="617" t="s">
        <v>2847</v>
      </c>
    </row>
    <row r="360" spans="1:28" ht="15" customHeight="1" x14ac:dyDescent="0.3">
      <c r="A360" s="212">
        <v>523685</v>
      </c>
      <c r="B360" s="212" t="s">
        <v>1725</v>
      </c>
      <c r="C360" s="212" t="s">
        <v>72</v>
      </c>
      <c r="D360" s="212" t="s">
        <v>1726</v>
      </c>
      <c r="F360" s="618"/>
      <c r="G360" s="618"/>
      <c r="H360" s="618"/>
      <c r="I360" s="617" t="s">
        <v>1885</v>
      </c>
      <c r="U360" s="617">
        <v>2000</v>
      </c>
      <c r="X360" s="617" t="s">
        <v>1895</v>
      </c>
      <c r="Y360" s="617" t="s">
        <v>1895</v>
      </c>
      <c r="Z360" s="617" t="s">
        <v>1895</v>
      </c>
      <c r="AA360" s="617" t="s">
        <v>1895</v>
      </c>
      <c r="AB360" s="617" t="s">
        <v>2847</v>
      </c>
    </row>
    <row r="361" spans="1:28" ht="15" customHeight="1" x14ac:dyDescent="0.3">
      <c r="A361" s="212">
        <v>523689</v>
      </c>
      <c r="B361" s="212" t="s">
        <v>1728</v>
      </c>
      <c r="C361" s="212" t="s">
        <v>982</v>
      </c>
      <c r="D361" s="212" t="s">
        <v>1652</v>
      </c>
      <c r="F361" s="618"/>
      <c r="G361" s="618"/>
      <c r="H361" s="618"/>
      <c r="I361" s="617" t="s">
        <v>1885</v>
      </c>
      <c r="U361" s="617">
        <v>2000</v>
      </c>
      <c r="X361" s="617" t="s">
        <v>1895</v>
      </c>
      <c r="Y361" s="617" t="s">
        <v>1895</v>
      </c>
      <c r="Z361" s="617" t="s">
        <v>1895</v>
      </c>
      <c r="AA361" s="617" t="s">
        <v>1895</v>
      </c>
      <c r="AB361" s="617" t="s">
        <v>2847</v>
      </c>
    </row>
    <row r="362" spans="1:28" ht="15" customHeight="1" x14ac:dyDescent="0.3">
      <c r="A362" s="212">
        <v>523807</v>
      </c>
      <c r="B362" s="212" t="s">
        <v>1742</v>
      </c>
      <c r="C362" s="212" t="s">
        <v>246</v>
      </c>
      <c r="D362" s="212" t="s">
        <v>1500</v>
      </c>
      <c r="F362" s="619"/>
      <c r="G362" s="619"/>
      <c r="H362" s="619"/>
      <c r="I362" s="617" t="s">
        <v>1885</v>
      </c>
      <c r="U362" s="617">
        <v>2000</v>
      </c>
      <c r="X362" s="617" t="s">
        <v>1895</v>
      </c>
      <c r="Y362" s="617" t="s">
        <v>1895</v>
      </c>
      <c r="Z362" s="617" t="s">
        <v>1895</v>
      </c>
      <c r="AA362" s="617" t="s">
        <v>1895</v>
      </c>
      <c r="AB362" s="617" t="s">
        <v>2847</v>
      </c>
    </row>
    <row r="363" spans="1:28" ht="15" customHeight="1" x14ac:dyDescent="0.3">
      <c r="A363" s="212">
        <v>523809</v>
      </c>
      <c r="B363" s="212" t="s">
        <v>1369</v>
      </c>
      <c r="C363" s="212" t="s">
        <v>374</v>
      </c>
      <c r="D363" s="212" t="s">
        <v>1594</v>
      </c>
      <c r="F363" s="618"/>
      <c r="G363" s="618"/>
      <c r="H363" s="618"/>
      <c r="I363" s="617" t="s">
        <v>1885</v>
      </c>
      <c r="U363" s="617">
        <v>2000</v>
      </c>
      <c r="X363" s="617" t="s">
        <v>1895</v>
      </c>
      <c r="Y363" s="617" t="s">
        <v>1895</v>
      </c>
      <c r="Z363" s="617" t="s">
        <v>1895</v>
      </c>
      <c r="AA363" s="617" t="s">
        <v>1895</v>
      </c>
      <c r="AB363" s="617" t="s">
        <v>2847</v>
      </c>
    </row>
    <row r="364" spans="1:28" ht="15" customHeight="1" x14ac:dyDescent="0.3">
      <c r="A364" s="212">
        <v>523922</v>
      </c>
      <c r="B364" s="212" t="s">
        <v>1770</v>
      </c>
      <c r="C364" s="212" t="s">
        <v>276</v>
      </c>
      <c r="D364" s="212" t="s">
        <v>1561</v>
      </c>
      <c r="F364" s="619"/>
      <c r="G364" s="619"/>
      <c r="H364" s="619"/>
      <c r="I364" s="617" t="s">
        <v>1885</v>
      </c>
      <c r="U364" s="617">
        <v>2000</v>
      </c>
      <c r="X364" s="617" t="s">
        <v>1895</v>
      </c>
      <c r="Y364" s="617" t="s">
        <v>1895</v>
      </c>
      <c r="Z364" s="617" t="s">
        <v>1895</v>
      </c>
      <c r="AA364" s="617" t="s">
        <v>1895</v>
      </c>
      <c r="AB364" s="617" t="s">
        <v>2847</v>
      </c>
    </row>
    <row r="365" spans="1:28" ht="15" customHeight="1" x14ac:dyDescent="0.3">
      <c r="A365" s="212">
        <v>523923</v>
      </c>
      <c r="B365" s="212" t="s">
        <v>1771</v>
      </c>
      <c r="C365" s="212" t="s">
        <v>275</v>
      </c>
      <c r="D365" s="212" t="s">
        <v>1633</v>
      </c>
      <c r="F365" s="618"/>
      <c r="G365" s="618"/>
      <c r="H365" s="618"/>
      <c r="I365" s="617" t="s">
        <v>1885</v>
      </c>
      <c r="U365" s="617">
        <v>2000</v>
      </c>
      <c r="X365" s="617" t="s">
        <v>1895</v>
      </c>
      <c r="Y365" s="617" t="s">
        <v>1895</v>
      </c>
      <c r="Z365" s="617" t="s">
        <v>1895</v>
      </c>
      <c r="AA365" s="617" t="s">
        <v>1895</v>
      </c>
      <c r="AB365" s="617" t="s">
        <v>2847</v>
      </c>
    </row>
    <row r="366" spans="1:28" ht="15" customHeight="1" x14ac:dyDescent="0.3">
      <c r="A366" s="212">
        <v>523941</v>
      </c>
      <c r="B366" s="212" t="s">
        <v>1775</v>
      </c>
      <c r="C366" s="212" t="s">
        <v>2548</v>
      </c>
      <c r="D366" s="212" t="s">
        <v>1776</v>
      </c>
      <c r="F366" s="619"/>
      <c r="G366" s="619"/>
      <c r="H366" s="619"/>
      <c r="I366" s="617" t="s">
        <v>1885</v>
      </c>
      <c r="U366" s="617">
        <v>2000</v>
      </c>
      <c r="X366" s="617" t="s">
        <v>1895</v>
      </c>
      <c r="Y366" s="617" t="s">
        <v>1895</v>
      </c>
      <c r="Z366" s="617" t="s">
        <v>1895</v>
      </c>
      <c r="AA366" s="617" t="s">
        <v>1895</v>
      </c>
      <c r="AB366" s="617" t="s">
        <v>2847</v>
      </c>
    </row>
    <row r="367" spans="1:28" ht="15" customHeight="1" x14ac:dyDescent="0.3">
      <c r="A367" s="212">
        <v>523980</v>
      </c>
      <c r="B367" s="212" t="s">
        <v>1789</v>
      </c>
      <c r="C367" s="212" t="s">
        <v>110</v>
      </c>
      <c r="D367" s="212" t="s">
        <v>1790</v>
      </c>
      <c r="F367" s="619"/>
      <c r="G367" s="619"/>
      <c r="H367" s="619"/>
      <c r="I367" s="617" t="s">
        <v>1885</v>
      </c>
      <c r="U367" s="617">
        <v>2000</v>
      </c>
      <c r="X367" s="617" t="s">
        <v>1895</v>
      </c>
      <c r="Y367" s="617" t="s">
        <v>1895</v>
      </c>
      <c r="Z367" s="617" t="s">
        <v>1895</v>
      </c>
      <c r="AA367" s="617" t="s">
        <v>1895</v>
      </c>
      <c r="AB367" s="617" t="s">
        <v>2847</v>
      </c>
    </row>
    <row r="368" spans="1:28" ht="15" customHeight="1" x14ac:dyDescent="0.3">
      <c r="A368" s="212">
        <v>523989</v>
      </c>
      <c r="B368" s="212" t="s">
        <v>1793</v>
      </c>
      <c r="C368" s="212" t="s">
        <v>275</v>
      </c>
      <c r="D368" s="212" t="s">
        <v>1491</v>
      </c>
      <c r="F368" s="618"/>
      <c r="G368" s="618"/>
      <c r="H368" s="618"/>
      <c r="I368" s="617" t="s">
        <v>1885</v>
      </c>
      <c r="U368" s="617">
        <v>2000</v>
      </c>
      <c r="X368" s="617" t="s">
        <v>1895</v>
      </c>
      <c r="Y368" s="617" t="s">
        <v>1895</v>
      </c>
      <c r="Z368" s="617" t="s">
        <v>1895</v>
      </c>
      <c r="AA368" s="617" t="s">
        <v>1895</v>
      </c>
      <c r="AB368" s="617" t="s">
        <v>2847</v>
      </c>
    </row>
    <row r="369" spans="1:28" ht="15" customHeight="1" x14ac:dyDescent="0.3">
      <c r="A369" s="212">
        <v>524021</v>
      </c>
      <c r="B369" s="212" t="s">
        <v>1802</v>
      </c>
      <c r="C369" s="212" t="s">
        <v>279</v>
      </c>
      <c r="D369" s="212" t="s">
        <v>1803</v>
      </c>
      <c r="F369" s="619"/>
      <c r="G369" s="619"/>
      <c r="H369" s="619"/>
      <c r="I369" s="617" t="s">
        <v>1885</v>
      </c>
      <c r="U369" s="617">
        <v>2000</v>
      </c>
      <c r="X369" s="617" t="s">
        <v>1895</v>
      </c>
      <c r="Y369" s="617" t="s">
        <v>1895</v>
      </c>
      <c r="Z369" s="617" t="s">
        <v>1895</v>
      </c>
      <c r="AA369" s="617" t="s">
        <v>1895</v>
      </c>
      <c r="AB369" s="617" t="s">
        <v>2847</v>
      </c>
    </row>
    <row r="370" spans="1:28" ht="15" customHeight="1" x14ac:dyDescent="0.3">
      <c r="A370" s="212">
        <v>522085</v>
      </c>
      <c r="B370" s="212" t="s">
        <v>592</v>
      </c>
      <c r="C370" s="212" t="s">
        <v>593</v>
      </c>
      <c r="D370" s="212" t="s">
        <v>1838</v>
      </c>
      <c r="F370" s="619"/>
      <c r="G370" s="619"/>
      <c r="H370" s="619"/>
      <c r="I370" s="617" t="s">
        <v>1885</v>
      </c>
      <c r="U370" s="617">
        <v>2000</v>
      </c>
      <c r="V370" s="617" t="s">
        <v>1895</v>
      </c>
      <c r="W370" s="617" t="s">
        <v>1895</v>
      </c>
      <c r="Y370" s="617" t="s">
        <v>1895</v>
      </c>
      <c r="Z370" s="617" t="s">
        <v>1895</v>
      </c>
      <c r="AA370" s="617" t="s">
        <v>1895</v>
      </c>
      <c r="AB370" s="617" t="s">
        <v>2847</v>
      </c>
    </row>
    <row r="371" spans="1:28" ht="15" customHeight="1" x14ac:dyDescent="0.3">
      <c r="A371" s="212">
        <v>522272</v>
      </c>
      <c r="B371" s="212" t="s">
        <v>608</v>
      </c>
      <c r="C371" s="212" t="s">
        <v>88</v>
      </c>
      <c r="D371" s="212" t="s">
        <v>1583</v>
      </c>
      <c r="F371" s="618"/>
      <c r="G371" s="618"/>
      <c r="H371" s="618"/>
      <c r="I371" s="617" t="s">
        <v>1885</v>
      </c>
      <c r="U371" s="617">
        <v>2000</v>
      </c>
      <c r="V371" s="617" t="s">
        <v>1895</v>
      </c>
      <c r="W371" s="617" t="s">
        <v>1895</v>
      </c>
      <c r="Y371" s="617" t="s">
        <v>1895</v>
      </c>
      <c r="Z371" s="617" t="s">
        <v>1895</v>
      </c>
      <c r="AA371" s="617" t="s">
        <v>1895</v>
      </c>
      <c r="AB371" s="617" t="s">
        <v>2847</v>
      </c>
    </row>
    <row r="372" spans="1:28" ht="15" customHeight="1" x14ac:dyDescent="0.3">
      <c r="A372" s="212">
        <v>522303</v>
      </c>
      <c r="B372" s="212" t="s">
        <v>611</v>
      </c>
      <c r="C372" s="212" t="s">
        <v>612</v>
      </c>
      <c r="D372" s="212" t="s">
        <v>1582</v>
      </c>
      <c r="F372" s="618"/>
      <c r="G372" s="618"/>
      <c r="H372" s="618"/>
      <c r="I372" s="617" t="s">
        <v>1885</v>
      </c>
      <c r="U372" s="617">
        <v>2000</v>
      </c>
      <c r="V372" s="617" t="s">
        <v>1895</v>
      </c>
      <c r="W372" s="617" t="s">
        <v>1895</v>
      </c>
      <c r="Y372" s="617" t="s">
        <v>1895</v>
      </c>
      <c r="Z372" s="617" t="s">
        <v>1895</v>
      </c>
      <c r="AA372" s="617" t="s">
        <v>1895</v>
      </c>
      <c r="AB372" s="617" t="s">
        <v>2847</v>
      </c>
    </row>
    <row r="373" spans="1:28" ht="15" customHeight="1" x14ac:dyDescent="0.3">
      <c r="A373" s="212">
        <v>522348</v>
      </c>
      <c r="B373" s="212" t="s">
        <v>618</v>
      </c>
      <c r="C373" s="212" t="s">
        <v>96</v>
      </c>
      <c r="D373" s="212" t="s">
        <v>488</v>
      </c>
      <c r="F373" s="619"/>
      <c r="G373" s="619"/>
      <c r="H373" s="619"/>
      <c r="I373" s="617" t="s">
        <v>1885</v>
      </c>
      <c r="U373" s="617">
        <v>2000</v>
      </c>
      <c r="V373" s="617" t="s">
        <v>1895</v>
      </c>
      <c r="W373" s="617" t="s">
        <v>1895</v>
      </c>
      <c r="Y373" s="617" t="s">
        <v>1895</v>
      </c>
      <c r="Z373" s="617" t="s">
        <v>1895</v>
      </c>
      <c r="AA373" s="617" t="s">
        <v>1895</v>
      </c>
      <c r="AB373" s="617" t="s">
        <v>2847</v>
      </c>
    </row>
    <row r="374" spans="1:28" ht="15" customHeight="1" x14ac:dyDescent="0.3">
      <c r="A374" s="212">
        <v>522584</v>
      </c>
      <c r="B374" s="212" t="s">
        <v>650</v>
      </c>
      <c r="C374" s="212" t="s">
        <v>321</v>
      </c>
      <c r="D374" s="212" t="s">
        <v>2349</v>
      </c>
      <c r="F374" s="619"/>
      <c r="G374" s="619"/>
      <c r="H374" s="619"/>
      <c r="I374" s="617" t="s">
        <v>1885</v>
      </c>
      <c r="U374" s="617">
        <v>2000</v>
      </c>
      <c r="V374" s="617" t="s">
        <v>1895</v>
      </c>
      <c r="W374" s="617" t="s">
        <v>1895</v>
      </c>
      <c r="Y374" s="617" t="s">
        <v>1895</v>
      </c>
      <c r="Z374" s="617" t="s">
        <v>1895</v>
      </c>
      <c r="AA374" s="617" t="s">
        <v>1895</v>
      </c>
      <c r="AB374" s="617" t="s">
        <v>2847</v>
      </c>
    </row>
    <row r="375" spans="1:28" ht="15" customHeight="1" x14ac:dyDescent="0.3">
      <c r="A375" s="212">
        <v>517213</v>
      </c>
      <c r="B375" s="212" t="s">
        <v>476</v>
      </c>
      <c r="C375" s="212" t="s">
        <v>69</v>
      </c>
      <c r="D375" s="212" t="s">
        <v>1480</v>
      </c>
      <c r="F375" s="618"/>
      <c r="G375" s="618"/>
      <c r="H375" s="618"/>
      <c r="I375" s="617" t="s">
        <v>1885</v>
      </c>
      <c r="U375" s="617">
        <v>2000</v>
      </c>
      <c r="W375" s="617" t="s">
        <v>1895</v>
      </c>
      <c r="Y375" s="617" t="s">
        <v>1895</v>
      </c>
      <c r="Z375" s="617" t="s">
        <v>1895</v>
      </c>
      <c r="AA375" s="617" t="s">
        <v>1895</v>
      </c>
      <c r="AB375" s="617" t="s">
        <v>2847</v>
      </c>
    </row>
    <row r="376" spans="1:28" ht="15" customHeight="1" x14ac:dyDescent="0.3">
      <c r="A376" s="212">
        <v>518910</v>
      </c>
      <c r="B376" s="212" t="s">
        <v>2409</v>
      </c>
      <c r="C376" s="212" t="s">
        <v>81</v>
      </c>
      <c r="D376" s="212" t="s">
        <v>2353</v>
      </c>
      <c r="F376" s="618"/>
      <c r="G376" s="618"/>
      <c r="H376" s="618"/>
      <c r="I376" s="617" t="s">
        <v>1885</v>
      </c>
      <c r="U376" s="617">
        <v>2000</v>
      </c>
      <c r="W376" s="617" t="s">
        <v>1895</v>
      </c>
      <c r="Y376" s="617" t="s">
        <v>1895</v>
      </c>
      <c r="Z376" s="617" t="s">
        <v>1895</v>
      </c>
      <c r="AA376" s="617" t="s">
        <v>1895</v>
      </c>
      <c r="AB376" s="617" t="s">
        <v>2847</v>
      </c>
    </row>
    <row r="377" spans="1:28" ht="15" customHeight="1" x14ac:dyDescent="0.3">
      <c r="A377" s="212">
        <v>521842</v>
      </c>
      <c r="B377" s="212" t="s">
        <v>562</v>
      </c>
      <c r="C377" s="212" t="s">
        <v>107</v>
      </c>
      <c r="D377" s="212" t="s">
        <v>2259</v>
      </c>
      <c r="F377" s="618"/>
      <c r="G377" s="618"/>
      <c r="H377" s="618"/>
      <c r="I377" s="617" t="s">
        <v>1885</v>
      </c>
      <c r="U377" s="617">
        <v>2000</v>
      </c>
      <c r="W377" s="617" t="s">
        <v>1895</v>
      </c>
      <c r="Y377" s="617" t="s">
        <v>1895</v>
      </c>
      <c r="Z377" s="617" t="s">
        <v>1895</v>
      </c>
      <c r="AA377" s="617" t="s">
        <v>1895</v>
      </c>
      <c r="AB377" s="617" t="s">
        <v>2847</v>
      </c>
    </row>
    <row r="378" spans="1:28" ht="15" customHeight="1" x14ac:dyDescent="0.3">
      <c r="A378" s="212">
        <v>522025</v>
      </c>
      <c r="B378" s="212" t="s">
        <v>581</v>
      </c>
      <c r="C378" s="212" t="s">
        <v>88</v>
      </c>
      <c r="D378" s="212" t="s">
        <v>441</v>
      </c>
      <c r="F378" s="618"/>
      <c r="G378" s="618"/>
      <c r="H378" s="618"/>
      <c r="I378" s="617" t="s">
        <v>1885</v>
      </c>
      <c r="U378" s="617">
        <v>2000</v>
      </c>
      <c r="W378" s="617" t="s">
        <v>1895</v>
      </c>
      <c r="Y378" s="617" t="s">
        <v>1895</v>
      </c>
      <c r="Z378" s="617" t="s">
        <v>1895</v>
      </c>
      <c r="AA378" s="617" t="s">
        <v>1895</v>
      </c>
      <c r="AB378" s="617" t="s">
        <v>2847</v>
      </c>
    </row>
    <row r="379" spans="1:28" ht="15" customHeight="1" x14ac:dyDescent="0.3">
      <c r="A379" s="212">
        <v>522042</v>
      </c>
      <c r="B379" s="212" t="s">
        <v>586</v>
      </c>
      <c r="C379" s="212" t="s">
        <v>74</v>
      </c>
      <c r="D379" s="212" t="s">
        <v>446</v>
      </c>
      <c r="F379" s="618"/>
      <c r="G379" s="618"/>
      <c r="H379" s="618"/>
      <c r="I379" s="617" t="s">
        <v>1885</v>
      </c>
      <c r="U379" s="617">
        <v>2000</v>
      </c>
      <c r="W379" s="617" t="s">
        <v>1895</v>
      </c>
      <c r="Y379" s="617" t="s">
        <v>1895</v>
      </c>
      <c r="Z379" s="617" t="s">
        <v>1895</v>
      </c>
      <c r="AA379" s="617" t="s">
        <v>1895</v>
      </c>
      <c r="AB379" s="617" t="s">
        <v>2847</v>
      </c>
    </row>
    <row r="380" spans="1:28" ht="15" customHeight="1" x14ac:dyDescent="0.3">
      <c r="A380" s="212">
        <v>522455</v>
      </c>
      <c r="B380" s="212" t="s">
        <v>633</v>
      </c>
      <c r="C380" s="212" t="s">
        <v>72</v>
      </c>
      <c r="D380" s="212" t="s">
        <v>1500</v>
      </c>
      <c r="F380" s="619"/>
      <c r="G380" s="619"/>
      <c r="H380" s="619"/>
      <c r="I380" s="617" t="s">
        <v>1885</v>
      </c>
      <c r="U380" s="617">
        <v>2000</v>
      </c>
      <c r="W380" s="617" t="s">
        <v>1895</v>
      </c>
      <c r="Y380" s="617" t="s">
        <v>1895</v>
      </c>
      <c r="Z380" s="617" t="s">
        <v>1895</v>
      </c>
      <c r="AA380" s="617" t="s">
        <v>1895</v>
      </c>
      <c r="AB380" s="617" t="s">
        <v>2847</v>
      </c>
    </row>
    <row r="381" spans="1:28" ht="15" customHeight="1" x14ac:dyDescent="0.3">
      <c r="A381" s="212">
        <v>522947</v>
      </c>
      <c r="B381" s="212" t="s">
        <v>686</v>
      </c>
      <c r="C381" s="212" t="s">
        <v>336</v>
      </c>
      <c r="D381" s="212" t="s">
        <v>1484</v>
      </c>
      <c r="F381" s="619"/>
      <c r="G381" s="619"/>
      <c r="H381" s="619"/>
      <c r="I381" s="617" t="s">
        <v>1885</v>
      </c>
      <c r="U381" s="617">
        <v>2000</v>
      </c>
      <c r="W381" s="617" t="s">
        <v>1895</v>
      </c>
      <c r="Y381" s="617" t="s">
        <v>1895</v>
      </c>
      <c r="Z381" s="617" t="s">
        <v>1895</v>
      </c>
      <c r="AA381" s="617" t="s">
        <v>1895</v>
      </c>
      <c r="AB381" s="617" t="s">
        <v>2847</v>
      </c>
    </row>
    <row r="382" spans="1:28" ht="15" customHeight="1" x14ac:dyDescent="0.3">
      <c r="A382" s="212">
        <v>523080</v>
      </c>
      <c r="B382" s="212" t="s">
        <v>704</v>
      </c>
      <c r="C382" s="212" t="s">
        <v>70</v>
      </c>
      <c r="D382" s="212" t="s">
        <v>1551</v>
      </c>
      <c r="F382" s="618"/>
      <c r="G382" s="618"/>
      <c r="H382" s="618"/>
      <c r="I382" s="617" t="s">
        <v>1885</v>
      </c>
      <c r="U382" s="617">
        <v>2000</v>
      </c>
      <c r="W382" s="617" t="s">
        <v>1895</v>
      </c>
      <c r="Y382" s="617" t="s">
        <v>1895</v>
      </c>
      <c r="Z382" s="617" t="s">
        <v>1895</v>
      </c>
      <c r="AA382" s="617" t="s">
        <v>1895</v>
      </c>
      <c r="AB382" s="617" t="s">
        <v>2847</v>
      </c>
    </row>
    <row r="383" spans="1:28" ht="15" customHeight="1" x14ac:dyDescent="0.3">
      <c r="A383" s="212">
        <v>523092</v>
      </c>
      <c r="B383" s="212" t="s">
        <v>705</v>
      </c>
      <c r="C383" s="212" t="s">
        <v>88</v>
      </c>
      <c r="D383" s="212" t="s">
        <v>1550</v>
      </c>
      <c r="F383" s="618"/>
      <c r="G383" s="618"/>
      <c r="H383" s="618"/>
      <c r="I383" s="617" t="s">
        <v>1885</v>
      </c>
      <c r="U383" s="617">
        <v>2000</v>
      </c>
      <c r="W383" s="617" t="s">
        <v>1895</v>
      </c>
      <c r="Y383" s="617" t="s">
        <v>1895</v>
      </c>
      <c r="Z383" s="617" t="s">
        <v>1895</v>
      </c>
      <c r="AA383" s="617" t="s">
        <v>1895</v>
      </c>
      <c r="AB383" s="617" t="s">
        <v>2847</v>
      </c>
    </row>
    <row r="384" spans="1:28" ht="15" customHeight="1" x14ac:dyDescent="0.3">
      <c r="A384" s="212">
        <v>523127</v>
      </c>
      <c r="B384" s="212" t="s">
        <v>711</v>
      </c>
      <c r="C384" s="212" t="s">
        <v>81</v>
      </c>
      <c r="D384" s="212" t="s">
        <v>1374</v>
      </c>
      <c r="F384" s="619"/>
      <c r="G384" s="619"/>
      <c r="H384" s="619"/>
      <c r="I384" s="617" t="s">
        <v>1885</v>
      </c>
      <c r="U384" s="617">
        <v>2000</v>
      </c>
      <c r="W384" s="617" t="s">
        <v>1895</v>
      </c>
      <c r="Y384" s="617" t="s">
        <v>1895</v>
      </c>
      <c r="Z384" s="617" t="s">
        <v>1895</v>
      </c>
      <c r="AA384" s="617" t="s">
        <v>1895</v>
      </c>
      <c r="AB384" s="617" t="s">
        <v>2847</v>
      </c>
    </row>
    <row r="385" spans="1:28" ht="15" customHeight="1" x14ac:dyDescent="0.3">
      <c r="A385" s="212">
        <v>523249</v>
      </c>
      <c r="B385" s="212" t="s">
        <v>718</v>
      </c>
      <c r="C385" s="212" t="s">
        <v>98</v>
      </c>
      <c r="D385" s="212" t="s">
        <v>2301</v>
      </c>
      <c r="F385" s="618"/>
      <c r="G385" s="618"/>
      <c r="H385" s="618"/>
      <c r="I385" s="617" t="s">
        <v>1885</v>
      </c>
      <c r="U385" s="617">
        <v>2000</v>
      </c>
      <c r="W385" s="617" t="s">
        <v>1895</v>
      </c>
      <c r="Y385" s="617" t="s">
        <v>1895</v>
      </c>
      <c r="Z385" s="617" t="s">
        <v>1895</v>
      </c>
      <c r="AA385" s="617" t="s">
        <v>1895</v>
      </c>
      <c r="AB385" s="617" t="s">
        <v>2847</v>
      </c>
    </row>
    <row r="386" spans="1:28" ht="15" customHeight="1" x14ac:dyDescent="0.3">
      <c r="A386" s="212">
        <v>523369</v>
      </c>
      <c r="B386" s="212" t="s">
        <v>720</v>
      </c>
      <c r="C386" s="212" t="s">
        <v>721</v>
      </c>
      <c r="D386" s="212" t="s">
        <v>1524</v>
      </c>
      <c r="F386" s="619"/>
      <c r="G386" s="619"/>
      <c r="H386" s="619"/>
      <c r="I386" s="617" t="s">
        <v>1885</v>
      </c>
      <c r="U386" s="617">
        <v>2000</v>
      </c>
      <c r="W386" s="617" t="s">
        <v>1895</v>
      </c>
      <c r="Y386" s="617" t="s">
        <v>1895</v>
      </c>
      <c r="Z386" s="617" t="s">
        <v>1895</v>
      </c>
      <c r="AA386" s="617" t="s">
        <v>1895</v>
      </c>
      <c r="AB386" s="617" t="s">
        <v>2847</v>
      </c>
    </row>
    <row r="387" spans="1:28" ht="15" customHeight="1" x14ac:dyDescent="0.3">
      <c r="A387" s="212">
        <v>523443</v>
      </c>
      <c r="B387" s="212" t="s">
        <v>731</v>
      </c>
      <c r="C387" s="212" t="s">
        <v>732</v>
      </c>
      <c r="D387" s="212" t="s">
        <v>1518</v>
      </c>
      <c r="F387" s="618"/>
      <c r="G387" s="618"/>
      <c r="H387" s="618"/>
      <c r="I387" s="617" t="s">
        <v>1885</v>
      </c>
      <c r="U387" s="617">
        <v>2000</v>
      </c>
      <c r="W387" s="617" t="s">
        <v>1895</v>
      </c>
      <c r="Y387" s="617" t="s">
        <v>1895</v>
      </c>
      <c r="Z387" s="617" t="s">
        <v>1895</v>
      </c>
      <c r="AA387" s="617" t="s">
        <v>1895</v>
      </c>
      <c r="AB387" s="617" t="s">
        <v>2847</v>
      </c>
    </row>
    <row r="388" spans="1:28" ht="15" customHeight="1" x14ac:dyDescent="0.3">
      <c r="A388" s="212">
        <v>523451</v>
      </c>
      <c r="B388" s="212" t="s">
        <v>733</v>
      </c>
      <c r="C388" s="212" t="s">
        <v>734</v>
      </c>
      <c r="D388" s="212" t="s">
        <v>1654</v>
      </c>
      <c r="F388" s="619"/>
      <c r="G388" s="619"/>
      <c r="H388" s="619"/>
      <c r="I388" s="617" t="s">
        <v>1885</v>
      </c>
      <c r="U388" s="617">
        <v>2000</v>
      </c>
      <c r="W388" s="617" t="s">
        <v>1895</v>
      </c>
      <c r="Y388" s="617" t="s">
        <v>1895</v>
      </c>
      <c r="Z388" s="617" t="s">
        <v>1895</v>
      </c>
      <c r="AA388" s="617" t="s">
        <v>1895</v>
      </c>
      <c r="AB388" s="617" t="s">
        <v>2847</v>
      </c>
    </row>
    <row r="389" spans="1:28" ht="15" customHeight="1" x14ac:dyDescent="0.3">
      <c r="A389" s="212">
        <v>523606</v>
      </c>
      <c r="B389" s="212" t="s">
        <v>753</v>
      </c>
      <c r="C389" s="212" t="s">
        <v>88</v>
      </c>
      <c r="D389" s="212" t="s">
        <v>1692</v>
      </c>
      <c r="F389" s="618"/>
      <c r="G389" s="618"/>
      <c r="H389" s="618"/>
      <c r="I389" s="617" t="s">
        <v>1885</v>
      </c>
      <c r="U389" s="617">
        <v>2000</v>
      </c>
      <c r="W389" s="617" t="s">
        <v>1895</v>
      </c>
      <c r="Y389" s="617" t="s">
        <v>1895</v>
      </c>
      <c r="Z389" s="617" t="s">
        <v>1895</v>
      </c>
      <c r="AA389" s="617" t="s">
        <v>1895</v>
      </c>
      <c r="AB389" s="617" t="s">
        <v>2847</v>
      </c>
    </row>
    <row r="390" spans="1:28" ht="15" customHeight="1" x14ac:dyDescent="0.3">
      <c r="A390" s="212">
        <v>523734</v>
      </c>
      <c r="B390" s="212" t="s">
        <v>773</v>
      </c>
      <c r="C390" s="212" t="s">
        <v>83</v>
      </c>
      <c r="D390" s="212" t="s">
        <v>1515</v>
      </c>
      <c r="F390" s="618"/>
      <c r="G390" s="618"/>
      <c r="H390" s="618"/>
      <c r="I390" s="617" t="s">
        <v>1885</v>
      </c>
      <c r="U390" s="617">
        <v>2000</v>
      </c>
      <c r="W390" s="617" t="s">
        <v>1895</v>
      </c>
      <c r="Y390" s="617" t="s">
        <v>1895</v>
      </c>
      <c r="Z390" s="617" t="s">
        <v>1895</v>
      </c>
      <c r="AA390" s="617" t="s">
        <v>1895</v>
      </c>
      <c r="AB390" s="617" t="s">
        <v>2847</v>
      </c>
    </row>
    <row r="391" spans="1:28" ht="15" customHeight="1" x14ac:dyDescent="0.3">
      <c r="A391" s="212">
        <v>523779</v>
      </c>
      <c r="B391" s="212" t="s">
        <v>778</v>
      </c>
      <c r="C391" s="212" t="s">
        <v>273</v>
      </c>
      <c r="D391" s="212" t="s">
        <v>2546</v>
      </c>
      <c r="F391" s="619"/>
      <c r="G391" s="619"/>
      <c r="H391" s="619"/>
      <c r="I391" s="617" t="s">
        <v>1885</v>
      </c>
      <c r="U391" s="617">
        <v>2000</v>
      </c>
      <c r="W391" s="617" t="s">
        <v>1895</v>
      </c>
      <c r="Y391" s="617" t="s">
        <v>1895</v>
      </c>
      <c r="Z391" s="617" t="s">
        <v>1895</v>
      </c>
      <c r="AA391" s="617" t="s">
        <v>1895</v>
      </c>
      <c r="AB391" s="617" t="s">
        <v>2847</v>
      </c>
    </row>
    <row r="392" spans="1:28" ht="15" customHeight="1" x14ac:dyDescent="0.3">
      <c r="A392" s="212">
        <v>523997</v>
      </c>
      <c r="B392" s="212" t="s">
        <v>788</v>
      </c>
      <c r="C392" s="212" t="s">
        <v>393</v>
      </c>
      <c r="D392" s="212" t="s">
        <v>446</v>
      </c>
      <c r="F392" s="619"/>
      <c r="G392" s="619"/>
      <c r="H392" s="619"/>
      <c r="I392" s="617" t="s">
        <v>1885</v>
      </c>
      <c r="U392" s="617">
        <v>2000</v>
      </c>
      <c r="W392" s="617" t="s">
        <v>1895</v>
      </c>
      <c r="Y392" s="617" t="s">
        <v>1895</v>
      </c>
      <c r="Z392" s="617" t="s">
        <v>1895</v>
      </c>
      <c r="AA392" s="617" t="s">
        <v>1895</v>
      </c>
      <c r="AB392" s="617" t="s">
        <v>2847</v>
      </c>
    </row>
    <row r="393" spans="1:28" ht="15" customHeight="1" x14ac:dyDescent="0.3">
      <c r="A393" s="212">
        <v>521253</v>
      </c>
      <c r="B393" s="212" t="s">
        <v>2480</v>
      </c>
      <c r="C393" s="212" t="s">
        <v>2243</v>
      </c>
      <c r="D393" s="212" t="s">
        <v>1579</v>
      </c>
      <c r="F393" s="618"/>
      <c r="G393" s="618"/>
      <c r="H393" s="618"/>
      <c r="I393" s="617" t="s">
        <v>1885</v>
      </c>
      <c r="U393" s="617">
        <v>2000</v>
      </c>
      <c r="V393" s="617" t="s">
        <v>1895</v>
      </c>
      <c r="Y393" s="617" t="s">
        <v>1895</v>
      </c>
      <c r="Z393" s="617" t="s">
        <v>1895</v>
      </c>
      <c r="AA393" s="617" t="s">
        <v>1895</v>
      </c>
      <c r="AB393" s="617" t="s">
        <v>2847</v>
      </c>
    </row>
    <row r="394" spans="1:28" ht="15" customHeight="1" x14ac:dyDescent="0.3">
      <c r="A394" s="212">
        <v>521952</v>
      </c>
      <c r="B394" s="212" t="s">
        <v>571</v>
      </c>
      <c r="C394" s="212" t="s">
        <v>96</v>
      </c>
      <c r="D394" s="212" t="s">
        <v>1551</v>
      </c>
      <c r="F394" s="619"/>
      <c r="G394" s="619"/>
      <c r="H394" s="619"/>
      <c r="I394" s="617" t="s">
        <v>1885</v>
      </c>
      <c r="U394" s="617">
        <v>2000</v>
      </c>
      <c r="V394" s="617" t="s">
        <v>1895</v>
      </c>
      <c r="Y394" s="617" t="s">
        <v>1895</v>
      </c>
      <c r="Z394" s="617" t="s">
        <v>1895</v>
      </c>
      <c r="AA394" s="617" t="s">
        <v>1895</v>
      </c>
      <c r="AB394" s="617" t="s">
        <v>2847</v>
      </c>
    </row>
    <row r="395" spans="1:28" ht="15" customHeight="1" x14ac:dyDescent="0.3">
      <c r="A395" s="212">
        <v>522426</v>
      </c>
      <c r="B395" s="212" t="s">
        <v>631</v>
      </c>
      <c r="C395" s="212" t="s">
        <v>112</v>
      </c>
      <c r="D395" s="212" t="s">
        <v>1610</v>
      </c>
      <c r="F395" s="618"/>
      <c r="G395" s="618"/>
      <c r="H395" s="618"/>
      <c r="I395" s="617" t="s">
        <v>1885</v>
      </c>
      <c r="U395" s="617">
        <v>2000</v>
      </c>
      <c r="V395" s="617" t="s">
        <v>1895</v>
      </c>
      <c r="Y395" s="617" t="s">
        <v>1895</v>
      </c>
      <c r="Z395" s="617" t="s">
        <v>1895</v>
      </c>
      <c r="AA395" s="617" t="s">
        <v>1895</v>
      </c>
      <c r="AB395" s="617" t="s">
        <v>2847</v>
      </c>
    </row>
    <row r="396" spans="1:28" ht="15" customHeight="1" x14ac:dyDescent="0.3">
      <c r="A396" s="212">
        <v>516010</v>
      </c>
      <c r="B396" s="212" t="s">
        <v>462</v>
      </c>
      <c r="C396" s="212" t="s">
        <v>69</v>
      </c>
      <c r="D396" s="212" t="s">
        <v>2187</v>
      </c>
      <c r="F396" s="618"/>
      <c r="G396" s="618"/>
      <c r="H396" s="618"/>
      <c r="I396" s="617" t="s">
        <v>1885</v>
      </c>
      <c r="U396" s="617">
        <v>2000</v>
      </c>
      <c r="Y396" s="617" t="s">
        <v>1895</v>
      </c>
      <c r="Z396" s="617" t="s">
        <v>1895</v>
      </c>
      <c r="AA396" s="617" t="s">
        <v>1895</v>
      </c>
      <c r="AB396" s="617" t="s">
        <v>2847</v>
      </c>
    </row>
    <row r="397" spans="1:28" ht="15" customHeight="1" x14ac:dyDescent="0.3">
      <c r="A397" s="212">
        <v>516201</v>
      </c>
      <c r="B397" s="212" t="s">
        <v>464</v>
      </c>
      <c r="C397" s="212" t="s">
        <v>246</v>
      </c>
      <c r="D397" s="212" t="s">
        <v>1591</v>
      </c>
      <c r="F397" s="618"/>
      <c r="G397" s="618"/>
      <c r="H397" s="618"/>
      <c r="I397" s="617" t="s">
        <v>1885</v>
      </c>
      <c r="U397" s="617">
        <v>2000</v>
      </c>
      <c r="Y397" s="617" t="s">
        <v>1895</v>
      </c>
      <c r="Z397" s="617" t="s">
        <v>1895</v>
      </c>
      <c r="AA397" s="617" t="s">
        <v>1895</v>
      </c>
      <c r="AB397" s="617" t="s">
        <v>2847</v>
      </c>
    </row>
    <row r="398" spans="1:28" ht="15" customHeight="1" x14ac:dyDescent="0.3">
      <c r="A398" s="212">
        <v>516839</v>
      </c>
      <c r="B398" s="212" t="s">
        <v>475</v>
      </c>
      <c r="C398" s="212" t="s">
        <v>338</v>
      </c>
      <c r="D398" s="212" t="s">
        <v>1503</v>
      </c>
      <c r="F398" s="618"/>
      <c r="G398" s="618"/>
      <c r="H398" s="618"/>
      <c r="I398" s="617" t="s">
        <v>1885</v>
      </c>
      <c r="U398" s="617">
        <v>2000</v>
      </c>
      <c r="Y398" s="617" t="s">
        <v>1895</v>
      </c>
      <c r="Z398" s="617" t="s">
        <v>1895</v>
      </c>
      <c r="AA398" s="617" t="s">
        <v>1895</v>
      </c>
      <c r="AB398" s="617" t="s">
        <v>2847</v>
      </c>
    </row>
    <row r="399" spans="1:28" ht="15" customHeight="1" x14ac:dyDescent="0.3">
      <c r="A399" s="212">
        <v>517315</v>
      </c>
      <c r="B399" s="212" t="s">
        <v>477</v>
      </c>
      <c r="C399" s="212" t="s">
        <v>454</v>
      </c>
      <c r="D399" s="212" t="s">
        <v>1835</v>
      </c>
      <c r="F399" s="619"/>
      <c r="G399" s="619"/>
      <c r="H399" s="619"/>
      <c r="I399" s="617" t="s">
        <v>1885</v>
      </c>
      <c r="U399" s="617">
        <v>2000</v>
      </c>
      <c r="Y399" s="617" t="s">
        <v>1895</v>
      </c>
      <c r="Z399" s="617" t="s">
        <v>1895</v>
      </c>
      <c r="AA399" s="617" t="s">
        <v>1895</v>
      </c>
      <c r="AB399" s="617" t="s">
        <v>2847</v>
      </c>
    </row>
    <row r="400" spans="1:28" ht="15" customHeight="1" x14ac:dyDescent="0.3">
      <c r="A400" s="212">
        <v>517392</v>
      </c>
      <c r="B400" s="212" t="s">
        <v>478</v>
      </c>
      <c r="C400" s="212" t="s">
        <v>94</v>
      </c>
      <c r="D400" s="212" t="s">
        <v>1544</v>
      </c>
      <c r="F400" s="618"/>
      <c r="G400" s="618"/>
      <c r="H400" s="618"/>
      <c r="I400" s="617" t="s">
        <v>1885</v>
      </c>
      <c r="U400" s="617">
        <v>2000</v>
      </c>
      <c r="Y400" s="617" t="s">
        <v>1895</v>
      </c>
      <c r="Z400" s="617" t="s">
        <v>1895</v>
      </c>
      <c r="AA400" s="617" t="s">
        <v>1895</v>
      </c>
      <c r="AB400" s="617" t="s">
        <v>2847</v>
      </c>
    </row>
    <row r="401" spans="1:28" ht="15" customHeight="1" x14ac:dyDescent="0.3">
      <c r="A401" s="212">
        <v>518117</v>
      </c>
      <c r="B401" s="212" t="s">
        <v>486</v>
      </c>
      <c r="C401" s="212" t="s">
        <v>70</v>
      </c>
      <c r="D401" s="212" t="s">
        <v>1633</v>
      </c>
      <c r="F401" s="618"/>
      <c r="G401" s="618"/>
      <c r="H401" s="618"/>
      <c r="I401" s="617" t="s">
        <v>1885</v>
      </c>
      <c r="U401" s="617">
        <v>2000</v>
      </c>
      <c r="Y401" s="617" t="s">
        <v>1895</v>
      </c>
      <c r="Z401" s="617" t="s">
        <v>1895</v>
      </c>
      <c r="AA401" s="617" t="s">
        <v>1895</v>
      </c>
      <c r="AB401" s="617" t="s">
        <v>2847</v>
      </c>
    </row>
    <row r="402" spans="1:28" ht="15" customHeight="1" x14ac:dyDescent="0.3">
      <c r="A402" s="212">
        <v>518133</v>
      </c>
      <c r="B402" s="212" t="s">
        <v>487</v>
      </c>
      <c r="C402" s="212" t="s">
        <v>92</v>
      </c>
      <c r="D402" s="212" t="s">
        <v>1636</v>
      </c>
      <c r="F402" s="618"/>
      <c r="G402" s="618"/>
      <c r="H402" s="618"/>
      <c r="I402" s="617" t="s">
        <v>1885</v>
      </c>
      <c r="U402" s="617">
        <v>2000</v>
      </c>
      <c r="Y402" s="617" t="s">
        <v>1895</v>
      </c>
      <c r="Z402" s="617" t="s">
        <v>1895</v>
      </c>
      <c r="AA402" s="617" t="s">
        <v>1895</v>
      </c>
      <c r="AB402" s="617" t="s">
        <v>2847</v>
      </c>
    </row>
    <row r="403" spans="1:28" ht="15" customHeight="1" x14ac:dyDescent="0.3">
      <c r="A403" s="212">
        <v>518222</v>
      </c>
      <c r="B403" s="212" t="s">
        <v>489</v>
      </c>
      <c r="C403" s="212" t="s">
        <v>490</v>
      </c>
      <c r="D403" s="212" t="s">
        <v>1596</v>
      </c>
      <c r="F403" s="618"/>
      <c r="G403" s="618"/>
      <c r="H403" s="618"/>
      <c r="I403" s="617" t="s">
        <v>1885</v>
      </c>
      <c r="U403" s="617">
        <v>2000</v>
      </c>
      <c r="Y403" s="617" t="s">
        <v>1895</v>
      </c>
      <c r="Z403" s="617" t="s">
        <v>1895</v>
      </c>
      <c r="AA403" s="617" t="s">
        <v>1895</v>
      </c>
      <c r="AB403" s="617" t="s">
        <v>2847</v>
      </c>
    </row>
    <row r="404" spans="1:28" ht="15" customHeight="1" x14ac:dyDescent="0.3">
      <c r="A404" s="212">
        <v>518266</v>
      </c>
      <c r="B404" s="212" t="s">
        <v>2399</v>
      </c>
      <c r="C404" s="212" t="s">
        <v>2400</v>
      </c>
      <c r="D404" s="212" t="s">
        <v>2222</v>
      </c>
      <c r="F404" s="619"/>
      <c r="G404" s="619"/>
      <c r="H404" s="619"/>
      <c r="I404" s="617" t="s">
        <v>1885</v>
      </c>
      <c r="U404" s="617">
        <v>2000</v>
      </c>
      <c r="Y404" s="617" t="s">
        <v>1895</v>
      </c>
      <c r="Z404" s="617" t="s">
        <v>1895</v>
      </c>
      <c r="AA404" s="617" t="s">
        <v>1895</v>
      </c>
      <c r="AB404" s="617" t="s">
        <v>2847</v>
      </c>
    </row>
    <row r="405" spans="1:28" ht="15" customHeight="1" x14ac:dyDescent="0.3">
      <c r="A405" s="212">
        <v>518325</v>
      </c>
      <c r="B405" s="212" t="s">
        <v>2401</v>
      </c>
      <c r="C405" s="212" t="s">
        <v>2310</v>
      </c>
      <c r="D405" s="212" t="s">
        <v>1707</v>
      </c>
      <c r="F405" s="619"/>
      <c r="G405" s="619"/>
      <c r="H405" s="619"/>
      <c r="I405" s="617" t="s">
        <v>1885</v>
      </c>
      <c r="U405" s="617">
        <v>2000</v>
      </c>
      <c r="Y405" s="617" t="s">
        <v>1895</v>
      </c>
      <c r="Z405" s="617" t="s">
        <v>1895</v>
      </c>
      <c r="AA405" s="617" t="s">
        <v>1895</v>
      </c>
      <c r="AB405" s="617" t="s">
        <v>2847</v>
      </c>
    </row>
    <row r="406" spans="1:28" ht="15" customHeight="1" x14ac:dyDescent="0.3">
      <c r="A406" s="212">
        <v>518426</v>
      </c>
      <c r="B406" s="212" t="s">
        <v>448</v>
      </c>
      <c r="C406" s="212" t="s">
        <v>449</v>
      </c>
      <c r="D406" s="212" t="s">
        <v>2404</v>
      </c>
      <c r="F406" s="619"/>
      <c r="G406" s="619"/>
      <c r="H406" s="619"/>
      <c r="I406" s="617" t="s">
        <v>1885</v>
      </c>
      <c r="U406" s="617">
        <v>2000</v>
      </c>
      <c r="Y406" s="617" t="s">
        <v>1895</v>
      </c>
      <c r="Z406" s="617" t="s">
        <v>1895</v>
      </c>
      <c r="AA406" s="617" t="s">
        <v>1895</v>
      </c>
      <c r="AB406" s="617" t="s">
        <v>2847</v>
      </c>
    </row>
    <row r="407" spans="1:28" ht="15" customHeight="1" x14ac:dyDescent="0.3">
      <c r="A407" s="212">
        <v>518556</v>
      </c>
      <c r="B407" s="212" t="s">
        <v>493</v>
      </c>
      <c r="C407" s="212" t="s">
        <v>494</v>
      </c>
      <c r="D407" s="212" t="s">
        <v>2408</v>
      </c>
      <c r="F407" s="618"/>
      <c r="G407" s="618"/>
      <c r="H407" s="618"/>
      <c r="I407" s="617" t="s">
        <v>1885</v>
      </c>
      <c r="U407" s="617">
        <v>2000</v>
      </c>
      <c r="Y407" s="617" t="s">
        <v>1895</v>
      </c>
      <c r="Z407" s="617" t="s">
        <v>1895</v>
      </c>
      <c r="AA407" s="617" t="s">
        <v>1895</v>
      </c>
      <c r="AB407" s="617" t="s">
        <v>2847</v>
      </c>
    </row>
    <row r="408" spans="1:28" ht="15" customHeight="1" x14ac:dyDescent="0.3">
      <c r="A408" s="212">
        <v>518964</v>
      </c>
      <c r="B408" s="212" t="s">
        <v>499</v>
      </c>
      <c r="C408" s="212" t="s">
        <v>2251</v>
      </c>
      <c r="D408" s="212" t="s">
        <v>1721</v>
      </c>
      <c r="F408" s="618"/>
      <c r="G408" s="618"/>
      <c r="H408" s="618"/>
      <c r="I408" s="617" t="s">
        <v>1885</v>
      </c>
      <c r="U408" s="617">
        <v>2000</v>
      </c>
      <c r="Y408" s="617" t="s">
        <v>1895</v>
      </c>
      <c r="Z408" s="617" t="s">
        <v>1895</v>
      </c>
      <c r="AA408" s="617" t="s">
        <v>1895</v>
      </c>
      <c r="AB408" s="617" t="s">
        <v>2847</v>
      </c>
    </row>
    <row r="409" spans="1:28" ht="15" customHeight="1" x14ac:dyDescent="0.3">
      <c r="A409" s="212">
        <v>519151</v>
      </c>
      <c r="B409" s="212" t="s">
        <v>501</v>
      </c>
      <c r="C409" s="212" t="s">
        <v>340</v>
      </c>
      <c r="D409" s="212" t="s">
        <v>441</v>
      </c>
      <c r="F409" s="618"/>
      <c r="G409" s="618"/>
      <c r="H409" s="618"/>
      <c r="I409" s="617" t="s">
        <v>1885</v>
      </c>
      <c r="U409" s="617">
        <v>2000</v>
      </c>
      <c r="Y409" s="617" t="s">
        <v>1895</v>
      </c>
      <c r="Z409" s="617" t="s">
        <v>1895</v>
      </c>
      <c r="AA409" s="617" t="s">
        <v>1895</v>
      </c>
      <c r="AB409" s="617" t="s">
        <v>2847</v>
      </c>
    </row>
    <row r="410" spans="1:28" ht="15" customHeight="1" x14ac:dyDescent="0.3">
      <c r="A410" s="212">
        <v>519399</v>
      </c>
      <c r="B410" s="212" t="s">
        <v>2419</v>
      </c>
      <c r="C410" s="212" t="s">
        <v>2253</v>
      </c>
      <c r="D410" s="212" t="s">
        <v>1800</v>
      </c>
      <c r="F410" s="619"/>
      <c r="G410" s="619"/>
      <c r="H410" s="619"/>
      <c r="I410" s="617" t="s">
        <v>1885</v>
      </c>
      <c r="U410" s="617">
        <v>2000</v>
      </c>
      <c r="Y410" s="617" t="s">
        <v>1895</v>
      </c>
      <c r="Z410" s="617" t="s">
        <v>1895</v>
      </c>
      <c r="AA410" s="617" t="s">
        <v>1895</v>
      </c>
      <c r="AB410" s="617" t="s">
        <v>2847</v>
      </c>
    </row>
    <row r="411" spans="1:28" ht="15" customHeight="1" x14ac:dyDescent="0.3">
      <c r="A411" s="212">
        <v>519573</v>
      </c>
      <c r="B411" s="212" t="s">
        <v>504</v>
      </c>
      <c r="C411" s="212" t="s">
        <v>505</v>
      </c>
      <c r="D411" s="212" t="s">
        <v>436</v>
      </c>
      <c r="F411" s="619"/>
      <c r="G411" s="619"/>
      <c r="H411" s="619"/>
      <c r="I411" s="617" t="s">
        <v>1885</v>
      </c>
      <c r="U411" s="617">
        <v>2000</v>
      </c>
      <c r="Y411" s="617" t="s">
        <v>1895</v>
      </c>
      <c r="Z411" s="617" t="s">
        <v>1895</v>
      </c>
      <c r="AA411" s="617" t="s">
        <v>1895</v>
      </c>
      <c r="AB411" s="617" t="s">
        <v>2847</v>
      </c>
    </row>
    <row r="412" spans="1:28" ht="15" customHeight="1" x14ac:dyDescent="0.3">
      <c r="A412" s="212">
        <v>519790</v>
      </c>
      <c r="B412" s="212" t="s">
        <v>2421</v>
      </c>
      <c r="C412" s="212" t="s">
        <v>2306</v>
      </c>
      <c r="D412" s="212" t="s">
        <v>2230</v>
      </c>
      <c r="F412" s="618"/>
      <c r="G412" s="618"/>
      <c r="H412" s="618"/>
      <c r="I412" s="617" t="s">
        <v>1885</v>
      </c>
      <c r="U412" s="617">
        <v>2000</v>
      </c>
      <c r="Y412" s="617" t="s">
        <v>1895</v>
      </c>
      <c r="Z412" s="617" t="s">
        <v>1895</v>
      </c>
      <c r="AA412" s="617" t="s">
        <v>1895</v>
      </c>
      <c r="AB412" s="617" t="s">
        <v>2847</v>
      </c>
    </row>
    <row r="413" spans="1:28" ht="15" customHeight="1" x14ac:dyDescent="0.3">
      <c r="A413" s="212">
        <v>520017</v>
      </c>
      <c r="B413" s="212" t="s">
        <v>510</v>
      </c>
      <c r="C413" s="212" t="s">
        <v>511</v>
      </c>
      <c r="D413" s="212" t="s">
        <v>1596</v>
      </c>
      <c r="F413" s="618"/>
      <c r="G413" s="618"/>
      <c r="H413" s="618"/>
      <c r="I413" s="617" t="s">
        <v>1885</v>
      </c>
      <c r="U413" s="617">
        <v>2000</v>
      </c>
      <c r="Y413" s="617" t="s">
        <v>1895</v>
      </c>
      <c r="Z413" s="617" t="s">
        <v>1895</v>
      </c>
      <c r="AA413" s="617" t="s">
        <v>1895</v>
      </c>
      <c r="AB413" s="617" t="s">
        <v>2847</v>
      </c>
    </row>
    <row r="414" spans="1:28" ht="15" customHeight="1" x14ac:dyDescent="0.3">
      <c r="A414" s="212">
        <v>520090</v>
      </c>
      <c r="B414" s="212" t="s">
        <v>2435</v>
      </c>
      <c r="C414" s="212" t="s">
        <v>2436</v>
      </c>
      <c r="D414" s="212" t="s">
        <v>2437</v>
      </c>
      <c r="F414" s="618"/>
      <c r="G414" s="618"/>
      <c r="H414" s="618"/>
      <c r="I414" s="617" t="s">
        <v>1885</v>
      </c>
      <c r="U414" s="617">
        <v>2000</v>
      </c>
      <c r="Y414" s="617" t="s">
        <v>1895</v>
      </c>
      <c r="Z414" s="617" t="s">
        <v>1895</v>
      </c>
      <c r="AA414" s="617" t="s">
        <v>1895</v>
      </c>
      <c r="AB414" s="617" t="s">
        <v>2847</v>
      </c>
    </row>
    <row r="415" spans="1:28" ht="15" customHeight="1" x14ac:dyDescent="0.3">
      <c r="A415" s="212">
        <v>520363</v>
      </c>
      <c r="B415" s="212" t="s">
        <v>2448</v>
      </c>
      <c r="C415" s="212" t="s">
        <v>1917</v>
      </c>
      <c r="D415" s="212" t="s">
        <v>1629</v>
      </c>
      <c r="F415" s="618"/>
      <c r="G415" s="618"/>
      <c r="H415" s="618"/>
      <c r="I415" s="617" t="s">
        <v>1885</v>
      </c>
      <c r="U415" s="617">
        <v>2000</v>
      </c>
      <c r="Y415" s="617" t="s">
        <v>1895</v>
      </c>
      <c r="Z415" s="617" t="s">
        <v>1895</v>
      </c>
      <c r="AA415" s="617" t="s">
        <v>1895</v>
      </c>
      <c r="AB415" s="617" t="s">
        <v>2847</v>
      </c>
    </row>
    <row r="416" spans="1:28" ht="15" customHeight="1" x14ac:dyDescent="0.3">
      <c r="A416" s="212">
        <v>520481</v>
      </c>
      <c r="B416" s="212" t="s">
        <v>2451</v>
      </c>
      <c r="C416" s="212" t="s">
        <v>2452</v>
      </c>
      <c r="D416" s="212" t="s">
        <v>2335</v>
      </c>
      <c r="F416" s="618"/>
      <c r="G416" s="618"/>
      <c r="H416" s="618"/>
      <c r="I416" s="617" t="s">
        <v>1885</v>
      </c>
      <c r="U416" s="617">
        <v>2000</v>
      </c>
      <c r="Y416" s="617" t="s">
        <v>1895</v>
      </c>
      <c r="Z416" s="617" t="s">
        <v>1895</v>
      </c>
      <c r="AA416" s="617" t="s">
        <v>1895</v>
      </c>
      <c r="AB416" s="617" t="s">
        <v>2847</v>
      </c>
    </row>
    <row r="417" spans="1:28" ht="15" customHeight="1" x14ac:dyDescent="0.3">
      <c r="A417" s="212">
        <v>520613</v>
      </c>
      <c r="B417" s="212" t="s">
        <v>519</v>
      </c>
      <c r="C417" s="212" t="s">
        <v>402</v>
      </c>
      <c r="D417" s="212" t="s">
        <v>1670</v>
      </c>
      <c r="F417" s="618"/>
      <c r="G417" s="618"/>
      <c r="H417" s="618"/>
      <c r="I417" s="617" t="s">
        <v>1885</v>
      </c>
      <c r="U417" s="617">
        <v>2000</v>
      </c>
      <c r="Y417" s="617" t="s">
        <v>1895</v>
      </c>
      <c r="Z417" s="617" t="s">
        <v>1895</v>
      </c>
      <c r="AA417" s="617" t="s">
        <v>1895</v>
      </c>
      <c r="AB417" s="617" t="s">
        <v>2847</v>
      </c>
    </row>
    <row r="418" spans="1:28" ht="15" customHeight="1" x14ac:dyDescent="0.3">
      <c r="A418" s="212">
        <v>520831</v>
      </c>
      <c r="B418" s="212" t="s">
        <v>2465</v>
      </c>
      <c r="C418" s="212" t="s">
        <v>2466</v>
      </c>
      <c r="D418" s="212" t="s">
        <v>2467</v>
      </c>
      <c r="F418" s="619"/>
      <c r="G418" s="619"/>
      <c r="H418" s="619"/>
      <c r="I418" s="617" t="s">
        <v>1885</v>
      </c>
      <c r="U418" s="617">
        <v>2000</v>
      </c>
      <c r="Y418" s="617" t="s">
        <v>1895</v>
      </c>
      <c r="Z418" s="617" t="s">
        <v>1895</v>
      </c>
      <c r="AA418" s="617" t="s">
        <v>1895</v>
      </c>
      <c r="AB418" s="617" t="s">
        <v>2847</v>
      </c>
    </row>
    <row r="419" spans="1:28" ht="15" customHeight="1" x14ac:dyDescent="0.3">
      <c r="A419" s="212">
        <v>521466</v>
      </c>
      <c r="B419" s="212" t="s">
        <v>1920</v>
      </c>
      <c r="C419" s="212" t="s">
        <v>84</v>
      </c>
      <c r="D419" s="212" t="s">
        <v>426</v>
      </c>
      <c r="F419" s="619"/>
      <c r="G419" s="619"/>
      <c r="H419" s="619"/>
      <c r="I419" s="617" t="s">
        <v>1885</v>
      </c>
      <c r="U419" s="617">
        <v>2000</v>
      </c>
      <c r="Y419" s="617" t="s">
        <v>1895</v>
      </c>
      <c r="Z419" s="617" t="s">
        <v>1895</v>
      </c>
      <c r="AA419" s="617" t="s">
        <v>1895</v>
      </c>
      <c r="AB419" s="617" t="s">
        <v>2847</v>
      </c>
    </row>
    <row r="420" spans="1:28" ht="15" customHeight="1" x14ac:dyDescent="0.3">
      <c r="A420" s="212">
        <v>521494</v>
      </c>
      <c r="B420" s="212" t="s">
        <v>527</v>
      </c>
      <c r="C420" s="212" t="s">
        <v>98</v>
      </c>
      <c r="D420" s="212" t="s">
        <v>2386</v>
      </c>
      <c r="F420" s="618"/>
      <c r="G420" s="618"/>
      <c r="H420" s="618"/>
      <c r="I420" s="617" t="s">
        <v>1885</v>
      </c>
      <c r="U420" s="617">
        <v>2000</v>
      </c>
      <c r="Y420" s="617" t="s">
        <v>1895</v>
      </c>
      <c r="Z420" s="617" t="s">
        <v>1895</v>
      </c>
      <c r="AA420" s="617" t="s">
        <v>1895</v>
      </c>
      <c r="AB420" s="617" t="s">
        <v>2847</v>
      </c>
    </row>
    <row r="421" spans="1:28" ht="15" customHeight="1" x14ac:dyDescent="0.3">
      <c r="A421" s="212">
        <v>521552</v>
      </c>
      <c r="B421" s="212" t="s">
        <v>530</v>
      </c>
      <c r="C421" s="212" t="s">
        <v>88</v>
      </c>
      <c r="D421" s="212" t="s">
        <v>2369</v>
      </c>
      <c r="F421" s="618"/>
      <c r="G421" s="618"/>
      <c r="H421" s="618"/>
      <c r="I421" s="617" t="s">
        <v>1885</v>
      </c>
      <c r="U421" s="617">
        <v>2000</v>
      </c>
      <c r="Y421" s="617" t="s">
        <v>1895</v>
      </c>
      <c r="Z421" s="617" t="s">
        <v>1895</v>
      </c>
      <c r="AA421" s="617" t="s">
        <v>1895</v>
      </c>
      <c r="AB421" s="617" t="s">
        <v>2847</v>
      </c>
    </row>
    <row r="422" spans="1:28" ht="15" customHeight="1" x14ac:dyDescent="0.3">
      <c r="A422" s="212">
        <v>521603</v>
      </c>
      <c r="B422" s="212" t="s">
        <v>535</v>
      </c>
      <c r="C422" s="212" t="s">
        <v>76</v>
      </c>
      <c r="D422" s="212" t="s">
        <v>2483</v>
      </c>
      <c r="F422" s="618"/>
      <c r="G422" s="618"/>
      <c r="H422" s="618"/>
      <c r="I422" s="617" t="s">
        <v>1885</v>
      </c>
      <c r="U422" s="617">
        <v>2000</v>
      </c>
      <c r="Y422" s="617" t="s">
        <v>1895</v>
      </c>
      <c r="Z422" s="617" t="s">
        <v>1895</v>
      </c>
      <c r="AA422" s="617" t="s">
        <v>1895</v>
      </c>
      <c r="AB422" s="617" t="s">
        <v>2847</v>
      </c>
    </row>
    <row r="423" spans="1:28" ht="15" customHeight="1" x14ac:dyDescent="0.3">
      <c r="A423" s="212">
        <v>521607</v>
      </c>
      <c r="B423" s="212" t="s">
        <v>1921</v>
      </c>
      <c r="C423" s="212" t="s">
        <v>70</v>
      </c>
      <c r="D423" s="212" t="s">
        <v>1615</v>
      </c>
      <c r="F423" s="618"/>
      <c r="G423" s="618"/>
      <c r="H423" s="618"/>
      <c r="I423" s="617" t="s">
        <v>1885</v>
      </c>
      <c r="U423" s="617">
        <v>2000</v>
      </c>
      <c r="Y423" s="617" t="s">
        <v>1895</v>
      </c>
      <c r="Z423" s="617" t="s">
        <v>1895</v>
      </c>
      <c r="AA423" s="617" t="s">
        <v>1895</v>
      </c>
      <c r="AB423" s="617" t="s">
        <v>2847</v>
      </c>
    </row>
    <row r="424" spans="1:28" ht="15" customHeight="1" x14ac:dyDescent="0.3">
      <c r="A424" s="212">
        <v>521621</v>
      </c>
      <c r="B424" s="212" t="s">
        <v>1922</v>
      </c>
      <c r="C424" s="212" t="s">
        <v>70</v>
      </c>
      <c r="D424" s="212" t="s">
        <v>1851</v>
      </c>
      <c r="F424" s="619"/>
      <c r="G424" s="619"/>
      <c r="H424" s="619"/>
      <c r="I424" s="617" t="s">
        <v>1885</v>
      </c>
      <c r="U424" s="617">
        <v>2000</v>
      </c>
      <c r="Y424" s="617" t="s">
        <v>1895</v>
      </c>
      <c r="Z424" s="617" t="s">
        <v>1895</v>
      </c>
      <c r="AA424" s="617" t="s">
        <v>1895</v>
      </c>
      <c r="AB424" s="617" t="s">
        <v>2847</v>
      </c>
    </row>
    <row r="425" spans="1:28" ht="15" customHeight="1" x14ac:dyDescent="0.3">
      <c r="A425" s="212">
        <v>521650</v>
      </c>
      <c r="B425" s="212" t="s">
        <v>1923</v>
      </c>
      <c r="C425" s="212" t="s">
        <v>70</v>
      </c>
      <c r="F425" s="619"/>
      <c r="G425" s="619"/>
      <c r="H425" s="619"/>
      <c r="I425" s="617" t="s">
        <v>1885</v>
      </c>
      <c r="U425" s="617">
        <v>2000</v>
      </c>
      <c r="Y425" s="617" t="s">
        <v>1895</v>
      </c>
      <c r="Z425" s="617" t="s">
        <v>1895</v>
      </c>
      <c r="AA425" s="617" t="s">
        <v>1895</v>
      </c>
      <c r="AB425" s="617" t="s">
        <v>2847</v>
      </c>
    </row>
    <row r="426" spans="1:28" ht="15" customHeight="1" x14ac:dyDescent="0.3">
      <c r="A426" s="212">
        <v>521668</v>
      </c>
      <c r="B426" s="212" t="s">
        <v>542</v>
      </c>
      <c r="C426" s="212" t="s">
        <v>277</v>
      </c>
      <c r="D426" s="212" t="s">
        <v>1543</v>
      </c>
      <c r="F426" s="619"/>
      <c r="G426" s="619"/>
      <c r="H426" s="619"/>
      <c r="I426" s="617" t="s">
        <v>1885</v>
      </c>
      <c r="U426" s="617">
        <v>2000</v>
      </c>
      <c r="Y426" s="617" t="s">
        <v>1895</v>
      </c>
      <c r="Z426" s="617" t="s">
        <v>1895</v>
      </c>
      <c r="AA426" s="617" t="s">
        <v>1895</v>
      </c>
      <c r="AB426" s="617" t="s">
        <v>2847</v>
      </c>
    </row>
    <row r="427" spans="1:28" ht="15" customHeight="1" x14ac:dyDescent="0.3">
      <c r="A427" s="212">
        <v>521803</v>
      </c>
      <c r="B427" s="212" t="s">
        <v>556</v>
      </c>
      <c r="C427" s="212" t="s">
        <v>405</v>
      </c>
      <c r="D427" s="212" t="s">
        <v>488</v>
      </c>
      <c r="F427" s="619"/>
      <c r="G427" s="619"/>
      <c r="H427" s="619"/>
      <c r="I427" s="617" t="s">
        <v>1885</v>
      </c>
      <c r="U427" s="617">
        <v>2000</v>
      </c>
      <c r="Y427" s="617" t="s">
        <v>1895</v>
      </c>
      <c r="Z427" s="617" t="s">
        <v>1895</v>
      </c>
      <c r="AA427" s="617" t="s">
        <v>1895</v>
      </c>
      <c r="AB427" s="617" t="s">
        <v>2847</v>
      </c>
    </row>
    <row r="428" spans="1:28" ht="15" customHeight="1" x14ac:dyDescent="0.3">
      <c r="A428" s="212">
        <v>521807</v>
      </c>
      <c r="B428" s="212" t="s">
        <v>1924</v>
      </c>
      <c r="C428" s="212" t="s">
        <v>304</v>
      </c>
      <c r="D428" s="212" t="s">
        <v>440</v>
      </c>
      <c r="F428" s="619"/>
      <c r="G428" s="619"/>
      <c r="H428" s="619"/>
      <c r="I428" s="617" t="s">
        <v>1885</v>
      </c>
      <c r="U428" s="617">
        <v>2000</v>
      </c>
      <c r="Y428" s="617" t="s">
        <v>1895</v>
      </c>
      <c r="Z428" s="617" t="s">
        <v>1895</v>
      </c>
      <c r="AA428" s="617" t="s">
        <v>1895</v>
      </c>
      <c r="AB428" s="617" t="s">
        <v>2847</v>
      </c>
    </row>
    <row r="429" spans="1:28" ht="15" customHeight="1" x14ac:dyDescent="0.3">
      <c r="A429" s="212">
        <v>521825</v>
      </c>
      <c r="B429" s="212" t="s">
        <v>561</v>
      </c>
      <c r="C429" s="212" t="s">
        <v>256</v>
      </c>
      <c r="D429" s="212" t="s">
        <v>2276</v>
      </c>
      <c r="F429" s="619"/>
      <c r="G429" s="619"/>
      <c r="H429" s="619"/>
      <c r="I429" s="617" t="s">
        <v>1885</v>
      </c>
      <c r="U429" s="617">
        <v>2000</v>
      </c>
      <c r="Y429" s="617" t="s">
        <v>1895</v>
      </c>
      <c r="Z429" s="617" t="s">
        <v>1895</v>
      </c>
      <c r="AA429" s="617" t="s">
        <v>1895</v>
      </c>
      <c r="AB429" s="617" t="s">
        <v>2847</v>
      </c>
    </row>
    <row r="430" spans="1:28" ht="15" customHeight="1" x14ac:dyDescent="0.3">
      <c r="A430" s="212">
        <v>522102</v>
      </c>
      <c r="B430" s="212" t="s">
        <v>595</v>
      </c>
      <c r="C430" s="212" t="s">
        <v>84</v>
      </c>
      <c r="D430" s="212" t="s">
        <v>1726</v>
      </c>
      <c r="F430" s="618"/>
      <c r="G430" s="618"/>
      <c r="H430" s="618"/>
      <c r="I430" s="617" t="s">
        <v>1885</v>
      </c>
      <c r="U430" s="617">
        <v>2000</v>
      </c>
      <c r="Y430" s="617" t="s">
        <v>1895</v>
      </c>
      <c r="Z430" s="617" t="s">
        <v>1895</v>
      </c>
      <c r="AA430" s="617" t="s">
        <v>1895</v>
      </c>
      <c r="AB430" s="617" t="s">
        <v>2847</v>
      </c>
    </row>
    <row r="431" spans="1:28" ht="15" customHeight="1" x14ac:dyDescent="0.3">
      <c r="A431" s="212">
        <v>522354</v>
      </c>
      <c r="B431" s="212" t="s">
        <v>1926</v>
      </c>
      <c r="C431" s="212" t="s">
        <v>70</v>
      </c>
      <c r="F431" s="618"/>
      <c r="G431" s="618"/>
      <c r="H431" s="618"/>
      <c r="I431" s="617" t="s">
        <v>1885</v>
      </c>
      <c r="U431" s="617">
        <v>2000</v>
      </c>
      <c r="Y431" s="617" t="s">
        <v>1895</v>
      </c>
      <c r="Z431" s="617" t="s">
        <v>1895</v>
      </c>
      <c r="AA431" s="617" t="s">
        <v>1895</v>
      </c>
      <c r="AB431" s="617" t="s">
        <v>2847</v>
      </c>
    </row>
    <row r="432" spans="1:28" ht="15" customHeight="1" x14ac:dyDescent="0.3">
      <c r="A432" s="212">
        <v>522386</v>
      </c>
      <c r="B432" s="212" t="s">
        <v>627</v>
      </c>
      <c r="C432" s="212" t="s">
        <v>628</v>
      </c>
      <c r="D432" s="212" t="s">
        <v>2509</v>
      </c>
      <c r="F432" s="618"/>
      <c r="G432" s="618"/>
      <c r="H432" s="618"/>
      <c r="I432" s="617" t="s">
        <v>1885</v>
      </c>
      <c r="U432" s="617">
        <v>2000</v>
      </c>
      <c r="Y432" s="617" t="s">
        <v>1895</v>
      </c>
      <c r="Z432" s="617" t="s">
        <v>1895</v>
      </c>
      <c r="AA432" s="617" t="s">
        <v>1895</v>
      </c>
      <c r="AB432" s="617" t="s">
        <v>2847</v>
      </c>
    </row>
    <row r="433" spans="1:28" ht="15" customHeight="1" x14ac:dyDescent="0.3">
      <c r="A433" s="212">
        <v>522437</v>
      </c>
      <c r="B433" s="212" t="s">
        <v>1927</v>
      </c>
      <c r="C433" s="212" t="s">
        <v>76</v>
      </c>
      <c r="D433" s="212" t="s">
        <v>2186</v>
      </c>
      <c r="F433" s="619"/>
      <c r="G433" s="619"/>
      <c r="H433" s="619"/>
      <c r="I433" s="617" t="s">
        <v>1885</v>
      </c>
      <c r="U433" s="617">
        <v>2000</v>
      </c>
      <c r="Y433" s="617" t="s">
        <v>1895</v>
      </c>
      <c r="Z433" s="617" t="s">
        <v>1895</v>
      </c>
      <c r="AA433" s="617" t="s">
        <v>1895</v>
      </c>
      <c r="AB433" s="617" t="s">
        <v>2847</v>
      </c>
    </row>
    <row r="434" spans="1:28" ht="15" customHeight="1" x14ac:dyDescent="0.3">
      <c r="A434" s="212">
        <v>522481</v>
      </c>
      <c r="B434" s="212" t="s">
        <v>636</v>
      </c>
      <c r="C434" s="212" t="s">
        <v>457</v>
      </c>
      <c r="F434" s="619"/>
      <c r="G434" s="619"/>
      <c r="H434" s="619"/>
      <c r="I434" s="617" t="s">
        <v>1885</v>
      </c>
      <c r="U434" s="617">
        <v>2000</v>
      </c>
      <c r="Y434" s="617" t="s">
        <v>1895</v>
      </c>
      <c r="Z434" s="617" t="s">
        <v>1895</v>
      </c>
      <c r="AA434" s="617" t="s">
        <v>1895</v>
      </c>
      <c r="AB434" s="617" t="s">
        <v>2847</v>
      </c>
    </row>
    <row r="435" spans="1:28" ht="15" customHeight="1" x14ac:dyDescent="0.3">
      <c r="A435" s="212">
        <v>522567</v>
      </c>
      <c r="B435" s="212" t="s">
        <v>1928</v>
      </c>
      <c r="C435" s="212" t="s">
        <v>108</v>
      </c>
      <c r="D435" s="212" t="s">
        <v>1543</v>
      </c>
      <c r="F435" s="619"/>
      <c r="G435" s="619"/>
      <c r="H435" s="619"/>
      <c r="I435" s="617" t="s">
        <v>1885</v>
      </c>
      <c r="U435" s="617">
        <v>2000</v>
      </c>
      <c r="Y435" s="617" t="s">
        <v>1895</v>
      </c>
      <c r="Z435" s="617" t="s">
        <v>1895</v>
      </c>
      <c r="AA435" s="617" t="s">
        <v>1895</v>
      </c>
      <c r="AB435" s="617" t="s">
        <v>2847</v>
      </c>
    </row>
    <row r="436" spans="1:28" ht="15" customHeight="1" x14ac:dyDescent="0.3">
      <c r="A436" s="212">
        <v>522604</v>
      </c>
      <c r="B436" s="212" t="s">
        <v>1929</v>
      </c>
      <c r="C436" s="212" t="s">
        <v>624</v>
      </c>
      <c r="D436" s="212" t="s">
        <v>441</v>
      </c>
      <c r="F436" s="618"/>
      <c r="G436" s="618"/>
      <c r="H436" s="618"/>
      <c r="I436" s="617" t="s">
        <v>1885</v>
      </c>
      <c r="U436" s="617">
        <v>2000</v>
      </c>
      <c r="Y436" s="617" t="s">
        <v>1895</v>
      </c>
      <c r="Z436" s="617" t="s">
        <v>1895</v>
      </c>
      <c r="AA436" s="617" t="s">
        <v>1895</v>
      </c>
      <c r="AB436" s="617" t="s">
        <v>2847</v>
      </c>
    </row>
    <row r="437" spans="1:28" ht="15" customHeight="1" x14ac:dyDescent="0.3">
      <c r="A437" s="212">
        <v>522635</v>
      </c>
      <c r="B437" s="212" t="s">
        <v>656</v>
      </c>
      <c r="C437" s="212" t="s">
        <v>657</v>
      </c>
      <c r="D437" s="212" t="s">
        <v>1877</v>
      </c>
      <c r="F437" s="618"/>
      <c r="G437" s="618"/>
      <c r="H437" s="618"/>
      <c r="I437" s="617" t="s">
        <v>1885</v>
      </c>
      <c r="U437" s="617">
        <v>2000</v>
      </c>
      <c r="Y437" s="617" t="s">
        <v>1895</v>
      </c>
      <c r="Z437" s="617" t="s">
        <v>1895</v>
      </c>
      <c r="AA437" s="617" t="s">
        <v>1895</v>
      </c>
      <c r="AB437" s="617" t="s">
        <v>2847</v>
      </c>
    </row>
    <row r="438" spans="1:28" ht="15" customHeight="1" x14ac:dyDescent="0.3">
      <c r="A438" s="212">
        <v>522692</v>
      </c>
      <c r="B438" s="212" t="s">
        <v>1931</v>
      </c>
      <c r="C438" s="212" t="s">
        <v>245</v>
      </c>
      <c r="D438" s="212" t="s">
        <v>670</v>
      </c>
      <c r="F438" s="618"/>
      <c r="G438" s="618"/>
      <c r="H438" s="618"/>
      <c r="I438" s="617" t="s">
        <v>1885</v>
      </c>
      <c r="U438" s="617">
        <v>2000</v>
      </c>
      <c r="Y438" s="617" t="s">
        <v>1895</v>
      </c>
      <c r="Z438" s="617" t="s">
        <v>1895</v>
      </c>
      <c r="AA438" s="617" t="s">
        <v>1895</v>
      </c>
      <c r="AB438" s="617" t="s">
        <v>2847</v>
      </c>
    </row>
    <row r="439" spans="1:28" ht="15" customHeight="1" x14ac:dyDescent="0.3">
      <c r="A439" s="212">
        <v>522693</v>
      </c>
      <c r="B439" s="212" t="s">
        <v>2517</v>
      </c>
      <c r="C439" s="212" t="s">
        <v>102</v>
      </c>
      <c r="D439" s="212" t="s">
        <v>1630</v>
      </c>
      <c r="F439" s="618"/>
      <c r="G439" s="618"/>
      <c r="H439" s="618"/>
      <c r="I439" s="617" t="s">
        <v>1885</v>
      </c>
      <c r="U439" s="617">
        <v>2000</v>
      </c>
      <c r="Y439" s="617" t="s">
        <v>1895</v>
      </c>
      <c r="Z439" s="617" t="s">
        <v>1895</v>
      </c>
      <c r="AA439" s="617" t="s">
        <v>1895</v>
      </c>
      <c r="AB439" s="617" t="s">
        <v>2847</v>
      </c>
    </row>
    <row r="440" spans="1:28" ht="15" customHeight="1" x14ac:dyDescent="0.3">
      <c r="A440" s="212">
        <v>522694</v>
      </c>
      <c r="B440" s="212" t="s">
        <v>662</v>
      </c>
      <c r="C440" s="212" t="s">
        <v>361</v>
      </c>
      <c r="D440" s="212" t="s">
        <v>438</v>
      </c>
      <c r="F440" s="619"/>
      <c r="G440" s="619"/>
      <c r="H440" s="619"/>
      <c r="I440" s="617" t="s">
        <v>1885</v>
      </c>
      <c r="U440" s="617">
        <v>2000</v>
      </c>
      <c r="Y440" s="617" t="s">
        <v>1895</v>
      </c>
      <c r="Z440" s="617" t="s">
        <v>1895</v>
      </c>
      <c r="AA440" s="617" t="s">
        <v>1895</v>
      </c>
      <c r="AB440" s="617" t="s">
        <v>2847</v>
      </c>
    </row>
    <row r="441" spans="1:28" ht="15" customHeight="1" x14ac:dyDescent="0.3">
      <c r="A441" s="212">
        <v>522758</v>
      </c>
      <c r="B441" s="212" t="s">
        <v>665</v>
      </c>
      <c r="C441" s="212" t="s">
        <v>67</v>
      </c>
      <c r="D441" s="212" t="s">
        <v>1726</v>
      </c>
      <c r="F441" s="618"/>
      <c r="G441" s="618"/>
      <c r="H441" s="618"/>
      <c r="I441" s="617" t="s">
        <v>1885</v>
      </c>
      <c r="U441" s="617">
        <v>2000</v>
      </c>
      <c r="Y441" s="617" t="s">
        <v>1895</v>
      </c>
      <c r="Z441" s="617" t="s">
        <v>1895</v>
      </c>
      <c r="AA441" s="617" t="s">
        <v>1895</v>
      </c>
      <c r="AB441" s="617" t="s">
        <v>2847</v>
      </c>
    </row>
    <row r="442" spans="1:28" ht="15" customHeight="1" x14ac:dyDescent="0.3">
      <c r="A442" s="212">
        <v>522767</v>
      </c>
      <c r="B442" s="212" t="s">
        <v>1932</v>
      </c>
      <c r="C442" s="212" t="s">
        <v>100</v>
      </c>
      <c r="D442" s="212" t="s">
        <v>441</v>
      </c>
      <c r="F442" s="618"/>
      <c r="G442" s="618"/>
      <c r="H442" s="618"/>
      <c r="I442" s="617" t="s">
        <v>1885</v>
      </c>
      <c r="U442" s="617">
        <v>2000</v>
      </c>
      <c r="Y442" s="617" t="s">
        <v>1895</v>
      </c>
      <c r="Z442" s="617" t="s">
        <v>1895</v>
      </c>
      <c r="AA442" s="617" t="s">
        <v>1895</v>
      </c>
      <c r="AB442" s="617" t="s">
        <v>2847</v>
      </c>
    </row>
    <row r="443" spans="1:28" ht="15" customHeight="1" x14ac:dyDescent="0.3">
      <c r="A443" s="212">
        <v>522799</v>
      </c>
      <c r="B443" s="212" t="s">
        <v>1933</v>
      </c>
      <c r="C443" s="212" t="s">
        <v>393</v>
      </c>
      <c r="D443" s="212" t="s">
        <v>2289</v>
      </c>
      <c r="F443" s="618"/>
      <c r="G443" s="618"/>
      <c r="H443" s="618"/>
      <c r="I443" s="617" t="s">
        <v>1885</v>
      </c>
      <c r="U443" s="617">
        <v>2000</v>
      </c>
      <c r="Y443" s="617" t="s">
        <v>1895</v>
      </c>
      <c r="Z443" s="617" t="s">
        <v>1895</v>
      </c>
      <c r="AA443" s="617" t="s">
        <v>1895</v>
      </c>
      <c r="AB443" s="617" t="s">
        <v>2847</v>
      </c>
    </row>
    <row r="444" spans="1:28" ht="15" customHeight="1" x14ac:dyDescent="0.3">
      <c r="A444" s="212">
        <v>522856</v>
      </c>
      <c r="B444" s="212" t="s">
        <v>677</v>
      </c>
      <c r="C444" s="212" t="s">
        <v>258</v>
      </c>
      <c r="D444" s="212" t="s">
        <v>1573</v>
      </c>
      <c r="F444" s="618"/>
      <c r="G444" s="618"/>
      <c r="H444" s="618"/>
      <c r="I444" s="617" t="s">
        <v>1885</v>
      </c>
      <c r="U444" s="617">
        <v>2000</v>
      </c>
      <c r="Y444" s="617" t="s">
        <v>1895</v>
      </c>
      <c r="Z444" s="617" t="s">
        <v>1895</v>
      </c>
      <c r="AA444" s="617" t="s">
        <v>1895</v>
      </c>
      <c r="AB444" s="617" t="s">
        <v>2847</v>
      </c>
    </row>
    <row r="445" spans="1:28" ht="15" customHeight="1" x14ac:dyDescent="0.3">
      <c r="A445" s="212">
        <v>522859</v>
      </c>
      <c r="B445" s="212" t="s">
        <v>678</v>
      </c>
      <c r="C445" s="212" t="s">
        <v>88</v>
      </c>
      <c r="D445" s="212" t="s">
        <v>1630</v>
      </c>
      <c r="F445" s="619"/>
      <c r="G445" s="619"/>
      <c r="H445" s="619"/>
      <c r="I445" s="617" t="s">
        <v>1885</v>
      </c>
      <c r="U445" s="617">
        <v>2000</v>
      </c>
      <c r="Y445" s="617" t="s">
        <v>1895</v>
      </c>
      <c r="Z445" s="617" t="s">
        <v>1895</v>
      </c>
      <c r="AA445" s="617" t="s">
        <v>1895</v>
      </c>
      <c r="AB445" s="617" t="s">
        <v>2847</v>
      </c>
    </row>
    <row r="446" spans="1:28" ht="15" customHeight="1" x14ac:dyDescent="0.3">
      <c r="A446" s="212">
        <v>522866</v>
      </c>
      <c r="B446" s="212" t="s">
        <v>1934</v>
      </c>
      <c r="C446" s="212" t="s">
        <v>84</v>
      </c>
      <c r="F446" s="618"/>
      <c r="G446" s="618"/>
      <c r="H446" s="618"/>
      <c r="I446" s="617" t="s">
        <v>1885</v>
      </c>
      <c r="U446" s="617">
        <v>2000</v>
      </c>
      <c r="Y446" s="617" t="s">
        <v>1895</v>
      </c>
      <c r="Z446" s="617" t="s">
        <v>1895</v>
      </c>
      <c r="AA446" s="617" t="s">
        <v>1895</v>
      </c>
      <c r="AB446" s="617" t="s">
        <v>2847</v>
      </c>
    </row>
    <row r="447" spans="1:28" ht="15" customHeight="1" x14ac:dyDescent="0.3">
      <c r="A447" s="212">
        <v>522915</v>
      </c>
      <c r="B447" s="212" t="s">
        <v>1935</v>
      </c>
      <c r="C447" s="212" t="s">
        <v>275</v>
      </c>
      <c r="F447" s="618"/>
      <c r="G447" s="618"/>
      <c r="H447" s="618"/>
      <c r="I447" s="617" t="s">
        <v>1885</v>
      </c>
      <c r="U447" s="617">
        <v>2000</v>
      </c>
      <c r="Y447" s="617" t="s">
        <v>1895</v>
      </c>
      <c r="Z447" s="617" t="s">
        <v>1895</v>
      </c>
      <c r="AA447" s="617" t="s">
        <v>1895</v>
      </c>
      <c r="AB447" s="617" t="s">
        <v>2847</v>
      </c>
    </row>
    <row r="448" spans="1:28" ht="15" customHeight="1" x14ac:dyDescent="0.3">
      <c r="A448" s="212">
        <v>522943</v>
      </c>
      <c r="B448" s="212" t="s">
        <v>684</v>
      </c>
      <c r="C448" s="212" t="s">
        <v>392</v>
      </c>
      <c r="D448" s="212" t="s">
        <v>1480</v>
      </c>
      <c r="F448" s="618"/>
      <c r="G448" s="618"/>
      <c r="H448" s="618"/>
      <c r="I448" s="617" t="s">
        <v>1885</v>
      </c>
      <c r="U448" s="617">
        <v>2000</v>
      </c>
      <c r="Y448" s="617" t="s">
        <v>1895</v>
      </c>
      <c r="Z448" s="617" t="s">
        <v>1895</v>
      </c>
      <c r="AA448" s="617" t="s">
        <v>1895</v>
      </c>
      <c r="AB448" s="617" t="s">
        <v>2847</v>
      </c>
    </row>
    <row r="449" spans="1:28" ht="15" customHeight="1" x14ac:dyDescent="0.3">
      <c r="A449" s="212">
        <v>522946</v>
      </c>
      <c r="B449" s="212" t="s">
        <v>685</v>
      </c>
      <c r="C449" s="212" t="s">
        <v>239</v>
      </c>
      <c r="D449" s="212" t="s">
        <v>440</v>
      </c>
      <c r="F449" s="618"/>
      <c r="G449" s="618"/>
      <c r="H449" s="618"/>
      <c r="I449" s="617" t="s">
        <v>1885</v>
      </c>
      <c r="U449" s="617">
        <v>2000</v>
      </c>
      <c r="Y449" s="617" t="s">
        <v>1895</v>
      </c>
      <c r="Z449" s="617" t="s">
        <v>1895</v>
      </c>
      <c r="AA449" s="617" t="s">
        <v>1895</v>
      </c>
      <c r="AB449" s="617" t="s">
        <v>2847</v>
      </c>
    </row>
    <row r="450" spans="1:28" ht="15" customHeight="1" x14ac:dyDescent="0.3">
      <c r="A450" s="212">
        <v>522958</v>
      </c>
      <c r="B450" s="212" t="s">
        <v>688</v>
      </c>
      <c r="C450" s="212" t="s">
        <v>570</v>
      </c>
      <c r="D450" s="212" t="s">
        <v>437</v>
      </c>
      <c r="F450" s="618"/>
      <c r="G450" s="618"/>
      <c r="H450" s="618"/>
      <c r="I450" s="617" t="s">
        <v>1885</v>
      </c>
      <c r="U450" s="617">
        <v>2000</v>
      </c>
      <c r="Y450" s="617" t="s">
        <v>1895</v>
      </c>
      <c r="Z450" s="617" t="s">
        <v>1895</v>
      </c>
      <c r="AA450" s="617" t="s">
        <v>1895</v>
      </c>
      <c r="AB450" s="617" t="s">
        <v>2847</v>
      </c>
    </row>
    <row r="451" spans="1:28" ht="15" customHeight="1" x14ac:dyDescent="0.3">
      <c r="A451" s="212">
        <v>523024</v>
      </c>
      <c r="B451" s="212" t="s">
        <v>695</v>
      </c>
      <c r="C451" s="212" t="s">
        <v>94</v>
      </c>
      <c r="D451" s="212" t="s">
        <v>2187</v>
      </c>
      <c r="F451" s="618"/>
      <c r="G451" s="618"/>
      <c r="H451" s="618"/>
      <c r="I451" s="617" t="s">
        <v>1885</v>
      </c>
      <c r="U451" s="617">
        <v>2000</v>
      </c>
      <c r="Y451" s="617" t="s">
        <v>1895</v>
      </c>
      <c r="Z451" s="617" t="s">
        <v>1895</v>
      </c>
      <c r="AA451" s="617" t="s">
        <v>1895</v>
      </c>
      <c r="AB451" s="617" t="s">
        <v>2847</v>
      </c>
    </row>
    <row r="452" spans="1:28" ht="15" customHeight="1" x14ac:dyDescent="0.3">
      <c r="A452" s="212">
        <v>523032</v>
      </c>
      <c r="B452" s="212" t="s">
        <v>696</v>
      </c>
      <c r="C452" s="212" t="s">
        <v>84</v>
      </c>
      <c r="D452" s="212" t="s">
        <v>1533</v>
      </c>
      <c r="F452" s="618"/>
      <c r="G452" s="618"/>
      <c r="H452" s="618"/>
      <c r="I452" s="617" t="s">
        <v>1885</v>
      </c>
      <c r="U452" s="617">
        <v>2000</v>
      </c>
      <c r="Y452" s="617" t="s">
        <v>1895</v>
      </c>
      <c r="Z452" s="617" t="s">
        <v>1895</v>
      </c>
      <c r="AA452" s="617" t="s">
        <v>1895</v>
      </c>
      <c r="AB452" s="617" t="s">
        <v>2847</v>
      </c>
    </row>
    <row r="453" spans="1:28" ht="15" customHeight="1" x14ac:dyDescent="0.3">
      <c r="A453" s="212">
        <v>523122</v>
      </c>
      <c r="B453" s="212" t="s">
        <v>709</v>
      </c>
      <c r="C453" s="212" t="s">
        <v>710</v>
      </c>
      <c r="D453" s="212" t="s">
        <v>1560</v>
      </c>
      <c r="F453" s="618"/>
      <c r="G453" s="618"/>
      <c r="H453" s="618"/>
      <c r="I453" s="617" t="s">
        <v>1885</v>
      </c>
      <c r="U453" s="617">
        <v>2000</v>
      </c>
      <c r="Y453" s="617" t="s">
        <v>1895</v>
      </c>
      <c r="Z453" s="617" t="s">
        <v>1895</v>
      </c>
      <c r="AA453" s="617" t="s">
        <v>1895</v>
      </c>
      <c r="AB453" s="617" t="s">
        <v>2847</v>
      </c>
    </row>
    <row r="454" spans="1:28" ht="15" customHeight="1" x14ac:dyDescent="0.3">
      <c r="A454" s="212">
        <v>523144</v>
      </c>
      <c r="B454" s="212" t="s">
        <v>712</v>
      </c>
      <c r="C454" s="212" t="s">
        <v>88</v>
      </c>
      <c r="D454" s="212" t="s">
        <v>1571</v>
      </c>
      <c r="F454" s="619"/>
      <c r="G454" s="619"/>
      <c r="H454" s="619"/>
      <c r="I454" s="617" t="s">
        <v>1885</v>
      </c>
      <c r="U454" s="617">
        <v>2000</v>
      </c>
      <c r="Y454" s="617" t="s">
        <v>1895</v>
      </c>
      <c r="Z454" s="617" t="s">
        <v>1895</v>
      </c>
      <c r="AA454" s="617" t="s">
        <v>1895</v>
      </c>
      <c r="AB454" s="617" t="s">
        <v>2847</v>
      </c>
    </row>
    <row r="455" spans="1:28" ht="15" customHeight="1" x14ac:dyDescent="0.3">
      <c r="A455" s="212">
        <v>523371</v>
      </c>
      <c r="B455" s="212" t="s">
        <v>722</v>
      </c>
      <c r="C455" s="212" t="s">
        <v>723</v>
      </c>
      <c r="D455" s="212" t="s">
        <v>1500</v>
      </c>
      <c r="F455" s="619"/>
      <c r="G455" s="619"/>
      <c r="H455" s="619"/>
      <c r="I455" s="617" t="s">
        <v>1885</v>
      </c>
      <c r="U455" s="617">
        <v>2000</v>
      </c>
      <c r="Y455" s="617" t="s">
        <v>1895</v>
      </c>
      <c r="Z455" s="617" t="s">
        <v>1895</v>
      </c>
      <c r="AA455" s="617" t="s">
        <v>1895</v>
      </c>
      <c r="AB455" s="617" t="s">
        <v>2847</v>
      </c>
    </row>
    <row r="456" spans="1:28" ht="15" customHeight="1" x14ac:dyDescent="0.3">
      <c r="A456" s="212">
        <v>523375</v>
      </c>
      <c r="B456" s="212" t="s">
        <v>724</v>
      </c>
      <c r="C456" s="212" t="s">
        <v>268</v>
      </c>
      <c r="D456" s="212" t="s">
        <v>1491</v>
      </c>
      <c r="F456" s="619"/>
      <c r="G456" s="619"/>
      <c r="H456" s="619"/>
      <c r="I456" s="617" t="s">
        <v>1885</v>
      </c>
      <c r="U456" s="617">
        <v>2000</v>
      </c>
      <c r="Y456" s="617" t="s">
        <v>1895</v>
      </c>
      <c r="Z456" s="617" t="s">
        <v>1895</v>
      </c>
      <c r="AA456" s="617" t="s">
        <v>1895</v>
      </c>
      <c r="AB456" s="617" t="s">
        <v>2847</v>
      </c>
    </row>
    <row r="457" spans="1:28" ht="15" customHeight="1" x14ac:dyDescent="0.3">
      <c r="A457" s="212">
        <v>523408</v>
      </c>
      <c r="B457" s="212" t="s">
        <v>728</v>
      </c>
      <c r="C457" s="212" t="s">
        <v>729</v>
      </c>
      <c r="D457" s="212" t="s">
        <v>1639</v>
      </c>
      <c r="F457" s="618"/>
      <c r="G457" s="618"/>
      <c r="H457" s="618"/>
      <c r="I457" s="617" t="s">
        <v>1885</v>
      </c>
      <c r="U457" s="617">
        <v>2000</v>
      </c>
      <c r="Y457" s="617" t="s">
        <v>1895</v>
      </c>
      <c r="Z457" s="617" t="s">
        <v>1895</v>
      </c>
      <c r="AA457" s="617" t="s">
        <v>1895</v>
      </c>
      <c r="AB457" s="617" t="s">
        <v>2847</v>
      </c>
    </row>
    <row r="458" spans="1:28" ht="15" customHeight="1" x14ac:dyDescent="0.3">
      <c r="A458" s="212">
        <v>523410</v>
      </c>
      <c r="B458" s="212" t="s">
        <v>730</v>
      </c>
      <c r="C458" s="212" t="s">
        <v>567</v>
      </c>
      <c r="D458" s="212" t="s">
        <v>1640</v>
      </c>
      <c r="F458" s="619"/>
      <c r="G458" s="619"/>
      <c r="H458" s="619"/>
      <c r="I458" s="617" t="s">
        <v>1885</v>
      </c>
      <c r="U458" s="617">
        <v>2000</v>
      </c>
      <c r="Y458" s="617" t="s">
        <v>1895</v>
      </c>
      <c r="Z458" s="617" t="s">
        <v>1895</v>
      </c>
      <c r="AA458" s="617" t="s">
        <v>1895</v>
      </c>
      <c r="AB458" s="617" t="s">
        <v>2847</v>
      </c>
    </row>
    <row r="459" spans="1:28" ht="15" customHeight="1" x14ac:dyDescent="0.3">
      <c r="A459" s="212">
        <v>523530</v>
      </c>
      <c r="B459" s="212" t="s">
        <v>744</v>
      </c>
      <c r="C459" s="212" t="s">
        <v>69</v>
      </c>
      <c r="D459" s="212" t="s">
        <v>1630</v>
      </c>
      <c r="F459" s="619"/>
      <c r="G459" s="619"/>
      <c r="H459" s="619"/>
      <c r="I459" s="617" t="s">
        <v>1885</v>
      </c>
      <c r="U459" s="617">
        <v>2000</v>
      </c>
      <c r="Y459" s="617" t="s">
        <v>1895</v>
      </c>
      <c r="Z459" s="617" t="s">
        <v>1895</v>
      </c>
      <c r="AA459" s="617" t="s">
        <v>1895</v>
      </c>
      <c r="AB459" s="617" t="s">
        <v>2847</v>
      </c>
    </row>
    <row r="460" spans="1:28" ht="15" customHeight="1" x14ac:dyDescent="0.3">
      <c r="A460" s="212">
        <v>523558</v>
      </c>
      <c r="B460" s="212" t="s">
        <v>746</v>
      </c>
      <c r="C460" s="212" t="s">
        <v>747</v>
      </c>
      <c r="D460" s="212" t="s">
        <v>1676</v>
      </c>
      <c r="F460" s="618"/>
      <c r="G460" s="618"/>
      <c r="H460" s="618"/>
      <c r="I460" s="617" t="s">
        <v>1885</v>
      </c>
      <c r="U460" s="617">
        <v>2000</v>
      </c>
      <c r="Y460" s="617" t="s">
        <v>1895</v>
      </c>
      <c r="Z460" s="617" t="s">
        <v>1895</v>
      </c>
      <c r="AA460" s="617" t="s">
        <v>1895</v>
      </c>
      <c r="AB460" s="617" t="s">
        <v>2847</v>
      </c>
    </row>
    <row r="461" spans="1:28" ht="15" customHeight="1" x14ac:dyDescent="0.3">
      <c r="A461" s="212">
        <v>523618</v>
      </c>
      <c r="B461" s="212" t="s">
        <v>754</v>
      </c>
      <c r="C461" s="212" t="s">
        <v>70</v>
      </c>
      <c r="D461" s="212" t="s">
        <v>1695</v>
      </c>
      <c r="F461" s="619"/>
      <c r="G461" s="619"/>
      <c r="H461" s="619"/>
      <c r="I461" s="617" t="s">
        <v>1885</v>
      </c>
      <c r="U461" s="617">
        <v>2000</v>
      </c>
      <c r="Y461" s="617" t="s">
        <v>1895</v>
      </c>
      <c r="Z461" s="617" t="s">
        <v>1895</v>
      </c>
      <c r="AA461" s="617" t="s">
        <v>1895</v>
      </c>
      <c r="AB461" s="617" t="s">
        <v>2847</v>
      </c>
    </row>
    <row r="462" spans="1:28" ht="15" customHeight="1" x14ac:dyDescent="0.3">
      <c r="A462" s="212">
        <v>523622</v>
      </c>
      <c r="B462" s="212" t="s">
        <v>757</v>
      </c>
      <c r="C462" s="212" t="s">
        <v>372</v>
      </c>
      <c r="D462" s="212" t="s">
        <v>1652</v>
      </c>
      <c r="F462" s="619"/>
      <c r="G462" s="619"/>
      <c r="H462" s="619"/>
      <c r="I462" s="617" t="s">
        <v>1885</v>
      </c>
      <c r="U462" s="617">
        <v>2000</v>
      </c>
      <c r="Y462" s="617" t="s">
        <v>1895</v>
      </c>
      <c r="Z462" s="617" t="s">
        <v>1895</v>
      </c>
      <c r="AA462" s="617" t="s">
        <v>1895</v>
      </c>
      <c r="AB462" s="617" t="s">
        <v>2847</v>
      </c>
    </row>
    <row r="463" spans="1:28" ht="15" customHeight="1" x14ac:dyDescent="0.3">
      <c r="A463" s="212">
        <v>523640</v>
      </c>
      <c r="B463" s="212" t="s">
        <v>2544</v>
      </c>
      <c r="C463" s="212" t="s">
        <v>761</v>
      </c>
      <c r="D463" s="212" t="s">
        <v>1702</v>
      </c>
      <c r="F463" s="618"/>
      <c r="G463" s="618"/>
      <c r="H463" s="618"/>
      <c r="I463" s="617" t="s">
        <v>1885</v>
      </c>
      <c r="U463" s="617">
        <v>2000</v>
      </c>
      <c r="Y463" s="617" t="s">
        <v>1895</v>
      </c>
      <c r="Z463" s="617" t="s">
        <v>1895</v>
      </c>
      <c r="AA463" s="617" t="s">
        <v>1895</v>
      </c>
      <c r="AB463" s="617" t="s">
        <v>2847</v>
      </c>
    </row>
    <row r="464" spans="1:28" ht="15" customHeight="1" x14ac:dyDescent="0.3">
      <c r="A464" s="212">
        <v>523687</v>
      </c>
      <c r="B464" s="212" t="s">
        <v>766</v>
      </c>
      <c r="C464" s="212" t="s">
        <v>421</v>
      </c>
      <c r="D464" s="212" t="s">
        <v>1727</v>
      </c>
      <c r="F464" s="618"/>
      <c r="G464" s="618"/>
      <c r="H464" s="618"/>
      <c r="I464" s="617" t="s">
        <v>1885</v>
      </c>
      <c r="U464" s="617">
        <v>2000</v>
      </c>
      <c r="Y464" s="617" t="s">
        <v>1895</v>
      </c>
      <c r="Z464" s="617" t="s">
        <v>1895</v>
      </c>
      <c r="AA464" s="617" t="s">
        <v>1895</v>
      </c>
      <c r="AB464" s="617" t="s">
        <v>2847</v>
      </c>
    </row>
    <row r="465" spans="1:28" ht="15" customHeight="1" x14ac:dyDescent="0.3">
      <c r="A465" s="212">
        <v>523704</v>
      </c>
      <c r="B465" s="212" t="s">
        <v>768</v>
      </c>
      <c r="C465" s="212" t="s">
        <v>769</v>
      </c>
      <c r="D465" s="212" t="s">
        <v>1554</v>
      </c>
      <c r="F465" s="619"/>
      <c r="G465" s="619"/>
      <c r="H465" s="619"/>
      <c r="I465" s="617" t="s">
        <v>1885</v>
      </c>
      <c r="U465" s="617">
        <v>2000</v>
      </c>
      <c r="Y465" s="617" t="s">
        <v>1895</v>
      </c>
      <c r="Z465" s="617" t="s">
        <v>1895</v>
      </c>
      <c r="AA465" s="617" t="s">
        <v>1895</v>
      </c>
      <c r="AB465" s="617" t="s">
        <v>2847</v>
      </c>
    </row>
    <row r="466" spans="1:28" ht="15" customHeight="1" x14ac:dyDescent="0.3">
      <c r="A466" s="212">
        <v>523843</v>
      </c>
      <c r="B466" s="212" t="s">
        <v>780</v>
      </c>
      <c r="C466" s="212" t="s">
        <v>365</v>
      </c>
      <c r="D466" s="212" t="s">
        <v>440</v>
      </c>
      <c r="F466" s="618"/>
      <c r="G466" s="618"/>
      <c r="H466" s="618"/>
      <c r="I466" s="617" t="s">
        <v>1885</v>
      </c>
      <c r="U466" s="617">
        <v>2000</v>
      </c>
      <c r="Y466" s="617" t="s">
        <v>1895</v>
      </c>
      <c r="Z466" s="617" t="s">
        <v>1895</v>
      </c>
      <c r="AA466" s="617" t="s">
        <v>1895</v>
      </c>
      <c r="AB466" s="617" t="s">
        <v>2847</v>
      </c>
    </row>
    <row r="467" spans="1:28" ht="15" customHeight="1" x14ac:dyDescent="0.3">
      <c r="A467" s="212">
        <v>523866</v>
      </c>
      <c r="B467" s="212" t="s">
        <v>781</v>
      </c>
      <c r="C467" s="212" t="s">
        <v>73</v>
      </c>
      <c r="D467" s="212" t="s">
        <v>2360</v>
      </c>
      <c r="F467" s="618"/>
      <c r="G467" s="618"/>
      <c r="H467" s="618"/>
      <c r="I467" s="617" t="s">
        <v>1885</v>
      </c>
      <c r="U467" s="617">
        <v>2000</v>
      </c>
      <c r="Y467" s="617" t="s">
        <v>1895</v>
      </c>
      <c r="Z467" s="617" t="s">
        <v>1895</v>
      </c>
      <c r="AA467" s="617" t="s">
        <v>1895</v>
      </c>
      <c r="AB467" s="617" t="s">
        <v>2847</v>
      </c>
    </row>
    <row r="468" spans="1:28" ht="15" customHeight="1" x14ac:dyDescent="0.3">
      <c r="A468" s="212">
        <v>523964</v>
      </c>
      <c r="B468" s="212" t="s">
        <v>785</v>
      </c>
      <c r="C468" s="212" t="s">
        <v>333</v>
      </c>
      <c r="D468" s="212" t="s">
        <v>1583</v>
      </c>
      <c r="F468" s="618"/>
      <c r="G468" s="618"/>
      <c r="H468" s="618"/>
      <c r="I468" s="617" t="s">
        <v>1885</v>
      </c>
      <c r="U468" s="617">
        <v>2000</v>
      </c>
      <c r="Y468" s="617" t="s">
        <v>1895</v>
      </c>
      <c r="Z468" s="617" t="s">
        <v>1895</v>
      </c>
      <c r="AA468" s="617" t="s">
        <v>1895</v>
      </c>
      <c r="AB468" s="617" t="s">
        <v>2847</v>
      </c>
    </row>
    <row r="469" spans="1:28" ht="15" customHeight="1" x14ac:dyDescent="0.3">
      <c r="A469" s="212">
        <v>524003</v>
      </c>
      <c r="B469" s="212" t="s">
        <v>789</v>
      </c>
      <c r="C469" s="212" t="s">
        <v>326</v>
      </c>
      <c r="D469" s="212" t="s">
        <v>2390</v>
      </c>
      <c r="F469" s="619"/>
      <c r="G469" s="619"/>
      <c r="H469" s="619"/>
      <c r="I469" s="617" t="s">
        <v>1885</v>
      </c>
      <c r="U469" s="617">
        <v>2000</v>
      </c>
      <c r="Y469" s="617" t="s">
        <v>1895</v>
      </c>
      <c r="Z469" s="617" t="s">
        <v>1895</v>
      </c>
      <c r="AA469" s="617" t="s">
        <v>1895</v>
      </c>
      <c r="AB469" s="617" t="s">
        <v>2847</v>
      </c>
    </row>
    <row r="470" spans="1:28" ht="15" customHeight="1" x14ac:dyDescent="0.3">
      <c r="A470" s="212">
        <v>524054</v>
      </c>
      <c r="B470" s="212" t="s">
        <v>1896</v>
      </c>
      <c r="C470" s="212" t="s">
        <v>357</v>
      </c>
      <c r="F470" s="618"/>
      <c r="G470" s="618"/>
      <c r="H470" s="618"/>
      <c r="I470" s="617" t="s">
        <v>1885</v>
      </c>
      <c r="U470" s="617">
        <v>2000</v>
      </c>
      <c r="Y470" s="617" t="s">
        <v>1895</v>
      </c>
      <c r="Z470" s="617" t="s">
        <v>1895</v>
      </c>
      <c r="AA470" s="617" t="s">
        <v>1895</v>
      </c>
      <c r="AB470" s="617" t="s">
        <v>2847</v>
      </c>
    </row>
    <row r="471" spans="1:28" ht="15" customHeight="1" x14ac:dyDescent="0.3">
      <c r="A471" s="212">
        <v>514115</v>
      </c>
      <c r="B471" s="212" t="s">
        <v>451</v>
      </c>
      <c r="C471" s="212" t="s">
        <v>87</v>
      </c>
      <c r="D471" s="212" t="s">
        <v>1534</v>
      </c>
      <c r="F471" s="618"/>
      <c r="G471" s="618"/>
      <c r="H471" s="618"/>
      <c r="I471" s="617" t="s">
        <v>1885</v>
      </c>
      <c r="U471" s="617">
        <v>2000</v>
      </c>
      <c r="Z471" s="617" t="s">
        <v>1895</v>
      </c>
      <c r="AA471" s="617" t="s">
        <v>1895</v>
      </c>
      <c r="AB471" s="617" t="s">
        <v>2847</v>
      </c>
    </row>
    <row r="472" spans="1:28" ht="15" customHeight="1" x14ac:dyDescent="0.3">
      <c r="A472" s="212">
        <v>514205</v>
      </c>
      <c r="B472" s="212" t="s">
        <v>452</v>
      </c>
      <c r="C472" s="212" t="s">
        <v>411</v>
      </c>
      <c r="D472" s="212" t="s">
        <v>1634</v>
      </c>
      <c r="F472" s="618"/>
      <c r="G472" s="618"/>
      <c r="H472" s="618"/>
      <c r="I472" s="617" t="s">
        <v>1885</v>
      </c>
      <c r="U472" s="617">
        <v>2000</v>
      </c>
      <c r="Z472" s="617" t="s">
        <v>1895</v>
      </c>
      <c r="AA472" s="617" t="s">
        <v>1895</v>
      </c>
      <c r="AB472" s="617" t="s">
        <v>2847</v>
      </c>
    </row>
    <row r="473" spans="1:28" ht="15" customHeight="1" x14ac:dyDescent="0.3">
      <c r="A473" s="212">
        <v>516197</v>
      </c>
      <c r="B473" s="212" t="s">
        <v>463</v>
      </c>
      <c r="C473" s="212" t="s">
        <v>80</v>
      </c>
      <c r="D473" s="212" t="s">
        <v>2225</v>
      </c>
      <c r="F473" s="619"/>
      <c r="G473" s="619"/>
      <c r="H473" s="619"/>
      <c r="I473" s="617" t="s">
        <v>1885</v>
      </c>
      <c r="U473" s="617">
        <v>2000</v>
      </c>
      <c r="Z473" s="617" t="s">
        <v>1895</v>
      </c>
      <c r="AA473" s="617" t="s">
        <v>1895</v>
      </c>
      <c r="AB473" s="617" t="s">
        <v>2847</v>
      </c>
    </row>
    <row r="474" spans="1:28" ht="15" customHeight="1" x14ac:dyDescent="0.3">
      <c r="A474" s="212">
        <v>517886</v>
      </c>
      <c r="B474" s="212" t="s">
        <v>485</v>
      </c>
      <c r="C474" s="212" t="s">
        <v>2243</v>
      </c>
      <c r="D474" s="212" t="s">
        <v>1551</v>
      </c>
      <c r="F474" s="618"/>
      <c r="G474" s="618"/>
      <c r="H474" s="618"/>
      <c r="I474" s="617" t="s">
        <v>1885</v>
      </c>
      <c r="U474" s="617">
        <v>2000</v>
      </c>
      <c r="Z474" s="617" t="s">
        <v>1895</v>
      </c>
      <c r="AA474" s="617" t="s">
        <v>1895</v>
      </c>
      <c r="AB474" s="617" t="s">
        <v>2847</v>
      </c>
    </row>
    <row r="475" spans="1:28" ht="15" customHeight="1" x14ac:dyDescent="0.3">
      <c r="A475" s="212">
        <v>519049</v>
      </c>
      <c r="B475" s="212" t="s">
        <v>2411</v>
      </c>
      <c r="C475" s="212" t="s">
        <v>2228</v>
      </c>
      <c r="D475" s="212" t="s">
        <v>1636</v>
      </c>
      <c r="F475" s="618"/>
      <c r="G475" s="618"/>
      <c r="H475" s="618"/>
      <c r="I475" s="617" t="s">
        <v>1885</v>
      </c>
      <c r="U475" s="617">
        <v>2000</v>
      </c>
      <c r="Z475" s="617" t="s">
        <v>1895</v>
      </c>
      <c r="AA475" s="617" t="s">
        <v>1895</v>
      </c>
      <c r="AB475" s="617" t="s">
        <v>2847</v>
      </c>
    </row>
    <row r="476" spans="1:28" ht="15" customHeight="1" x14ac:dyDescent="0.3">
      <c r="A476" s="212">
        <v>519272</v>
      </c>
      <c r="B476" s="212" t="s">
        <v>502</v>
      </c>
      <c r="C476" s="212" t="s">
        <v>2418</v>
      </c>
      <c r="D476" s="212" t="s">
        <v>441</v>
      </c>
      <c r="F476" s="618"/>
      <c r="G476" s="618"/>
      <c r="H476" s="618"/>
      <c r="I476" s="617" t="s">
        <v>1885</v>
      </c>
      <c r="U476" s="617">
        <v>2000</v>
      </c>
      <c r="Z476" s="617" t="s">
        <v>1895</v>
      </c>
      <c r="AA476" s="617" t="s">
        <v>1895</v>
      </c>
      <c r="AB476" s="617" t="s">
        <v>2847</v>
      </c>
    </row>
    <row r="477" spans="1:28" ht="15" customHeight="1" x14ac:dyDescent="0.3">
      <c r="A477" s="212">
        <v>520301</v>
      </c>
      <c r="B477" s="212" t="s">
        <v>2445</v>
      </c>
      <c r="C477" s="212" t="s">
        <v>2179</v>
      </c>
      <c r="D477" s="212" t="s">
        <v>1544</v>
      </c>
      <c r="F477" s="619"/>
      <c r="G477" s="619"/>
      <c r="H477" s="619"/>
      <c r="I477" s="617" t="s">
        <v>1885</v>
      </c>
      <c r="U477" s="617">
        <v>2000</v>
      </c>
      <c r="Z477" s="617" t="s">
        <v>1895</v>
      </c>
      <c r="AA477" s="617" t="s">
        <v>1895</v>
      </c>
      <c r="AB477" s="617" t="s">
        <v>2847</v>
      </c>
    </row>
    <row r="478" spans="1:28" ht="15" customHeight="1" x14ac:dyDescent="0.3">
      <c r="A478" s="212">
        <v>520685</v>
      </c>
      <c r="B478" s="212" t="s">
        <v>2459</v>
      </c>
      <c r="C478" s="212" t="s">
        <v>1897</v>
      </c>
      <c r="D478" s="212" t="s">
        <v>1491</v>
      </c>
      <c r="F478" s="618"/>
      <c r="G478" s="618"/>
      <c r="H478" s="618"/>
      <c r="I478" s="617" t="s">
        <v>1885</v>
      </c>
      <c r="U478" s="617">
        <v>2000</v>
      </c>
      <c r="Z478" s="617" t="s">
        <v>1895</v>
      </c>
      <c r="AA478" s="617" t="s">
        <v>1895</v>
      </c>
      <c r="AB478" s="617" t="s">
        <v>2847</v>
      </c>
    </row>
    <row r="479" spans="1:28" ht="15" customHeight="1" x14ac:dyDescent="0.3">
      <c r="A479" s="212">
        <v>521152</v>
      </c>
      <c r="B479" s="212" t="s">
        <v>2478</v>
      </c>
      <c r="C479" s="212" t="s">
        <v>2243</v>
      </c>
      <c r="D479" s="212" t="s">
        <v>1650</v>
      </c>
      <c r="F479" s="619"/>
      <c r="G479" s="619"/>
      <c r="H479" s="619"/>
      <c r="I479" s="617" t="s">
        <v>1885</v>
      </c>
      <c r="U479" s="617">
        <v>2000</v>
      </c>
      <c r="Z479" s="617" t="s">
        <v>1895</v>
      </c>
      <c r="AA479" s="617" t="s">
        <v>1895</v>
      </c>
      <c r="AB479" s="617" t="s">
        <v>2847</v>
      </c>
    </row>
    <row r="480" spans="1:28" ht="15" customHeight="1" x14ac:dyDescent="0.3">
      <c r="A480" s="212">
        <v>521798</v>
      </c>
      <c r="B480" s="212" t="s">
        <v>553</v>
      </c>
      <c r="C480" s="212" t="s">
        <v>554</v>
      </c>
      <c r="D480" s="212" t="s">
        <v>2313</v>
      </c>
      <c r="F480" s="618"/>
      <c r="G480" s="618"/>
      <c r="H480" s="618"/>
      <c r="I480" s="617" t="s">
        <v>1885</v>
      </c>
      <c r="U480" s="617">
        <v>2000</v>
      </c>
      <c r="Z480" s="617" t="s">
        <v>1895</v>
      </c>
      <c r="AA480" s="617" t="s">
        <v>1895</v>
      </c>
      <c r="AB480" s="617" t="s">
        <v>2847</v>
      </c>
    </row>
    <row r="481" spans="1:28" ht="15" customHeight="1" x14ac:dyDescent="0.3">
      <c r="A481" s="212">
        <v>522036</v>
      </c>
      <c r="B481" s="212" t="s">
        <v>584</v>
      </c>
      <c r="C481" s="212" t="s">
        <v>585</v>
      </c>
      <c r="D481" s="212" t="s">
        <v>429</v>
      </c>
      <c r="F481" s="618"/>
      <c r="G481" s="618"/>
      <c r="H481" s="618"/>
      <c r="I481" s="617" t="s">
        <v>1885</v>
      </c>
      <c r="U481" s="617">
        <v>2000</v>
      </c>
      <c r="Z481" s="617" t="s">
        <v>1895</v>
      </c>
      <c r="AA481" s="617" t="s">
        <v>1895</v>
      </c>
      <c r="AB481" s="617" t="s">
        <v>2847</v>
      </c>
    </row>
    <row r="482" spans="1:28" ht="15" customHeight="1" x14ac:dyDescent="0.3">
      <c r="A482" s="212">
        <v>522145</v>
      </c>
      <c r="B482" s="212" t="s">
        <v>598</v>
      </c>
      <c r="C482" s="212" t="s">
        <v>599</v>
      </c>
      <c r="D482" s="212" t="s">
        <v>2308</v>
      </c>
      <c r="F482" s="619"/>
      <c r="G482" s="619"/>
      <c r="H482" s="619"/>
      <c r="I482" s="617" t="s">
        <v>1885</v>
      </c>
      <c r="U482" s="617">
        <v>2000</v>
      </c>
      <c r="Z482" s="617" t="s">
        <v>1895</v>
      </c>
      <c r="AA482" s="617" t="s">
        <v>1895</v>
      </c>
      <c r="AB482" s="617" t="s">
        <v>2847</v>
      </c>
    </row>
    <row r="483" spans="1:28" ht="15" customHeight="1" x14ac:dyDescent="0.3">
      <c r="A483" s="212">
        <v>522337</v>
      </c>
      <c r="B483" s="212" t="s">
        <v>615</v>
      </c>
      <c r="C483" s="212" t="s">
        <v>72</v>
      </c>
      <c r="D483" s="212" t="s">
        <v>1699</v>
      </c>
      <c r="F483" s="618"/>
      <c r="G483" s="618"/>
      <c r="H483" s="618"/>
      <c r="I483" s="617" t="s">
        <v>1885</v>
      </c>
      <c r="U483" s="617">
        <v>2000</v>
      </c>
      <c r="Z483" s="617" t="s">
        <v>1895</v>
      </c>
      <c r="AA483" s="617" t="s">
        <v>1895</v>
      </c>
      <c r="AB483" s="617" t="s">
        <v>2847</v>
      </c>
    </row>
    <row r="484" spans="1:28" ht="15" customHeight="1" x14ac:dyDescent="0.3">
      <c r="A484" s="212">
        <v>522574</v>
      </c>
      <c r="B484" s="212" t="s">
        <v>1462</v>
      </c>
      <c r="C484" s="212" t="s">
        <v>338</v>
      </c>
      <c r="D484" s="212" t="s">
        <v>1535</v>
      </c>
      <c r="F484" s="619"/>
      <c r="G484" s="619"/>
      <c r="H484" s="619"/>
      <c r="I484" s="617" t="s">
        <v>1885</v>
      </c>
      <c r="U484" s="617">
        <v>2000</v>
      </c>
      <c r="Z484" s="617" t="s">
        <v>1895</v>
      </c>
      <c r="AA484" s="617" t="s">
        <v>1895</v>
      </c>
      <c r="AB484" s="617" t="s">
        <v>2847</v>
      </c>
    </row>
    <row r="485" spans="1:28" ht="15" customHeight="1" x14ac:dyDescent="0.3">
      <c r="A485" s="212">
        <v>522949</v>
      </c>
      <c r="B485" s="212" t="s">
        <v>1485</v>
      </c>
      <c r="C485" s="212" t="s">
        <v>918</v>
      </c>
      <c r="D485" s="212" t="s">
        <v>1486</v>
      </c>
      <c r="F485" s="619"/>
      <c r="G485" s="619"/>
      <c r="H485" s="619"/>
      <c r="I485" s="617" t="s">
        <v>1885</v>
      </c>
      <c r="U485" s="617">
        <v>2000</v>
      </c>
      <c r="Z485" s="617" t="s">
        <v>1895</v>
      </c>
      <c r="AA485" s="617" t="s">
        <v>1895</v>
      </c>
      <c r="AB485" s="617" t="s">
        <v>2847</v>
      </c>
    </row>
    <row r="486" spans="1:28" ht="15" customHeight="1" x14ac:dyDescent="0.3">
      <c r="A486" s="212">
        <v>523201</v>
      </c>
      <c r="B486" s="212" t="s">
        <v>715</v>
      </c>
      <c r="C486" s="212" t="s">
        <v>716</v>
      </c>
      <c r="D486" s="212" t="s">
        <v>1583</v>
      </c>
      <c r="F486" s="619"/>
      <c r="G486" s="619"/>
      <c r="H486" s="619"/>
      <c r="I486" s="617" t="s">
        <v>1885</v>
      </c>
      <c r="U486" s="617">
        <v>2000</v>
      </c>
      <c r="Z486" s="617" t="s">
        <v>1895</v>
      </c>
      <c r="AA486" s="617" t="s">
        <v>1895</v>
      </c>
      <c r="AB486" s="617" t="s">
        <v>2847</v>
      </c>
    </row>
    <row r="487" spans="1:28" ht="15" customHeight="1" x14ac:dyDescent="0.3">
      <c r="A487" s="212">
        <v>523397</v>
      </c>
      <c r="B487" s="212" t="s">
        <v>726</v>
      </c>
      <c r="C487" s="212" t="s">
        <v>402</v>
      </c>
      <c r="D487" s="212" t="s">
        <v>1636</v>
      </c>
      <c r="F487" s="618"/>
      <c r="G487" s="618"/>
      <c r="H487" s="618"/>
      <c r="I487" s="617" t="s">
        <v>1885</v>
      </c>
      <c r="U487" s="617">
        <v>2000</v>
      </c>
      <c r="Z487" s="617" t="s">
        <v>1895</v>
      </c>
      <c r="AA487" s="617" t="s">
        <v>1895</v>
      </c>
      <c r="AB487" s="617" t="s">
        <v>2847</v>
      </c>
    </row>
    <row r="488" spans="1:28" ht="15" customHeight="1" x14ac:dyDescent="0.3">
      <c r="A488" s="212">
        <v>523465</v>
      </c>
      <c r="B488" s="212" t="s">
        <v>1657</v>
      </c>
      <c r="C488" s="212" t="s">
        <v>323</v>
      </c>
      <c r="D488" s="212" t="s">
        <v>1527</v>
      </c>
      <c r="F488" s="619"/>
      <c r="G488" s="619"/>
      <c r="H488" s="619"/>
      <c r="I488" s="617" t="s">
        <v>1885</v>
      </c>
      <c r="U488" s="617">
        <v>2000</v>
      </c>
      <c r="Z488" s="617" t="s">
        <v>1895</v>
      </c>
      <c r="AA488" s="617" t="s">
        <v>1895</v>
      </c>
      <c r="AB488" s="617" t="s">
        <v>2847</v>
      </c>
    </row>
    <row r="489" spans="1:28" ht="15" customHeight="1" x14ac:dyDescent="0.3">
      <c r="A489" s="212">
        <v>523494</v>
      </c>
      <c r="B489" s="212" t="s">
        <v>739</v>
      </c>
      <c r="C489" s="212" t="s">
        <v>554</v>
      </c>
      <c r="D489" s="212" t="s">
        <v>1573</v>
      </c>
      <c r="F489" s="618"/>
      <c r="G489" s="618"/>
      <c r="H489" s="618"/>
      <c r="I489" s="617" t="s">
        <v>1885</v>
      </c>
      <c r="U489" s="617">
        <v>2000</v>
      </c>
      <c r="Z489" s="617" t="s">
        <v>1895</v>
      </c>
      <c r="AA489" s="617" t="s">
        <v>1895</v>
      </c>
      <c r="AB489" s="617" t="s">
        <v>2847</v>
      </c>
    </row>
    <row r="490" spans="1:28" ht="15" customHeight="1" x14ac:dyDescent="0.3">
      <c r="A490" s="212">
        <v>523626</v>
      </c>
      <c r="B490" s="212" t="s">
        <v>758</v>
      </c>
      <c r="C490" s="212" t="s">
        <v>360</v>
      </c>
      <c r="D490" s="212" t="s">
        <v>1699</v>
      </c>
      <c r="F490" s="618"/>
      <c r="G490" s="618"/>
      <c r="H490" s="618"/>
      <c r="I490" s="617" t="s">
        <v>1885</v>
      </c>
      <c r="U490" s="617">
        <v>2000</v>
      </c>
      <c r="Z490" s="617" t="s">
        <v>1895</v>
      </c>
      <c r="AA490" s="617" t="s">
        <v>1895</v>
      </c>
      <c r="AB490" s="617" t="s">
        <v>2847</v>
      </c>
    </row>
    <row r="491" spans="1:28" ht="15" customHeight="1" x14ac:dyDescent="0.3">
      <c r="A491" s="212">
        <v>523644</v>
      </c>
      <c r="B491" s="212" t="s">
        <v>1703</v>
      </c>
      <c r="C491" s="212" t="s">
        <v>66</v>
      </c>
      <c r="D491" s="212" t="s">
        <v>1704</v>
      </c>
      <c r="F491" s="618"/>
      <c r="G491" s="618"/>
      <c r="H491" s="618"/>
      <c r="I491" s="617" t="s">
        <v>1885</v>
      </c>
      <c r="U491" s="617">
        <v>2000</v>
      </c>
      <c r="Z491" s="617" t="s">
        <v>1895</v>
      </c>
      <c r="AA491" s="617" t="s">
        <v>1895</v>
      </c>
      <c r="AB491" s="617" t="s">
        <v>2847</v>
      </c>
    </row>
    <row r="492" spans="1:28" ht="15" customHeight="1" x14ac:dyDescent="0.3">
      <c r="A492" s="212">
        <v>519988</v>
      </c>
      <c r="B492" s="212" t="s">
        <v>2427</v>
      </c>
      <c r="C492" s="212" t="s">
        <v>1918</v>
      </c>
      <c r="D492" s="212" t="s">
        <v>1493</v>
      </c>
      <c r="F492" s="618"/>
      <c r="G492" s="618"/>
      <c r="H492" s="618"/>
      <c r="I492" s="617" t="s">
        <v>1885</v>
      </c>
      <c r="U492" s="617">
        <v>2000</v>
      </c>
      <c r="AA492" s="617" t="s">
        <v>1895</v>
      </c>
      <c r="AB492" s="617" t="s">
        <v>2847</v>
      </c>
    </row>
    <row r="493" spans="1:28" ht="15" customHeight="1" x14ac:dyDescent="0.3">
      <c r="A493" s="212">
        <v>520586</v>
      </c>
      <c r="B493" s="212" t="s">
        <v>2453</v>
      </c>
      <c r="C493" s="212" t="s">
        <v>2454</v>
      </c>
      <c r="D493" s="212" t="s">
        <v>2455</v>
      </c>
      <c r="F493" s="619"/>
      <c r="G493" s="619"/>
      <c r="H493" s="619"/>
      <c r="I493" s="617" t="s">
        <v>1885</v>
      </c>
      <c r="U493" s="617">
        <v>2000</v>
      </c>
      <c r="AA493" s="617" t="s">
        <v>1895</v>
      </c>
      <c r="AB493" s="617" t="s">
        <v>2847</v>
      </c>
    </row>
    <row r="494" spans="1:28" ht="15" customHeight="1" x14ac:dyDescent="0.3">
      <c r="A494" s="212">
        <v>521792</v>
      </c>
      <c r="B494" s="212" t="s">
        <v>551</v>
      </c>
      <c r="C494" s="212" t="s">
        <v>72</v>
      </c>
      <c r="D494" s="212" t="s">
        <v>1503</v>
      </c>
      <c r="F494" s="618"/>
      <c r="G494" s="618"/>
      <c r="H494" s="618"/>
      <c r="I494" s="617" t="s">
        <v>1885</v>
      </c>
      <c r="U494" s="617">
        <v>2000</v>
      </c>
      <c r="AA494" s="617" t="s">
        <v>1895</v>
      </c>
      <c r="AB494" s="617" t="s">
        <v>2847</v>
      </c>
    </row>
    <row r="495" spans="1:28" ht="15" customHeight="1" x14ac:dyDescent="0.3">
      <c r="A495" s="212">
        <v>521813</v>
      </c>
      <c r="B495" s="212" t="s">
        <v>557</v>
      </c>
      <c r="C495" s="212" t="s">
        <v>255</v>
      </c>
      <c r="D495" s="212" t="s">
        <v>1879</v>
      </c>
      <c r="F495" s="618"/>
      <c r="G495" s="618"/>
      <c r="H495" s="618"/>
      <c r="I495" s="617" t="s">
        <v>1885</v>
      </c>
      <c r="U495" s="617">
        <v>2000</v>
      </c>
      <c r="AA495" s="617" t="s">
        <v>1895</v>
      </c>
      <c r="AB495" s="617" t="s">
        <v>2847</v>
      </c>
    </row>
    <row r="496" spans="1:28" ht="15" customHeight="1" x14ac:dyDescent="0.3">
      <c r="A496" s="212">
        <v>522764</v>
      </c>
      <c r="B496" s="212" t="s">
        <v>666</v>
      </c>
      <c r="C496" s="212" t="s">
        <v>263</v>
      </c>
      <c r="D496" s="212" t="s">
        <v>1543</v>
      </c>
      <c r="F496" s="618"/>
      <c r="G496" s="618"/>
      <c r="H496" s="618"/>
      <c r="I496" s="617" t="s">
        <v>1885</v>
      </c>
      <c r="U496" s="617">
        <v>2000</v>
      </c>
      <c r="AA496" s="617" t="s">
        <v>1895</v>
      </c>
      <c r="AB496" s="617" t="s">
        <v>2847</v>
      </c>
    </row>
    <row r="497" spans="1:28" ht="15" customHeight="1" x14ac:dyDescent="0.3">
      <c r="A497" s="212">
        <v>523002</v>
      </c>
      <c r="B497" s="212" t="s">
        <v>694</v>
      </c>
      <c r="C497" s="212" t="s">
        <v>393</v>
      </c>
      <c r="D497" s="212" t="s">
        <v>1518</v>
      </c>
      <c r="F497" s="618"/>
      <c r="G497" s="618"/>
      <c r="H497" s="618"/>
      <c r="I497" s="617" t="s">
        <v>1885</v>
      </c>
      <c r="U497" s="617">
        <v>2000</v>
      </c>
      <c r="AA497" s="617" t="s">
        <v>1895</v>
      </c>
      <c r="AB497" s="617" t="s">
        <v>2847</v>
      </c>
    </row>
    <row r="498" spans="1:28" ht="15" customHeight="1" x14ac:dyDescent="0.3">
      <c r="A498" s="212">
        <v>523453</v>
      </c>
      <c r="B498" s="212" t="s">
        <v>735</v>
      </c>
      <c r="C498" s="212" t="s">
        <v>270</v>
      </c>
      <c r="D498" s="212" t="s">
        <v>1505</v>
      </c>
      <c r="F498" s="618"/>
      <c r="G498" s="618"/>
      <c r="H498" s="618"/>
      <c r="I498" s="617" t="s">
        <v>1885</v>
      </c>
      <c r="U498" s="617">
        <v>2000</v>
      </c>
      <c r="AA498" s="617" t="s">
        <v>1895</v>
      </c>
      <c r="AB498" s="617" t="s">
        <v>2847</v>
      </c>
    </row>
    <row r="499" spans="1:28" ht="15" customHeight="1" x14ac:dyDescent="0.3">
      <c r="A499" s="212">
        <v>516469</v>
      </c>
      <c r="B499" s="212" t="s">
        <v>469</v>
      </c>
      <c r="C499" s="212" t="s">
        <v>470</v>
      </c>
      <c r="D499" s="212" t="s">
        <v>2207</v>
      </c>
      <c r="F499" s="618"/>
      <c r="G499" s="618"/>
      <c r="H499" s="618"/>
      <c r="I499" s="617" t="s">
        <v>1885</v>
      </c>
      <c r="U499" s="617">
        <v>2000</v>
      </c>
      <c r="AA499" s="617" t="s">
        <v>1895</v>
      </c>
      <c r="AB499" s="617" t="s">
        <v>2847</v>
      </c>
    </row>
    <row r="500" spans="1:28" ht="15" customHeight="1" x14ac:dyDescent="0.3">
      <c r="A500" s="212">
        <v>516508</v>
      </c>
      <c r="B500" s="212" t="s">
        <v>471</v>
      </c>
      <c r="C500" s="212" t="s">
        <v>386</v>
      </c>
      <c r="D500" s="212" t="s">
        <v>2209</v>
      </c>
      <c r="F500" s="619"/>
      <c r="G500" s="619"/>
      <c r="H500" s="619"/>
      <c r="I500" s="617" t="s">
        <v>1885</v>
      </c>
      <c r="AB500" s="617" t="s">
        <v>2847</v>
      </c>
    </row>
    <row r="501" spans="1:28" ht="15" customHeight="1" x14ac:dyDescent="0.3">
      <c r="A501" s="212">
        <v>518120</v>
      </c>
      <c r="B501" s="212" t="s">
        <v>2216</v>
      </c>
      <c r="C501" s="212" t="s">
        <v>2199</v>
      </c>
      <c r="D501" s="212" t="s">
        <v>1582</v>
      </c>
      <c r="F501" s="619"/>
      <c r="G501" s="619"/>
      <c r="H501" s="619"/>
      <c r="I501" s="617" t="s">
        <v>1885</v>
      </c>
      <c r="AB501" s="617" t="s">
        <v>2847</v>
      </c>
    </row>
    <row r="502" spans="1:28" ht="15" customHeight="1" x14ac:dyDescent="0.3">
      <c r="A502" s="212">
        <v>518702</v>
      </c>
      <c r="B502" s="212" t="s">
        <v>495</v>
      </c>
      <c r="C502" s="212" t="s">
        <v>496</v>
      </c>
      <c r="D502" s="212" t="s">
        <v>437</v>
      </c>
      <c r="F502" s="619"/>
      <c r="G502" s="619"/>
      <c r="H502" s="619"/>
      <c r="I502" s="617" t="s">
        <v>1885</v>
      </c>
      <c r="AB502" s="617" t="s">
        <v>2847</v>
      </c>
    </row>
    <row r="503" spans="1:28" ht="15" customHeight="1" x14ac:dyDescent="0.3">
      <c r="A503" s="212">
        <v>519816</v>
      </c>
      <c r="B503" s="212" t="s">
        <v>508</v>
      </c>
      <c r="C503" s="212" t="s">
        <v>303</v>
      </c>
      <c r="D503" s="212" t="s">
        <v>2297</v>
      </c>
      <c r="F503" s="618"/>
      <c r="G503" s="618"/>
      <c r="H503" s="618"/>
      <c r="I503" s="617" t="s">
        <v>1885</v>
      </c>
      <c r="AB503" s="617" t="s">
        <v>2847</v>
      </c>
    </row>
    <row r="504" spans="1:28" ht="15" customHeight="1" x14ac:dyDescent="0.3">
      <c r="A504" s="212">
        <v>520889</v>
      </c>
      <c r="B504" s="212" t="s">
        <v>2469</v>
      </c>
      <c r="C504" s="212" t="s">
        <v>103</v>
      </c>
      <c r="D504" s="212" t="s">
        <v>2389</v>
      </c>
      <c r="F504" s="619"/>
      <c r="G504" s="619"/>
      <c r="H504" s="619"/>
      <c r="I504" s="617" t="s">
        <v>1885</v>
      </c>
      <c r="AB504" s="617" t="s">
        <v>2847</v>
      </c>
    </row>
    <row r="505" spans="1:28" ht="15" customHeight="1" x14ac:dyDescent="0.3">
      <c r="A505" s="212">
        <v>520967</v>
      </c>
      <c r="B505" s="212" t="s">
        <v>2471</v>
      </c>
      <c r="C505" s="212" t="s">
        <v>1912</v>
      </c>
      <c r="D505" s="212" t="s">
        <v>2321</v>
      </c>
      <c r="F505" s="618"/>
      <c r="G505" s="618"/>
      <c r="H505" s="618"/>
      <c r="I505" s="617" t="s">
        <v>1885</v>
      </c>
      <c r="AB505" s="617" t="s">
        <v>2847</v>
      </c>
    </row>
    <row r="506" spans="1:28" ht="15" customHeight="1" x14ac:dyDescent="0.3">
      <c r="A506" s="212">
        <v>521923</v>
      </c>
      <c r="B506" s="212" t="s">
        <v>2492</v>
      </c>
      <c r="C506" s="212" t="s">
        <v>74</v>
      </c>
      <c r="D506" s="212" t="s">
        <v>1568</v>
      </c>
      <c r="F506" s="619"/>
      <c r="G506" s="619"/>
      <c r="H506" s="619"/>
      <c r="I506" s="617" t="s">
        <v>1885</v>
      </c>
      <c r="AB506" s="617" t="s">
        <v>2847</v>
      </c>
    </row>
    <row r="507" spans="1:28" ht="15" customHeight="1" x14ac:dyDescent="0.3">
      <c r="A507" s="212">
        <v>522207</v>
      </c>
      <c r="B507" s="212" t="s">
        <v>1440</v>
      </c>
      <c r="C507" s="212" t="s">
        <v>100</v>
      </c>
      <c r="D507" s="212" t="s">
        <v>1544</v>
      </c>
      <c r="F507" s="619"/>
      <c r="G507" s="619"/>
      <c r="H507" s="619"/>
      <c r="I507" s="617" t="s">
        <v>1885</v>
      </c>
      <c r="AB507" s="617" t="s">
        <v>2847</v>
      </c>
    </row>
    <row r="508" spans="1:28" ht="15" customHeight="1" x14ac:dyDescent="0.3">
      <c r="A508" s="212">
        <v>522649</v>
      </c>
      <c r="B508" s="212" t="s">
        <v>658</v>
      </c>
      <c r="C508" s="212" t="s">
        <v>99</v>
      </c>
      <c r="D508" s="212" t="s">
        <v>1726</v>
      </c>
      <c r="F508" s="618"/>
      <c r="G508" s="618"/>
      <c r="H508" s="618"/>
      <c r="I508" s="617" t="s">
        <v>1885</v>
      </c>
      <c r="AB508" s="617" t="s">
        <v>2847</v>
      </c>
    </row>
    <row r="509" spans="1:28" ht="15" customHeight="1" x14ac:dyDescent="0.3">
      <c r="A509" s="212">
        <v>523034</v>
      </c>
      <c r="B509" s="212" t="s">
        <v>697</v>
      </c>
      <c r="C509" s="212" t="s">
        <v>67</v>
      </c>
      <c r="D509" s="212" t="s">
        <v>1523</v>
      </c>
      <c r="F509" s="618"/>
      <c r="G509" s="618"/>
      <c r="H509" s="618"/>
      <c r="I509" s="617" t="s">
        <v>1885</v>
      </c>
      <c r="AB509" s="617" t="s">
        <v>2847</v>
      </c>
    </row>
    <row r="510" spans="1:28" ht="15" customHeight="1" x14ac:dyDescent="0.3">
      <c r="A510" s="212">
        <v>523164</v>
      </c>
      <c r="B510" s="212" t="s">
        <v>713</v>
      </c>
      <c r="C510" s="212" t="s">
        <v>98</v>
      </c>
      <c r="D510" s="212" t="s">
        <v>2537</v>
      </c>
      <c r="F510" s="618"/>
      <c r="G510" s="618"/>
      <c r="H510" s="618"/>
      <c r="I510" s="617" t="s">
        <v>1885</v>
      </c>
      <c r="AB510" s="617" t="s">
        <v>2847</v>
      </c>
    </row>
    <row r="511" spans="1:28" ht="15" customHeight="1" x14ac:dyDescent="0.3">
      <c r="A511" s="212">
        <v>523346</v>
      </c>
      <c r="B511" s="212" t="s">
        <v>1621</v>
      </c>
      <c r="C511" s="212" t="s">
        <v>1917</v>
      </c>
      <c r="D511" s="212" t="s">
        <v>1652</v>
      </c>
      <c r="F511" s="619"/>
      <c r="G511" s="619"/>
      <c r="H511" s="619"/>
      <c r="I511" s="617" t="s">
        <v>1885</v>
      </c>
      <c r="AB511" s="617" t="s">
        <v>2847</v>
      </c>
    </row>
    <row r="512" spans="1:28" ht="15" customHeight="1" x14ac:dyDescent="0.3">
      <c r="A512" s="212">
        <v>523395</v>
      </c>
      <c r="B512" s="212" t="s">
        <v>725</v>
      </c>
      <c r="C512" s="212" t="s">
        <v>74</v>
      </c>
      <c r="D512" s="212" t="s">
        <v>1634</v>
      </c>
      <c r="F512" s="618"/>
      <c r="G512" s="618"/>
      <c r="H512" s="618"/>
      <c r="I512" s="617" t="s">
        <v>1885</v>
      </c>
      <c r="AB512" s="617" t="s">
        <v>2847</v>
      </c>
    </row>
    <row r="513" spans="1:28" ht="15" customHeight="1" x14ac:dyDescent="0.3">
      <c r="A513" s="212">
        <v>523527</v>
      </c>
      <c r="B513" s="212" t="s">
        <v>743</v>
      </c>
      <c r="C513" s="212" t="s">
        <v>69</v>
      </c>
      <c r="D513" s="212" t="s">
        <v>1670</v>
      </c>
      <c r="F513" s="618"/>
      <c r="G513" s="618"/>
      <c r="H513" s="618"/>
      <c r="I513" s="617" t="s">
        <v>1885</v>
      </c>
      <c r="AB513" s="617" t="s">
        <v>2847</v>
      </c>
    </row>
    <row r="514" spans="1:28" ht="15" customHeight="1" x14ac:dyDescent="0.3">
      <c r="A514" s="212">
        <v>523586</v>
      </c>
      <c r="B514" s="212" t="s">
        <v>751</v>
      </c>
      <c r="C514" s="212" t="s">
        <v>74</v>
      </c>
      <c r="D514" s="212" t="s">
        <v>445</v>
      </c>
      <c r="F514" s="619"/>
      <c r="G514" s="619"/>
      <c r="H514" s="619"/>
      <c r="I514" s="617" t="s">
        <v>1885</v>
      </c>
      <c r="AB514" s="617" t="s">
        <v>2847</v>
      </c>
    </row>
    <row r="515" spans="1:28" ht="15" customHeight="1" x14ac:dyDescent="0.3">
      <c r="A515" s="212">
        <v>523706</v>
      </c>
      <c r="B515" s="212" t="s">
        <v>770</v>
      </c>
      <c r="C515" s="212" t="s">
        <v>75</v>
      </c>
      <c r="D515" s="212" t="s">
        <v>1544</v>
      </c>
      <c r="F515" s="618"/>
      <c r="G515" s="618"/>
      <c r="H515" s="618"/>
      <c r="I515" s="617" t="s">
        <v>1885</v>
      </c>
      <c r="AB515" s="617" t="s">
        <v>2847</v>
      </c>
    </row>
    <row r="516" spans="1:28" ht="15" customHeight="1" x14ac:dyDescent="0.3">
      <c r="A516" s="212">
        <v>523962</v>
      </c>
      <c r="B516" s="212" t="s">
        <v>784</v>
      </c>
      <c r="C516" s="212" t="s">
        <v>72</v>
      </c>
      <c r="D516" s="212" t="s">
        <v>1610</v>
      </c>
      <c r="F516" s="618"/>
      <c r="G516" s="618"/>
      <c r="H516" s="618"/>
      <c r="I516" s="617" t="s">
        <v>1885</v>
      </c>
      <c r="AB516" s="617" t="s">
        <v>2847</v>
      </c>
    </row>
    <row r="517" spans="1:28" ht="15" customHeight="1" x14ac:dyDescent="0.3">
      <c r="A517" s="212">
        <v>522280</v>
      </c>
      <c r="B517" s="212" t="s">
        <v>609</v>
      </c>
      <c r="C517" s="212" t="s">
        <v>610</v>
      </c>
      <c r="D517" s="212" t="s">
        <v>1591</v>
      </c>
      <c r="F517" s="618"/>
      <c r="G517" s="618"/>
      <c r="H517" s="618"/>
      <c r="I517" s="617" t="s">
        <v>1885</v>
      </c>
      <c r="U517" s="617">
        <v>2000</v>
      </c>
      <c r="AA517" s="617" t="s">
        <v>1895</v>
      </c>
      <c r="AB517" s="617" t="s">
        <v>2848</v>
      </c>
    </row>
    <row r="518" spans="1:28" ht="15" customHeight="1" x14ac:dyDescent="0.3">
      <c r="A518" s="212">
        <v>521802</v>
      </c>
      <c r="B518" s="212" t="s">
        <v>2488</v>
      </c>
      <c r="C518" s="212" t="s">
        <v>393</v>
      </c>
      <c r="F518" s="618"/>
      <c r="G518" s="618"/>
      <c r="H518" s="618"/>
      <c r="I518" s="617" t="s">
        <v>1885</v>
      </c>
      <c r="U518" s="617">
        <v>2000</v>
      </c>
      <c r="V518" s="617" t="s">
        <v>1895</v>
      </c>
      <c r="W518" s="617" t="s">
        <v>1895</v>
      </c>
      <c r="X518" s="617" t="s">
        <v>1895</v>
      </c>
      <c r="Y518" s="617" t="s">
        <v>1895</v>
      </c>
      <c r="Z518" s="617" t="s">
        <v>1895</v>
      </c>
      <c r="AA518" s="617" t="s">
        <v>1895</v>
      </c>
      <c r="AB518" s="617" t="s">
        <v>2848</v>
      </c>
    </row>
    <row r="519" spans="1:28" ht="15" customHeight="1" x14ac:dyDescent="0.3">
      <c r="A519" s="212">
        <v>521899</v>
      </c>
      <c r="B519" s="212" t="s">
        <v>2490</v>
      </c>
      <c r="C519" s="212" t="s">
        <v>1360</v>
      </c>
      <c r="F519" s="619"/>
      <c r="G519" s="619"/>
      <c r="H519" s="619"/>
      <c r="I519" s="617" t="s">
        <v>1885</v>
      </c>
      <c r="U519" s="617">
        <v>2000</v>
      </c>
      <c r="V519" s="617" t="s">
        <v>1895</v>
      </c>
      <c r="W519" s="617" t="s">
        <v>1895</v>
      </c>
      <c r="X519" s="617" t="s">
        <v>1895</v>
      </c>
      <c r="Y519" s="617" t="s">
        <v>1895</v>
      </c>
      <c r="Z519" s="617" t="s">
        <v>1895</v>
      </c>
      <c r="AA519" s="617" t="s">
        <v>1895</v>
      </c>
      <c r="AB519" s="617" t="s">
        <v>2848</v>
      </c>
    </row>
    <row r="520" spans="1:28" ht="15" customHeight="1" x14ac:dyDescent="0.3">
      <c r="A520" s="212">
        <v>521932</v>
      </c>
      <c r="B520" s="212" t="s">
        <v>2494</v>
      </c>
      <c r="C520" s="212" t="s">
        <v>75</v>
      </c>
      <c r="F520" s="618"/>
      <c r="G520" s="618"/>
      <c r="H520" s="618"/>
      <c r="I520" s="617" t="s">
        <v>1885</v>
      </c>
      <c r="U520" s="617">
        <v>2000</v>
      </c>
      <c r="V520" s="617" t="s">
        <v>1895</v>
      </c>
      <c r="W520" s="617" t="s">
        <v>1895</v>
      </c>
      <c r="X520" s="617" t="s">
        <v>1895</v>
      </c>
      <c r="Y520" s="617" t="s">
        <v>1895</v>
      </c>
      <c r="Z520" s="617" t="s">
        <v>1895</v>
      </c>
      <c r="AA520" s="617" t="s">
        <v>1895</v>
      </c>
      <c r="AB520" s="617" t="s">
        <v>2848</v>
      </c>
    </row>
    <row r="521" spans="1:28" ht="15" customHeight="1" x14ac:dyDescent="0.3">
      <c r="A521" s="212">
        <v>521974</v>
      </c>
      <c r="B521" s="212" t="s">
        <v>2495</v>
      </c>
      <c r="C521" s="212" t="s">
        <v>70</v>
      </c>
      <c r="F521" s="618"/>
      <c r="G521" s="618"/>
      <c r="H521" s="618"/>
      <c r="I521" s="617" t="s">
        <v>1885</v>
      </c>
      <c r="U521" s="617">
        <v>2000</v>
      </c>
      <c r="V521" s="617" t="s">
        <v>1895</v>
      </c>
      <c r="W521" s="617" t="s">
        <v>1895</v>
      </c>
      <c r="X521" s="617" t="s">
        <v>1895</v>
      </c>
      <c r="Y521" s="617" t="s">
        <v>1895</v>
      </c>
      <c r="Z521" s="617" t="s">
        <v>1895</v>
      </c>
      <c r="AA521" s="617" t="s">
        <v>1895</v>
      </c>
      <c r="AB521" s="617" t="s">
        <v>2848</v>
      </c>
    </row>
    <row r="522" spans="1:28" ht="15" customHeight="1" x14ac:dyDescent="0.3">
      <c r="A522" s="212">
        <v>521975</v>
      </c>
      <c r="B522" s="212" t="s">
        <v>2496</v>
      </c>
      <c r="C522" s="212" t="s">
        <v>247</v>
      </c>
      <c r="F522" s="618"/>
      <c r="G522" s="618"/>
      <c r="H522" s="618"/>
      <c r="I522" s="617" t="s">
        <v>1885</v>
      </c>
      <c r="U522" s="617">
        <v>2000</v>
      </c>
      <c r="V522" s="617" t="s">
        <v>1895</v>
      </c>
      <c r="W522" s="617" t="s">
        <v>1895</v>
      </c>
      <c r="X522" s="617" t="s">
        <v>1895</v>
      </c>
      <c r="Y522" s="617" t="s">
        <v>1895</v>
      </c>
      <c r="Z522" s="617" t="s">
        <v>1895</v>
      </c>
      <c r="AA522" s="617" t="s">
        <v>1895</v>
      </c>
      <c r="AB522" s="617" t="s">
        <v>2848</v>
      </c>
    </row>
    <row r="523" spans="1:28" ht="15" customHeight="1" x14ac:dyDescent="0.3">
      <c r="A523" s="212">
        <v>522016</v>
      </c>
      <c r="B523" s="212" t="s">
        <v>2498</v>
      </c>
      <c r="C523" s="212" t="s">
        <v>69</v>
      </c>
      <c r="F523" s="619"/>
      <c r="G523" s="619"/>
      <c r="H523" s="619"/>
      <c r="I523" s="617" t="s">
        <v>1885</v>
      </c>
      <c r="U523" s="617">
        <v>2000</v>
      </c>
      <c r="V523" s="617" t="s">
        <v>1895</v>
      </c>
      <c r="W523" s="617" t="s">
        <v>1895</v>
      </c>
      <c r="X523" s="617" t="s">
        <v>1895</v>
      </c>
      <c r="Y523" s="617" t="s">
        <v>1895</v>
      </c>
      <c r="Z523" s="617" t="s">
        <v>1895</v>
      </c>
      <c r="AA523" s="617" t="s">
        <v>1895</v>
      </c>
      <c r="AB523" s="617" t="s">
        <v>2848</v>
      </c>
    </row>
    <row r="524" spans="1:28" ht="15" customHeight="1" x14ac:dyDescent="0.3">
      <c r="A524" s="212">
        <v>522047</v>
      </c>
      <c r="B524" s="212" t="s">
        <v>2499</v>
      </c>
      <c r="C524" s="212" t="s">
        <v>395</v>
      </c>
      <c r="F524" s="618"/>
      <c r="G524" s="618"/>
      <c r="H524" s="618"/>
      <c r="I524" s="617" t="s">
        <v>1885</v>
      </c>
      <c r="U524" s="617">
        <v>2000</v>
      </c>
      <c r="V524" s="617" t="s">
        <v>1895</v>
      </c>
      <c r="W524" s="617" t="s">
        <v>1895</v>
      </c>
      <c r="X524" s="617" t="s">
        <v>1895</v>
      </c>
      <c r="Y524" s="617" t="s">
        <v>1895</v>
      </c>
      <c r="Z524" s="617" t="s">
        <v>1895</v>
      </c>
      <c r="AA524" s="617" t="s">
        <v>1895</v>
      </c>
      <c r="AB524" s="617" t="s">
        <v>2848</v>
      </c>
    </row>
    <row r="525" spans="1:28" ht="15" customHeight="1" x14ac:dyDescent="0.3">
      <c r="A525" s="212">
        <v>522051</v>
      </c>
      <c r="B525" s="212" t="s">
        <v>2500</v>
      </c>
      <c r="C525" s="212" t="s">
        <v>324</v>
      </c>
      <c r="F525" s="618"/>
      <c r="G525" s="618"/>
      <c r="H525" s="618"/>
      <c r="I525" s="617" t="s">
        <v>1885</v>
      </c>
      <c r="U525" s="617">
        <v>2000</v>
      </c>
      <c r="V525" s="617" t="s">
        <v>1895</v>
      </c>
      <c r="W525" s="617" t="s">
        <v>1895</v>
      </c>
      <c r="X525" s="617" t="s">
        <v>1895</v>
      </c>
      <c r="Y525" s="617" t="s">
        <v>1895</v>
      </c>
      <c r="Z525" s="617" t="s">
        <v>1895</v>
      </c>
      <c r="AA525" s="617" t="s">
        <v>1895</v>
      </c>
      <c r="AB525" s="617" t="s">
        <v>2848</v>
      </c>
    </row>
    <row r="526" spans="1:28" ht="15" customHeight="1" x14ac:dyDescent="0.3">
      <c r="A526" s="212">
        <v>522194</v>
      </c>
      <c r="B526" s="212" t="s">
        <v>2505</v>
      </c>
      <c r="C526" s="212" t="s">
        <v>100</v>
      </c>
      <c r="F526" s="619"/>
      <c r="G526" s="619"/>
      <c r="H526" s="619"/>
      <c r="I526" s="617" t="s">
        <v>1885</v>
      </c>
      <c r="U526" s="617">
        <v>2000</v>
      </c>
      <c r="V526" s="617" t="s">
        <v>1895</v>
      </c>
      <c r="W526" s="617" t="s">
        <v>1895</v>
      </c>
      <c r="X526" s="617" t="s">
        <v>1895</v>
      </c>
      <c r="Y526" s="617" t="s">
        <v>1895</v>
      </c>
      <c r="Z526" s="617" t="s">
        <v>1895</v>
      </c>
      <c r="AA526" s="617" t="s">
        <v>1895</v>
      </c>
      <c r="AB526" s="617" t="s">
        <v>2848</v>
      </c>
    </row>
    <row r="527" spans="1:28" ht="15" customHeight="1" x14ac:dyDescent="0.3">
      <c r="A527" s="212">
        <v>522254</v>
      </c>
      <c r="B527" s="212" t="s">
        <v>2507</v>
      </c>
      <c r="C527" s="212" t="s">
        <v>1361</v>
      </c>
      <c r="F527" s="618"/>
      <c r="G527" s="618"/>
      <c r="H527" s="618"/>
      <c r="I527" s="617" t="s">
        <v>1885</v>
      </c>
      <c r="U527" s="617">
        <v>2000</v>
      </c>
      <c r="V527" s="617" t="s">
        <v>1895</v>
      </c>
      <c r="W527" s="617" t="s">
        <v>1895</v>
      </c>
      <c r="X527" s="617" t="s">
        <v>1895</v>
      </c>
      <c r="Y527" s="617" t="s">
        <v>1895</v>
      </c>
      <c r="Z527" s="617" t="s">
        <v>1895</v>
      </c>
      <c r="AA527" s="617" t="s">
        <v>1895</v>
      </c>
      <c r="AB527" s="617" t="s">
        <v>2848</v>
      </c>
    </row>
    <row r="528" spans="1:28" ht="15" customHeight="1" x14ac:dyDescent="0.3">
      <c r="A528" s="212">
        <v>522269</v>
      </c>
      <c r="B528" s="212" t="s">
        <v>2508</v>
      </c>
      <c r="C528" s="212" t="s">
        <v>323</v>
      </c>
      <c r="F528" s="618"/>
      <c r="G528" s="618"/>
      <c r="H528" s="618"/>
      <c r="I528" s="617" t="s">
        <v>1885</v>
      </c>
      <c r="U528" s="617">
        <v>2000</v>
      </c>
      <c r="V528" s="617" t="s">
        <v>1895</v>
      </c>
      <c r="W528" s="617" t="s">
        <v>1895</v>
      </c>
      <c r="X528" s="617" t="s">
        <v>1895</v>
      </c>
      <c r="Y528" s="617" t="s">
        <v>1895</v>
      </c>
      <c r="Z528" s="617" t="s">
        <v>1895</v>
      </c>
      <c r="AA528" s="617" t="s">
        <v>1895</v>
      </c>
      <c r="AB528" s="617" t="s">
        <v>2848</v>
      </c>
    </row>
    <row r="529" spans="1:28" ht="15" customHeight="1" x14ac:dyDescent="0.3">
      <c r="A529" s="212">
        <v>522558</v>
      </c>
      <c r="B529" s="212" t="s">
        <v>2512</v>
      </c>
      <c r="C529" s="212" t="s">
        <v>98</v>
      </c>
      <c r="F529" s="618"/>
      <c r="G529" s="618"/>
      <c r="H529" s="618"/>
      <c r="I529" s="617" t="s">
        <v>1885</v>
      </c>
      <c r="U529" s="617">
        <v>2000</v>
      </c>
      <c r="V529" s="617" t="s">
        <v>1895</v>
      </c>
      <c r="W529" s="617" t="s">
        <v>1895</v>
      </c>
      <c r="X529" s="617" t="s">
        <v>1895</v>
      </c>
      <c r="Y529" s="617" t="s">
        <v>1895</v>
      </c>
      <c r="Z529" s="617" t="s">
        <v>1895</v>
      </c>
      <c r="AA529" s="617" t="s">
        <v>1895</v>
      </c>
      <c r="AB529" s="617" t="s">
        <v>2848</v>
      </c>
    </row>
    <row r="530" spans="1:28" ht="15" customHeight="1" x14ac:dyDescent="0.3">
      <c r="A530" s="212">
        <v>522581</v>
      </c>
      <c r="B530" s="212" t="s">
        <v>2513</v>
      </c>
      <c r="C530" s="212" t="s">
        <v>66</v>
      </c>
      <c r="F530" s="618"/>
      <c r="G530" s="618"/>
      <c r="H530" s="618"/>
      <c r="I530" s="617" t="s">
        <v>1885</v>
      </c>
      <c r="U530" s="617">
        <v>2000</v>
      </c>
      <c r="V530" s="617" t="s">
        <v>1895</v>
      </c>
      <c r="W530" s="617" t="s">
        <v>1895</v>
      </c>
      <c r="X530" s="617" t="s">
        <v>1895</v>
      </c>
      <c r="Y530" s="617" t="s">
        <v>1895</v>
      </c>
      <c r="Z530" s="617" t="s">
        <v>1895</v>
      </c>
      <c r="AA530" s="617" t="s">
        <v>1895</v>
      </c>
      <c r="AB530" s="617" t="s">
        <v>2848</v>
      </c>
    </row>
    <row r="531" spans="1:28" ht="15" customHeight="1" x14ac:dyDescent="0.3">
      <c r="A531" s="212">
        <v>522641</v>
      </c>
      <c r="B531" s="212" t="s">
        <v>2515</v>
      </c>
      <c r="C531" s="212" t="s">
        <v>237</v>
      </c>
      <c r="F531" s="619"/>
      <c r="G531" s="619"/>
      <c r="H531" s="619"/>
      <c r="I531" s="617" t="s">
        <v>1885</v>
      </c>
      <c r="U531" s="617">
        <v>2000</v>
      </c>
      <c r="V531" s="617" t="s">
        <v>1895</v>
      </c>
      <c r="W531" s="617" t="s">
        <v>1895</v>
      </c>
      <c r="X531" s="617" t="s">
        <v>1895</v>
      </c>
      <c r="Y531" s="617" t="s">
        <v>1895</v>
      </c>
      <c r="Z531" s="617" t="s">
        <v>1895</v>
      </c>
      <c r="AA531" s="617" t="s">
        <v>1895</v>
      </c>
      <c r="AB531" s="617" t="s">
        <v>2848</v>
      </c>
    </row>
    <row r="532" spans="1:28" ht="15" customHeight="1" x14ac:dyDescent="0.3">
      <c r="A532" s="212">
        <v>522666</v>
      </c>
      <c r="B532" s="212" t="s">
        <v>2516</v>
      </c>
      <c r="C532" s="212" t="s">
        <v>326</v>
      </c>
      <c r="F532" s="619"/>
      <c r="G532" s="619"/>
      <c r="H532" s="619"/>
      <c r="I532" s="617" t="s">
        <v>1885</v>
      </c>
      <c r="U532" s="617">
        <v>2000</v>
      </c>
      <c r="V532" s="617" t="s">
        <v>1895</v>
      </c>
      <c r="W532" s="617" t="s">
        <v>1895</v>
      </c>
      <c r="X532" s="617" t="s">
        <v>1895</v>
      </c>
      <c r="Y532" s="617" t="s">
        <v>1895</v>
      </c>
      <c r="Z532" s="617" t="s">
        <v>1895</v>
      </c>
      <c r="AA532" s="617" t="s">
        <v>1895</v>
      </c>
      <c r="AB532" s="617" t="s">
        <v>2848</v>
      </c>
    </row>
    <row r="533" spans="1:28" ht="15" customHeight="1" x14ac:dyDescent="0.3">
      <c r="A533" s="212">
        <v>522714</v>
      </c>
      <c r="B533" s="212" t="s">
        <v>2518</v>
      </c>
      <c r="C533" s="212" t="s">
        <v>353</v>
      </c>
      <c r="F533" s="618"/>
      <c r="G533" s="618"/>
      <c r="H533" s="618"/>
      <c r="I533" s="617" t="s">
        <v>1885</v>
      </c>
      <c r="U533" s="617">
        <v>2000</v>
      </c>
      <c r="V533" s="617" t="s">
        <v>1895</v>
      </c>
      <c r="W533" s="617" t="s">
        <v>1895</v>
      </c>
      <c r="X533" s="617" t="s">
        <v>1895</v>
      </c>
      <c r="Y533" s="617" t="s">
        <v>1895</v>
      </c>
      <c r="Z533" s="617" t="s">
        <v>1895</v>
      </c>
      <c r="AA533" s="617" t="s">
        <v>1895</v>
      </c>
      <c r="AB533" s="617" t="s">
        <v>2848</v>
      </c>
    </row>
    <row r="534" spans="1:28" ht="15" customHeight="1" x14ac:dyDescent="0.3">
      <c r="A534" s="212">
        <v>522736</v>
      </c>
      <c r="B534" s="212" t="s">
        <v>2519</v>
      </c>
      <c r="C534" s="212" t="s">
        <v>409</v>
      </c>
      <c r="F534" s="619"/>
      <c r="G534" s="619"/>
      <c r="H534" s="619"/>
      <c r="I534" s="617" t="s">
        <v>1885</v>
      </c>
      <c r="U534" s="617">
        <v>2000</v>
      </c>
      <c r="V534" s="617" t="s">
        <v>1895</v>
      </c>
      <c r="W534" s="617" t="s">
        <v>1895</v>
      </c>
      <c r="X534" s="617" t="s">
        <v>1895</v>
      </c>
      <c r="Y534" s="617" t="s">
        <v>1895</v>
      </c>
      <c r="Z534" s="617" t="s">
        <v>1895</v>
      </c>
      <c r="AA534" s="617" t="s">
        <v>1895</v>
      </c>
      <c r="AB534" s="617" t="s">
        <v>2848</v>
      </c>
    </row>
    <row r="535" spans="1:28" ht="15" customHeight="1" x14ac:dyDescent="0.3">
      <c r="A535" s="212">
        <v>522741</v>
      </c>
      <c r="B535" s="212" t="s">
        <v>2520</v>
      </c>
      <c r="C535" s="212" t="s">
        <v>69</v>
      </c>
      <c r="F535" s="618"/>
      <c r="G535" s="618"/>
      <c r="H535" s="618"/>
      <c r="I535" s="617" t="s">
        <v>1885</v>
      </c>
      <c r="U535" s="617">
        <v>2000</v>
      </c>
      <c r="V535" s="617" t="s">
        <v>1895</v>
      </c>
      <c r="W535" s="617" t="s">
        <v>1895</v>
      </c>
      <c r="X535" s="617" t="s">
        <v>1895</v>
      </c>
      <c r="Y535" s="617" t="s">
        <v>1895</v>
      </c>
      <c r="Z535" s="617" t="s">
        <v>1895</v>
      </c>
      <c r="AA535" s="617" t="s">
        <v>1895</v>
      </c>
      <c r="AB535" s="617" t="s">
        <v>2848</v>
      </c>
    </row>
    <row r="536" spans="1:28" ht="15" customHeight="1" x14ac:dyDescent="0.3">
      <c r="A536" s="212">
        <v>522791</v>
      </c>
      <c r="B536" s="212" t="s">
        <v>2522</v>
      </c>
      <c r="C536" s="212" t="s">
        <v>2523</v>
      </c>
      <c r="F536" s="618"/>
      <c r="G536" s="618"/>
      <c r="H536" s="618"/>
      <c r="I536" s="617" t="s">
        <v>1885</v>
      </c>
      <c r="U536" s="617">
        <v>2000</v>
      </c>
      <c r="V536" s="617" t="s">
        <v>1895</v>
      </c>
      <c r="W536" s="617" t="s">
        <v>1895</v>
      </c>
      <c r="X536" s="617" t="s">
        <v>1895</v>
      </c>
      <c r="Y536" s="617" t="s">
        <v>1895</v>
      </c>
      <c r="Z536" s="617" t="s">
        <v>1895</v>
      </c>
      <c r="AA536" s="617" t="s">
        <v>1895</v>
      </c>
      <c r="AB536" s="617" t="s">
        <v>2848</v>
      </c>
    </row>
    <row r="537" spans="1:28" ht="15" customHeight="1" x14ac:dyDescent="0.3">
      <c r="A537" s="212">
        <v>522808</v>
      </c>
      <c r="B537" s="212" t="s">
        <v>2525</v>
      </c>
      <c r="C537" s="212" t="s">
        <v>302</v>
      </c>
      <c r="F537" s="619"/>
      <c r="G537" s="619"/>
      <c r="H537" s="619"/>
      <c r="I537" s="617" t="s">
        <v>1885</v>
      </c>
      <c r="U537" s="617">
        <v>2000</v>
      </c>
      <c r="V537" s="617" t="s">
        <v>1895</v>
      </c>
      <c r="W537" s="617" t="s">
        <v>1895</v>
      </c>
      <c r="X537" s="617" t="s">
        <v>1895</v>
      </c>
      <c r="Y537" s="617" t="s">
        <v>1895</v>
      </c>
      <c r="Z537" s="617" t="s">
        <v>1895</v>
      </c>
      <c r="AA537" s="617" t="s">
        <v>1895</v>
      </c>
      <c r="AB537" s="617" t="s">
        <v>2848</v>
      </c>
    </row>
    <row r="538" spans="1:28" ht="15" customHeight="1" x14ac:dyDescent="0.3">
      <c r="A538" s="212">
        <v>522843</v>
      </c>
      <c r="B538" s="212" t="s">
        <v>2528</v>
      </c>
      <c r="C538" s="212" t="s">
        <v>1302</v>
      </c>
      <c r="F538" s="618"/>
      <c r="G538" s="618"/>
      <c r="H538" s="618"/>
      <c r="I538" s="617" t="s">
        <v>1885</v>
      </c>
      <c r="U538" s="617">
        <v>2000</v>
      </c>
      <c r="V538" s="617" t="s">
        <v>1895</v>
      </c>
      <c r="W538" s="617" t="s">
        <v>1895</v>
      </c>
      <c r="X538" s="617" t="s">
        <v>1895</v>
      </c>
      <c r="Y538" s="617" t="s">
        <v>1895</v>
      </c>
      <c r="Z538" s="617" t="s">
        <v>1895</v>
      </c>
      <c r="AA538" s="617" t="s">
        <v>1895</v>
      </c>
      <c r="AB538" s="617" t="s">
        <v>2848</v>
      </c>
    </row>
    <row r="539" spans="1:28" ht="15" customHeight="1" x14ac:dyDescent="0.3">
      <c r="A539" s="212">
        <v>522871</v>
      </c>
      <c r="B539" s="212" t="s">
        <v>2532</v>
      </c>
      <c r="C539" s="212" t="s">
        <v>70</v>
      </c>
      <c r="F539" s="618"/>
      <c r="G539" s="618"/>
      <c r="H539" s="618"/>
      <c r="I539" s="617" t="s">
        <v>1885</v>
      </c>
      <c r="U539" s="617">
        <v>2000</v>
      </c>
      <c r="V539" s="617" t="s">
        <v>1895</v>
      </c>
      <c r="W539" s="617" t="s">
        <v>1895</v>
      </c>
      <c r="X539" s="617" t="s">
        <v>1895</v>
      </c>
      <c r="Y539" s="617" t="s">
        <v>1895</v>
      </c>
      <c r="Z539" s="617" t="s">
        <v>1895</v>
      </c>
      <c r="AA539" s="617" t="s">
        <v>1895</v>
      </c>
      <c r="AB539" s="617" t="s">
        <v>2848</v>
      </c>
    </row>
    <row r="540" spans="1:28" ht="15" customHeight="1" x14ac:dyDescent="0.3">
      <c r="A540" s="212">
        <v>522878</v>
      </c>
      <c r="B540" s="212" t="s">
        <v>2533</v>
      </c>
      <c r="C540" s="212" t="s">
        <v>964</v>
      </c>
      <c r="F540" s="618"/>
      <c r="G540" s="618"/>
      <c r="H540" s="618"/>
      <c r="I540" s="617" t="s">
        <v>1885</v>
      </c>
      <c r="U540" s="617">
        <v>2000</v>
      </c>
      <c r="V540" s="617" t="s">
        <v>1895</v>
      </c>
      <c r="W540" s="617" t="s">
        <v>1895</v>
      </c>
      <c r="X540" s="617" t="s">
        <v>1895</v>
      </c>
      <c r="Y540" s="617" t="s">
        <v>1895</v>
      </c>
      <c r="Z540" s="617" t="s">
        <v>1895</v>
      </c>
      <c r="AA540" s="617" t="s">
        <v>1895</v>
      </c>
      <c r="AB540" s="617" t="s">
        <v>2848</v>
      </c>
    </row>
    <row r="541" spans="1:28" ht="15" customHeight="1" x14ac:dyDescent="0.3">
      <c r="A541" s="212">
        <v>522883</v>
      </c>
      <c r="B541" s="212" t="s">
        <v>2534</v>
      </c>
      <c r="C541" s="212" t="s">
        <v>86</v>
      </c>
      <c r="F541" s="618"/>
      <c r="G541" s="618"/>
      <c r="H541" s="618"/>
      <c r="I541" s="617" t="s">
        <v>1885</v>
      </c>
      <c r="U541" s="617">
        <v>2000</v>
      </c>
      <c r="V541" s="617" t="s">
        <v>1895</v>
      </c>
      <c r="W541" s="617" t="s">
        <v>1895</v>
      </c>
      <c r="X541" s="617" t="s">
        <v>1895</v>
      </c>
      <c r="Y541" s="617" t="s">
        <v>1895</v>
      </c>
      <c r="Z541" s="617" t="s">
        <v>1895</v>
      </c>
      <c r="AA541" s="617" t="s">
        <v>1895</v>
      </c>
      <c r="AB541" s="617" t="s">
        <v>2848</v>
      </c>
    </row>
    <row r="542" spans="1:28" ht="15" customHeight="1" x14ac:dyDescent="0.3">
      <c r="A542" s="212">
        <v>522909</v>
      </c>
      <c r="B542" s="212" t="s">
        <v>2491</v>
      </c>
      <c r="C542" s="212" t="s">
        <v>352</v>
      </c>
      <c r="F542" s="619"/>
      <c r="G542" s="619"/>
      <c r="H542" s="619"/>
      <c r="I542" s="617" t="s">
        <v>1885</v>
      </c>
      <c r="U542" s="617">
        <v>2000</v>
      </c>
      <c r="V542" s="617" t="s">
        <v>1895</v>
      </c>
      <c r="W542" s="617" t="s">
        <v>1895</v>
      </c>
      <c r="X542" s="617" t="s">
        <v>1895</v>
      </c>
      <c r="Y542" s="617" t="s">
        <v>1895</v>
      </c>
      <c r="Z542" s="617" t="s">
        <v>1895</v>
      </c>
      <c r="AA542" s="617" t="s">
        <v>1895</v>
      </c>
      <c r="AB542" s="617" t="s">
        <v>2848</v>
      </c>
    </row>
    <row r="543" spans="1:28" ht="15" customHeight="1" x14ac:dyDescent="0.3">
      <c r="A543" s="212">
        <v>522827</v>
      </c>
      <c r="B543" s="212" t="s">
        <v>672</v>
      </c>
      <c r="C543" s="212" t="s">
        <v>72</v>
      </c>
      <c r="D543" s="212" t="s">
        <v>1656</v>
      </c>
      <c r="F543" s="619"/>
      <c r="G543" s="619"/>
      <c r="H543" s="619"/>
      <c r="I543" s="617" t="s">
        <v>1885</v>
      </c>
      <c r="U543" s="617">
        <v>2000</v>
      </c>
      <c r="W543" s="617" t="s">
        <v>1895</v>
      </c>
      <c r="X543" s="617" t="s">
        <v>1895</v>
      </c>
      <c r="Y543" s="617" t="s">
        <v>1895</v>
      </c>
      <c r="Z543" s="617" t="s">
        <v>1895</v>
      </c>
      <c r="AA543" s="617" t="s">
        <v>1895</v>
      </c>
      <c r="AB543" s="617" t="s">
        <v>2848</v>
      </c>
    </row>
    <row r="544" spans="1:28" ht="15" customHeight="1" x14ac:dyDescent="0.3">
      <c r="A544" s="212">
        <v>522547</v>
      </c>
      <c r="B544" s="212" t="s">
        <v>649</v>
      </c>
      <c r="C544" s="212" t="s">
        <v>70</v>
      </c>
      <c r="D544" s="212" t="s">
        <v>440</v>
      </c>
      <c r="F544" s="619"/>
      <c r="G544" s="619"/>
      <c r="H544" s="619"/>
      <c r="I544" s="617" t="s">
        <v>1885</v>
      </c>
      <c r="U544" s="617">
        <v>2000</v>
      </c>
      <c r="W544" s="617" t="s">
        <v>1895</v>
      </c>
      <c r="X544" s="617" t="s">
        <v>1895</v>
      </c>
      <c r="Y544" s="617" t="s">
        <v>1895</v>
      </c>
      <c r="Z544" s="617" t="s">
        <v>1895</v>
      </c>
      <c r="AA544" s="617" t="s">
        <v>1895</v>
      </c>
      <c r="AB544" s="617" t="s">
        <v>2848</v>
      </c>
    </row>
    <row r="545" spans="1:28" ht="15" customHeight="1" x14ac:dyDescent="0.3">
      <c r="A545" s="212">
        <v>522650</v>
      </c>
      <c r="B545" s="212" t="s">
        <v>1930</v>
      </c>
      <c r="C545" s="212" t="s">
        <v>72</v>
      </c>
      <c r="F545" s="619"/>
      <c r="G545" s="619"/>
      <c r="H545" s="619"/>
      <c r="I545" s="617" t="s">
        <v>1885</v>
      </c>
      <c r="U545" s="617">
        <v>2000</v>
      </c>
      <c r="Y545" s="617" t="s">
        <v>1895</v>
      </c>
      <c r="Z545" s="617" t="s">
        <v>1895</v>
      </c>
      <c r="AA545" s="617" t="s">
        <v>1895</v>
      </c>
      <c r="AB545" s="617" t="s">
        <v>2848</v>
      </c>
    </row>
    <row r="546" spans="1:28" ht="15" customHeight="1" x14ac:dyDescent="0.3">
      <c r="A546" s="212">
        <v>518920</v>
      </c>
      <c r="B546" s="212" t="s">
        <v>498</v>
      </c>
      <c r="C546" s="212" t="s">
        <v>416</v>
      </c>
      <c r="D546" s="212" t="s">
        <v>1874</v>
      </c>
      <c r="F546" s="619"/>
      <c r="G546" s="619"/>
      <c r="H546" s="619"/>
      <c r="I546" s="617" t="s">
        <v>1885</v>
      </c>
      <c r="U546" s="617">
        <v>2000</v>
      </c>
      <c r="Y546" s="617" t="s">
        <v>1895</v>
      </c>
      <c r="Z546" s="617" t="s">
        <v>1895</v>
      </c>
      <c r="AA546" s="617" t="s">
        <v>1895</v>
      </c>
      <c r="AB546" s="617" t="s">
        <v>2848</v>
      </c>
    </row>
    <row r="547" spans="1:28" ht="15" customHeight="1" x14ac:dyDescent="0.3">
      <c r="A547" s="212">
        <v>521248</v>
      </c>
      <c r="B547" s="212" t="s">
        <v>2258</v>
      </c>
      <c r="C547" s="212" t="s">
        <v>1915</v>
      </c>
      <c r="D547" s="212" t="s">
        <v>1820</v>
      </c>
      <c r="F547" s="618"/>
      <c r="G547" s="618"/>
      <c r="H547" s="618"/>
      <c r="I547" s="617" t="s">
        <v>1885</v>
      </c>
      <c r="U547" s="617">
        <v>2000</v>
      </c>
      <c r="Y547" s="617" t="s">
        <v>1895</v>
      </c>
      <c r="Z547" s="617" t="s">
        <v>1895</v>
      </c>
      <c r="AA547" s="617" t="s">
        <v>1895</v>
      </c>
      <c r="AB547" s="617" t="s">
        <v>2848</v>
      </c>
    </row>
    <row r="548" spans="1:28" ht="15" customHeight="1" x14ac:dyDescent="0.3">
      <c r="A548" s="212">
        <v>522377</v>
      </c>
      <c r="B548" s="212" t="s">
        <v>623</v>
      </c>
      <c r="C548" s="212" t="s">
        <v>624</v>
      </c>
      <c r="D548" s="212" t="s">
        <v>2264</v>
      </c>
      <c r="F548" s="619"/>
      <c r="G548" s="619"/>
      <c r="H548" s="619"/>
      <c r="I548" s="617" t="s">
        <v>1885</v>
      </c>
      <c r="U548" s="617">
        <v>2000</v>
      </c>
      <c r="Y548" s="617" t="s">
        <v>1895</v>
      </c>
      <c r="Z548" s="617" t="s">
        <v>1895</v>
      </c>
      <c r="AA548" s="617" t="s">
        <v>1895</v>
      </c>
      <c r="AB548" s="617" t="s">
        <v>2848</v>
      </c>
    </row>
    <row r="549" spans="1:28" ht="15" customHeight="1" x14ac:dyDescent="0.3">
      <c r="A549" s="212">
        <v>520632</v>
      </c>
      <c r="B549" s="212" t="s">
        <v>2255</v>
      </c>
      <c r="C549" s="212" t="s">
        <v>2256</v>
      </c>
      <c r="D549" s="212" t="s">
        <v>1491</v>
      </c>
      <c r="E549" s="618"/>
      <c r="F549" s="618"/>
      <c r="G549" s="618"/>
      <c r="H549" s="618"/>
      <c r="I549" s="617" t="s">
        <v>1885</v>
      </c>
      <c r="U549" s="617">
        <v>2000</v>
      </c>
      <c r="Z549" s="617" t="s">
        <v>1895</v>
      </c>
      <c r="AA549" s="617" t="s">
        <v>1895</v>
      </c>
      <c r="AB549" s="617" t="s">
        <v>2848</v>
      </c>
    </row>
    <row r="550" spans="1:28" ht="15" customHeight="1" x14ac:dyDescent="0.3">
      <c r="A550" s="212">
        <v>523103</v>
      </c>
      <c r="B550" s="212" t="s">
        <v>706</v>
      </c>
      <c r="C550" s="212" t="s">
        <v>398</v>
      </c>
      <c r="D550" s="212" t="s">
        <v>2268</v>
      </c>
      <c r="F550" s="619"/>
      <c r="G550" s="619"/>
      <c r="H550" s="619"/>
      <c r="I550" s="617" t="s">
        <v>1885</v>
      </c>
      <c r="U550" s="617">
        <v>2000</v>
      </c>
      <c r="Z550" s="617" t="s">
        <v>1895</v>
      </c>
      <c r="AA550" s="617" t="s">
        <v>1895</v>
      </c>
      <c r="AB550" s="617" t="s">
        <v>2848</v>
      </c>
    </row>
    <row r="551" spans="1:28" ht="15" customHeight="1" x14ac:dyDescent="0.3">
      <c r="A551" s="212">
        <v>518197</v>
      </c>
      <c r="B551" s="212" t="s">
        <v>2217</v>
      </c>
      <c r="C551" s="212" t="s">
        <v>2218</v>
      </c>
      <c r="D551" s="212" t="s">
        <v>2219</v>
      </c>
      <c r="F551" s="618"/>
      <c r="G551" s="618"/>
      <c r="H551" s="618"/>
      <c r="I551" s="617" t="s">
        <v>1885</v>
      </c>
      <c r="U551" s="617">
        <v>2000</v>
      </c>
      <c r="AA551" s="617" t="s">
        <v>1895</v>
      </c>
      <c r="AB551" s="617" t="s">
        <v>2848</v>
      </c>
    </row>
    <row r="552" spans="1:28" ht="15" customHeight="1" x14ac:dyDescent="0.3">
      <c r="A552" s="212">
        <v>522262</v>
      </c>
      <c r="B552" s="212" t="s">
        <v>605</v>
      </c>
      <c r="C552" s="212" t="s">
        <v>94</v>
      </c>
      <c r="D552" s="212" t="s">
        <v>1491</v>
      </c>
      <c r="F552" s="619"/>
      <c r="G552" s="619"/>
      <c r="H552" s="619"/>
      <c r="I552" s="617" t="s">
        <v>1885</v>
      </c>
      <c r="U552" s="617">
        <v>2000</v>
      </c>
      <c r="W552" s="617" t="s">
        <v>1895</v>
      </c>
      <c r="X552" s="617" t="s">
        <v>1895</v>
      </c>
      <c r="Y552" s="617" t="s">
        <v>1895</v>
      </c>
      <c r="Z552" s="617" t="s">
        <v>1895</v>
      </c>
      <c r="AB552" s="617" t="s">
        <v>2848</v>
      </c>
    </row>
    <row r="553" spans="1:28" ht="15" customHeight="1" x14ac:dyDescent="0.3">
      <c r="A553" s="212">
        <v>522977</v>
      </c>
      <c r="B553" s="212" t="s">
        <v>845</v>
      </c>
      <c r="C553" s="212" t="s">
        <v>324</v>
      </c>
      <c r="D553" s="212" t="s">
        <v>2267</v>
      </c>
      <c r="F553" s="619"/>
      <c r="G553" s="619"/>
      <c r="H553" s="619"/>
      <c r="I553" s="617" t="s">
        <v>1885</v>
      </c>
      <c r="U553" s="617">
        <v>2000</v>
      </c>
      <c r="W553" s="617" t="s">
        <v>1895</v>
      </c>
      <c r="X553" s="617" t="s">
        <v>1895</v>
      </c>
      <c r="Y553" s="617" t="s">
        <v>1895</v>
      </c>
      <c r="Z553" s="617" t="s">
        <v>1895</v>
      </c>
      <c r="AB553" s="617" t="s">
        <v>2848</v>
      </c>
    </row>
    <row r="554" spans="1:28" ht="15" customHeight="1" x14ac:dyDescent="0.3">
      <c r="A554" s="212">
        <v>523744</v>
      </c>
      <c r="B554" s="212" t="s">
        <v>1735</v>
      </c>
      <c r="C554" s="212" t="s">
        <v>376</v>
      </c>
      <c r="D554" s="212" t="s">
        <v>1489</v>
      </c>
      <c r="F554" s="620"/>
      <c r="G554" s="620"/>
      <c r="H554" s="620"/>
      <c r="I554" s="617" t="s">
        <v>1885</v>
      </c>
      <c r="U554" s="617">
        <v>2000</v>
      </c>
      <c r="X554" s="617" t="s">
        <v>1895</v>
      </c>
      <c r="Y554" s="617" t="s">
        <v>1895</v>
      </c>
      <c r="Z554" s="617" t="s">
        <v>1895</v>
      </c>
      <c r="AB554" s="617" t="s">
        <v>2848</v>
      </c>
    </row>
    <row r="555" spans="1:28" ht="15" customHeight="1" x14ac:dyDescent="0.3">
      <c r="A555" s="212">
        <v>522209</v>
      </c>
      <c r="B555" s="212" t="s">
        <v>602</v>
      </c>
      <c r="C555" s="212" t="s">
        <v>354</v>
      </c>
      <c r="D555" s="212" t="s">
        <v>1680</v>
      </c>
      <c r="F555" s="618"/>
      <c r="G555" s="618"/>
      <c r="H555" s="618"/>
      <c r="I555" s="617" t="s">
        <v>1885</v>
      </c>
      <c r="U555" s="617">
        <v>2000</v>
      </c>
      <c r="W555" s="617" t="s">
        <v>1895</v>
      </c>
      <c r="Y555" s="617" t="s">
        <v>1895</v>
      </c>
      <c r="Z555" s="617" t="s">
        <v>1895</v>
      </c>
      <c r="AB555" s="617" t="s">
        <v>2848</v>
      </c>
    </row>
    <row r="556" spans="1:28" ht="15" customHeight="1" x14ac:dyDescent="0.3">
      <c r="A556" s="212">
        <v>523721</v>
      </c>
      <c r="B556" s="212" t="s">
        <v>771</v>
      </c>
      <c r="C556" s="212" t="s">
        <v>70</v>
      </c>
      <c r="D556" s="212" t="s">
        <v>1729</v>
      </c>
      <c r="F556" s="619"/>
      <c r="G556" s="619"/>
      <c r="H556" s="619"/>
      <c r="I556" s="617" t="s">
        <v>1885</v>
      </c>
      <c r="U556" s="617">
        <v>2000</v>
      </c>
      <c r="W556" s="617" t="s">
        <v>1895</v>
      </c>
      <c r="Y556" s="617" t="s">
        <v>1895</v>
      </c>
      <c r="Z556" s="617" t="s">
        <v>1895</v>
      </c>
      <c r="AB556" s="617" t="s">
        <v>2848</v>
      </c>
    </row>
    <row r="557" spans="1:28" ht="15" customHeight="1" x14ac:dyDescent="0.3">
      <c r="A557" s="212">
        <v>521728</v>
      </c>
      <c r="B557" s="212" t="s">
        <v>547</v>
      </c>
      <c r="C557" s="212" t="s">
        <v>346</v>
      </c>
      <c r="D557" s="212">
        <v>103</v>
      </c>
      <c r="F557" s="618"/>
      <c r="G557" s="618"/>
      <c r="H557" s="618"/>
      <c r="I557" s="617" t="s">
        <v>1885</v>
      </c>
      <c r="U557" s="617">
        <v>2000</v>
      </c>
      <c r="V557" s="617" t="s">
        <v>1895</v>
      </c>
      <c r="Y557" s="617" t="s">
        <v>1895</v>
      </c>
      <c r="Z557" s="617" t="s">
        <v>1895</v>
      </c>
      <c r="AB557" s="617" t="s">
        <v>2848</v>
      </c>
    </row>
    <row r="558" spans="1:28" ht="15" customHeight="1" x14ac:dyDescent="0.3">
      <c r="A558" s="212">
        <v>520136</v>
      </c>
      <c r="B558" s="212" t="s">
        <v>2247</v>
      </c>
      <c r="C558" s="212" t="s">
        <v>2248</v>
      </c>
      <c r="D558" s="212" t="s">
        <v>2249</v>
      </c>
      <c r="F558" s="618"/>
      <c r="G558" s="618"/>
      <c r="H558" s="618"/>
      <c r="I558" s="617" t="s">
        <v>1885</v>
      </c>
      <c r="U558" s="617">
        <v>2000</v>
      </c>
      <c r="Y558" s="617" t="s">
        <v>1895</v>
      </c>
      <c r="Z558" s="617" t="s">
        <v>1895</v>
      </c>
      <c r="AB558" s="617" t="s">
        <v>2848</v>
      </c>
    </row>
    <row r="559" spans="1:28" ht="15" customHeight="1" x14ac:dyDescent="0.3">
      <c r="A559" s="212">
        <v>521823</v>
      </c>
      <c r="B559" s="212" t="s">
        <v>560</v>
      </c>
      <c r="C559" s="212" t="s">
        <v>247</v>
      </c>
      <c r="D559" s="212" t="s">
        <v>441</v>
      </c>
      <c r="F559" s="618"/>
      <c r="G559" s="618"/>
      <c r="H559" s="618"/>
      <c r="I559" s="617" t="s">
        <v>1885</v>
      </c>
      <c r="U559" s="617">
        <v>2000</v>
      </c>
      <c r="Y559" s="617" t="s">
        <v>1895</v>
      </c>
      <c r="Z559" s="617" t="s">
        <v>1895</v>
      </c>
      <c r="AB559" s="617" t="s">
        <v>2848</v>
      </c>
    </row>
    <row r="560" spans="1:28" ht="15" customHeight="1" x14ac:dyDescent="0.3">
      <c r="A560" s="212">
        <v>522018</v>
      </c>
      <c r="B560" s="212" t="s">
        <v>580</v>
      </c>
      <c r="C560" s="212" t="s">
        <v>363</v>
      </c>
      <c r="F560" s="618"/>
      <c r="G560" s="618"/>
      <c r="H560" s="618"/>
      <c r="I560" s="617" t="s">
        <v>1885</v>
      </c>
      <c r="U560" s="617">
        <v>2000</v>
      </c>
      <c r="Y560" s="617" t="s">
        <v>1895</v>
      </c>
      <c r="Z560" s="617" t="s">
        <v>1895</v>
      </c>
      <c r="AB560" s="617" t="s">
        <v>2848</v>
      </c>
    </row>
    <row r="561" spans="1:28" ht="15" customHeight="1" x14ac:dyDescent="0.3">
      <c r="A561" s="212">
        <v>522537</v>
      </c>
      <c r="B561" s="212" t="s">
        <v>647</v>
      </c>
      <c r="C561" s="212" t="s">
        <v>648</v>
      </c>
      <c r="D561" s="212" t="s">
        <v>428</v>
      </c>
      <c r="F561" s="619"/>
      <c r="G561" s="619"/>
      <c r="H561" s="619"/>
      <c r="I561" s="617" t="s">
        <v>1885</v>
      </c>
      <c r="U561" s="617">
        <v>2000</v>
      </c>
      <c r="Y561" s="617" t="s">
        <v>1895</v>
      </c>
      <c r="Z561" s="617" t="s">
        <v>1895</v>
      </c>
      <c r="AB561" s="617" t="s">
        <v>2848</v>
      </c>
    </row>
    <row r="562" spans="1:28" ht="15" customHeight="1" x14ac:dyDescent="0.3">
      <c r="A562" s="212">
        <v>522594</v>
      </c>
      <c r="B562" s="212" t="s">
        <v>651</v>
      </c>
      <c r="C562" s="212" t="s">
        <v>383</v>
      </c>
      <c r="D562" s="212" t="s">
        <v>1542</v>
      </c>
      <c r="F562" s="618"/>
      <c r="G562" s="618"/>
      <c r="H562" s="618"/>
      <c r="I562" s="617" t="s">
        <v>1885</v>
      </c>
      <c r="U562" s="617">
        <v>2000</v>
      </c>
      <c r="Y562" s="617" t="s">
        <v>1895</v>
      </c>
      <c r="Z562" s="617" t="s">
        <v>1895</v>
      </c>
      <c r="AB562" s="617" t="s">
        <v>2848</v>
      </c>
    </row>
    <row r="563" spans="1:28" ht="15" customHeight="1" x14ac:dyDescent="0.3">
      <c r="A563" s="212">
        <v>522891</v>
      </c>
      <c r="B563" s="212" t="s">
        <v>681</v>
      </c>
      <c r="C563" s="212" t="s">
        <v>70</v>
      </c>
      <c r="D563" s="212" t="s">
        <v>1505</v>
      </c>
      <c r="F563" s="619"/>
      <c r="G563" s="619"/>
      <c r="H563" s="619"/>
      <c r="I563" s="617" t="s">
        <v>1885</v>
      </c>
      <c r="U563" s="617">
        <v>2000</v>
      </c>
      <c r="Y563" s="617" t="s">
        <v>1895</v>
      </c>
      <c r="Z563" s="617" t="s">
        <v>1895</v>
      </c>
      <c r="AB563" s="617" t="s">
        <v>2848</v>
      </c>
    </row>
    <row r="564" spans="1:28" ht="15" customHeight="1" x14ac:dyDescent="0.3">
      <c r="A564" s="212">
        <v>523308</v>
      </c>
      <c r="B564" s="212" t="s">
        <v>719</v>
      </c>
      <c r="C564" s="212" t="s">
        <v>470</v>
      </c>
      <c r="D564" s="212" t="s">
        <v>432</v>
      </c>
      <c r="F564" s="618"/>
      <c r="G564" s="618"/>
      <c r="H564" s="618"/>
      <c r="I564" s="617" t="s">
        <v>1885</v>
      </c>
      <c r="U564" s="617">
        <v>2000</v>
      </c>
      <c r="Y564" s="617" t="s">
        <v>1895</v>
      </c>
      <c r="Z564" s="617" t="s">
        <v>1895</v>
      </c>
      <c r="AB564" s="617" t="s">
        <v>2848</v>
      </c>
    </row>
    <row r="565" spans="1:28" ht="15" customHeight="1" x14ac:dyDescent="0.3">
      <c r="A565" s="212">
        <v>523517</v>
      </c>
      <c r="B565" s="212" t="s">
        <v>740</v>
      </c>
      <c r="C565" s="212" t="s">
        <v>741</v>
      </c>
      <c r="D565" s="212" t="s">
        <v>1560</v>
      </c>
      <c r="F565" s="619"/>
      <c r="G565" s="619"/>
      <c r="H565" s="619"/>
      <c r="I565" s="617" t="s">
        <v>1885</v>
      </c>
      <c r="U565" s="617">
        <v>2000</v>
      </c>
      <c r="Y565" s="617" t="s">
        <v>1895</v>
      </c>
      <c r="Z565" s="617" t="s">
        <v>1895</v>
      </c>
      <c r="AB565" s="617" t="s">
        <v>2848</v>
      </c>
    </row>
    <row r="566" spans="1:28" ht="15" customHeight="1" x14ac:dyDescent="0.3">
      <c r="A566" s="212">
        <v>523519</v>
      </c>
      <c r="B566" s="212" t="s">
        <v>742</v>
      </c>
      <c r="C566" s="212" t="s">
        <v>346</v>
      </c>
      <c r="D566" s="212" t="s">
        <v>1489</v>
      </c>
      <c r="F566" s="618"/>
      <c r="G566" s="618"/>
      <c r="H566" s="618"/>
      <c r="I566" s="617" t="s">
        <v>1885</v>
      </c>
      <c r="U566" s="617">
        <v>2000</v>
      </c>
      <c r="Y566" s="617" t="s">
        <v>1895</v>
      </c>
      <c r="Z566" s="617" t="s">
        <v>1895</v>
      </c>
      <c r="AB566" s="617" t="s">
        <v>2848</v>
      </c>
    </row>
    <row r="567" spans="1:28" ht="15" customHeight="1" x14ac:dyDescent="0.3">
      <c r="A567" s="212">
        <v>523620</v>
      </c>
      <c r="B567" s="212" t="s">
        <v>755</v>
      </c>
      <c r="C567" s="212" t="s">
        <v>250</v>
      </c>
      <c r="D567" s="212" t="s">
        <v>1696</v>
      </c>
      <c r="F567" s="618"/>
      <c r="G567" s="618"/>
      <c r="H567" s="618"/>
      <c r="I567" s="617" t="s">
        <v>1885</v>
      </c>
      <c r="U567" s="617">
        <v>2000</v>
      </c>
      <c r="Y567" s="617" t="s">
        <v>1895</v>
      </c>
      <c r="Z567" s="617" t="s">
        <v>1895</v>
      </c>
      <c r="AB567" s="617" t="s">
        <v>2848</v>
      </c>
    </row>
    <row r="568" spans="1:28" ht="15" customHeight="1" x14ac:dyDescent="0.3">
      <c r="A568" s="212">
        <v>523621</v>
      </c>
      <c r="B568" s="212" t="s">
        <v>756</v>
      </c>
      <c r="C568" s="212" t="s">
        <v>69</v>
      </c>
      <c r="D568" s="212" t="s">
        <v>446</v>
      </c>
      <c r="F568" s="618"/>
      <c r="G568" s="618"/>
      <c r="H568" s="618"/>
      <c r="I568" s="617" t="s">
        <v>1885</v>
      </c>
      <c r="U568" s="617">
        <v>2000</v>
      </c>
      <c r="Y568" s="617" t="s">
        <v>1895</v>
      </c>
      <c r="Z568" s="617" t="s">
        <v>1895</v>
      </c>
      <c r="AB568" s="617" t="s">
        <v>2848</v>
      </c>
    </row>
    <row r="569" spans="1:28" ht="15" customHeight="1" x14ac:dyDescent="0.3">
      <c r="A569" s="212">
        <v>523749</v>
      </c>
      <c r="B569" s="212" t="s">
        <v>775</v>
      </c>
      <c r="C569" s="212" t="s">
        <v>70</v>
      </c>
      <c r="D569" s="212" t="s">
        <v>2270</v>
      </c>
      <c r="F569" s="618"/>
      <c r="G569" s="618"/>
      <c r="H569" s="618"/>
      <c r="I569" s="617" t="s">
        <v>1885</v>
      </c>
      <c r="U569" s="617">
        <v>2000</v>
      </c>
      <c r="Y569" s="617" t="s">
        <v>1895</v>
      </c>
      <c r="Z569" s="617" t="s">
        <v>1895</v>
      </c>
      <c r="AB569" s="617" t="s">
        <v>2848</v>
      </c>
    </row>
    <row r="570" spans="1:28" ht="15" customHeight="1" x14ac:dyDescent="0.3">
      <c r="A570" s="212">
        <v>519927</v>
      </c>
      <c r="B570" s="212" t="s">
        <v>2244</v>
      </c>
      <c r="C570" s="212" t="s">
        <v>2245</v>
      </c>
      <c r="D570" s="212" t="s">
        <v>1489</v>
      </c>
      <c r="F570" s="618"/>
      <c r="G570" s="618"/>
      <c r="H570" s="618"/>
      <c r="I570" s="617" t="s">
        <v>1885</v>
      </c>
      <c r="U570" s="617">
        <v>2000</v>
      </c>
      <c r="Z570" s="617" t="s">
        <v>1895</v>
      </c>
      <c r="AB570" s="617" t="s">
        <v>2848</v>
      </c>
    </row>
    <row r="571" spans="1:28" ht="15" customHeight="1" x14ac:dyDescent="0.3">
      <c r="A571" s="212">
        <v>521794</v>
      </c>
      <c r="B571" s="212" t="s">
        <v>552</v>
      </c>
      <c r="C571" s="212" t="s">
        <v>386</v>
      </c>
      <c r="D571" s="212" t="s">
        <v>1876</v>
      </c>
      <c r="F571" s="619"/>
      <c r="G571" s="619"/>
      <c r="H571" s="619"/>
      <c r="I571" s="617" t="s">
        <v>1885</v>
      </c>
      <c r="U571" s="617">
        <v>2000</v>
      </c>
      <c r="Z571" s="617" t="s">
        <v>1895</v>
      </c>
      <c r="AB571" s="617" t="s">
        <v>2848</v>
      </c>
    </row>
    <row r="572" spans="1:28" ht="15" customHeight="1" x14ac:dyDescent="0.3">
      <c r="A572" s="212">
        <v>522095</v>
      </c>
      <c r="B572" s="212" t="s">
        <v>594</v>
      </c>
      <c r="C572" s="212" t="s">
        <v>333</v>
      </c>
      <c r="D572" s="212" t="s">
        <v>430</v>
      </c>
      <c r="F572" s="618"/>
      <c r="G572" s="618"/>
      <c r="H572" s="618"/>
      <c r="I572" s="617" t="s">
        <v>1885</v>
      </c>
      <c r="U572" s="617">
        <v>2000</v>
      </c>
      <c r="Z572" s="617" t="s">
        <v>1895</v>
      </c>
      <c r="AB572" s="617" t="s">
        <v>2848</v>
      </c>
    </row>
    <row r="573" spans="1:28" ht="15" customHeight="1" x14ac:dyDescent="0.3">
      <c r="A573" s="212">
        <v>522131</v>
      </c>
      <c r="B573" s="212" t="s">
        <v>597</v>
      </c>
      <c r="C573" s="212" t="s">
        <v>244</v>
      </c>
      <c r="D573" s="212" t="s">
        <v>2263</v>
      </c>
      <c r="F573" s="619"/>
      <c r="G573" s="619"/>
      <c r="H573" s="619"/>
      <c r="I573" s="617" t="s">
        <v>1885</v>
      </c>
      <c r="U573" s="617">
        <v>2000</v>
      </c>
      <c r="Z573" s="617" t="s">
        <v>1895</v>
      </c>
      <c r="AB573" s="617" t="s">
        <v>2848</v>
      </c>
    </row>
    <row r="574" spans="1:28" ht="15" customHeight="1" x14ac:dyDescent="0.3">
      <c r="A574" s="212">
        <v>523554</v>
      </c>
      <c r="B574" s="212" t="s">
        <v>745</v>
      </c>
      <c r="C574" s="212" t="s">
        <v>84</v>
      </c>
      <c r="D574" s="212" t="s">
        <v>2269</v>
      </c>
      <c r="F574" s="619"/>
      <c r="G574" s="619"/>
      <c r="H574" s="619"/>
      <c r="I574" s="617" t="s">
        <v>1885</v>
      </c>
      <c r="U574" s="617">
        <v>2000</v>
      </c>
      <c r="Z574" s="617" t="s">
        <v>1895</v>
      </c>
      <c r="AB574" s="617" t="s">
        <v>2848</v>
      </c>
    </row>
    <row r="575" spans="1:28" ht="15" customHeight="1" x14ac:dyDescent="0.3">
      <c r="A575" s="212">
        <v>523598</v>
      </c>
      <c r="B575" s="212" t="s">
        <v>752</v>
      </c>
      <c r="C575" s="212" t="s">
        <v>66</v>
      </c>
      <c r="D575" s="212" t="s">
        <v>441</v>
      </c>
      <c r="F575" s="618"/>
      <c r="G575" s="618"/>
      <c r="H575" s="618"/>
      <c r="I575" s="617" t="s">
        <v>1885</v>
      </c>
      <c r="U575" s="617">
        <v>2000</v>
      </c>
      <c r="Z575" s="617" t="s">
        <v>1895</v>
      </c>
      <c r="AB575" s="617" t="s">
        <v>2848</v>
      </c>
    </row>
    <row r="576" spans="1:28" ht="15" customHeight="1" x14ac:dyDescent="0.3">
      <c r="A576" s="212">
        <v>523716</v>
      </c>
      <c r="B576" s="212" t="s">
        <v>272</v>
      </c>
      <c r="C576" s="212" t="s">
        <v>365</v>
      </c>
      <c r="D576" s="212" t="s">
        <v>1554</v>
      </c>
      <c r="E576" s="618"/>
      <c r="F576" s="618"/>
      <c r="G576" s="618"/>
      <c r="H576" s="618"/>
      <c r="I576" s="617" t="s">
        <v>1885</v>
      </c>
      <c r="U576" s="617">
        <v>2000</v>
      </c>
      <c r="Z576" s="617" t="s">
        <v>1895</v>
      </c>
      <c r="AB576" s="617" t="s">
        <v>2848</v>
      </c>
    </row>
    <row r="577" spans="1:28" ht="15" customHeight="1" x14ac:dyDescent="0.3">
      <c r="A577" s="212">
        <v>523992</v>
      </c>
      <c r="B577" s="212" t="s">
        <v>786</v>
      </c>
      <c r="C577" s="212" t="s">
        <v>787</v>
      </c>
      <c r="D577" s="212" t="s">
        <v>1573</v>
      </c>
      <c r="F577" s="619"/>
      <c r="G577" s="619"/>
      <c r="H577" s="619"/>
      <c r="I577" s="617" t="s">
        <v>1885</v>
      </c>
      <c r="U577" s="617">
        <v>2000</v>
      </c>
      <c r="Z577" s="617" t="s">
        <v>1895</v>
      </c>
      <c r="AB577" s="617" t="s">
        <v>2848</v>
      </c>
    </row>
    <row r="578" spans="1:28" ht="15" customHeight="1" x14ac:dyDescent="0.3">
      <c r="A578" s="212">
        <v>518751</v>
      </c>
      <c r="B578" s="212" t="s">
        <v>2223</v>
      </c>
      <c r="C578" s="212" t="s">
        <v>2224</v>
      </c>
      <c r="D578" s="212" t="s">
        <v>1643</v>
      </c>
      <c r="F578" s="619"/>
      <c r="G578" s="619"/>
      <c r="H578" s="619"/>
      <c r="I578" s="617" t="s">
        <v>1885</v>
      </c>
      <c r="U578" s="617">
        <v>2000</v>
      </c>
      <c r="AB578" s="617" t="s">
        <v>2848</v>
      </c>
    </row>
    <row r="579" spans="1:28" ht="15" customHeight="1" x14ac:dyDescent="0.3">
      <c r="A579" s="212">
        <v>518882</v>
      </c>
      <c r="B579" s="212" t="s">
        <v>2226</v>
      </c>
      <c r="C579" s="212" t="s">
        <v>2227</v>
      </c>
      <c r="D579" s="212" t="s">
        <v>1838</v>
      </c>
      <c r="F579" s="619"/>
      <c r="G579" s="619"/>
      <c r="H579" s="619"/>
      <c r="I579" s="617" t="s">
        <v>1885</v>
      </c>
      <c r="U579" s="617">
        <v>2000</v>
      </c>
      <c r="AB579" s="617" t="s">
        <v>2848</v>
      </c>
    </row>
    <row r="580" spans="1:28" ht="15" customHeight="1" x14ac:dyDescent="0.3">
      <c r="A580" s="212">
        <v>519101</v>
      </c>
      <c r="B580" s="212" t="s">
        <v>2232</v>
      </c>
      <c r="C580" s="212" t="s">
        <v>2199</v>
      </c>
      <c r="D580" s="212" t="s">
        <v>2233</v>
      </c>
      <c r="F580" s="618"/>
      <c r="G580" s="618"/>
      <c r="H580" s="618"/>
      <c r="I580" s="617" t="s">
        <v>1885</v>
      </c>
      <c r="U580" s="617">
        <v>2000</v>
      </c>
      <c r="AB580" s="617" t="s">
        <v>2848</v>
      </c>
    </row>
    <row r="581" spans="1:28" ht="15" customHeight="1" x14ac:dyDescent="0.3">
      <c r="A581" s="212">
        <v>519777</v>
      </c>
      <c r="B581" s="212" t="s">
        <v>2239</v>
      </c>
      <c r="C581" s="212" t="s">
        <v>2240</v>
      </c>
      <c r="D581" s="212" t="s">
        <v>1596</v>
      </c>
      <c r="F581" s="618"/>
      <c r="G581" s="618"/>
      <c r="H581" s="618"/>
      <c r="I581" s="617" t="s">
        <v>1885</v>
      </c>
      <c r="U581" s="617">
        <v>2000</v>
      </c>
      <c r="AB581" s="617" t="s">
        <v>2848</v>
      </c>
    </row>
    <row r="582" spans="1:28" ht="15" customHeight="1" x14ac:dyDescent="0.3">
      <c r="A582" s="212">
        <v>521662</v>
      </c>
      <c r="B582" s="212" t="s">
        <v>539</v>
      </c>
      <c r="C582" s="212" t="s">
        <v>70</v>
      </c>
      <c r="D582" s="212" t="s">
        <v>430</v>
      </c>
      <c r="F582" s="618"/>
      <c r="G582" s="618"/>
      <c r="H582" s="618"/>
      <c r="I582" s="617" t="s">
        <v>1885</v>
      </c>
      <c r="U582" s="617">
        <v>2000</v>
      </c>
      <c r="AB582" s="617" t="s">
        <v>2848</v>
      </c>
    </row>
    <row r="583" spans="1:28" ht="15" customHeight="1" x14ac:dyDescent="0.3">
      <c r="A583" s="212">
        <v>522031</v>
      </c>
      <c r="B583" s="212" t="s">
        <v>583</v>
      </c>
      <c r="C583" s="212" t="s">
        <v>108</v>
      </c>
      <c r="D583" s="212" t="s">
        <v>2231</v>
      </c>
      <c r="F583" s="618"/>
      <c r="G583" s="618"/>
      <c r="H583" s="618"/>
      <c r="I583" s="617" t="s">
        <v>1885</v>
      </c>
      <c r="U583" s="617">
        <v>2000</v>
      </c>
      <c r="AB583" s="617" t="s">
        <v>2848</v>
      </c>
    </row>
    <row r="584" spans="1:28" ht="15" customHeight="1" x14ac:dyDescent="0.3">
      <c r="A584" s="212">
        <v>522525</v>
      </c>
      <c r="B584" s="212" t="s">
        <v>643</v>
      </c>
      <c r="C584" s="212" t="s">
        <v>108</v>
      </c>
      <c r="D584" s="212" t="s">
        <v>1535</v>
      </c>
      <c r="F584" s="618"/>
      <c r="G584" s="618"/>
      <c r="H584" s="618"/>
      <c r="I584" s="617" t="s">
        <v>1885</v>
      </c>
      <c r="U584" s="617">
        <v>2000</v>
      </c>
      <c r="AB584" s="617" t="s">
        <v>2848</v>
      </c>
    </row>
    <row r="585" spans="1:28" ht="15" customHeight="1" x14ac:dyDescent="0.3">
      <c r="A585" s="212">
        <v>522620</v>
      </c>
      <c r="B585" s="212" t="s">
        <v>653</v>
      </c>
      <c r="C585" s="212" t="s">
        <v>72</v>
      </c>
      <c r="D585" s="212" t="s">
        <v>2266</v>
      </c>
      <c r="F585" s="619"/>
      <c r="G585" s="619"/>
      <c r="H585" s="619"/>
      <c r="I585" s="617" t="s">
        <v>1885</v>
      </c>
      <c r="U585" s="617">
        <v>2000</v>
      </c>
      <c r="AB585" s="617" t="s">
        <v>2848</v>
      </c>
    </row>
    <row r="586" spans="1:28" ht="15" customHeight="1" x14ac:dyDescent="0.3">
      <c r="A586" s="212">
        <v>523001</v>
      </c>
      <c r="B586" s="212" t="s">
        <v>1516</v>
      </c>
      <c r="C586" s="212" t="s">
        <v>92</v>
      </c>
      <c r="D586" s="212" t="s">
        <v>1517</v>
      </c>
      <c r="F586" s="619"/>
      <c r="G586" s="619"/>
      <c r="H586" s="619"/>
      <c r="I586" s="617" t="s">
        <v>1885</v>
      </c>
      <c r="U586" s="617">
        <v>2000</v>
      </c>
      <c r="AB586" s="617" t="s">
        <v>2848</v>
      </c>
    </row>
    <row r="587" spans="1:28" ht="15" customHeight="1" x14ac:dyDescent="0.3">
      <c r="A587" s="212">
        <v>523070</v>
      </c>
      <c r="B587" s="212" t="s">
        <v>702</v>
      </c>
      <c r="C587" s="212" t="s">
        <v>94</v>
      </c>
      <c r="D587" s="212" t="s">
        <v>446</v>
      </c>
      <c r="F587" s="618"/>
      <c r="G587" s="618"/>
      <c r="H587" s="618"/>
      <c r="I587" s="617" t="s">
        <v>1885</v>
      </c>
      <c r="U587" s="617">
        <v>2000</v>
      </c>
      <c r="AB587" s="617" t="s">
        <v>2848</v>
      </c>
    </row>
    <row r="588" spans="1:28" ht="15" customHeight="1" x14ac:dyDescent="0.3">
      <c r="A588" s="212">
        <v>523161</v>
      </c>
      <c r="B588" s="212" t="s">
        <v>1574</v>
      </c>
      <c r="C588" s="212" t="s">
        <v>700</v>
      </c>
      <c r="D588" s="212" t="s">
        <v>1544</v>
      </c>
      <c r="F588" s="618"/>
      <c r="G588" s="618"/>
      <c r="H588" s="618"/>
      <c r="I588" s="617" t="s">
        <v>1885</v>
      </c>
      <c r="U588" s="617">
        <v>2000</v>
      </c>
      <c r="AB588" s="617" t="s">
        <v>2848</v>
      </c>
    </row>
    <row r="589" spans="1:28" ht="15" customHeight="1" x14ac:dyDescent="0.3">
      <c r="A589" s="212">
        <v>523223</v>
      </c>
      <c r="B589" s="212" t="s">
        <v>717</v>
      </c>
      <c r="C589" s="212" t="s">
        <v>266</v>
      </c>
      <c r="D589" s="212" t="s">
        <v>1371</v>
      </c>
      <c r="F589" s="618"/>
      <c r="G589" s="618"/>
      <c r="H589" s="618"/>
      <c r="I589" s="617" t="s">
        <v>1885</v>
      </c>
      <c r="U589" s="617">
        <v>2000</v>
      </c>
      <c r="AB589" s="617" t="s">
        <v>2848</v>
      </c>
    </row>
    <row r="590" spans="1:28" ht="15" customHeight="1" x14ac:dyDescent="0.3">
      <c r="A590" s="212">
        <v>523459</v>
      </c>
      <c r="B590" s="212" t="s">
        <v>736</v>
      </c>
      <c r="C590" s="212" t="s">
        <v>401</v>
      </c>
      <c r="D590" s="212" t="s">
        <v>1655</v>
      </c>
      <c r="F590" s="618"/>
      <c r="G590" s="618"/>
      <c r="H590" s="618"/>
      <c r="I590" s="617" t="s">
        <v>1885</v>
      </c>
      <c r="U590" s="617">
        <v>2000</v>
      </c>
      <c r="AB590" s="617" t="s">
        <v>2848</v>
      </c>
    </row>
    <row r="591" spans="1:28" ht="15" customHeight="1" x14ac:dyDescent="0.3">
      <c r="A591" s="212">
        <v>523562</v>
      </c>
      <c r="B591" s="212" t="s">
        <v>748</v>
      </c>
      <c r="C591" s="212" t="s">
        <v>101</v>
      </c>
      <c r="D591" s="212" t="s">
        <v>430</v>
      </c>
      <c r="F591" s="618"/>
      <c r="G591" s="618"/>
      <c r="H591" s="618"/>
      <c r="I591" s="617" t="s">
        <v>1885</v>
      </c>
      <c r="U591" s="617">
        <v>2000</v>
      </c>
      <c r="AB591" s="617" t="s">
        <v>2848</v>
      </c>
    </row>
    <row r="592" spans="1:28" ht="15" customHeight="1" x14ac:dyDescent="0.3">
      <c r="A592" s="212">
        <v>523648</v>
      </c>
      <c r="B592" s="212" t="s">
        <v>762</v>
      </c>
      <c r="C592" s="212" t="s">
        <v>86</v>
      </c>
      <c r="D592" s="212" t="s">
        <v>1705</v>
      </c>
      <c r="F592" s="618"/>
      <c r="G592" s="618"/>
      <c r="H592" s="618"/>
      <c r="I592" s="617" t="s">
        <v>1885</v>
      </c>
      <c r="U592" s="617">
        <v>2000</v>
      </c>
      <c r="AB592" s="617" t="s">
        <v>2848</v>
      </c>
    </row>
    <row r="593" spans="1:31" ht="15" customHeight="1" x14ac:dyDescent="0.3">
      <c r="A593" s="212">
        <v>523733</v>
      </c>
      <c r="B593" s="212" t="s">
        <v>772</v>
      </c>
      <c r="C593" s="212" t="s">
        <v>69</v>
      </c>
      <c r="D593" s="212" t="s">
        <v>1732</v>
      </c>
      <c r="F593" s="619"/>
      <c r="G593" s="619"/>
      <c r="H593" s="619"/>
      <c r="I593" s="617" t="s">
        <v>1885</v>
      </c>
      <c r="U593" s="617">
        <v>2000</v>
      </c>
      <c r="AB593" s="617" t="s">
        <v>2848</v>
      </c>
    </row>
    <row r="594" spans="1:31" ht="15" customHeight="1" x14ac:dyDescent="0.3">
      <c r="A594" s="212">
        <v>523795</v>
      </c>
      <c r="B594" s="212" t="s">
        <v>779</v>
      </c>
      <c r="C594" s="212" t="s">
        <v>74</v>
      </c>
      <c r="D594" s="212" t="s">
        <v>1543</v>
      </c>
      <c r="F594" s="618"/>
      <c r="G594" s="618"/>
      <c r="H594" s="618"/>
      <c r="I594" s="617" t="s">
        <v>1885</v>
      </c>
      <c r="U594" s="617">
        <v>2000</v>
      </c>
      <c r="AB594" s="617" t="s">
        <v>2848</v>
      </c>
    </row>
    <row r="595" spans="1:31" ht="15" customHeight="1" x14ac:dyDescent="0.3">
      <c r="A595" s="212">
        <v>524004</v>
      </c>
      <c r="B595" s="212" t="s">
        <v>790</v>
      </c>
      <c r="C595" s="212" t="s">
        <v>81</v>
      </c>
      <c r="D595" s="212" t="s">
        <v>1794</v>
      </c>
      <c r="F595" s="619"/>
      <c r="G595" s="619"/>
      <c r="H595" s="619"/>
      <c r="I595" s="617" t="s">
        <v>1885</v>
      </c>
      <c r="U595" s="617">
        <v>2000</v>
      </c>
      <c r="AB595" s="617" t="s">
        <v>2848</v>
      </c>
    </row>
    <row r="596" spans="1:31" ht="15" customHeight="1" x14ac:dyDescent="0.3">
      <c r="A596" s="212">
        <v>516050</v>
      </c>
      <c r="B596" s="212" t="s">
        <v>2854</v>
      </c>
      <c r="C596" s="212" t="s">
        <v>374</v>
      </c>
      <c r="D596" s="212" t="s">
        <v>1583</v>
      </c>
      <c r="E596" s="212"/>
      <c r="F596" s="212"/>
      <c r="G596" s="212"/>
      <c r="H596" s="212"/>
      <c r="I596" s="212" t="s">
        <v>1885</v>
      </c>
      <c r="J596" s="212"/>
      <c r="K596" s="212"/>
      <c r="L596" s="212"/>
      <c r="M596" s="212"/>
      <c r="N596" s="212"/>
      <c r="O596" s="212"/>
      <c r="P596" s="212"/>
      <c r="Q596" s="212"/>
      <c r="R596" s="212"/>
      <c r="S596" s="212"/>
      <c r="T596" s="212"/>
      <c r="U596" s="617">
        <v>2000</v>
      </c>
      <c r="V596" s="212"/>
      <c r="W596" s="212"/>
      <c r="X596" s="212"/>
      <c r="Y596" s="212"/>
      <c r="Z596" s="212"/>
      <c r="AB596" s="617" t="s">
        <v>2848</v>
      </c>
      <c r="AC596" s="212"/>
      <c r="AD596" s="212"/>
      <c r="AE596" s="212"/>
    </row>
    <row r="597" spans="1:31" ht="15" customHeight="1" x14ac:dyDescent="0.3">
      <c r="A597" s="212">
        <v>517750</v>
      </c>
      <c r="B597" s="212" t="s">
        <v>2855</v>
      </c>
      <c r="C597" s="212" t="s">
        <v>68</v>
      </c>
      <c r="D597" s="212" t="s">
        <v>1876</v>
      </c>
      <c r="E597" s="212"/>
      <c r="F597" s="212"/>
      <c r="G597" s="212"/>
      <c r="H597" s="212"/>
      <c r="I597" s="212" t="s">
        <v>1885</v>
      </c>
      <c r="J597" s="212"/>
      <c r="K597" s="212"/>
      <c r="L597" s="212"/>
      <c r="M597" s="212"/>
      <c r="N597" s="212"/>
      <c r="O597" s="212"/>
      <c r="P597" s="212"/>
      <c r="Q597" s="212"/>
      <c r="R597" s="212"/>
      <c r="S597" s="212"/>
      <c r="T597" s="212"/>
      <c r="U597" s="617">
        <v>2000</v>
      </c>
      <c r="V597" s="212"/>
      <c r="W597" s="212"/>
      <c r="X597" s="212"/>
      <c r="Y597" s="212"/>
      <c r="Z597" s="212"/>
      <c r="AB597" s="617" t="s">
        <v>2848</v>
      </c>
      <c r="AC597" s="212"/>
      <c r="AD597" s="212"/>
      <c r="AE597" s="212"/>
    </row>
    <row r="598" spans="1:31" ht="15" customHeight="1" x14ac:dyDescent="0.3">
      <c r="A598" s="212">
        <v>518757</v>
      </c>
      <c r="B598" s="212" t="s">
        <v>2856</v>
      </c>
      <c r="C598" s="212" t="s">
        <v>248</v>
      </c>
      <c r="D598" s="212" t="s">
        <v>446</v>
      </c>
      <c r="E598" s="212"/>
      <c r="F598" s="212"/>
      <c r="G598" s="212"/>
      <c r="H598" s="212"/>
      <c r="I598" s="212" t="s">
        <v>1885</v>
      </c>
      <c r="J598" s="212"/>
      <c r="K598" s="212"/>
      <c r="L598" s="212"/>
      <c r="M598" s="212"/>
      <c r="N598" s="212"/>
      <c r="O598" s="212"/>
      <c r="P598" s="212"/>
      <c r="Q598" s="212"/>
      <c r="R598" s="212"/>
      <c r="S598" s="212"/>
      <c r="T598" s="212"/>
      <c r="U598" s="617">
        <v>2000</v>
      </c>
      <c r="V598" s="212"/>
      <c r="W598" s="212"/>
      <c r="X598" s="212"/>
      <c r="Y598" s="212"/>
      <c r="Z598" s="212"/>
      <c r="AB598" s="617" t="s">
        <v>2848</v>
      </c>
      <c r="AC598" s="212"/>
      <c r="AD598" s="212"/>
      <c r="AE598" s="212"/>
    </row>
    <row r="599" spans="1:31" ht="15" customHeight="1" x14ac:dyDescent="0.3">
      <c r="A599" s="212">
        <v>519577</v>
      </c>
      <c r="B599" s="212" t="s">
        <v>2857</v>
      </c>
      <c r="C599" s="212" t="s">
        <v>1918</v>
      </c>
      <c r="D599" s="212" t="s">
        <v>2858</v>
      </c>
      <c r="E599" s="212"/>
      <c r="F599" s="212"/>
      <c r="G599" s="212"/>
      <c r="H599" s="212"/>
      <c r="I599" s="212" t="s">
        <v>1885</v>
      </c>
      <c r="J599" s="212"/>
      <c r="K599" s="212"/>
      <c r="L599" s="212"/>
      <c r="M599" s="212"/>
      <c r="N599" s="212"/>
      <c r="O599" s="212"/>
      <c r="P599" s="212"/>
      <c r="Q599" s="212"/>
      <c r="R599" s="212"/>
      <c r="S599" s="212"/>
      <c r="T599" s="212"/>
      <c r="U599" s="617">
        <v>2000</v>
      </c>
      <c r="V599" s="212"/>
      <c r="W599" s="212"/>
      <c r="X599" s="212"/>
      <c r="Y599" s="212"/>
      <c r="Z599" s="212"/>
      <c r="AB599" s="617" t="s">
        <v>2848</v>
      </c>
      <c r="AC599" s="212"/>
      <c r="AD599" s="212"/>
      <c r="AE599" s="212"/>
    </row>
    <row r="600" spans="1:31" ht="15" customHeight="1" x14ac:dyDescent="0.3">
      <c r="A600" s="212">
        <v>520356</v>
      </c>
      <c r="B600" s="212" t="s">
        <v>2860</v>
      </c>
      <c r="C600" s="212" t="s">
        <v>2785</v>
      </c>
      <c r="D600" s="212" t="s">
        <v>1500</v>
      </c>
      <c r="E600" s="212"/>
      <c r="F600" s="212"/>
      <c r="G600" s="212"/>
      <c r="H600" s="212"/>
      <c r="I600" s="212" t="s">
        <v>1885</v>
      </c>
      <c r="J600" s="212"/>
      <c r="K600" s="212"/>
      <c r="L600" s="212"/>
      <c r="M600" s="212"/>
      <c r="N600" s="212"/>
      <c r="O600" s="212"/>
      <c r="P600" s="212"/>
      <c r="Q600" s="212"/>
      <c r="R600" s="212"/>
      <c r="S600" s="212"/>
      <c r="T600" s="212"/>
      <c r="U600" s="617">
        <v>2000</v>
      </c>
      <c r="V600" s="212"/>
      <c r="W600" s="212"/>
      <c r="X600" s="212"/>
      <c r="Y600" s="212"/>
      <c r="Z600" s="212"/>
      <c r="AB600" s="617" t="s">
        <v>2848</v>
      </c>
      <c r="AC600" s="212"/>
      <c r="AD600" s="212"/>
      <c r="AE600" s="212"/>
    </row>
    <row r="601" spans="1:31" ht="15" customHeight="1" x14ac:dyDescent="0.3">
      <c r="A601" s="212">
        <v>521054</v>
      </c>
      <c r="B601" s="212" t="s">
        <v>2862</v>
      </c>
      <c r="C601" s="212" t="s">
        <v>2863</v>
      </c>
      <c r="D601" s="212" t="s">
        <v>1652</v>
      </c>
      <c r="E601" s="212"/>
      <c r="F601" s="212"/>
      <c r="G601" s="212"/>
      <c r="H601" s="212"/>
      <c r="I601" s="212" t="s">
        <v>1885</v>
      </c>
      <c r="J601" s="212"/>
      <c r="K601" s="212"/>
      <c r="L601" s="212"/>
      <c r="M601" s="212"/>
      <c r="N601" s="212"/>
      <c r="O601" s="212"/>
      <c r="P601" s="212"/>
      <c r="Q601" s="212"/>
      <c r="R601" s="212"/>
      <c r="S601" s="212"/>
      <c r="T601" s="212"/>
      <c r="U601" s="617">
        <v>2000</v>
      </c>
      <c r="V601" s="212"/>
      <c r="W601" s="212"/>
      <c r="X601" s="212"/>
      <c r="Y601" s="212"/>
      <c r="Z601" s="212"/>
      <c r="AB601" s="617" t="s">
        <v>2848</v>
      </c>
      <c r="AC601" s="212"/>
      <c r="AD601" s="212"/>
      <c r="AE601" s="212"/>
    </row>
    <row r="602" spans="1:31" ht="15" customHeight="1" x14ac:dyDescent="0.3">
      <c r="A602" s="212">
        <v>521353</v>
      </c>
      <c r="B602" s="212" t="s">
        <v>2864</v>
      </c>
      <c r="C602" s="212" t="s">
        <v>2865</v>
      </c>
      <c r="D602" s="212" t="s">
        <v>2283</v>
      </c>
      <c r="E602" s="212"/>
      <c r="F602" s="212"/>
      <c r="G602" s="212"/>
      <c r="H602" s="212"/>
      <c r="I602" s="212" t="s">
        <v>1885</v>
      </c>
      <c r="J602" s="212"/>
      <c r="K602" s="212"/>
      <c r="L602" s="212"/>
      <c r="M602" s="212"/>
      <c r="N602" s="212"/>
      <c r="O602" s="212"/>
      <c r="P602" s="212"/>
      <c r="Q602" s="212"/>
      <c r="R602" s="212"/>
      <c r="S602" s="212"/>
      <c r="T602" s="212"/>
      <c r="U602" s="617">
        <v>2000</v>
      </c>
      <c r="V602" s="212"/>
      <c r="W602" s="212"/>
      <c r="X602" s="212"/>
      <c r="Y602" s="212"/>
      <c r="Z602" s="212"/>
      <c r="AB602" s="617" t="s">
        <v>2848</v>
      </c>
      <c r="AC602" s="212"/>
      <c r="AD602" s="212"/>
      <c r="AE602" s="212"/>
    </row>
    <row r="603" spans="1:31" ht="15" customHeight="1" x14ac:dyDescent="0.3">
      <c r="A603" s="212">
        <v>522158</v>
      </c>
      <c r="B603" s="212" t="s">
        <v>2868</v>
      </c>
      <c r="C603" s="212" t="s">
        <v>237</v>
      </c>
      <c r="D603" s="212" t="s">
        <v>1596</v>
      </c>
      <c r="E603" s="212"/>
      <c r="F603" s="212"/>
      <c r="G603" s="212"/>
      <c r="H603" s="212"/>
      <c r="I603" s="212" t="s">
        <v>1885</v>
      </c>
      <c r="J603" s="212"/>
      <c r="K603" s="212"/>
      <c r="L603" s="212"/>
      <c r="M603" s="212"/>
      <c r="N603" s="212"/>
      <c r="O603" s="212"/>
      <c r="P603" s="212"/>
      <c r="Q603" s="212"/>
      <c r="R603" s="212"/>
      <c r="S603" s="212"/>
      <c r="T603" s="212"/>
      <c r="U603" s="617">
        <v>2000</v>
      </c>
      <c r="V603" s="212"/>
      <c r="W603" s="212"/>
      <c r="X603" s="212"/>
      <c r="Y603" s="212"/>
      <c r="Z603" s="212"/>
      <c r="AB603" s="617" t="s">
        <v>2848</v>
      </c>
      <c r="AC603" s="212"/>
      <c r="AD603" s="212"/>
      <c r="AE603" s="212"/>
    </row>
    <row r="604" spans="1:31" ht="15" customHeight="1" x14ac:dyDescent="0.3">
      <c r="A604" s="212">
        <v>516019</v>
      </c>
      <c r="B604" s="212" t="s">
        <v>2897</v>
      </c>
      <c r="C604" s="212" t="s">
        <v>92</v>
      </c>
      <c r="D604" s="212" t="s">
        <v>1549</v>
      </c>
      <c r="E604" s="212"/>
      <c r="F604" s="212"/>
      <c r="G604" s="212"/>
      <c r="H604" s="212"/>
      <c r="I604" s="212" t="s">
        <v>1885</v>
      </c>
      <c r="J604" s="212"/>
      <c r="K604" s="212"/>
      <c r="L604" s="212"/>
      <c r="M604" s="212"/>
      <c r="N604" s="212"/>
      <c r="O604" s="212"/>
      <c r="P604" s="212"/>
      <c r="Q604" s="212"/>
      <c r="R604" s="212"/>
      <c r="S604" s="212"/>
      <c r="T604" s="212"/>
      <c r="U604" s="617">
        <v>2000</v>
      </c>
      <c r="V604" s="212"/>
      <c r="W604" s="212"/>
      <c r="X604" s="212"/>
      <c r="Y604" s="212"/>
      <c r="Z604" s="212"/>
      <c r="AB604" s="617" t="s">
        <v>2848</v>
      </c>
      <c r="AC604" s="212"/>
      <c r="AD604" s="212"/>
      <c r="AE604" s="212"/>
    </row>
    <row r="605" spans="1:31" ht="15" customHeight="1" x14ac:dyDescent="0.3">
      <c r="A605" s="212">
        <v>516982</v>
      </c>
      <c r="B605" s="212" t="s">
        <v>2898</v>
      </c>
      <c r="C605" s="212" t="s">
        <v>84</v>
      </c>
      <c r="D605" s="212" t="s">
        <v>441</v>
      </c>
      <c r="E605" s="212"/>
      <c r="F605" s="212"/>
      <c r="G605" s="212"/>
      <c r="H605" s="212"/>
      <c r="I605" s="212" t="s">
        <v>1885</v>
      </c>
      <c r="J605" s="212"/>
      <c r="K605" s="212"/>
      <c r="L605" s="212"/>
      <c r="M605" s="212"/>
      <c r="N605" s="212"/>
      <c r="O605" s="212"/>
      <c r="P605" s="212"/>
      <c r="Q605" s="212"/>
      <c r="R605" s="212"/>
      <c r="S605" s="212"/>
      <c r="T605" s="212"/>
      <c r="U605" s="617">
        <v>2000</v>
      </c>
      <c r="V605" s="212"/>
      <c r="W605" s="212"/>
      <c r="X605" s="212"/>
      <c r="Y605" s="212"/>
      <c r="Z605" s="212"/>
      <c r="AB605" s="617" t="s">
        <v>2848</v>
      </c>
      <c r="AC605" s="212"/>
      <c r="AD605" s="212"/>
      <c r="AE605" s="212"/>
    </row>
    <row r="606" spans="1:31" ht="15" customHeight="1" x14ac:dyDescent="0.3">
      <c r="A606" s="212">
        <v>517022</v>
      </c>
      <c r="B606" s="212" t="s">
        <v>2899</v>
      </c>
      <c r="C606" s="212" t="s">
        <v>393</v>
      </c>
      <c r="D606" s="212" t="s">
        <v>440</v>
      </c>
      <c r="E606" s="212"/>
      <c r="F606" s="212"/>
      <c r="G606" s="212"/>
      <c r="H606" s="212"/>
      <c r="I606" s="212" t="s">
        <v>1885</v>
      </c>
      <c r="J606" s="212"/>
      <c r="K606" s="212"/>
      <c r="L606" s="212"/>
      <c r="M606" s="212"/>
      <c r="N606" s="212"/>
      <c r="O606" s="212"/>
      <c r="P606" s="212"/>
      <c r="Q606" s="212"/>
      <c r="R606" s="212"/>
      <c r="S606" s="212"/>
      <c r="T606" s="212"/>
      <c r="U606" s="617">
        <v>2000</v>
      </c>
      <c r="V606" s="212"/>
      <c r="W606" s="212"/>
      <c r="X606" s="212"/>
      <c r="Y606" s="212"/>
      <c r="Z606" s="212"/>
      <c r="AB606" s="617" t="s">
        <v>2848</v>
      </c>
      <c r="AC606" s="212"/>
      <c r="AD606" s="212"/>
      <c r="AE606" s="212"/>
    </row>
    <row r="607" spans="1:31" ht="15" customHeight="1" x14ac:dyDescent="0.3">
      <c r="A607" s="212">
        <v>517032</v>
      </c>
      <c r="B607" s="212" t="s">
        <v>2900</v>
      </c>
      <c r="C607" s="212" t="s">
        <v>105</v>
      </c>
      <c r="D607" s="212" t="s">
        <v>1507</v>
      </c>
      <c r="E607" s="212"/>
      <c r="F607" s="212"/>
      <c r="G607" s="212"/>
      <c r="H607" s="212"/>
      <c r="I607" s="212" t="s">
        <v>1885</v>
      </c>
      <c r="J607" s="212"/>
      <c r="K607" s="212"/>
      <c r="L607" s="212"/>
      <c r="M607" s="212"/>
      <c r="N607" s="212"/>
      <c r="O607" s="212"/>
      <c r="P607" s="212"/>
      <c r="Q607" s="212"/>
      <c r="R607" s="212"/>
      <c r="S607" s="212"/>
      <c r="T607" s="212"/>
      <c r="U607" s="617">
        <v>2000</v>
      </c>
      <c r="V607" s="212"/>
      <c r="W607" s="212"/>
      <c r="X607" s="212"/>
      <c r="Y607" s="212"/>
      <c r="Z607" s="212"/>
      <c r="AB607" s="617" t="s">
        <v>2848</v>
      </c>
      <c r="AC607" s="212"/>
      <c r="AD607" s="212"/>
      <c r="AE607" s="212"/>
    </row>
    <row r="608" spans="1:31" ht="15" customHeight="1" x14ac:dyDescent="0.3">
      <c r="A608" s="212">
        <v>517116</v>
      </c>
      <c r="B608" s="212" t="s">
        <v>2818</v>
      </c>
      <c r="C608" s="212" t="s">
        <v>2837</v>
      </c>
      <c r="D608" s="212" t="s">
        <v>670</v>
      </c>
      <c r="E608" s="212"/>
      <c r="F608" s="212"/>
      <c r="G608" s="212"/>
      <c r="H608" s="212"/>
      <c r="I608" s="212" t="s">
        <v>1885</v>
      </c>
      <c r="J608" s="212"/>
      <c r="K608" s="212"/>
      <c r="L608" s="212"/>
      <c r="M608" s="212"/>
      <c r="N608" s="212"/>
      <c r="O608" s="212"/>
      <c r="P608" s="212"/>
      <c r="Q608" s="212"/>
      <c r="R608" s="212"/>
      <c r="S608" s="212"/>
      <c r="T608" s="212"/>
      <c r="U608" s="617">
        <v>2000</v>
      </c>
      <c r="V608" s="212"/>
      <c r="W608" s="212"/>
      <c r="X608" s="212"/>
      <c r="Y608" s="212"/>
      <c r="Z608" s="212"/>
      <c r="AB608" s="617" t="s">
        <v>2848</v>
      </c>
      <c r="AC608" s="212"/>
      <c r="AD608" s="212"/>
      <c r="AE608" s="212"/>
    </row>
    <row r="609" spans="1:31" ht="15" customHeight="1" x14ac:dyDescent="0.3">
      <c r="A609" s="212">
        <v>517365</v>
      </c>
      <c r="B609" s="212" t="s">
        <v>2901</v>
      </c>
      <c r="C609" s="212" t="s">
        <v>284</v>
      </c>
      <c r="D609" s="212" t="s">
        <v>426</v>
      </c>
      <c r="E609" s="212"/>
      <c r="F609" s="212"/>
      <c r="G609" s="212"/>
      <c r="H609" s="212"/>
      <c r="I609" s="212" t="s">
        <v>1885</v>
      </c>
      <c r="J609" s="212"/>
      <c r="K609" s="212"/>
      <c r="L609" s="212"/>
      <c r="M609" s="212"/>
      <c r="N609" s="212"/>
      <c r="O609" s="212"/>
      <c r="P609" s="212"/>
      <c r="Q609" s="212"/>
      <c r="R609" s="212"/>
      <c r="S609" s="212"/>
      <c r="T609" s="212"/>
      <c r="U609" s="617">
        <v>2000</v>
      </c>
      <c r="V609" s="212"/>
      <c r="W609" s="212"/>
      <c r="X609" s="212"/>
      <c r="Y609" s="212"/>
      <c r="Z609" s="212"/>
      <c r="AB609" s="617" t="s">
        <v>2848</v>
      </c>
      <c r="AC609" s="212"/>
      <c r="AD609" s="212"/>
      <c r="AE609" s="212"/>
    </row>
    <row r="610" spans="1:31" ht="15" customHeight="1" x14ac:dyDescent="0.3">
      <c r="A610" s="212">
        <v>517717</v>
      </c>
      <c r="B610" s="212" t="s">
        <v>2902</v>
      </c>
      <c r="C610" s="212" t="s">
        <v>108</v>
      </c>
      <c r="D610" s="212" t="s">
        <v>1531</v>
      </c>
      <c r="E610" s="212"/>
      <c r="F610" s="212"/>
      <c r="G610" s="212"/>
      <c r="H610" s="212"/>
      <c r="I610" s="212" t="s">
        <v>1885</v>
      </c>
      <c r="J610" s="212"/>
      <c r="K610" s="212"/>
      <c r="L610" s="212"/>
      <c r="M610" s="212"/>
      <c r="N610" s="212"/>
      <c r="O610" s="212"/>
      <c r="P610" s="212"/>
      <c r="Q610" s="212"/>
      <c r="R610" s="212"/>
      <c r="S610" s="212"/>
      <c r="T610" s="212"/>
      <c r="U610" s="617">
        <v>2000</v>
      </c>
      <c r="V610" s="212"/>
      <c r="W610" s="212"/>
      <c r="X610" s="212"/>
      <c r="Y610" s="212"/>
      <c r="Z610" s="212"/>
      <c r="AB610" s="617" t="s">
        <v>2848</v>
      </c>
      <c r="AC610" s="212"/>
      <c r="AD610" s="212"/>
      <c r="AE610" s="212"/>
    </row>
    <row r="611" spans="1:31" ht="15" customHeight="1" x14ac:dyDescent="0.3">
      <c r="A611" s="212">
        <v>517830</v>
      </c>
      <c r="B611" s="212" t="s">
        <v>2903</v>
      </c>
      <c r="C611" s="212" t="s">
        <v>284</v>
      </c>
      <c r="E611" s="212"/>
      <c r="F611" s="212"/>
      <c r="G611" s="212"/>
      <c r="H611" s="212"/>
      <c r="I611" s="212" t="s">
        <v>1885</v>
      </c>
      <c r="J611" s="212"/>
      <c r="K611" s="212"/>
      <c r="L611" s="212"/>
      <c r="M611" s="212"/>
      <c r="N611" s="212"/>
      <c r="O611" s="212"/>
      <c r="P611" s="212"/>
      <c r="Q611" s="212"/>
      <c r="R611" s="212"/>
      <c r="S611" s="212"/>
      <c r="T611" s="212"/>
      <c r="U611" s="617">
        <v>2000</v>
      </c>
      <c r="V611" s="212"/>
      <c r="W611" s="212"/>
      <c r="X611" s="212"/>
      <c r="Y611" s="212"/>
      <c r="Z611" s="212"/>
      <c r="AB611" s="617" t="s">
        <v>2848</v>
      </c>
      <c r="AC611" s="212"/>
      <c r="AD611" s="212"/>
      <c r="AE611" s="212"/>
    </row>
    <row r="612" spans="1:31" ht="15" customHeight="1" x14ac:dyDescent="0.3">
      <c r="A612" s="212">
        <v>517831</v>
      </c>
      <c r="B612" s="212" t="s">
        <v>2904</v>
      </c>
      <c r="C612" s="212" t="s">
        <v>69</v>
      </c>
      <c r="D612" s="212" t="s">
        <v>2766</v>
      </c>
      <c r="E612" s="212"/>
      <c r="F612" s="212"/>
      <c r="G612" s="212"/>
      <c r="H612" s="212"/>
      <c r="I612" s="212" t="s">
        <v>1885</v>
      </c>
      <c r="J612" s="212"/>
      <c r="K612" s="212"/>
      <c r="L612" s="212"/>
      <c r="M612" s="212"/>
      <c r="N612" s="212"/>
      <c r="O612" s="212"/>
      <c r="P612" s="212"/>
      <c r="Q612" s="212"/>
      <c r="R612" s="212"/>
      <c r="S612" s="212"/>
      <c r="T612" s="212"/>
      <c r="U612" s="617">
        <v>2000</v>
      </c>
      <c r="V612" s="212"/>
      <c r="W612" s="212"/>
      <c r="X612" s="212"/>
      <c r="Y612" s="212"/>
      <c r="Z612" s="212"/>
      <c r="AB612" s="617" t="s">
        <v>2848</v>
      </c>
      <c r="AC612" s="212"/>
      <c r="AD612" s="212"/>
      <c r="AE612" s="212"/>
    </row>
    <row r="613" spans="1:31" ht="15" customHeight="1" x14ac:dyDescent="0.3">
      <c r="A613" s="212">
        <v>517884</v>
      </c>
      <c r="B613" s="212" t="s">
        <v>2905</v>
      </c>
      <c r="C613" s="212" t="s">
        <v>1912</v>
      </c>
      <c r="D613" s="212" t="s">
        <v>2906</v>
      </c>
      <c r="E613" s="212"/>
      <c r="F613" s="212"/>
      <c r="G613" s="212"/>
      <c r="H613" s="212"/>
      <c r="I613" s="212" t="s">
        <v>1885</v>
      </c>
      <c r="J613" s="212"/>
      <c r="K613" s="212"/>
      <c r="L613" s="212"/>
      <c r="M613" s="212"/>
      <c r="N613" s="212"/>
      <c r="O613" s="212"/>
      <c r="P613" s="212"/>
      <c r="Q613" s="212"/>
      <c r="R613" s="212"/>
      <c r="S613" s="212"/>
      <c r="T613" s="212"/>
      <c r="U613" s="617">
        <v>2000</v>
      </c>
      <c r="V613" s="212"/>
      <c r="W613" s="212"/>
      <c r="X613" s="212"/>
      <c r="Y613" s="212"/>
      <c r="Z613" s="212"/>
      <c r="AB613" s="617" t="s">
        <v>2848</v>
      </c>
      <c r="AC613" s="212"/>
      <c r="AD613" s="212"/>
      <c r="AE613" s="212"/>
    </row>
    <row r="614" spans="1:31" ht="15" customHeight="1" x14ac:dyDescent="0.3">
      <c r="A614" s="212">
        <v>517966</v>
      </c>
      <c r="B614" s="212" t="s">
        <v>2907</v>
      </c>
      <c r="C614" s="212" t="s">
        <v>2908</v>
      </c>
      <c r="E614" s="212"/>
      <c r="F614" s="212"/>
      <c r="G614" s="212"/>
      <c r="H614" s="212"/>
      <c r="I614" s="212" t="s">
        <v>1885</v>
      </c>
      <c r="J614" s="212"/>
      <c r="K614" s="212"/>
      <c r="L614" s="212"/>
      <c r="M614" s="212"/>
      <c r="N614" s="212"/>
      <c r="O614" s="212"/>
      <c r="P614" s="212"/>
      <c r="Q614" s="212"/>
      <c r="R614" s="212"/>
      <c r="S614" s="212"/>
      <c r="T614" s="212"/>
      <c r="U614" s="617">
        <v>2000</v>
      </c>
      <c r="V614" s="212"/>
      <c r="W614" s="212"/>
      <c r="X614" s="212"/>
      <c r="Y614" s="212"/>
      <c r="Z614" s="212"/>
      <c r="AB614" s="617" t="s">
        <v>2848</v>
      </c>
      <c r="AC614" s="212"/>
      <c r="AD614" s="212"/>
      <c r="AE614" s="212"/>
    </row>
    <row r="615" spans="1:31" ht="15" customHeight="1" x14ac:dyDescent="0.3">
      <c r="A615" s="212">
        <v>518051</v>
      </c>
      <c r="B615" s="212" t="s">
        <v>2909</v>
      </c>
      <c r="C615" s="212" t="s">
        <v>2787</v>
      </c>
      <c r="D615" s="212" t="s">
        <v>1790</v>
      </c>
      <c r="E615" s="212"/>
      <c r="F615" s="212"/>
      <c r="G615" s="212"/>
      <c r="H615" s="212"/>
      <c r="I615" s="212" t="s">
        <v>1885</v>
      </c>
      <c r="J615" s="212"/>
      <c r="K615" s="212"/>
      <c r="L615" s="212"/>
      <c r="M615" s="212"/>
      <c r="N615" s="212"/>
      <c r="O615" s="212"/>
      <c r="P615" s="212"/>
      <c r="Q615" s="212"/>
      <c r="R615" s="212"/>
      <c r="S615" s="212"/>
      <c r="T615" s="212"/>
      <c r="U615" s="617">
        <v>2000</v>
      </c>
      <c r="V615" s="212"/>
      <c r="W615" s="212"/>
      <c r="X615" s="212"/>
      <c r="Y615" s="212"/>
      <c r="Z615" s="212"/>
      <c r="AB615" s="617" t="s">
        <v>2848</v>
      </c>
      <c r="AC615" s="212"/>
      <c r="AD615" s="212"/>
      <c r="AE615" s="212"/>
    </row>
    <row r="616" spans="1:31" ht="15" customHeight="1" x14ac:dyDescent="0.3">
      <c r="A616" s="212">
        <v>518053</v>
      </c>
      <c r="B616" s="212" t="s">
        <v>2910</v>
      </c>
      <c r="C616" s="212" t="s">
        <v>1913</v>
      </c>
      <c r="D616" s="212" t="s">
        <v>2776</v>
      </c>
      <c r="E616" s="212"/>
      <c r="F616" s="212"/>
      <c r="G616" s="212"/>
      <c r="H616" s="212"/>
      <c r="I616" s="212" t="s">
        <v>1885</v>
      </c>
      <c r="J616" s="212"/>
      <c r="K616" s="212"/>
      <c r="L616" s="212"/>
      <c r="M616" s="212"/>
      <c r="N616" s="212"/>
      <c r="O616" s="212"/>
      <c r="P616" s="212"/>
      <c r="Q616" s="212"/>
      <c r="R616" s="212"/>
      <c r="S616" s="212"/>
      <c r="T616" s="212"/>
      <c r="U616" s="617">
        <v>2000</v>
      </c>
      <c r="V616" s="212"/>
      <c r="W616" s="212"/>
      <c r="X616" s="212"/>
      <c r="Y616" s="212"/>
      <c r="Z616" s="212"/>
      <c r="AB616" s="617" t="s">
        <v>2848</v>
      </c>
      <c r="AC616" s="212"/>
      <c r="AD616" s="212"/>
      <c r="AE616" s="212"/>
    </row>
    <row r="617" spans="1:31" ht="15" customHeight="1" x14ac:dyDescent="0.3">
      <c r="A617" s="212">
        <v>518060</v>
      </c>
      <c r="B617" s="212" t="s">
        <v>2911</v>
      </c>
      <c r="C617" s="212" t="s">
        <v>2246</v>
      </c>
      <c r="D617" s="212" t="s">
        <v>429</v>
      </c>
      <c r="E617" s="212"/>
      <c r="F617" s="212"/>
      <c r="G617" s="212"/>
      <c r="H617" s="212"/>
      <c r="I617" s="212" t="s">
        <v>1885</v>
      </c>
      <c r="J617" s="212"/>
      <c r="K617" s="212"/>
      <c r="L617" s="212"/>
      <c r="M617" s="212"/>
      <c r="N617" s="212"/>
      <c r="O617" s="212"/>
      <c r="P617" s="212"/>
      <c r="Q617" s="212"/>
      <c r="R617" s="212"/>
      <c r="S617" s="212"/>
      <c r="T617" s="212"/>
      <c r="U617" s="617">
        <v>2000</v>
      </c>
      <c r="V617" s="212"/>
      <c r="W617" s="212"/>
      <c r="X617" s="212"/>
      <c r="Y617" s="212"/>
      <c r="Z617" s="212"/>
      <c r="AB617" s="617" t="s">
        <v>2848</v>
      </c>
      <c r="AC617" s="212"/>
      <c r="AD617" s="212"/>
      <c r="AE617" s="212"/>
    </row>
    <row r="618" spans="1:31" ht="15" customHeight="1" x14ac:dyDescent="0.3">
      <c r="A618" s="212">
        <v>518065</v>
      </c>
      <c r="B618" s="212" t="s">
        <v>2912</v>
      </c>
      <c r="C618" s="212" t="s">
        <v>76</v>
      </c>
      <c r="D618" s="212" t="s">
        <v>670</v>
      </c>
      <c r="E618" s="212"/>
      <c r="F618" s="212"/>
      <c r="G618" s="212"/>
      <c r="H618" s="212"/>
      <c r="I618" s="212" t="s">
        <v>1885</v>
      </c>
      <c r="J618" s="212"/>
      <c r="K618" s="212"/>
      <c r="L618" s="212"/>
      <c r="M618" s="212"/>
      <c r="N618" s="212"/>
      <c r="O618" s="212"/>
      <c r="P618" s="212"/>
      <c r="Q618" s="212"/>
      <c r="R618" s="212"/>
      <c r="S618" s="212"/>
      <c r="T618" s="212"/>
      <c r="U618" s="617">
        <v>2000</v>
      </c>
      <c r="V618" s="212"/>
      <c r="W618" s="212"/>
      <c r="X618" s="212"/>
      <c r="Y618" s="212"/>
      <c r="Z618" s="212"/>
      <c r="AB618" s="617" t="s">
        <v>2848</v>
      </c>
      <c r="AC618" s="212"/>
      <c r="AD618" s="212"/>
      <c r="AE618" s="212"/>
    </row>
    <row r="619" spans="1:31" ht="15" customHeight="1" x14ac:dyDescent="0.3">
      <c r="A619" s="212">
        <v>518178</v>
      </c>
      <c r="B619" s="212" t="s">
        <v>2913</v>
      </c>
      <c r="C619" s="212" t="s">
        <v>488</v>
      </c>
      <c r="D619" s="212" t="s">
        <v>1550</v>
      </c>
      <c r="E619" s="212"/>
      <c r="F619" s="212"/>
      <c r="G619" s="212"/>
      <c r="H619" s="212"/>
      <c r="I619" s="212" t="s">
        <v>1885</v>
      </c>
      <c r="J619" s="212"/>
      <c r="K619" s="212"/>
      <c r="L619" s="212"/>
      <c r="M619" s="212"/>
      <c r="N619" s="212"/>
      <c r="O619" s="212"/>
      <c r="P619" s="212"/>
      <c r="Q619" s="212"/>
      <c r="R619" s="212"/>
      <c r="S619" s="212"/>
      <c r="T619" s="212"/>
      <c r="U619" s="617">
        <v>2000</v>
      </c>
      <c r="V619" s="212"/>
      <c r="W619" s="212"/>
      <c r="X619" s="212"/>
      <c r="Y619" s="212"/>
      <c r="Z619" s="212"/>
      <c r="AB619" s="617" t="s">
        <v>2848</v>
      </c>
      <c r="AC619" s="212"/>
      <c r="AD619" s="212"/>
      <c r="AE619" s="212"/>
    </row>
    <row r="620" spans="1:31" ht="15" customHeight="1" x14ac:dyDescent="0.3">
      <c r="A620" s="212">
        <v>518180</v>
      </c>
      <c r="B620" s="212" t="s">
        <v>2914</v>
      </c>
      <c r="C620" s="212" t="s">
        <v>69</v>
      </c>
      <c r="D620" s="212" t="s">
        <v>441</v>
      </c>
      <c r="E620" s="212"/>
      <c r="F620" s="212"/>
      <c r="G620" s="212"/>
      <c r="H620" s="212"/>
      <c r="I620" s="212" t="s">
        <v>1885</v>
      </c>
      <c r="J620" s="212"/>
      <c r="K620" s="212"/>
      <c r="L620" s="212"/>
      <c r="M620" s="212"/>
      <c r="N620" s="212"/>
      <c r="O620" s="212"/>
      <c r="P620" s="212"/>
      <c r="Q620" s="212"/>
      <c r="R620" s="212"/>
      <c r="S620" s="212"/>
      <c r="T620" s="212"/>
      <c r="U620" s="617">
        <v>2000</v>
      </c>
      <c r="V620" s="212"/>
      <c r="W620" s="212"/>
      <c r="X620" s="212"/>
      <c r="Y620" s="212"/>
      <c r="Z620" s="212"/>
      <c r="AB620" s="617" t="s">
        <v>2848</v>
      </c>
      <c r="AC620" s="212"/>
      <c r="AD620" s="212"/>
      <c r="AE620" s="212"/>
    </row>
    <row r="621" spans="1:31" ht="15" customHeight="1" x14ac:dyDescent="0.3">
      <c r="A621" s="212">
        <v>518201</v>
      </c>
      <c r="B621" s="212" t="s">
        <v>2915</v>
      </c>
      <c r="C621" s="212" t="s">
        <v>70</v>
      </c>
      <c r="D621" s="212" t="s">
        <v>1726</v>
      </c>
      <c r="E621" s="212"/>
      <c r="F621" s="212"/>
      <c r="G621" s="212"/>
      <c r="H621" s="212"/>
      <c r="I621" s="212" t="s">
        <v>1885</v>
      </c>
      <c r="J621" s="212"/>
      <c r="K621" s="212"/>
      <c r="L621" s="212"/>
      <c r="M621" s="212"/>
      <c r="N621" s="212"/>
      <c r="O621" s="212"/>
      <c r="P621" s="212"/>
      <c r="Q621" s="212"/>
      <c r="R621" s="212"/>
      <c r="S621" s="212"/>
      <c r="T621" s="212"/>
      <c r="U621" s="617">
        <v>2000</v>
      </c>
      <c r="V621" s="212"/>
      <c r="W621" s="212"/>
      <c r="X621" s="212"/>
      <c r="Y621" s="212"/>
      <c r="Z621" s="212"/>
      <c r="AB621" s="617" t="s">
        <v>2848</v>
      </c>
      <c r="AC621" s="212"/>
      <c r="AD621" s="212"/>
      <c r="AE621" s="212"/>
    </row>
    <row r="622" spans="1:31" ht="15" customHeight="1" x14ac:dyDescent="0.3">
      <c r="A622" s="212">
        <v>518235</v>
      </c>
      <c r="B622" s="212" t="s">
        <v>2916</v>
      </c>
      <c r="C622" s="212" t="s">
        <v>70</v>
      </c>
      <c r="D622" s="212" t="s">
        <v>2190</v>
      </c>
      <c r="E622" s="212"/>
      <c r="F622" s="212"/>
      <c r="G622" s="212"/>
      <c r="H622" s="212"/>
      <c r="I622" s="212" t="s">
        <v>1885</v>
      </c>
      <c r="J622" s="212"/>
      <c r="K622" s="212"/>
      <c r="L622" s="212"/>
      <c r="M622" s="212"/>
      <c r="N622" s="212"/>
      <c r="O622" s="212"/>
      <c r="P622" s="212"/>
      <c r="Q622" s="212"/>
      <c r="R622" s="212"/>
      <c r="S622" s="212"/>
      <c r="T622" s="212"/>
      <c r="U622" s="617">
        <v>2000</v>
      </c>
      <c r="V622" s="212"/>
      <c r="W622" s="212"/>
      <c r="X622" s="212"/>
      <c r="Y622" s="212"/>
      <c r="Z622" s="212"/>
      <c r="AB622" s="617" t="s">
        <v>2848</v>
      </c>
      <c r="AC622" s="212"/>
      <c r="AD622" s="212"/>
      <c r="AE622" s="212"/>
    </row>
    <row r="623" spans="1:31" ht="15" customHeight="1" x14ac:dyDescent="0.3">
      <c r="A623" s="212">
        <v>518255</v>
      </c>
      <c r="B623" s="212" t="s">
        <v>2917</v>
      </c>
      <c r="C623" s="212" t="s">
        <v>333</v>
      </c>
      <c r="D623" s="212" t="s">
        <v>1576</v>
      </c>
      <c r="E623" s="212"/>
      <c r="F623" s="212"/>
      <c r="G623" s="212"/>
      <c r="H623" s="212"/>
      <c r="I623" s="212" t="s">
        <v>1885</v>
      </c>
      <c r="J623" s="212"/>
      <c r="K623" s="212"/>
      <c r="L623" s="212"/>
      <c r="M623" s="212"/>
      <c r="N623" s="212"/>
      <c r="O623" s="212"/>
      <c r="P623" s="212"/>
      <c r="Q623" s="212"/>
      <c r="R623" s="212"/>
      <c r="S623" s="212"/>
      <c r="T623" s="212"/>
      <c r="U623" s="617">
        <v>2000</v>
      </c>
      <c r="V623" s="212"/>
      <c r="W623" s="212"/>
      <c r="X623" s="212"/>
      <c r="Y623" s="212"/>
      <c r="Z623" s="212"/>
      <c r="AB623" s="617" t="s">
        <v>2848</v>
      </c>
      <c r="AC623" s="212"/>
      <c r="AD623" s="212"/>
      <c r="AE623" s="212"/>
    </row>
    <row r="624" spans="1:31" ht="15" customHeight="1" x14ac:dyDescent="0.3">
      <c r="A624" s="212">
        <v>518258</v>
      </c>
      <c r="B624" s="212" t="s">
        <v>2918</v>
      </c>
      <c r="C624" s="212" t="s">
        <v>324</v>
      </c>
      <c r="D624" s="212" t="s">
        <v>1610</v>
      </c>
      <c r="E624" s="212"/>
      <c r="F624" s="212"/>
      <c r="G624" s="212"/>
      <c r="H624" s="212"/>
      <c r="I624" s="212" t="s">
        <v>1885</v>
      </c>
      <c r="J624" s="212"/>
      <c r="K624" s="212"/>
      <c r="L624" s="212"/>
      <c r="M624" s="212"/>
      <c r="N624" s="212"/>
      <c r="O624" s="212"/>
      <c r="P624" s="212"/>
      <c r="Q624" s="212"/>
      <c r="R624" s="212"/>
      <c r="S624" s="212"/>
      <c r="T624" s="212"/>
      <c r="U624" s="617">
        <v>2000</v>
      </c>
      <c r="V624" s="212"/>
      <c r="W624" s="212"/>
      <c r="X624" s="212"/>
      <c r="Y624" s="212"/>
      <c r="Z624" s="212"/>
      <c r="AB624" s="617" t="s">
        <v>2848</v>
      </c>
      <c r="AC624" s="212"/>
      <c r="AD624" s="212"/>
      <c r="AE624" s="212"/>
    </row>
    <row r="625" spans="1:31" ht="15" customHeight="1" x14ac:dyDescent="0.3">
      <c r="A625" s="212">
        <v>518374</v>
      </c>
      <c r="B625" s="212" t="s">
        <v>2919</v>
      </c>
      <c r="C625" s="212" t="s">
        <v>392</v>
      </c>
      <c r="D625" s="212" t="s">
        <v>1707</v>
      </c>
      <c r="E625" s="212"/>
      <c r="F625" s="212"/>
      <c r="G625" s="212"/>
      <c r="H625" s="212"/>
      <c r="I625" s="212" t="s">
        <v>1885</v>
      </c>
      <c r="J625" s="212"/>
      <c r="K625" s="212"/>
      <c r="L625" s="212"/>
      <c r="M625" s="212"/>
      <c r="N625" s="212"/>
      <c r="O625" s="212"/>
      <c r="P625" s="212"/>
      <c r="Q625" s="212"/>
      <c r="R625" s="212"/>
      <c r="S625" s="212"/>
      <c r="T625" s="212"/>
      <c r="U625" s="617">
        <v>2000</v>
      </c>
      <c r="V625" s="212"/>
      <c r="W625" s="212"/>
      <c r="X625" s="212"/>
      <c r="Y625" s="212"/>
      <c r="Z625" s="212"/>
      <c r="AB625" s="617" t="s">
        <v>2848</v>
      </c>
      <c r="AC625" s="212"/>
      <c r="AD625" s="212"/>
      <c r="AE625" s="212"/>
    </row>
    <row r="626" spans="1:31" ht="15" customHeight="1" x14ac:dyDescent="0.3">
      <c r="A626" s="212">
        <v>518525</v>
      </c>
      <c r="B626" s="212" t="s">
        <v>2920</v>
      </c>
      <c r="C626" s="212" t="s">
        <v>1898</v>
      </c>
      <c r="E626" s="212"/>
      <c r="F626" s="212"/>
      <c r="G626" s="212"/>
      <c r="H626" s="212"/>
      <c r="I626" s="212" t="s">
        <v>1885</v>
      </c>
      <c r="J626" s="212"/>
      <c r="K626" s="212"/>
      <c r="L626" s="212"/>
      <c r="M626" s="212"/>
      <c r="N626" s="212"/>
      <c r="O626" s="212"/>
      <c r="P626" s="212"/>
      <c r="Q626" s="212"/>
      <c r="R626" s="212"/>
      <c r="S626" s="212"/>
      <c r="T626" s="212"/>
      <c r="U626" s="617">
        <v>2000</v>
      </c>
      <c r="V626" s="212"/>
      <c r="W626" s="212"/>
      <c r="X626" s="212"/>
      <c r="Y626" s="212"/>
      <c r="Z626" s="212"/>
      <c r="AB626" s="617" t="s">
        <v>2848</v>
      </c>
      <c r="AC626" s="212"/>
      <c r="AD626" s="212"/>
      <c r="AE626" s="212"/>
    </row>
    <row r="627" spans="1:31" ht="15" customHeight="1" x14ac:dyDescent="0.3">
      <c r="A627" s="212">
        <v>518529</v>
      </c>
      <c r="B627" s="212" t="s">
        <v>2921</v>
      </c>
      <c r="C627" s="212" t="s">
        <v>81</v>
      </c>
      <c r="D627" s="212" t="s">
        <v>438</v>
      </c>
      <c r="E627" s="212"/>
      <c r="F627" s="212"/>
      <c r="G627" s="212"/>
      <c r="H627" s="212"/>
      <c r="I627" s="212" t="s">
        <v>1885</v>
      </c>
      <c r="J627" s="212"/>
      <c r="K627" s="212"/>
      <c r="L627" s="212"/>
      <c r="M627" s="212"/>
      <c r="N627" s="212"/>
      <c r="O627" s="212"/>
      <c r="P627" s="212"/>
      <c r="Q627" s="212"/>
      <c r="R627" s="212"/>
      <c r="S627" s="212"/>
      <c r="T627" s="212"/>
      <c r="U627" s="617">
        <v>2000</v>
      </c>
      <c r="V627" s="212"/>
      <c r="W627" s="212"/>
      <c r="X627" s="212"/>
      <c r="Y627" s="212"/>
      <c r="Z627" s="212"/>
      <c r="AB627" s="617" t="s">
        <v>2848</v>
      </c>
      <c r="AC627" s="212"/>
      <c r="AD627" s="212"/>
      <c r="AE627" s="212"/>
    </row>
    <row r="628" spans="1:31" ht="15" customHeight="1" x14ac:dyDescent="0.3">
      <c r="A628" s="212">
        <v>518838</v>
      </c>
      <c r="B628" s="212" t="s">
        <v>2922</v>
      </c>
      <c r="C628" s="212" t="s">
        <v>2799</v>
      </c>
      <c r="E628" s="212"/>
      <c r="F628" s="212"/>
      <c r="G628" s="212"/>
      <c r="H628" s="212"/>
      <c r="I628" s="212" t="s">
        <v>1885</v>
      </c>
      <c r="J628" s="212"/>
      <c r="K628" s="212"/>
      <c r="L628" s="212"/>
      <c r="M628" s="212"/>
      <c r="N628" s="212"/>
      <c r="O628" s="212"/>
      <c r="P628" s="212"/>
      <c r="Q628" s="212"/>
      <c r="R628" s="212"/>
      <c r="S628" s="212"/>
      <c r="T628" s="212"/>
      <c r="U628" s="617">
        <v>2000</v>
      </c>
      <c r="V628" s="212"/>
      <c r="W628" s="212"/>
      <c r="X628" s="212"/>
      <c r="Y628" s="212"/>
      <c r="Z628" s="212"/>
      <c r="AB628" s="617" t="s">
        <v>2848</v>
      </c>
      <c r="AC628" s="212"/>
      <c r="AD628" s="212"/>
      <c r="AE628" s="212"/>
    </row>
    <row r="629" spans="1:31" ht="15" customHeight="1" x14ac:dyDescent="0.3">
      <c r="A629" s="212">
        <v>519046</v>
      </c>
      <c r="B629" s="212" t="s">
        <v>2923</v>
      </c>
      <c r="C629" s="212" t="s">
        <v>73</v>
      </c>
      <c r="D629" s="212" t="s">
        <v>2280</v>
      </c>
      <c r="E629" s="212"/>
      <c r="F629" s="212"/>
      <c r="G629" s="212"/>
      <c r="H629" s="212"/>
      <c r="I629" s="212" t="s">
        <v>1885</v>
      </c>
      <c r="J629" s="212"/>
      <c r="K629" s="212"/>
      <c r="L629" s="212"/>
      <c r="M629" s="212"/>
      <c r="N629" s="212"/>
      <c r="O629" s="212"/>
      <c r="P629" s="212"/>
      <c r="Q629" s="212"/>
      <c r="R629" s="212"/>
      <c r="S629" s="212"/>
      <c r="T629" s="212"/>
      <c r="U629" s="617">
        <v>2000</v>
      </c>
      <c r="V629" s="212"/>
      <c r="W629" s="212"/>
      <c r="X629" s="212"/>
      <c r="Y629" s="212"/>
      <c r="Z629" s="212"/>
      <c r="AB629" s="617" t="s">
        <v>2848</v>
      </c>
      <c r="AC629" s="212"/>
      <c r="AD629" s="212"/>
      <c r="AE629" s="212"/>
    </row>
    <row r="630" spans="1:31" ht="15" customHeight="1" x14ac:dyDescent="0.3">
      <c r="A630" s="212">
        <v>519066</v>
      </c>
      <c r="B630" s="212" t="s">
        <v>2924</v>
      </c>
      <c r="C630" s="212" t="s">
        <v>1368</v>
      </c>
      <c r="E630" s="212"/>
      <c r="F630" s="212"/>
      <c r="G630" s="212"/>
      <c r="H630" s="212"/>
      <c r="I630" s="212" t="s">
        <v>1885</v>
      </c>
      <c r="J630" s="212"/>
      <c r="K630" s="212"/>
      <c r="L630" s="212"/>
      <c r="M630" s="212"/>
      <c r="N630" s="212"/>
      <c r="O630" s="212"/>
      <c r="P630" s="212"/>
      <c r="Q630" s="212"/>
      <c r="R630" s="212"/>
      <c r="S630" s="212"/>
      <c r="T630" s="212"/>
      <c r="U630" s="617">
        <v>2000</v>
      </c>
      <c r="V630" s="212"/>
      <c r="W630" s="212"/>
      <c r="X630" s="212"/>
      <c r="Y630" s="212"/>
      <c r="Z630" s="212"/>
      <c r="AB630" s="617" t="s">
        <v>2848</v>
      </c>
      <c r="AC630" s="212"/>
      <c r="AD630" s="212"/>
      <c r="AE630" s="212"/>
    </row>
    <row r="631" spans="1:31" ht="15" customHeight="1" x14ac:dyDescent="0.3">
      <c r="A631" s="212">
        <v>519133</v>
      </c>
      <c r="B631" s="212" t="s">
        <v>2925</v>
      </c>
      <c r="C631" s="212" t="s">
        <v>88</v>
      </c>
      <c r="D631" s="212" t="s">
        <v>2926</v>
      </c>
      <c r="E631" s="212"/>
      <c r="F631" s="212"/>
      <c r="G631" s="212"/>
      <c r="H631" s="212"/>
      <c r="I631" s="212" t="s">
        <v>1885</v>
      </c>
      <c r="J631" s="212"/>
      <c r="K631" s="212"/>
      <c r="L631" s="212"/>
      <c r="M631" s="212"/>
      <c r="N631" s="212"/>
      <c r="O631" s="212"/>
      <c r="P631" s="212"/>
      <c r="Q631" s="212"/>
      <c r="R631" s="212"/>
      <c r="S631" s="212"/>
      <c r="T631" s="212"/>
      <c r="U631" s="617">
        <v>2000</v>
      </c>
      <c r="V631" s="212"/>
      <c r="W631" s="212"/>
      <c r="X631" s="212"/>
      <c r="Y631" s="212"/>
      <c r="Z631" s="212"/>
      <c r="AB631" s="617" t="s">
        <v>2848</v>
      </c>
      <c r="AC631" s="212"/>
      <c r="AD631" s="212"/>
      <c r="AE631" s="212"/>
    </row>
    <row r="632" spans="1:31" ht="15" customHeight="1" x14ac:dyDescent="0.3">
      <c r="A632" s="212">
        <v>519149</v>
      </c>
      <c r="B632" s="212" t="s">
        <v>2927</v>
      </c>
      <c r="C632" s="212" t="s">
        <v>2791</v>
      </c>
      <c r="D632" s="212" t="s">
        <v>2928</v>
      </c>
      <c r="E632" s="212"/>
      <c r="F632" s="212"/>
      <c r="G632" s="212"/>
      <c r="H632" s="212"/>
      <c r="I632" s="212" t="s">
        <v>1885</v>
      </c>
      <c r="J632" s="212"/>
      <c r="K632" s="212"/>
      <c r="L632" s="212"/>
      <c r="M632" s="212"/>
      <c r="N632" s="212"/>
      <c r="O632" s="212"/>
      <c r="P632" s="212"/>
      <c r="Q632" s="212"/>
      <c r="R632" s="212"/>
      <c r="S632" s="212"/>
      <c r="T632" s="212"/>
      <c r="U632" s="617">
        <v>2000</v>
      </c>
      <c r="V632" s="212"/>
      <c r="W632" s="212"/>
      <c r="X632" s="212"/>
      <c r="Y632" s="212"/>
      <c r="Z632" s="212"/>
      <c r="AB632" s="617" t="s">
        <v>2848</v>
      </c>
      <c r="AC632" s="212"/>
      <c r="AD632" s="212"/>
      <c r="AE632" s="212"/>
    </row>
    <row r="633" spans="1:31" ht="15" customHeight="1" x14ac:dyDescent="0.3">
      <c r="A633" s="212">
        <v>519197</v>
      </c>
      <c r="B633" s="212" t="s">
        <v>2929</v>
      </c>
      <c r="C633" s="212" t="s">
        <v>1914</v>
      </c>
      <c r="D633" s="212" t="s">
        <v>1493</v>
      </c>
      <c r="E633" s="212"/>
      <c r="F633" s="212"/>
      <c r="G633" s="212"/>
      <c r="H633" s="212"/>
      <c r="I633" s="212" t="s">
        <v>1885</v>
      </c>
      <c r="J633" s="212"/>
      <c r="K633" s="212"/>
      <c r="L633" s="212"/>
      <c r="M633" s="212"/>
      <c r="N633" s="212"/>
      <c r="O633" s="212"/>
      <c r="P633" s="212"/>
      <c r="Q633" s="212"/>
      <c r="R633" s="212"/>
      <c r="S633" s="212"/>
      <c r="T633" s="212"/>
      <c r="U633" s="617">
        <v>2000</v>
      </c>
      <c r="V633" s="212"/>
      <c r="W633" s="212"/>
      <c r="X633" s="212"/>
      <c r="Y633" s="212"/>
      <c r="Z633" s="212"/>
      <c r="AB633" s="617" t="s">
        <v>2848</v>
      </c>
      <c r="AC633" s="212"/>
      <c r="AD633" s="212"/>
      <c r="AE633" s="212"/>
    </row>
    <row r="634" spans="1:31" ht="15" customHeight="1" x14ac:dyDescent="0.3">
      <c r="A634" s="212">
        <v>519232</v>
      </c>
      <c r="B634" s="212" t="s">
        <v>2930</v>
      </c>
      <c r="C634" s="212" t="s">
        <v>2789</v>
      </c>
      <c r="D634" s="212" t="s">
        <v>1715</v>
      </c>
      <c r="E634" s="212"/>
      <c r="F634" s="212"/>
      <c r="G634" s="212"/>
      <c r="H634" s="212"/>
      <c r="I634" s="212" t="s">
        <v>1885</v>
      </c>
      <c r="J634" s="212"/>
      <c r="K634" s="212"/>
      <c r="L634" s="212"/>
      <c r="M634" s="212"/>
      <c r="N634" s="212"/>
      <c r="O634" s="212"/>
      <c r="P634" s="212"/>
      <c r="Q634" s="212"/>
      <c r="R634" s="212"/>
      <c r="S634" s="212"/>
      <c r="T634" s="212"/>
      <c r="U634" s="617">
        <v>2000</v>
      </c>
      <c r="V634" s="212"/>
      <c r="W634" s="212"/>
      <c r="X634" s="212"/>
      <c r="Y634" s="212"/>
      <c r="Z634" s="212"/>
      <c r="AB634" s="617" t="s">
        <v>2848</v>
      </c>
      <c r="AC634" s="212"/>
      <c r="AD634" s="212"/>
      <c r="AE634" s="212"/>
    </row>
    <row r="635" spans="1:31" ht="15" customHeight="1" x14ac:dyDescent="0.3">
      <c r="A635" s="212">
        <v>519522</v>
      </c>
      <c r="B635" s="212" t="s">
        <v>2931</v>
      </c>
      <c r="C635" s="212" t="s">
        <v>108</v>
      </c>
      <c r="D635" s="212" t="s">
        <v>1630</v>
      </c>
      <c r="E635" s="212"/>
      <c r="F635" s="212"/>
      <c r="G635" s="212"/>
      <c r="H635" s="212"/>
      <c r="I635" s="212" t="s">
        <v>1885</v>
      </c>
      <c r="J635" s="212"/>
      <c r="K635" s="212"/>
      <c r="L635" s="212"/>
      <c r="M635" s="212"/>
      <c r="N635" s="212"/>
      <c r="O635" s="212"/>
      <c r="P635" s="212"/>
      <c r="Q635" s="212"/>
      <c r="R635" s="212"/>
      <c r="S635" s="212"/>
      <c r="T635" s="212"/>
      <c r="U635" s="617">
        <v>2000</v>
      </c>
      <c r="V635" s="212"/>
      <c r="W635" s="212"/>
      <c r="X635" s="212"/>
      <c r="Y635" s="212"/>
      <c r="Z635" s="212"/>
      <c r="AB635" s="617" t="s">
        <v>2848</v>
      </c>
      <c r="AC635" s="212"/>
      <c r="AD635" s="212"/>
      <c r="AE635" s="212"/>
    </row>
    <row r="636" spans="1:31" ht="15" customHeight="1" x14ac:dyDescent="0.3">
      <c r="A636" s="212">
        <v>519558</v>
      </c>
      <c r="B636" s="212" t="s">
        <v>2932</v>
      </c>
      <c r="C636" s="212" t="s">
        <v>73</v>
      </c>
      <c r="D636" s="212" t="s">
        <v>2331</v>
      </c>
      <c r="E636" s="212"/>
      <c r="F636" s="212"/>
      <c r="G636" s="212"/>
      <c r="H636" s="212"/>
      <c r="I636" s="212" t="s">
        <v>1885</v>
      </c>
      <c r="J636" s="212"/>
      <c r="K636" s="212"/>
      <c r="L636" s="212"/>
      <c r="M636" s="212"/>
      <c r="N636" s="212"/>
      <c r="O636" s="212"/>
      <c r="P636" s="212"/>
      <c r="Q636" s="212"/>
      <c r="R636" s="212"/>
      <c r="S636" s="212"/>
      <c r="T636" s="212"/>
      <c r="U636" s="617">
        <v>2000</v>
      </c>
      <c r="V636" s="212"/>
      <c r="W636" s="212"/>
      <c r="X636" s="212"/>
      <c r="Y636" s="212"/>
      <c r="Z636" s="212"/>
      <c r="AB636" s="617" t="s">
        <v>2848</v>
      </c>
      <c r="AC636" s="212"/>
      <c r="AD636" s="212"/>
      <c r="AE636" s="212"/>
    </row>
    <row r="637" spans="1:31" ht="15" customHeight="1" x14ac:dyDescent="0.3">
      <c r="A637" s="212">
        <v>519614</v>
      </c>
      <c r="B637" s="212" t="s">
        <v>2933</v>
      </c>
      <c r="C637" s="212" t="s">
        <v>70</v>
      </c>
      <c r="D637" s="212" t="s">
        <v>1582</v>
      </c>
      <c r="E637" s="212"/>
      <c r="F637" s="212"/>
      <c r="G637" s="212"/>
      <c r="H637" s="212"/>
      <c r="I637" s="212" t="s">
        <v>1885</v>
      </c>
      <c r="J637" s="212"/>
      <c r="K637" s="212"/>
      <c r="L637" s="212"/>
      <c r="M637" s="212"/>
      <c r="N637" s="212"/>
      <c r="O637" s="212"/>
      <c r="P637" s="212"/>
      <c r="Q637" s="212"/>
      <c r="R637" s="212"/>
      <c r="S637" s="212"/>
      <c r="T637" s="212"/>
      <c r="U637" s="617">
        <v>2000</v>
      </c>
      <c r="V637" s="212"/>
      <c r="W637" s="212"/>
      <c r="X637" s="212"/>
      <c r="Y637" s="212"/>
      <c r="Z637" s="212"/>
      <c r="AB637" s="617" t="s">
        <v>2848</v>
      </c>
      <c r="AC637" s="212"/>
      <c r="AD637" s="212"/>
      <c r="AE637" s="212"/>
    </row>
    <row r="638" spans="1:31" ht="15" customHeight="1" x14ac:dyDescent="0.3">
      <c r="A638" s="212">
        <v>519624</v>
      </c>
      <c r="B638" s="212" t="s">
        <v>2934</v>
      </c>
      <c r="C638" s="212" t="s">
        <v>1897</v>
      </c>
      <c r="D638" s="212" t="s">
        <v>1642</v>
      </c>
      <c r="E638" s="212"/>
      <c r="F638" s="212"/>
      <c r="G638" s="212"/>
      <c r="H638" s="212"/>
      <c r="I638" s="212" t="s">
        <v>1885</v>
      </c>
      <c r="J638" s="212"/>
      <c r="K638" s="212"/>
      <c r="L638" s="212"/>
      <c r="M638" s="212"/>
      <c r="N638" s="212"/>
      <c r="O638" s="212"/>
      <c r="P638" s="212"/>
      <c r="Q638" s="212"/>
      <c r="R638" s="212"/>
      <c r="S638" s="212"/>
      <c r="T638" s="212"/>
      <c r="U638" s="617">
        <v>2000</v>
      </c>
      <c r="V638" s="212"/>
      <c r="W638" s="212"/>
      <c r="X638" s="212"/>
      <c r="Y638" s="212"/>
      <c r="Z638" s="212"/>
      <c r="AB638" s="617" t="s">
        <v>2848</v>
      </c>
      <c r="AC638" s="212"/>
      <c r="AD638" s="212"/>
      <c r="AE638" s="212"/>
    </row>
    <row r="639" spans="1:31" ht="15" customHeight="1" x14ac:dyDescent="0.3">
      <c r="A639" s="212">
        <v>519637</v>
      </c>
      <c r="B639" s="212" t="s">
        <v>2935</v>
      </c>
      <c r="C639" s="212" t="s">
        <v>2936</v>
      </c>
      <c r="D639" s="212" t="s">
        <v>1544</v>
      </c>
      <c r="E639" s="212"/>
      <c r="F639" s="212"/>
      <c r="G639" s="212"/>
      <c r="H639" s="212"/>
      <c r="I639" s="212" t="s">
        <v>1885</v>
      </c>
      <c r="J639" s="212"/>
      <c r="K639" s="212"/>
      <c r="L639" s="212"/>
      <c r="M639" s="212"/>
      <c r="N639" s="212"/>
      <c r="O639" s="212"/>
      <c r="P639" s="212"/>
      <c r="Q639" s="212"/>
      <c r="R639" s="212"/>
      <c r="S639" s="212"/>
      <c r="T639" s="212"/>
      <c r="U639" s="617">
        <v>2000</v>
      </c>
      <c r="V639" s="212"/>
      <c r="W639" s="212"/>
      <c r="X639" s="212"/>
      <c r="Y639" s="212"/>
      <c r="Z639" s="212"/>
      <c r="AB639" s="617" t="s">
        <v>2848</v>
      </c>
      <c r="AC639" s="212"/>
      <c r="AD639" s="212"/>
      <c r="AE639" s="212"/>
    </row>
    <row r="640" spans="1:31" ht="15" customHeight="1" x14ac:dyDescent="0.3">
      <c r="A640" s="212">
        <v>519649</v>
      </c>
      <c r="B640" s="212" t="s">
        <v>2937</v>
      </c>
      <c r="C640" s="212" t="s">
        <v>245</v>
      </c>
      <c r="D640" s="212" t="s">
        <v>440</v>
      </c>
      <c r="E640" s="212"/>
      <c r="F640" s="212"/>
      <c r="G640" s="212"/>
      <c r="H640" s="212"/>
      <c r="I640" s="212" t="s">
        <v>1885</v>
      </c>
      <c r="J640" s="212"/>
      <c r="K640" s="212"/>
      <c r="L640" s="212"/>
      <c r="M640" s="212"/>
      <c r="N640" s="212"/>
      <c r="O640" s="212"/>
      <c r="P640" s="212"/>
      <c r="Q640" s="212"/>
      <c r="R640" s="212"/>
      <c r="S640" s="212"/>
      <c r="T640" s="212"/>
      <c r="U640" s="617">
        <v>2000</v>
      </c>
      <c r="V640" s="212"/>
      <c r="W640" s="212"/>
      <c r="X640" s="212"/>
      <c r="Y640" s="212"/>
      <c r="Z640" s="212"/>
      <c r="AB640" s="617" t="s">
        <v>2848</v>
      </c>
      <c r="AC640" s="212"/>
      <c r="AD640" s="212"/>
      <c r="AE640" s="212"/>
    </row>
    <row r="641" spans="1:31" ht="15" customHeight="1" x14ac:dyDescent="0.3">
      <c r="A641" s="212">
        <v>519767</v>
      </c>
      <c r="B641" s="212" t="s">
        <v>2938</v>
      </c>
      <c r="C641" s="212" t="s">
        <v>1915</v>
      </c>
      <c r="E641" s="212"/>
      <c r="F641" s="212"/>
      <c r="G641" s="212"/>
      <c r="H641" s="212"/>
      <c r="I641" s="212" t="s">
        <v>1885</v>
      </c>
      <c r="J641" s="212"/>
      <c r="K641" s="212"/>
      <c r="L641" s="212"/>
      <c r="M641" s="212"/>
      <c r="N641" s="212"/>
      <c r="O641" s="212"/>
      <c r="P641" s="212"/>
      <c r="Q641" s="212"/>
      <c r="R641" s="212"/>
      <c r="S641" s="212"/>
      <c r="T641" s="212"/>
      <c r="U641" s="617">
        <v>2000</v>
      </c>
      <c r="V641" s="212"/>
      <c r="W641" s="212"/>
      <c r="X641" s="212"/>
      <c r="Y641" s="212"/>
      <c r="Z641" s="212"/>
      <c r="AB641" s="617" t="s">
        <v>2848</v>
      </c>
      <c r="AC641" s="212"/>
      <c r="AD641" s="212"/>
      <c r="AE641" s="212"/>
    </row>
    <row r="642" spans="1:31" ht="15" customHeight="1" x14ac:dyDescent="0.3">
      <c r="A642" s="212">
        <v>519769</v>
      </c>
      <c r="B642" s="212" t="s">
        <v>2939</v>
      </c>
      <c r="C642" s="212" t="s">
        <v>70</v>
      </c>
      <c r="D642" s="212" t="s">
        <v>2782</v>
      </c>
      <c r="E642" s="212"/>
      <c r="F642" s="212"/>
      <c r="G642" s="212"/>
      <c r="H642" s="212"/>
      <c r="I642" s="212" t="s">
        <v>1885</v>
      </c>
      <c r="J642" s="212"/>
      <c r="K642" s="212"/>
      <c r="L642" s="212"/>
      <c r="M642" s="212"/>
      <c r="N642" s="212"/>
      <c r="O642" s="212"/>
      <c r="P642" s="212"/>
      <c r="Q642" s="212"/>
      <c r="R642" s="212"/>
      <c r="S642" s="212"/>
      <c r="T642" s="212"/>
      <c r="U642" s="617">
        <v>2000</v>
      </c>
      <c r="V642" s="212"/>
      <c r="W642" s="212"/>
      <c r="X642" s="212"/>
      <c r="Y642" s="212"/>
      <c r="Z642" s="212"/>
      <c r="AB642" s="617" t="s">
        <v>2848</v>
      </c>
      <c r="AC642" s="212"/>
      <c r="AD642" s="212"/>
      <c r="AE642" s="212"/>
    </row>
    <row r="643" spans="1:31" ht="15" customHeight="1" x14ac:dyDescent="0.3">
      <c r="A643" s="212">
        <v>519882</v>
      </c>
      <c r="B643" s="212" t="s">
        <v>2940</v>
      </c>
      <c r="C643" s="212" t="s">
        <v>2762</v>
      </c>
      <c r="D643" s="212" t="s">
        <v>438</v>
      </c>
      <c r="E643" s="212"/>
      <c r="F643" s="212"/>
      <c r="G643" s="212"/>
      <c r="H643" s="212"/>
      <c r="I643" s="212" t="s">
        <v>1885</v>
      </c>
      <c r="J643" s="212"/>
      <c r="K643" s="212"/>
      <c r="L643" s="212"/>
      <c r="M643" s="212"/>
      <c r="N643" s="212"/>
      <c r="O643" s="212"/>
      <c r="P643" s="212"/>
      <c r="Q643" s="212"/>
      <c r="R643" s="212"/>
      <c r="S643" s="212"/>
      <c r="T643" s="212"/>
      <c r="U643" s="617">
        <v>2000</v>
      </c>
      <c r="V643" s="212"/>
      <c r="W643" s="212"/>
      <c r="X643" s="212"/>
      <c r="Y643" s="212"/>
      <c r="Z643" s="212"/>
      <c r="AB643" s="617" t="s">
        <v>2848</v>
      </c>
      <c r="AC643" s="212"/>
      <c r="AD643" s="212"/>
      <c r="AE643" s="212"/>
    </row>
    <row r="644" spans="1:31" ht="15" customHeight="1" x14ac:dyDescent="0.3">
      <c r="A644" s="212">
        <v>519893</v>
      </c>
      <c r="B644" s="212" t="s">
        <v>2941</v>
      </c>
      <c r="C644" s="212" t="s">
        <v>2243</v>
      </c>
      <c r="D644" s="212" t="s">
        <v>1834</v>
      </c>
      <c r="E644" s="212"/>
      <c r="F644" s="212"/>
      <c r="G644" s="212"/>
      <c r="H644" s="212"/>
      <c r="I644" s="212" t="s">
        <v>1885</v>
      </c>
      <c r="J644" s="212"/>
      <c r="K644" s="212"/>
      <c r="L644" s="212"/>
      <c r="M644" s="212"/>
      <c r="N644" s="212"/>
      <c r="O644" s="212"/>
      <c r="P644" s="212"/>
      <c r="Q644" s="212"/>
      <c r="R644" s="212"/>
      <c r="S644" s="212"/>
      <c r="T644" s="212"/>
      <c r="U644" s="617">
        <v>2000</v>
      </c>
      <c r="V644" s="212"/>
      <c r="W644" s="212"/>
      <c r="X644" s="212"/>
      <c r="Y644" s="212"/>
      <c r="Z644" s="212"/>
      <c r="AB644" s="617" t="s">
        <v>2848</v>
      </c>
      <c r="AC644" s="212"/>
      <c r="AD644" s="212"/>
      <c r="AE644" s="212"/>
    </row>
    <row r="645" spans="1:31" ht="15" customHeight="1" x14ac:dyDescent="0.3">
      <c r="A645" s="212">
        <v>519894</v>
      </c>
      <c r="B645" s="212" t="s">
        <v>2942</v>
      </c>
      <c r="C645" s="212" t="s">
        <v>1912</v>
      </c>
      <c r="D645" s="212" t="s">
        <v>1617</v>
      </c>
      <c r="E645" s="212"/>
      <c r="F645" s="212"/>
      <c r="G645" s="212"/>
      <c r="H645" s="212"/>
      <c r="I645" s="212" t="s">
        <v>1885</v>
      </c>
      <c r="J645" s="212"/>
      <c r="K645" s="212"/>
      <c r="L645" s="212"/>
      <c r="M645" s="212"/>
      <c r="N645" s="212"/>
      <c r="O645" s="212"/>
      <c r="P645" s="212"/>
      <c r="Q645" s="212"/>
      <c r="R645" s="212"/>
      <c r="S645" s="212"/>
      <c r="T645" s="212"/>
      <c r="U645" s="617">
        <v>2000</v>
      </c>
      <c r="V645" s="212"/>
      <c r="W645" s="212"/>
      <c r="X645" s="212"/>
      <c r="Y645" s="212"/>
      <c r="Z645" s="212"/>
      <c r="AB645" s="617" t="s">
        <v>2848</v>
      </c>
      <c r="AC645" s="212"/>
      <c r="AD645" s="212"/>
      <c r="AE645" s="212"/>
    </row>
    <row r="646" spans="1:31" ht="15" customHeight="1" x14ac:dyDescent="0.3">
      <c r="A646" s="212">
        <v>519973</v>
      </c>
      <c r="B646" s="212" t="s">
        <v>2943</v>
      </c>
      <c r="C646" s="212" t="s">
        <v>2944</v>
      </c>
      <c r="D646" s="212" t="s">
        <v>1544</v>
      </c>
      <c r="E646" s="212"/>
      <c r="F646" s="212"/>
      <c r="G646" s="212"/>
      <c r="H646" s="212"/>
      <c r="I646" s="212" t="s">
        <v>1885</v>
      </c>
      <c r="J646" s="212"/>
      <c r="K646" s="212"/>
      <c r="L646" s="212"/>
      <c r="M646" s="212"/>
      <c r="N646" s="212"/>
      <c r="O646" s="212"/>
      <c r="P646" s="212"/>
      <c r="Q646" s="212"/>
      <c r="R646" s="212"/>
      <c r="S646" s="212"/>
      <c r="T646" s="212"/>
      <c r="U646" s="617">
        <v>2000</v>
      </c>
      <c r="V646" s="212"/>
      <c r="W646" s="212"/>
      <c r="X646" s="212"/>
      <c r="Y646" s="212"/>
      <c r="Z646" s="212"/>
      <c r="AB646" s="617" t="s">
        <v>2848</v>
      </c>
      <c r="AC646" s="212"/>
      <c r="AD646" s="212"/>
      <c r="AE646" s="212"/>
    </row>
    <row r="647" spans="1:31" ht="15" customHeight="1" x14ac:dyDescent="0.3">
      <c r="A647" s="212">
        <v>520014</v>
      </c>
      <c r="B647" s="212" t="s">
        <v>2945</v>
      </c>
      <c r="C647" s="212" t="s">
        <v>390</v>
      </c>
      <c r="E647" s="212"/>
      <c r="F647" s="212"/>
      <c r="G647" s="212"/>
      <c r="H647" s="212"/>
      <c r="I647" s="212" t="s">
        <v>1885</v>
      </c>
      <c r="J647" s="212"/>
      <c r="K647" s="212"/>
      <c r="L647" s="212"/>
      <c r="M647" s="212"/>
      <c r="N647" s="212"/>
      <c r="O647" s="212"/>
      <c r="P647" s="212"/>
      <c r="Q647" s="212"/>
      <c r="R647" s="212"/>
      <c r="S647" s="212"/>
      <c r="T647" s="212"/>
      <c r="U647" s="617">
        <v>2000</v>
      </c>
      <c r="V647" s="212"/>
      <c r="W647" s="212"/>
      <c r="X647" s="212"/>
      <c r="Y647" s="212"/>
      <c r="Z647" s="212"/>
      <c r="AB647" s="617" t="s">
        <v>2848</v>
      </c>
      <c r="AC647" s="212"/>
      <c r="AD647" s="212"/>
      <c r="AE647" s="212"/>
    </row>
    <row r="648" spans="1:31" ht="15" customHeight="1" x14ac:dyDescent="0.3">
      <c r="A648" s="212">
        <v>520091</v>
      </c>
      <c r="B648" s="212" t="s">
        <v>2946</v>
      </c>
      <c r="C648" s="212" t="s">
        <v>1898</v>
      </c>
      <c r="D648" s="212" t="s">
        <v>2815</v>
      </c>
      <c r="E648" s="212"/>
      <c r="F648" s="212"/>
      <c r="G648" s="212"/>
      <c r="H648" s="212"/>
      <c r="I648" s="212" t="s">
        <v>1885</v>
      </c>
      <c r="J648" s="212"/>
      <c r="K648" s="212"/>
      <c r="L648" s="212"/>
      <c r="M648" s="212"/>
      <c r="N648" s="212"/>
      <c r="O648" s="212"/>
      <c r="P648" s="212"/>
      <c r="Q648" s="212"/>
      <c r="R648" s="212"/>
      <c r="S648" s="212"/>
      <c r="T648" s="212"/>
      <c r="U648" s="617">
        <v>2000</v>
      </c>
      <c r="V648" s="212"/>
      <c r="W648" s="212"/>
      <c r="X648" s="212"/>
      <c r="Y648" s="212"/>
      <c r="Z648" s="212"/>
      <c r="AB648" s="617" t="s">
        <v>2848</v>
      </c>
      <c r="AC648" s="212"/>
      <c r="AD648" s="212"/>
      <c r="AE648" s="212"/>
    </row>
    <row r="649" spans="1:31" ht="15" customHeight="1" x14ac:dyDescent="0.3">
      <c r="A649" s="212">
        <v>520107</v>
      </c>
      <c r="B649" s="212" t="s">
        <v>2947</v>
      </c>
      <c r="C649" s="212" t="s">
        <v>1916</v>
      </c>
      <c r="D649" s="212" t="s">
        <v>1497</v>
      </c>
      <c r="E649" s="212"/>
      <c r="F649" s="212"/>
      <c r="G649" s="212"/>
      <c r="H649" s="212"/>
      <c r="I649" s="212" t="s">
        <v>1885</v>
      </c>
      <c r="J649" s="212"/>
      <c r="K649" s="212"/>
      <c r="L649" s="212"/>
      <c r="M649" s="212"/>
      <c r="N649" s="212"/>
      <c r="O649" s="212"/>
      <c r="P649" s="212"/>
      <c r="Q649" s="212"/>
      <c r="R649" s="212"/>
      <c r="S649" s="212"/>
      <c r="T649" s="212"/>
      <c r="U649" s="617">
        <v>2000</v>
      </c>
      <c r="V649" s="212"/>
      <c r="W649" s="212"/>
      <c r="X649" s="212"/>
      <c r="Y649" s="212"/>
      <c r="Z649" s="212"/>
      <c r="AB649" s="617" t="s">
        <v>2848</v>
      </c>
      <c r="AC649" s="212"/>
      <c r="AD649" s="212"/>
      <c r="AE649" s="212"/>
    </row>
    <row r="650" spans="1:31" ht="15" customHeight="1" x14ac:dyDescent="0.3">
      <c r="A650" s="212">
        <v>520108</v>
      </c>
      <c r="B650" s="212" t="s">
        <v>2948</v>
      </c>
      <c r="C650" s="212" t="s">
        <v>2809</v>
      </c>
      <c r="D650" s="212" t="s">
        <v>2949</v>
      </c>
      <c r="E650" s="212"/>
      <c r="F650" s="212"/>
      <c r="G650" s="212"/>
      <c r="H650" s="212"/>
      <c r="I650" s="212" t="s">
        <v>1885</v>
      </c>
      <c r="J650" s="212"/>
      <c r="K650" s="212"/>
      <c r="L650" s="212"/>
      <c r="M650" s="212"/>
      <c r="N650" s="212"/>
      <c r="O650" s="212"/>
      <c r="P650" s="212"/>
      <c r="Q650" s="212"/>
      <c r="R650" s="212"/>
      <c r="S650" s="212"/>
      <c r="T650" s="212"/>
      <c r="U650" s="617">
        <v>2000</v>
      </c>
      <c r="V650" s="212"/>
      <c r="W650" s="212"/>
      <c r="X650" s="212"/>
      <c r="Y650" s="212"/>
      <c r="Z650" s="212"/>
      <c r="AB650" s="617" t="s">
        <v>2848</v>
      </c>
      <c r="AC650" s="212"/>
      <c r="AD650" s="212"/>
      <c r="AE650" s="212"/>
    </row>
    <row r="651" spans="1:31" ht="15" customHeight="1" x14ac:dyDescent="0.3">
      <c r="A651" s="212">
        <v>520185</v>
      </c>
      <c r="B651" s="212" t="s">
        <v>2950</v>
      </c>
      <c r="C651" s="212" t="s">
        <v>2831</v>
      </c>
      <c r="E651" s="212"/>
      <c r="F651" s="212"/>
      <c r="G651" s="212"/>
      <c r="H651" s="212"/>
      <c r="I651" s="212" t="s">
        <v>1885</v>
      </c>
      <c r="J651" s="212"/>
      <c r="K651" s="212"/>
      <c r="L651" s="212"/>
      <c r="M651" s="212"/>
      <c r="N651" s="212"/>
      <c r="O651" s="212"/>
      <c r="P651" s="212"/>
      <c r="Q651" s="212"/>
      <c r="R651" s="212"/>
      <c r="S651" s="212"/>
      <c r="T651" s="212"/>
      <c r="U651" s="617">
        <v>2000</v>
      </c>
      <c r="V651" s="212"/>
      <c r="W651" s="212"/>
      <c r="X651" s="212"/>
      <c r="Y651" s="212"/>
      <c r="Z651" s="212"/>
      <c r="AB651" s="617" t="s">
        <v>2848</v>
      </c>
      <c r="AC651" s="212"/>
      <c r="AD651" s="212"/>
      <c r="AE651" s="212"/>
    </row>
    <row r="652" spans="1:31" ht="15" customHeight="1" x14ac:dyDescent="0.3">
      <c r="A652" s="212">
        <v>520203</v>
      </c>
      <c r="B652" s="212" t="s">
        <v>2951</v>
      </c>
      <c r="C652" s="212" t="s">
        <v>1917</v>
      </c>
      <c r="D652" s="212" t="s">
        <v>2952</v>
      </c>
      <c r="E652" s="212"/>
      <c r="F652" s="212"/>
      <c r="G652" s="212"/>
      <c r="H652" s="212"/>
      <c r="I652" s="212" t="s">
        <v>1885</v>
      </c>
      <c r="J652" s="212"/>
      <c r="K652" s="212"/>
      <c r="L652" s="212"/>
      <c r="M652" s="212"/>
      <c r="N652" s="212"/>
      <c r="O652" s="212"/>
      <c r="P652" s="212"/>
      <c r="Q652" s="212"/>
      <c r="R652" s="212"/>
      <c r="S652" s="212"/>
      <c r="T652" s="212"/>
      <c r="U652" s="617">
        <v>2000</v>
      </c>
      <c r="V652" s="212"/>
      <c r="W652" s="212"/>
      <c r="X652" s="212"/>
      <c r="Y652" s="212"/>
      <c r="Z652" s="212"/>
      <c r="AB652" s="617" t="s">
        <v>2848</v>
      </c>
      <c r="AC652" s="212"/>
      <c r="AD652" s="212"/>
      <c r="AE652" s="212"/>
    </row>
    <row r="653" spans="1:31" ht="15" customHeight="1" x14ac:dyDescent="0.3">
      <c r="A653" s="212">
        <v>520228</v>
      </c>
      <c r="B653" s="212" t="s">
        <v>2953</v>
      </c>
      <c r="C653" s="212" t="s">
        <v>2954</v>
      </c>
      <c r="D653" s="212" t="s">
        <v>1835</v>
      </c>
      <c r="E653" s="212"/>
      <c r="F653" s="212"/>
      <c r="G653" s="212"/>
      <c r="H653" s="212"/>
      <c r="I653" s="212" t="s">
        <v>1885</v>
      </c>
      <c r="J653" s="212"/>
      <c r="K653" s="212"/>
      <c r="L653" s="212"/>
      <c r="M653" s="212"/>
      <c r="N653" s="212"/>
      <c r="O653" s="212"/>
      <c r="P653" s="212"/>
      <c r="Q653" s="212"/>
      <c r="R653" s="212"/>
      <c r="S653" s="212"/>
      <c r="T653" s="212"/>
      <c r="U653" s="617">
        <v>2000</v>
      </c>
      <c r="V653" s="212"/>
      <c r="W653" s="212"/>
      <c r="X653" s="212"/>
      <c r="Y653" s="212"/>
      <c r="Z653" s="212"/>
      <c r="AB653" s="617" t="s">
        <v>2848</v>
      </c>
      <c r="AC653" s="212"/>
      <c r="AD653" s="212"/>
      <c r="AE653" s="212"/>
    </row>
    <row r="654" spans="1:31" ht="15" customHeight="1" x14ac:dyDescent="0.3">
      <c r="A654" s="212">
        <v>520238</v>
      </c>
      <c r="B654" s="212" t="s">
        <v>2955</v>
      </c>
      <c r="C654" s="212" t="s">
        <v>1918</v>
      </c>
      <c r="E654" s="212"/>
      <c r="F654" s="212"/>
      <c r="G654" s="212"/>
      <c r="H654" s="212"/>
      <c r="I654" s="212" t="s">
        <v>1885</v>
      </c>
      <c r="J654" s="212"/>
      <c r="K654" s="212"/>
      <c r="L654" s="212"/>
      <c r="M654" s="212"/>
      <c r="N654" s="212"/>
      <c r="O654" s="212"/>
      <c r="P654" s="212"/>
      <c r="Q654" s="212"/>
      <c r="R654" s="212"/>
      <c r="S654" s="212"/>
      <c r="T654" s="212"/>
      <c r="U654" s="617">
        <v>2000</v>
      </c>
      <c r="V654" s="212"/>
      <c r="W654" s="212"/>
      <c r="X654" s="212"/>
      <c r="Y654" s="212"/>
      <c r="Z654" s="212"/>
      <c r="AB654" s="617" t="s">
        <v>2848</v>
      </c>
      <c r="AC654" s="212"/>
      <c r="AD654" s="212"/>
      <c r="AE654" s="212"/>
    </row>
    <row r="655" spans="1:31" ht="15" customHeight="1" x14ac:dyDescent="0.3">
      <c r="A655" s="212">
        <v>520250</v>
      </c>
      <c r="B655" s="212" t="s">
        <v>2956</v>
      </c>
      <c r="C655" s="212" t="s">
        <v>1919</v>
      </c>
      <c r="E655" s="212"/>
      <c r="F655" s="212"/>
      <c r="G655" s="212"/>
      <c r="H655" s="212"/>
      <c r="I655" s="212" t="s">
        <v>1885</v>
      </c>
      <c r="J655" s="212"/>
      <c r="K655" s="212"/>
      <c r="L655" s="212"/>
      <c r="M655" s="212"/>
      <c r="N655" s="212"/>
      <c r="O655" s="212"/>
      <c r="P655" s="212"/>
      <c r="Q655" s="212"/>
      <c r="R655" s="212"/>
      <c r="S655" s="212"/>
      <c r="T655" s="212"/>
      <c r="U655" s="617">
        <v>2000</v>
      </c>
      <c r="V655" s="212"/>
      <c r="W655" s="212"/>
      <c r="X655" s="212"/>
      <c r="Y655" s="212"/>
      <c r="Z655" s="212"/>
      <c r="AB655" s="617" t="s">
        <v>2848</v>
      </c>
      <c r="AC655" s="212"/>
      <c r="AD655" s="212"/>
      <c r="AE655" s="212"/>
    </row>
    <row r="656" spans="1:31" ht="15" customHeight="1" x14ac:dyDescent="0.3">
      <c r="A656" s="212">
        <v>520251</v>
      </c>
      <c r="B656" s="212" t="s">
        <v>2957</v>
      </c>
      <c r="C656" s="212" t="s">
        <v>2762</v>
      </c>
      <c r="E656" s="212"/>
      <c r="F656" s="212"/>
      <c r="G656" s="212"/>
      <c r="H656" s="212"/>
      <c r="I656" s="212" t="s">
        <v>1885</v>
      </c>
      <c r="J656" s="212"/>
      <c r="K656" s="212"/>
      <c r="L656" s="212"/>
      <c r="M656" s="212"/>
      <c r="N656" s="212"/>
      <c r="O656" s="212"/>
      <c r="P656" s="212"/>
      <c r="Q656" s="212"/>
      <c r="R656" s="212"/>
      <c r="S656" s="212"/>
      <c r="T656" s="212"/>
      <c r="U656" s="617">
        <v>2000</v>
      </c>
      <c r="V656" s="212"/>
      <c r="W656" s="212"/>
      <c r="X656" s="212"/>
      <c r="Y656" s="212"/>
      <c r="Z656" s="212"/>
      <c r="AB656" s="617" t="s">
        <v>2848</v>
      </c>
      <c r="AC656" s="212"/>
      <c r="AD656" s="212"/>
      <c r="AE656" s="212"/>
    </row>
    <row r="657" spans="1:31" ht="15" customHeight="1" x14ac:dyDescent="0.3">
      <c r="A657" s="212">
        <v>520259</v>
      </c>
      <c r="B657" s="212" t="s">
        <v>2958</v>
      </c>
      <c r="C657" s="212" t="s">
        <v>2959</v>
      </c>
      <c r="E657" s="212"/>
      <c r="F657" s="212"/>
      <c r="G657" s="212"/>
      <c r="H657" s="212"/>
      <c r="I657" s="212" t="s">
        <v>1885</v>
      </c>
      <c r="J657" s="212"/>
      <c r="K657" s="212"/>
      <c r="L657" s="212"/>
      <c r="M657" s="212"/>
      <c r="N657" s="212"/>
      <c r="O657" s="212"/>
      <c r="P657" s="212"/>
      <c r="Q657" s="212"/>
      <c r="R657" s="212"/>
      <c r="S657" s="212"/>
      <c r="T657" s="212"/>
      <c r="U657" s="617">
        <v>2000</v>
      </c>
      <c r="V657" s="212"/>
      <c r="W657" s="212"/>
      <c r="X657" s="212"/>
      <c r="Y657" s="212"/>
      <c r="Z657" s="212"/>
      <c r="AB657" s="617" t="s">
        <v>2848</v>
      </c>
      <c r="AC657" s="212"/>
      <c r="AD657" s="212"/>
      <c r="AE657" s="212"/>
    </row>
    <row r="658" spans="1:31" ht="15" customHeight="1" x14ac:dyDescent="0.3">
      <c r="A658" s="212">
        <v>520370</v>
      </c>
      <c r="B658" s="212" t="s">
        <v>2960</v>
      </c>
      <c r="C658" s="212" t="s">
        <v>2961</v>
      </c>
      <c r="E658" s="212"/>
      <c r="F658" s="212"/>
      <c r="G658" s="212"/>
      <c r="H658" s="212"/>
      <c r="I658" s="212" t="s">
        <v>1885</v>
      </c>
      <c r="J658" s="212"/>
      <c r="K658" s="212"/>
      <c r="L658" s="212"/>
      <c r="M658" s="212"/>
      <c r="N658" s="212"/>
      <c r="O658" s="212"/>
      <c r="P658" s="212"/>
      <c r="Q658" s="212"/>
      <c r="R658" s="212"/>
      <c r="S658" s="212"/>
      <c r="T658" s="212"/>
      <c r="U658" s="617">
        <v>2000</v>
      </c>
      <c r="V658" s="212"/>
      <c r="W658" s="212"/>
      <c r="X658" s="212"/>
      <c r="Y658" s="212"/>
      <c r="Z658" s="212"/>
      <c r="AB658" s="617" t="s">
        <v>2848</v>
      </c>
      <c r="AC658" s="212"/>
      <c r="AD658" s="212"/>
      <c r="AE658" s="212"/>
    </row>
    <row r="659" spans="1:31" ht="15" customHeight="1" x14ac:dyDescent="0.3">
      <c r="A659" s="212">
        <v>520403</v>
      </c>
      <c r="B659" s="212" t="s">
        <v>2962</v>
      </c>
      <c r="C659" s="212" t="s">
        <v>2773</v>
      </c>
      <c r="E659" s="212"/>
      <c r="F659" s="212"/>
      <c r="G659" s="212"/>
      <c r="H659" s="212"/>
      <c r="I659" s="212" t="s">
        <v>1885</v>
      </c>
      <c r="J659" s="212"/>
      <c r="K659" s="212"/>
      <c r="L659" s="212"/>
      <c r="M659" s="212"/>
      <c r="N659" s="212"/>
      <c r="O659" s="212"/>
      <c r="P659" s="212"/>
      <c r="Q659" s="212"/>
      <c r="R659" s="212"/>
      <c r="S659" s="212"/>
      <c r="T659" s="212"/>
      <c r="U659" s="617">
        <v>2000</v>
      </c>
      <c r="V659" s="212"/>
      <c r="W659" s="212"/>
      <c r="X659" s="212"/>
      <c r="Y659" s="212"/>
      <c r="Z659" s="212"/>
      <c r="AB659" s="617" t="s">
        <v>2848</v>
      </c>
      <c r="AC659" s="212"/>
      <c r="AD659" s="212"/>
      <c r="AE659" s="212"/>
    </row>
    <row r="660" spans="1:31" ht="15" customHeight="1" x14ac:dyDescent="0.3">
      <c r="A660" s="212">
        <v>520421</v>
      </c>
      <c r="B660" s="212" t="s">
        <v>2963</v>
      </c>
      <c r="C660" s="212" t="s">
        <v>2964</v>
      </c>
      <c r="E660" s="212"/>
      <c r="F660" s="212"/>
      <c r="G660" s="212"/>
      <c r="H660" s="212"/>
      <c r="I660" s="212" t="s">
        <v>1885</v>
      </c>
      <c r="J660" s="212"/>
      <c r="K660" s="212"/>
      <c r="L660" s="212"/>
      <c r="M660" s="212"/>
      <c r="N660" s="212"/>
      <c r="O660" s="212"/>
      <c r="P660" s="212"/>
      <c r="Q660" s="212"/>
      <c r="R660" s="212"/>
      <c r="S660" s="212"/>
      <c r="T660" s="212"/>
      <c r="U660" s="617">
        <v>2000</v>
      </c>
      <c r="V660" s="212"/>
      <c r="W660" s="212"/>
      <c r="X660" s="212"/>
      <c r="Y660" s="212"/>
      <c r="Z660" s="212"/>
      <c r="AB660" s="617" t="s">
        <v>2848</v>
      </c>
      <c r="AC660" s="212"/>
      <c r="AD660" s="212"/>
      <c r="AE660" s="212"/>
    </row>
    <row r="661" spans="1:31" ht="15" customHeight="1" x14ac:dyDescent="0.3">
      <c r="A661" s="212">
        <v>520504</v>
      </c>
      <c r="B661" s="212" t="s">
        <v>2965</v>
      </c>
      <c r="C661" s="212" t="s">
        <v>91</v>
      </c>
      <c r="E661" s="212"/>
      <c r="F661" s="212"/>
      <c r="G661" s="212"/>
      <c r="H661" s="212"/>
      <c r="I661" s="212" t="s">
        <v>1885</v>
      </c>
      <c r="J661" s="212"/>
      <c r="K661" s="212"/>
      <c r="L661" s="212"/>
      <c r="M661" s="212"/>
      <c r="N661" s="212"/>
      <c r="O661" s="212"/>
      <c r="P661" s="212"/>
      <c r="Q661" s="212"/>
      <c r="R661" s="212"/>
      <c r="S661" s="212"/>
      <c r="T661" s="212"/>
      <c r="U661" s="617">
        <v>2000</v>
      </c>
      <c r="V661" s="212"/>
      <c r="W661" s="212"/>
      <c r="X661" s="212"/>
      <c r="Y661" s="212"/>
      <c r="Z661" s="212"/>
      <c r="AB661" s="617" t="s">
        <v>2848</v>
      </c>
      <c r="AC661" s="212"/>
      <c r="AD661" s="212"/>
      <c r="AE661" s="212"/>
    </row>
    <row r="662" spans="1:31" ht="15" customHeight="1" x14ac:dyDescent="0.3">
      <c r="A662" s="212">
        <v>520590</v>
      </c>
      <c r="B662" s="212" t="s">
        <v>2966</v>
      </c>
      <c r="C662" s="212" t="s">
        <v>70</v>
      </c>
      <c r="D662" s="212" t="s">
        <v>1721</v>
      </c>
      <c r="E662" s="212"/>
      <c r="F662" s="212"/>
      <c r="G662" s="212"/>
      <c r="H662" s="212"/>
      <c r="I662" s="212" t="s">
        <v>1885</v>
      </c>
      <c r="J662" s="212"/>
      <c r="K662" s="212"/>
      <c r="L662" s="212"/>
      <c r="M662" s="212"/>
      <c r="N662" s="212"/>
      <c r="O662" s="212"/>
      <c r="P662" s="212"/>
      <c r="Q662" s="212"/>
      <c r="R662" s="212"/>
      <c r="S662" s="212"/>
      <c r="T662" s="212"/>
      <c r="U662" s="617">
        <v>2000</v>
      </c>
      <c r="V662" s="212"/>
      <c r="W662" s="212"/>
      <c r="X662" s="212"/>
      <c r="Y662" s="212"/>
      <c r="Z662" s="212"/>
      <c r="AB662" s="617" t="s">
        <v>2848</v>
      </c>
      <c r="AC662" s="212"/>
      <c r="AD662" s="212"/>
      <c r="AE662" s="212"/>
    </row>
    <row r="663" spans="1:31" ht="15" customHeight="1" x14ac:dyDescent="0.3">
      <c r="A663" s="212">
        <v>520605</v>
      </c>
      <c r="B663" s="212" t="s">
        <v>2967</v>
      </c>
      <c r="C663" s="212" t="s">
        <v>2740</v>
      </c>
      <c r="D663" s="212" t="s">
        <v>1596</v>
      </c>
      <c r="E663" s="212"/>
      <c r="F663" s="212"/>
      <c r="G663" s="212"/>
      <c r="H663" s="212"/>
      <c r="I663" s="212" t="s">
        <v>1885</v>
      </c>
      <c r="J663" s="212"/>
      <c r="K663" s="212"/>
      <c r="L663" s="212"/>
      <c r="M663" s="212"/>
      <c r="N663" s="212"/>
      <c r="O663" s="212"/>
      <c r="P663" s="212"/>
      <c r="Q663" s="212"/>
      <c r="R663" s="212"/>
      <c r="S663" s="212"/>
      <c r="T663" s="212"/>
      <c r="U663" s="617">
        <v>2000</v>
      </c>
      <c r="V663" s="212"/>
      <c r="W663" s="212"/>
      <c r="X663" s="212"/>
      <c r="Y663" s="212"/>
      <c r="Z663" s="212"/>
      <c r="AB663" s="617" t="s">
        <v>2848</v>
      </c>
      <c r="AC663" s="212"/>
      <c r="AD663" s="212"/>
      <c r="AE663" s="212"/>
    </row>
    <row r="664" spans="1:31" ht="15" customHeight="1" x14ac:dyDescent="0.3">
      <c r="A664" s="212">
        <v>520656</v>
      </c>
      <c r="B664" s="212" t="s">
        <v>2968</v>
      </c>
      <c r="C664" s="212" t="s">
        <v>2969</v>
      </c>
      <c r="E664" s="212"/>
      <c r="F664" s="212"/>
      <c r="G664" s="212"/>
      <c r="H664" s="212"/>
      <c r="I664" s="212" t="s">
        <v>1885</v>
      </c>
      <c r="J664" s="212"/>
      <c r="K664" s="212"/>
      <c r="L664" s="212"/>
      <c r="M664" s="212"/>
      <c r="N664" s="212"/>
      <c r="O664" s="212"/>
      <c r="P664" s="212"/>
      <c r="Q664" s="212"/>
      <c r="R664" s="212"/>
      <c r="S664" s="212"/>
      <c r="T664" s="212"/>
      <c r="U664" s="617">
        <v>2000</v>
      </c>
      <c r="V664" s="212"/>
      <c r="W664" s="212"/>
      <c r="X664" s="212"/>
      <c r="Y664" s="212"/>
      <c r="Z664" s="212"/>
      <c r="AB664" s="617" t="s">
        <v>2848</v>
      </c>
      <c r="AC664" s="212"/>
      <c r="AD664" s="212"/>
      <c r="AE664" s="212"/>
    </row>
    <row r="665" spans="1:31" ht="15" customHeight="1" x14ac:dyDescent="0.3">
      <c r="A665" s="212">
        <v>520662</v>
      </c>
      <c r="B665" s="212" t="s">
        <v>2970</v>
      </c>
      <c r="C665" s="212" t="s">
        <v>70</v>
      </c>
      <c r="E665" s="212"/>
      <c r="F665" s="212"/>
      <c r="G665" s="212"/>
      <c r="H665" s="212"/>
      <c r="I665" s="212" t="s">
        <v>1885</v>
      </c>
      <c r="J665" s="212"/>
      <c r="K665" s="212"/>
      <c r="L665" s="212"/>
      <c r="M665" s="212"/>
      <c r="N665" s="212"/>
      <c r="O665" s="212"/>
      <c r="P665" s="212"/>
      <c r="Q665" s="212"/>
      <c r="R665" s="212"/>
      <c r="S665" s="212"/>
      <c r="T665" s="212"/>
      <c r="U665" s="617">
        <v>2000</v>
      </c>
      <c r="V665" s="212"/>
      <c r="W665" s="212"/>
      <c r="X665" s="212"/>
      <c r="Y665" s="212"/>
      <c r="Z665" s="212"/>
      <c r="AB665" s="617" t="s">
        <v>2848</v>
      </c>
      <c r="AC665" s="212"/>
      <c r="AD665" s="212"/>
      <c r="AE665" s="212"/>
    </row>
    <row r="666" spans="1:31" ht="15" customHeight="1" x14ac:dyDescent="0.3">
      <c r="A666" s="212">
        <v>520675</v>
      </c>
      <c r="B666" s="212" t="s">
        <v>2971</v>
      </c>
      <c r="C666" s="212" t="s">
        <v>106</v>
      </c>
      <c r="E666" s="212"/>
      <c r="F666" s="212"/>
      <c r="G666" s="212"/>
      <c r="H666" s="212"/>
      <c r="I666" s="212" t="s">
        <v>1885</v>
      </c>
      <c r="J666" s="212"/>
      <c r="K666" s="212"/>
      <c r="L666" s="212"/>
      <c r="M666" s="212"/>
      <c r="N666" s="212"/>
      <c r="O666" s="212"/>
      <c r="P666" s="212"/>
      <c r="Q666" s="212"/>
      <c r="R666" s="212"/>
      <c r="S666" s="212"/>
      <c r="T666" s="212"/>
      <c r="U666" s="617">
        <v>2000</v>
      </c>
      <c r="V666" s="212"/>
      <c r="W666" s="212"/>
      <c r="X666" s="212"/>
      <c r="Y666" s="212"/>
      <c r="Z666" s="212"/>
      <c r="AB666" s="617" t="s">
        <v>2848</v>
      </c>
      <c r="AC666" s="212"/>
      <c r="AD666" s="212"/>
      <c r="AE666" s="212"/>
    </row>
    <row r="667" spans="1:31" ht="15" customHeight="1" x14ac:dyDescent="0.3">
      <c r="A667" s="212">
        <v>520723</v>
      </c>
      <c r="B667" s="212" t="s">
        <v>2972</v>
      </c>
      <c r="C667" s="212" t="s">
        <v>1898</v>
      </c>
      <c r="D667" s="212" t="s">
        <v>1712</v>
      </c>
      <c r="E667" s="212"/>
      <c r="F667" s="212"/>
      <c r="G667" s="212"/>
      <c r="H667" s="212"/>
      <c r="I667" s="212" t="s">
        <v>1885</v>
      </c>
      <c r="J667" s="212"/>
      <c r="K667" s="212"/>
      <c r="L667" s="212"/>
      <c r="M667" s="212"/>
      <c r="N667" s="212"/>
      <c r="O667" s="212"/>
      <c r="P667" s="212"/>
      <c r="Q667" s="212"/>
      <c r="R667" s="212"/>
      <c r="S667" s="212"/>
      <c r="T667" s="212"/>
      <c r="U667" s="617">
        <v>2000</v>
      </c>
      <c r="V667" s="212"/>
      <c r="W667" s="212"/>
      <c r="X667" s="212"/>
      <c r="Y667" s="212"/>
      <c r="Z667" s="212"/>
      <c r="AB667" s="617" t="s">
        <v>2848</v>
      </c>
      <c r="AC667" s="212"/>
      <c r="AD667" s="212"/>
      <c r="AE667" s="212"/>
    </row>
    <row r="668" spans="1:31" ht="15" customHeight="1" x14ac:dyDescent="0.3">
      <c r="A668" s="212">
        <v>520746</v>
      </c>
      <c r="B668" s="212" t="s">
        <v>2973</v>
      </c>
      <c r="C668" s="212" t="s">
        <v>2788</v>
      </c>
      <c r="D668" s="212" t="s">
        <v>2777</v>
      </c>
      <c r="E668" s="212"/>
      <c r="F668" s="212"/>
      <c r="G668" s="212"/>
      <c r="H668" s="212"/>
      <c r="I668" s="212" t="s">
        <v>1885</v>
      </c>
      <c r="J668" s="212"/>
      <c r="K668" s="212"/>
      <c r="L668" s="212"/>
      <c r="M668" s="212"/>
      <c r="N668" s="212"/>
      <c r="O668" s="212"/>
      <c r="P668" s="212"/>
      <c r="Q668" s="212"/>
      <c r="R668" s="212"/>
      <c r="S668" s="212"/>
      <c r="T668" s="212"/>
      <c r="U668" s="617">
        <v>2000</v>
      </c>
      <c r="V668" s="212"/>
      <c r="W668" s="212"/>
      <c r="X668" s="212"/>
      <c r="Y668" s="212"/>
      <c r="Z668" s="212"/>
      <c r="AB668" s="617" t="s">
        <v>2848</v>
      </c>
      <c r="AC668" s="212"/>
      <c r="AD668" s="212"/>
      <c r="AE668" s="212"/>
    </row>
    <row r="669" spans="1:31" ht="15" customHeight="1" x14ac:dyDescent="0.3">
      <c r="A669" s="212">
        <v>520767</v>
      </c>
      <c r="B669" s="212" t="s">
        <v>2974</v>
      </c>
      <c r="C669" s="212" t="s">
        <v>341</v>
      </c>
      <c r="D669" s="212" t="s">
        <v>1544</v>
      </c>
      <c r="E669" s="212"/>
      <c r="F669" s="212"/>
      <c r="G669" s="212"/>
      <c r="H669" s="212"/>
      <c r="I669" s="212" t="s">
        <v>1885</v>
      </c>
      <c r="J669" s="212"/>
      <c r="K669" s="212"/>
      <c r="L669" s="212"/>
      <c r="M669" s="212"/>
      <c r="N669" s="212"/>
      <c r="O669" s="212"/>
      <c r="P669" s="212"/>
      <c r="Q669" s="212"/>
      <c r="R669" s="212"/>
      <c r="S669" s="212"/>
      <c r="T669" s="212"/>
      <c r="U669" s="617">
        <v>2000</v>
      </c>
      <c r="V669" s="212"/>
      <c r="W669" s="212"/>
      <c r="X669" s="212"/>
      <c r="Y669" s="212"/>
      <c r="Z669" s="212"/>
      <c r="AB669" s="617" t="s">
        <v>2848</v>
      </c>
      <c r="AC669" s="212"/>
      <c r="AD669" s="212"/>
      <c r="AE669" s="212"/>
    </row>
    <row r="670" spans="1:31" ht="15" customHeight="1" x14ac:dyDescent="0.3">
      <c r="A670" s="212">
        <v>520770</v>
      </c>
      <c r="B670" s="212" t="s">
        <v>2975</v>
      </c>
      <c r="C670" s="212" t="s">
        <v>70</v>
      </c>
      <c r="D670" s="212" t="s">
        <v>1749</v>
      </c>
      <c r="E670" s="212"/>
      <c r="F670" s="212"/>
      <c r="G670" s="212"/>
      <c r="H670" s="212"/>
      <c r="I670" s="212" t="s">
        <v>1885</v>
      </c>
      <c r="J670" s="212"/>
      <c r="K670" s="212"/>
      <c r="L670" s="212"/>
      <c r="M670" s="212"/>
      <c r="N670" s="212"/>
      <c r="O670" s="212"/>
      <c r="P670" s="212"/>
      <c r="Q670" s="212"/>
      <c r="R670" s="212"/>
      <c r="S670" s="212"/>
      <c r="T670" s="212"/>
      <c r="U670" s="617">
        <v>2000</v>
      </c>
      <c r="V670" s="212"/>
      <c r="W670" s="212"/>
      <c r="X670" s="212"/>
      <c r="Y670" s="212"/>
      <c r="Z670" s="212"/>
      <c r="AB670" s="617" t="s">
        <v>2848</v>
      </c>
      <c r="AC670" s="212"/>
      <c r="AD670" s="212"/>
      <c r="AE670" s="212"/>
    </row>
    <row r="671" spans="1:31" ht="15" customHeight="1" x14ac:dyDescent="0.3">
      <c r="A671" s="212">
        <v>520821</v>
      </c>
      <c r="B671" s="212" t="s">
        <v>2976</v>
      </c>
      <c r="C671" s="212" t="s">
        <v>70</v>
      </c>
      <c r="E671" s="212"/>
      <c r="F671" s="212"/>
      <c r="G671" s="212"/>
      <c r="H671" s="212"/>
      <c r="I671" s="212" t="s">
        <v>1885</v>
      </c>
      <c r="J671" s="212"/>
      <c r="K671" s="212"/>
      <c r="L671" s="212"/>
      <c r="M671" s="212"/>
      <c r="N671" s="212"/>
      <c r="O671" s="212"/>
      <c r="P671" s="212"/>
      <c r="Q671" s="212"/>
      <c r="R671" s="212"/>
      <c r="S671" s="212"/>
      <c r="T671" s="212"/>
      <c r="U671" s="617">
        <v>2000</v>
      </c>
      <c r="V671" s="212"/>
      <c r="W671" s="212"/>
      <c r="X671" s="212"/>
      <c r="Y671" s="212"/>
      <c r="Z671" s="212"/>
      <c r="AB671" s="617" t="s">
        <v>2848</v>
      </c>
      <c r="AC671" s="212"/>
      <c r="AD671" s="212"/>
      <c r="AE671" s="212"/>
    </row>
    <row r="672" spans="1:31" ht="15" customHeight="1" x14ac:dyDescent="0.3">
      <c r="A672" s="212">
        <v>520869</v>
      </c>
      <c r="B672" s="212" t="s">
        <v>2977</v>
      </c>
      <c r="C672" s="212" t="s">
        <v>1914</v>
      </c>
      <c r="D672" s="212" t="s">
        <v>446</v>
      </c>
      <c r="E672" s="212"/>
      <c r="F672" s="212"/>
      <c r="G672" s="212"/>
      <c r="H672" s="212"/>
      <c r="I672" s="212" t="s">
        <v>1885</v>
      </c>
      <c r="J672" s="212"/>
      <c r="K672" s="212"/>
      <c r="L672" s="212"/>
      <c r="M672" s="212"/>
      <c r="N672" s="212"/>
      <c r="O672" s="212"/>
      <c r="P672" s="212"/>
      <c r="Q672" s="212"/>
      <c r="R672" s="212"/>
      <c r="S672" s="212"/>
      <c r="T672" s="212"/>
      <c r="U672" s="617">
        <v>2000</v>
      </c>
      <c r="V672" s="212"/>
      <c r="W672" s="212"/>
      <c r="X672" s="212"/>
      <c r="Y672" s="212"/>
      <c r="Z672" s="212"/>
      <c r="AB672" s="617" t="s">
        <v>2848</v>
      </c>
      <c r="AC672" s="212"/>
      <c r="AD672" s="212"/>
      <c r="AE672" s="212"/>
    </row>
    <row r="673" spans="1:31" ht="15" customHeight="1" x14ac:dyDescent="0.3">
      <c r="A673" s="212">
        <v>520878</v>
      </c>
      <c r="B673" s="212" t="s">
        <v>2978</v>
      </c>
      <c r="C673" s="212" t="s">
        <v>2786</v>
      </c>
      <c r="E673" s="212"/>
      <c r="F673" s="212"/>
      <c r="G673" s="212"/>
      <c r="H673" s="212"/>
      <c r="I673" s="212" t="s">
        <v>1885</v>
      </c>
      <c r="J673" s="212"/>
      <c r="K673" s="212"/>
      <c r="L673" s="212"/>
      <c r="M673" s="212"/>
      <c r="N673" s="212"/>
      <c r="O673" s="212"/>
      <c r="P673" s="212"/>
      <c r="Q673" s="212"/>
      <c r="R673" s="212"/>
      <c r="S673" s="212"/>
      <c r="T673" s="212"/>
      <c r="U673" s="617">
        <v>2000</v>
      </c>
      <c r="V673" s="212"/>
      <c r="W673" s="212"/>
      <c r="X673" s="212"/>
      <c r="Y673" s="212"/>
      <c r="Z673" s="212"/>
      <c r="AB673" s="617" t="s">
        <v>2848</v>
      </c>
      <c r="AC673" s="212"/>
      <c r="AD673" s="212"/>
      <c r="AE673" s="212"/>
    </row>
    <row r="674" spans="1:31" ht="15" customHeight="1" x14ac:dyDescent="0.3">
      <c r="A674" s="212">
        <v>520953</v>
      </c>
      <c r="B674" s="212" t="s">
        <v>2979</v>
      </c>
      <c r="C674" s="212" t="s">
        <v>2741</v>
      </c>
      <c r="D674" s="212" t="s">
        <v>1594</v>
      </c>
      <c r="E674" s="212"/>
      <c r="F674" s="212"/>
      <c r="G674" s="212"/>
      <c r="H674" s="212"/>
      <c r="I674" s="212" t="s">
        <v>1885</v>
      </c>
      <c r="J674" s="212"/>
      <c r="K674" s="212"/>
      <c r="L674" s="212"/>
      <c r="M674" s="212"/>
      <c r="N674" s="212"/>
      <c r="O674" s="212"/>
      <c r="P674" s="212"/>
      <c r="Q674" s="212"/>
      <c r="R674" s="212"/>
      <c r="S674" s="212"/>
      <c r="T674" s="212"/>
      <c r="U674" s="617">
        <v>2000</v>
      </c>
      <c r="V674" s="212"/>
      <c r="W674" s="212"/>
      <c r="X674" s="212"/>
      <c r="Y674" s="212"/>
      <c r="Z674" s="212"/>
      <c r="AB674" s="617" t="s">
        <v>2848</v>
      </c>
      <c r="AC674" s="212"/>
      <c r="AD674" s="212"/>
      <c r="AE674" s="212"/>
    </row>
    <row r="675" spans="1:31" ht="15" customHeight="1" x14ac:dyDescent="0.3">
      <c r="A675" s="212">
        <v>520959</v>
      </c>
      <c r="B675" s="212" t="s">
        <v>2980</v>
      </c>
      <c r="C675" s="212" t="s">
        <v>97</v>
      </c>
      <c r="D675" s="212" t="s">
        <v>1849</v>
      </c>
      <c r="E675" s="212"/>
      <c r="F675" s="212"/>
      <c r="G675" s="212"/>
      <c r="H675" s="212"/>
      <c r="I675" s="212" t="s">
        <v>1885</v>
      </c>
      <c r="J675" s="212"/>
      <c r="K675" s="212"/>
      <c r="L675" s="212"/>
      <c r="M675" s="212"/>
      <c r="N675" s="212"/>
      <c r="O675" s="212"/>
      <c r="P675" s="212"/>
      <c r="Q675" s="212"/>
      <c r="R675" s="212"/>
      <c r="S675" s="212"/>
      <c r="T675" s="212"/>
      <c r="U675" s="617">
        <v>2000</v>
      </c>
      <c r="V675" s="212"/>
      <c r="W675" s="212"/>
      <c r="X675" s="212"/>
      <c r="Y675" s="212"/>
      <c r="Z675" s="212"/>
      <c r="AB675" s="617" t="s">
        <v>2848</v>
      </c>
      <c r="AC675" s="212"/>
      <c r="AD675" s="212"/>
      <c r="AE675" s="212"/>
    </row>
    <row r="676" spans="1:31" ht="15" customHeight="1" x14ac:dyDescent="0.3">
      <c r="A676" s="212">
        <v>521060</v>
      </c>
      <c r="B676" s="212" t="s">
        <v>2981</v>
      </c>
      <c r="C676" s="212" t="s">
        <v>2790</v>
      </c>
      <c r="D676" s="212" t="s">
        <v>440</v>
      </c>
      <c r="E676" s="212"/>
      <c r="F676" s="212"/>
      <c r="G676" s="212"/>
      <c r="H676" s="212"/>
      <c r="I676" s="212" t="s">
        <v>1885</v>
      </c>
      <c r="J676" s="212"/>
      <c r="K676" s="212"/>
      <c r="L676" s="212"/>
      <c r="M676" s="212"/>
      <c r="N676" s="212"/>
      <c r="O676" s="212"/>
      <c r="P676" s="212"/>
      <c r="Q676" s="212"/>
      <c r="R676" s="212"/>
      <c r="S676" s="212"/>
      <c r="T676" s="212"/>
      <c r="U676" s="617">
        <v>2000</v>
      </c>
      <c r="V676" s="212"/>
      <c r="W676" s="212"/>
      <c r="X676" s="212"/>
      <c r="Y676" s="212"/>
      <c r="Z676" s="212"/>
      <c r="AB676" s="617" t="s">
        <v>2848</v>
      </c>
      <c r="AC676" s="212"/>
      <c r="AD676" s="212"/>
      <c r="AE676" s="212"/>
    </row>
    <row r="677" spans="1:31" ht="15" customHeight="1" x14ac:dyDescent="0.3">
      <c r="A677" s="212">
        <v>521259</v>
      </c>
      <c r="B677" s="212" t="s">
        <v>2982</v>
      </c>
      <c r="C677" s="212" t="s">
        <v>1898</v>
      </c>
      <c r="D677" s="212" t="s">
        <v>1579</v>
      </c>
      <c r="E677" s="212"/>
      <c r="F677" s="212"/>
      <c r="G677" s="212"/>
      <c r="H677" s="212"/>
      <c r="I677" s="212" t="s">
        <v>1885</v>
      </c>
      <c r="J677" s="212"/>
      <c r="K677" s="212"/>
      <c r="L677" s="212"/>
      <c r="M677" s="212"/>
      <c r="N677" s="212"/>
      <c r="O677" s="212"/>
      <c r="P677" s="212"/>
      <c r="Q677" s="212"/>
      <c r="R677" s="212"/>
      <c r="S677" s="212"/>
      <c r="T677" s="212"/>
      <c r="U677" s="617">
        <v>2000</v>
      </c>
      <c r="V677" s="212"/>
      <c r="W677" s="212"/>
      <c r="X677" s="212"/>
      <c r="Y677" s="212"/>
      <c r="Z677" s="212"/>
      <c r="AB677" s="617" t="s">
        <v>2848</v>
      </c>
      <c r="AC677" s="212"/>
      <c r="AD677" s="212"/>
      <c r="AE677" s="212"/>
    </row>
    <row r="678" spans="1:31" ht="15" customHeight="1" x14ac:dyDescent="0.3">
      <c r="A678" s="212">
        <v>521355</v>
      </c>
      <c r="B678" s="212" t="s">
        <v>2983</v>
      </c>
      <c r="C678" s="212" t="s">
        <v>2740</v>
      </c>
      <c r="D678" s="212" t="s">
        <v>2281</v>
      </c>
      <c r="E678" s="212"/>
      <c r="F678" s="212"/>
      <c r="G678" s="212"/>
      <c r="H678" s="212"/>
      <c r="I678" s="212" t="s">
        <v>1885</v>
      </c>
      <c r="J678" s="212"/>
      <c r="K678" s="212"/>
      <c r="L678" s="212"/>
      <c r="M678" s="212"/>
      <c r="N678" s="212"/>
      <c r="O678" s="212"/>
      <c r="P678" s="212"/>
      <c r="Q678" s="212"/>
      <c r="R678" s="212"/>
      <c r="S678" s="212"/>
      <c r="T678" s="212"/>
      <c r="U678" s="617">
        <v>2000</v>
      </c>
      <c r="V678" s="212"/>
      <c r="W678" s="212"/>
      <c r="X678" s="212"/>
      <c r="Y678" s="212"/>
      <c r="Z678" s="212"/>
      <c r="AB678" s="617" t="s">
        <v>2848</v>
      </c>
      <c r="AC678" s="212"/>
      <c r="AD678" s="212"/>
      <c r="AE678" s="212"/>
    </row>
    <row r="679" spans="1:31" ht="15" customHeight="1" x14ac:dyDescent="0.3">
      <c r="A679" s="212">
        <v>521358</v>
      </c>
      <c r="B679" s="212" t="s">
        <v>2984</v>
      </c>
      <c r="C679" s="212" t="s">
        <v>2985</v>
      </c>
      <c r="D679" s="212" t="s">
        <v>428</v>
      </c>
      <c r="E679" s="212"/>
      <c r="F679" s="212"/>
      <c r="G679" s="212"/>
      <c r="H679" s="212"/>
      <c r="I679" s="212" t="s">
        <v>1885</v>
      </c>
      <c r="J679" s="212"/>
      <c r="K679" s="212"/>
      <c r="L679" s="212"/>
      <c r="M679" s="212"/>
      <c r="N679" s="212"/>
      <c r="O679" s="212"/>
      <c r="P679" s="212"/>
      <c r="Q679" s="212"/>
      <c r="R679" s="212"/>
      <c r="S679" s="212"/>
      <c r="T679" s="212"/>
      <c r="U679" s="617">
        <v>2000</v>
      </c>
      <c r="V679" s="212"/>
      <c r="W679" s="212"/>
      <c r="X679" s="212"/>
      <c r="Y679" s="212"/>
      <c r="Z679" s="212"/>
      <c r="AB679" s="617" t="s">
        <v>2848</v>
      </c>
      <c r="AC679" s="212"/>
      <c r="AD679" s="212"/>
      <c r="AE679" s="212"/>
    </row>
    <row r="680" spans="1:31" ht="15" customHeight="1" x14ac:dyDescent="0.3">
      <c r="A680" s="212">
        <v>521426</v>
      </c>
      <c r="B680" s="212" t="s">
        <v>2986</v>
      </c>
      <c r="C680" s="212" t="s">
        <v>70</v>
      </c>
      <c r="D680" s="212" t="s">
        <v>1831</v>
      </c>
      <c r="E680" s="212"/>
      <c r="F680" s="212"/>
      <c r="G680" s="212"/>
      <c r="H680" s="212"/>
      <c r="I680" s="212" t="s">
        <v>1885</v>
      </c>
      <c r="J680" s="212"/>
      <c r="K680" s="212"/>
      <c r="L680" s="212"/>
      <c r="M680" s="212"/>
      <c r="N680" s="212"/>
      <c r="O680" s="212"/>
      <c r="P680" s="212"/>
      <c r="Q680" s="212"/>
      <c r="R680" s="212"/>
      <c r="S680" s="212"/>
      <c r="T680" s="212"/>
      <c r="U680" s="617">
        <v>2000</v>
      </c>
      <c r="V680" s="212"/>
      <c r="W680" s="212"/>
      <c r="X680" s="212"/>
      <c r="Y680" s="212"/>
      <c r="Z680" s="212"/>
      <c r="AB680" s="617" t="s">
        <v>2848</v>
      </c>
      <c r="AC680" s="212"/>
      <c r="AD680" s="212"/>
      <c r="AE680" s="212"/>
    </row>
    <row r="681" spans="1:31" ht="15" customHeight="1" x14ac:dyDescent="0.3">
      <c r="A681" s="212">
        <v>521427</v>
      </c>
      <c r="B681" s="212" t="s">
        <v>2987</v>
      </c>
      <c r="C681" s="212" t="s">
        <v>72</v>
      </c>
      <c r="D681" s="212" t="s">
        <v>1709</v>
      </c>
      <c r="E681" s="212"/>
      <c r="F681" s="212"/>
      <c r="G681" s="212"/>
      <c r="H681" s="212"/>
      <c r="I681" s="212" t="s">
        <v>1885</v>
      </c>
      <c r="J681" s="212"/>
      <c r="K681" s="212"/>
      <c r="L681" s="212"/>
      <c r="M681" s="212"/>
      <c r="N681" s="212"/>
      <c r="O681" s="212"/>
      <c r="P681" s="212"/>
      <c r="Q681" s="212"/>
      <c r="R681" s="212"/>
      <c r="S681" s="212"/>
      <c r="T681" s="212"/>
      <c r="U681" s="617">
        <v>2000</v>
      </c>
      <c r="V681" s="212"/>
      <c r="W681" s="212"/>
      <c r="X681" s="212"/>
      <c r="Y681" s="212"/>
      <c r="Z681" s="212"/>
      <c r="AB681" s="617" t="s">
        <v>2848</v>
      </c>
      <c r="AC681" s="212"/>
      <c r="AD681" s="212"/>
      <c r="AE681" s="212"/>
    </row>
    <row r="682" spans="1:31" ht="15" customHeight="1" x14ac:dyDescent="0.3">
      <c r="A682" s="212">
        <v>522589</v>
      </c>
      <c r="B682" s="212" t="s">
        <v>2988</v>
      </c>
      <c r="C682" s="212" t="s">
        <v>2748</v>
      </c>
      <c r="D682" s="212" t="s">
        <v>2341</v>
      </c>
      <c r="E682" s="212"/>
      <c r="F682" s="212"/>
      <c r="G682" s="212"/>
      <c r="H682" s="212"/>
      <c r="I682" s="212" t="s">
        <v>1885</v>
      </c>
      <c r="J682" s="212"/>
      <c r="K682" s="212"/>
      <c r="L682" s="212"/>
      <c r="M682" s="212"/>
      <c r="N682" s="212"/>
      <c r="O682" s="212"/>
      <c r="P682" s="212"/>
      <c r="Q682" s="212"/>
      <c r="R682" s="212"/>
      <c r="S682" s="212"/>
      <c r="T682" s="212"/>
      <c r="U682" s="617">
        <v>2000</v>
      </c>
      <c r="V682" s="212"/>
      <c r="W682" s="212"/>
      <c r="X682" s="212"/>
      <c r="Y682" s="212"/>
      <c r="Z682" s="212"/>
      <c r="AB682" s="617" t="s">
        <v>2848</v>
      </c>
      <c r="AC682" s="212"/>
      <c r="AD682" s="212"/>
      <c r="AE682" s="212"/>
    </row>
    <row r="683" spans="1:31" ht="15" customHeight="1" x14ac:dyDescent="0.3">
      <c r="A683" s="212">
        <v>523078</v>
      </c>
      <c r="B683" s="212" t="s">
        <v>2989</v>
      </c>
      <c r="C683" s="212" t="s">
        <v>918</v>
      </c>
      <c r="D683" s="212" t="s">
        <v>2990</v>
      </c>
      <c r="E683" s="212"/>
      <c r="F683" s="212"/>
      <c r="G683" s="212"/>
      <c r="H683" s="212"/>
      <c r="I683" s="212" t="s">
        <v>1885</v>
      </c>
      <c r="J683" s="212"/>
      <c r="K683" s="212"/>
      <c r="L683" s="212"/>
      <c r="M683" s="212"/>
      <c r="N683" s="212"/>
      <c r="O683" s="212"/>
      <c r="P683" s="212"/>
      <c r="Q683" s="212"/>
      <c r="R683" s="212"/>
      <c r="S683" s="212"/>
      <c r="T683" s="212"/>
      <c r="U683" s="617">
        <v>2000</v>
      </c>
      <c r="V683" s="212"/>
      <c r="W683" s="212"/>
      <c r="X683" s="212"/>
      <c r="Y683" s="212"/>
      <c r="Z683" s="212"/>
      <c r="AB683" s="617" t="s">
        <v>2848</v>
      </c>
      <c r="AC683" s="212"/>
      <c r="AD683" s="212"/>
      <c r="AE683" s="212"/>
    </row>
    <row r="684" spans="1:31" ht="15" customHeight="1" x14ac:dyDescent="0.3">
      <c r="A684" s="212">
        <v>519827</v>
      </c>
      <c r="B684" s="212" t="s">
        <v>2991</v>
      </c>
      <c r="C684" s="212" t="s">
        <v>2992</v>
      </c>
      <c r="E684" s="212"/>
      <c r="F684" s="212"/>
      <c r="G684" s="212"/>
      <c r="H684" s="212"/>
      <c r="I684" s="212" t="s">
        <v>1885</v>
      </c>
      <c r="J684" s="212"/>
      <c r="K684" s="212"/>
      <c r="L684" s="212"/>
      <c r="M684" s="212"/>
      <c r="N684" s="212"/>
      <c r="O684" s="212"/>
      <c r="P684" s="212"/>
      <c r="Q684" s="212"/>
      <c r="R684" s="212"/>
      <c r="S684" s="212"/>
      <c r="T684" s="212"/>
      <c r="U684" s="617">
        <v>2000</v>
      </c>
      <c r="V684" s="212"/>
      <c r="W684" s="212"/>
      <c r="X684" s="212"/>
      <c r="Y684" s="212"/>
      <c r="Z684" s="212"/>
      <c r="AB684" s="617" t="s">
        <v>2848</v>
      </c>
      <c r="AC684" s="212"/>
      <c r="AD684" s="212"/>
      <c r="AE684" s="212"/>
    </row>
    <row r="685" spans="1:31" ht="15" customHeight="1" x14ac:dyDescent="0.3">
      <c r="A685" s="212">
        <v>517860</v>
      </c>
      <c r="B685" s="212" t="s">
        <v>2994</v>
      </c>
      <c r="C685" s="212" t="s">
        <v>80</v>
      </c>
      <c r="E685" s="212"/>
      <c r="F685" s="212"/>
      <c r="G685" s="212"/>
      <c r="H685" s="212"/>
      <c r="I685" s="212" t="s">
        <v>1885</v>
      </c>
      <c r="J685" s="212"/>
      <c r="K685" s="212"/>
      <c r="L685" s="212"/>
      <c r="M685" s="212"/>
      <c r="N685" s="212"/>
      <c r="O685" s="212"/>
      <c r="P685" s="212"/>
      <c r="Q685" s="212"/>
      <c r="R685" s="212"/>
      <c r="S685" s="212"/>
      <c r="T685" s="212"/>
      <c r="U685" s="617">
        <v>2000</v>
      </c>
      <c r="V685" s="212"/>
      <c r="W685" s="212"/>
      <c r="X685" s="212"/>
      <c r="Y685" s="212"/>
      <c r="Z685" s="212"/>
      <c r="AB685" s="617" t="s">
        <v>2848</v>
      </c>
      <c r="AC685" s="212"/>
      <c r="AD685" s="212"/>
      <c r="AE685" s="212"/>
    </row>
    <row r="686" spans="1:31" ht="15" customHeight="1" x14ac:dyDescent="0.3">
      <c r="A686" s="212">
        <v>521914</v>
      </c>
      <c r="B686" s="212" t="s">
        <v>568</v>
      </c>
      <c r="C686" s="212" t="s">
        <v>73</v>
      </c>
      <c r="D686" s="212" t="s">
        <v>670</v>
      </c>
      <c r="F686" s="618"/>
      <c r="G686" s="618"/>
      <c r="H686" s="618"/>
      <c r="I686" s="617" t="s">
        <v>1885</v>
      </c>
      <c r="AB686" s="617" t="s">
        <v>2848</v>
      </c>
    </row>
    <row r="687" spans="1:31" ht="15" customHeight="1" x14ac:dyDescent="0.3">
      <c r="A687" s="212">
        <v>523044</v>
      </c>
      <c r="B687" s="212" t="s">
        <v>698</v>
      </c>
      <c r="C687" s="212" t="s">
        <v>73</v>
      </c>
      <c r="D687" s="212" t="s">
        <v>432</v>
      </c>
      <c r="F687" s="619"/>
      <c r="G687" s="619"/>
      <c r="H687" s="619"/>
      <c r="I687" s="617" t="s">
        <v>1885</v>
      </c>
      <c r="AB687" s="617" t="s">
        <v>2848</v>
      </c>
    </row>
    <row r="688" spans="1:31" ht="15" customHeight="1" x14ac:dyDescent="0.3">
      <c r="A688" s="212">
        <v>523076</v>
      </c>
      <c r="B688" s="212" t="s">
        <v>703</v>
      </c>
      <c r="C688" s="212" t="s">
        <v>69</v>
      </c>
      <c r="D688" s="212" t="s">
        <v>1624</v>
      </c>
      <c r="F688" s="618"/>
      <c r="G688" s="618"/>
      <c r="H688" s="618"/>
      <c r="I688" s="617" t="s">
        <v>1885</v>
      </c>
      <c r="AB688" s="617" t="s">
        <v>2848</v>
      </c>
    </row>
    <row r="689" spans="1:27" ht="15" customHeight="1" x14ac:dyDescent="0.3">
      <c r="A689" s="212">
        <v>526348</v>
      </c>
      <c r="B689" s="212" t="s">
        <v>2612</v>
      </c>
      <c r="C689" s="212" t="s">
        <v>70</v>
      </c>
      <c r="D689" s="212" t="s">
        <v>2613</v>
      </c>
      <c r="F689" s="619"/>
      <c r="G689" s="619"/>
      <c r="H689" s="619"/>
      <c r="I689" s="617" t="s">
        <v>1885</v>
      </c>
      <c r="U689" s="617">
        <v>2000</v>
      </c>
      <c r="V689" s="617" t="s">
        <v>1895</v>
      </c>
      <c r="W689" s="617" t="s">
        <v>1895</v>
      </c>
      <c r="X689" s="617" t="s">
        <v>1895</v>
      </c>
      <c r="Y689" s="617" t="s">
        <v>1895</v>
      </c>
      <c r="Z689" s="617" t="s">
        <v>1895</v>
      </c>
      <c r="AA689" s="617" t="s">
        <v>1895</v>
      </c>
    </row>
    <row r="690" spans="1:27" ht="15" customHeight="1" x14ac:dyDescent="0.3">
      <c r="A690" s="212">
        <v>523421</v>
      </c>
      <c r="B690" s="212" t="s">
        <v>1646</v>
      </c>
      <c r="C690" s="212" t="s">
        <v>269</v>
      </c>
      <c r="D690" s="212" t="s">
        <v>1647</v>
      </c>
      <c r="F690" s="618"/>
      <c r="G690" s="618"/>
      <c r="H690" s="618"/>
      <c r="I690" s="617" t="s">
        <v>1885</v>
      </c>
      <c r="U690" s="617">
        <v>2000</v>
      </c>
      <c r="W690" s="617" t="s">
        <v>1895</v>
      </c>
      <c r="X690" s="617" t="s">
        <v>1895</v>
      </c>
      <c r="Y690" s="617" t="s">
        <v>1895</v>
      </c>
      <c r="Z690" s="617" t="s">
        <v>1895</v>
      </c>
      <c r="AA690" s="617" t="s">
        <v>1895</v>
      </c>
    </row>
    <row r="691" spans="1:27" ht="15" customHeight="1" x14ac:dyDescent="0.3">
      <c r="A691" s="212">
        <v>523584</v>
      </c>
      <c r="B691" s="212" t="s">
        <v>1687</v>
      </c>
      <c r="C691" s="212" t="s">
        <v>88</v>
      </c>
      <c r="D691" s="212" t="s">
        <v>1688</v>
      </c>
      <c r="F691" s="618"/>
      <c r="G691" s="618"/>
      <c r="H691" s="618"/>
      <c r="I691" s="617" t="s">
        <v>1885</v>
      </c>
      <c r="U691" s="617">
        <v>2000</v>
      </c>
      <c r="W691" s="617" t="s">
        <v>1895</v>
      </c>
      <c r="X691" s="617" t="s">
        <v>1895</v>
      </c>
      <c r="Y691" s="617" t="s">
        <v>1895</v>
      </c>
      <c r="Z691" s="617" t="s">
        <v>1895</v>
      </c>
      <c r="AA691" s="617" t="s">
        <v>1895</v>
      </c>
    </row>
    <row r="692" spans="1:27" ht="15" customHeight="1" x14ac:dyDescent="0.3">
      <c r="A692" s="212">
        <v>523771</v>
      </c>
      <c r="B692" s="212" t="s">
        <v>2545</v>
      </c>
      <c r="C692" s="212" t="s">
        <v>306</v>
      </c>
      <c r="D692" s="212" t="s">
        <v>1517</v>
      </c>
      <c r="F692" s="619"/>
      <c r="G692" s="619"/>
      <c r="H692" s="619"/>
      <c r="I692" s="617" t="s">
        <v>1885</v>
      </c>
      <c r="U692" s="617">
        <v>2000</v>
      </c>
      <c r="W692" s="617" t="s">
        <v>1895</v>
      </c>
      <c r="X692" s="617" t="s">
        <v>1895</v>
      </c>
      <c r="Y692" s="617" t="s">
        <v>1895</v>
      </c>
      <c r="Z692" s="617" t="s">
        <v>1895</v>
      </c>
      <c r="AA692" s="617" t="s">
        <v>1895</v>
      </c>
    </row>
    <row r="693" spans="1:27" ht="15" customHeight="1" x14ac:dyDescent="0.3">
      <c r="A693" s="212">
        <v>523967</v>
      </c>
      <c r="B693" s="212" t="s">
        <v>1785</v>
      </c>
      <c r="C693" s="212" t="s">
        <v>1601</v>
      </c>
      <c r="D693" s="212" t="s">
        <v>1602</v>
      </c>
      <c r="F693" s="619"/>
      <c r="G693" s="619"/>
      <c r="H693" s="619"/>
      <c r="I693" s="617" t="s">
        <v>1885</v>
      </c>
      <c r="U693" s="617">
        <v>2000</v>
      </c>
      <c r="W693" s="617" t="s">
        <v>1895</v>
      </c>
      <c r="X693" s="617" t="s">
        <v>1895</v>
      </c>
      <c r="Y693" s="617" t="s">
        <v>1895</v>
      </c>
      <c r="Z693" s="617" t="s">
        <v>1895</v>
      </c>
      <c r="AA693" s="617" t="s">
        <v>1895</v>
      </c>
    </row>
    <row r="694" spans="1:27" ht="15" customHeight="1" x14ac:dyDescent="0.3">
      <c r="A694" s="212">
        <v>515863</v>
      </c>
      <c r="B694" s="212" t="s">
        <v>2392</v>
      </c>
      <c r="C694" s="212" t="s">
        <v>2328</v>
      </c>
      <c r="D694" s="212" t="s">
        <v>1573</v>
      </c>
      <c r="F694" s="619"/>
      <c r="G694" s="619"/>
      <c r="H694" s="619"/>
      <c r="I694" s="617" t="s">
        <v>1885</v>
      </c>
      <c r="U694" s="617">
        <v>2000</v>
      </c>
      <c r="X694" s="617" t="s">
        <v>1895</v>
      </c>
      <c r="Y694" s="617" t="s">
        <v>1895</v>
      </c>
      <c r="Z694" s="617" t="s">
        <v>1895</v>
      </c>
      <c r="AA694" s="617" t="s">
        <v>1895</v>
      </c>
    </row>
    <row r="695" spans="1:27" ht="15" customHeight="1" x14ac:dyDescent="0.3">
      <c r="A695" s="212">
        <v>522225</v>
      </c>
      <c r="B695" s="212" t="s">
        <v>604</v>
      </c>
      <c r="C695" s="212" t="s">
        <v>374</v>
      </c>
      <c r="D695" s="212" t="s">
        <v>1584</v>
      </c>
      <c r="F695" s="618"/>
      <c r="G695" s="618"/>
      <c r="H695" s="618"/>
      <c r="I695" s="617" t="s">
        <v>1885</v>
      </c>
      <c r="U695" s="617">
        <v>2000</v>
      </c>
      <c r="X695" s="617" t="s">
        <v>1895</v>
      </c>
      <c r="Y695" s="617" t="s">
        <v>1895</v>
      </c>
      <c r="Z695" s="617" t="s">
        <v>1895</v>
      </c>
      <c r="AA695" s="617" t="s">
        <v>1895</v>
      </c>
    </row>
    <row r="696" spans="1:27" ht="15" customHeight="1" x14ac:dyDescent="0.3">
      <c r="A696" s="212">
        <v>522727</v>
      </c>
      <c r="B696" s="212" t="s">
        <v>663</v>
      </c>
      <c r="C696" s="212" t="s">
        <v>396</v>
      </c>
      <c r="D696" s="212" t="s">
        <v>2299</v>
      </c>
      <c r="F696" s="619"/>
      <c r="G696" s="619"/>
      <c r="H696" s="619"/>
      <c r="I696" s="617" t="s">
        <v>1885</v>
      </c>
      <c r="U696" s="617">
        <v>2000</v>
      </c>
      <c r="X696" s="617" t="s">
        <v>1895</v>
      </c>
      <c r="Y696" s="617" t="s">
        <v>1895</v>
      </c>
      <c r="Z696" s="617" t="s">
        <v>1895</v>
      </c>
      <c r="AA696" s="617" t="s">
        <v>1895</v>
      </c>
    </row>
    <row r="697" spans="1:27" ht="15" customHeight="1" x14ac:dyDescent="0.3">
      <c r="A697" s="212">
        <v>522832</v>
      </c>
      <c r="B697" s="212" t="s">
        <v>673</v>
      </c>
      <c r="C697" s="212" t="s">
        <v>674</v>
      </c>
      <c r="D697" s="212" t="s">
        <v>1359</v>
      </c>
      <c r="F697" s="619"/>
      <c r="G697" s="619"/>
      <c r="H697" s="619"/>
      <c r="I697" s="617" t="s">
        <v>1885</v>
      </c>
      <c r="U697" s="617">
        <v>2000</v>
      </c>
      <c r="X697" s="617" t="s">
        <v>1895</v>
      </c>
      <c r="Y697" s="617" t="s">
        <v>1895</v>
      </c>
      <c r="Z697" s="617" t="s">
        <v>1895</v>
      </c>
      <c r="AA697" s="617" t="s">
        <v>1895</v>
      </c>
    </row>
    <row r="698" spans="1:27" ht="15" customHeight="1" x14ac:dyDescent="0.3">
      <c r="A698" s="212">
        <v>522953</v>
      </c>
      <c r="B698" s="212" t="s">
        <v>1490</v>
      </c>
      <c r="C698" s="212" t="s">
        <v>76</v>
      </c>
      <c r="D698" s="212" t="s">
        <v>1491</v>
      </c>
      <c r="F698" s="619"/>
      <c r="G698" s="619"/>
      <c r="H698" s="619"/>
      <c r="I698" s="617" t="s">
        <v>1885</v>
      </c>
      <c r="U698" s="617">
        <v>2000</v>
      </c>
      <c r="X698" s="617" t="s">
        <v>1895</v>
      </c>
      <c r="Y698" s="617" t="s">
        <v>1895</v>
      </c>
      <c r="Z698" s="617" t="s">
        <v>1895</v>
      </c>
      <c r="AA698" s="617" t="s">
        <v>1895</v>
      </c>
    </row>
    <row r="699" spans="1:27" ht="15" customHeight="1" x14ac:dyDescent="0.3">
      <c r="A699" s="212">
        <v>523007</v>
      </c>
      <c r="B699" s="212" t="s">
        <v>1519</v>
      </c>
      <c r="C699" s="212" t="s">
        <v>315</v>
      </c>
      <c r="D699" s="212" t="s">
        <v>1493</v>
      </c>
      <c r="F699" s="619"/>
      <c r="G699" s="619"/>
      <c r="H699" s="619"/>
      <c r="I699" s="617" t="s">
        <v>1885</v>
      </c>
      <c r="U699" s="617">
        <v>2000</v>
      </c>
      <c r="X699" s="617" t="s">
        <v>1895</v>
      </c>
      <c r="Y699" s="617" t="s">
        <v>1895</v>
      </c>
      <c r="Z699" s="617" t="s">
        <v>1895</v>
      </c>
      <c r="AA699" s="617" t="s">
        <v>1895</v>
      </c>
    </row>
    <row r="700" spans="1:27" ht="15" customHeight="1" x14ac:dyDescent="0.3">
      <c r="A700" s="212">
        <v>523057</v>
      </c>
      <c r="B700" s="212" t="s">
        <v>1541</v>
      </c>
      <c r="C700" s="212" t="s">
        <v>303</v>
      </c>
      <c r="D700" s="212" t="s">
        <v>1542</v>
      </c>
      <c r="F700" s="618"/>
      <c r="G700" s="618"/>
      <c r="H700" s="618"/>
      <c r="I700" s="617" t="s">
        <v>1885</v>
      </c>
      <c r="U700" s="617">
        <v>2000</v>
      </c>
      <c r="X700" s="617" t="s">
        <v>1895</v>
      </c>
      <c r="Y700" s="617" t="s">
        <v>1895</v>
      </c>
      <c r="Z700" s="617" t="s">
        <v>1895</v>
      </c>
      <c r="AA700" s="617" t="s">
        <v>1895</v>
      </c>
    </row>
    <row r="701" spans="1:27" ht="15" customHeight="1" x14ac:dyDescent="0.3">
      <c r="A701" s="212">
        <v>523088</v>
      </c>
      <c r="B701" s="212" t="s">
        <v>1553</v>
      </c>
      <c r="C701" s="212" t="s">
        <v>72</v>
      </c>
      <c r="D701" s="212" t="s">
        <v>435</v>
      </c>
      <c r="F701" s="618"/>
      <c r="G701" s="618"/>
      <c r="H701" s="618"/>
      <c r="I701" s="617" t="s">
        <v>1885</v>
      </c>
      <c r="U701" s="617">
        <v>2000</v>
      </c>
      <c r="X701" s="617" t="s">
        <v>1895</v>
      </c>
      <c r="Y701" s="617" t="s">
        <v>1895</v>
      </c>
      <c r="Z701" s="617" t="s">
        <v>1895</v>
      </c>
      <c r="AA701" s="617" t="s">
        <v>1895</v>
      </c>
    </row>
    <row r="702" spans="1:27" ht="15" customHeight="1" x14ac:dyDescent="0.3">
      <c r="A702" s="212">
        <v>523147</v>
      </c>
      <c r="B702" s="212" t="s">
        <v>1572</v>
      </c>
      <c r="C702" s="212" t="s">
        <v>312</v>
      </c>
      <c r="D702" s="212" t="s">
        <v>1573</v>
      </c>
      <c r="E702" s="618"/>
      <c r="F702" s="618"/>
      <c r="G702" s="618"/>
      <c r="H702" s="618"/>
      <c r="I702" s="617" t="s">
        <v>1885</v>
      </c>
      <c r="U702" s="617">
        <v>2000</v>
      </c>
      <c r="X702" s="617" t="s">
        <v>1895</v>
      </c>
      <c r="Y702" s="617" t="s">
        <v>1895</v>
      </c>
      <c r="Z702" s="617" t="s">
        <v>1895</v>
      </c>
      <c r="AA702" s="617" t="s">
        <v>1895</v>
      </c>
    </row>
    <row r="703" spans="1:27" ht="15" customHeight="1" x14ac:dyDescent="0.3">
      <c r="A703" s="212">
        <v>523405</v>
      </c>
      <c r="B703" s="212" t="s">
        <v>1638</v>
      </c>
      <c r="C703" s="212" t="s">
        <v>1011</v>
      </c>
      <c r="D703" s="212" t="s">
        <v>1544</v>
      </c>
      <c r="F703" s="619"/>
      <c r="G703" s="619"/>
      <c r="H703" s="619"/>
      <c r="I703" s="617" t="s">
        <v>1885</v>
      </c>
      <c r="U703" s="617">
        <v>2000</v>
      </c>
      <c r="X703" s="617" t="s">
        <v>1895</v>
      </c>
      <c r="Y703" s="617" t="s">
        <v>1895</v>
      </c>
      <c r="Z703" s="617" t="s">
        <v>1895</v>
      </c>
      <c r="AA703" s="617" t="s">
        <v>1895</v>
      </c>
    </row>
    <row r="704" spans="1:27" ht="15" customHeight="1" x14ac:dyDescent="0.3">
      <c r="A704" s="212">
        <v>523583</v>
      </c>
      <c r="B704" s="212" t="s">
        <v>1686</v>
      </c>
      <c r="C704" s="212" t="s">
        <v>104</v>
      </c>
      <c r="D704" s="212" t="s">
        <v>2542</v>
      </c>
      <c r="F704" s="618"/>
      <c r="G704" s="618"/>
      <c r="H704" s="618"/>
      <c r="I704" s="617" t="s">
        <v>1885</v>
      </c>
      <c r="U704" s="617">
        <v>2000</v>
      </c>
      <c r="X704" s="617" t="s">
        <v>1895</v>
      </c>
      <c r="Y704" s="617" t="s">
        <v>1895</v>
      </c>
      <c r="Z704" s="617" t="s">
        <v>1895</v>
      </c>
      <c r="AA704" s="617" t="s">
        <v>1895</v>
      </c>
    </row>
    <row r="705" spans="1:27" ht="15" customHeight="1" x14ac:dyDescent="0.3">
      <c r="A705" s="212">
        <v>523820</v>
      </c>
      <c r="B705" s="212" t="s">
        <v>1744</v>
      </c>
      <c r="C705" s="212" t="s">
        <v>74</v>
      </c>
      <c r="D705" s="212" t="s">
        <v>1859</v>
      </c>
      <c r="F705" s="618"/>
      <c r="G705" s="618"/>
      <c r="H705" s="618"/>
      <c r="I705" s="617" t="s">
        <v>1885</v>
      </c>
      <c r="U705" s="617">
        <v>2000</v>
      </c>
      <c r="X705" s="617" t="s">
        <v>1895</v>
      </c>
      <c r="Y705" s="617" t="s">
        <v>1895</v>
      </c>
      <c r="Z705" s="617" t="s">
        <v>1895</v>
      </c>
      <c r="AA705" s="617" t="s">
        <v>1895</v>
      </c>
    </row>
    <row r="706" spans="1:27" ht="15" customHeight="1" x14ac:dyDescent="0.3">
      <c r="A706" s="212">
        <v>522954</v>
      </c>
      <c r="B706" s="212" t="s">
        <v>687</v>
      </c>
      <c r="C706" s="212" t="s">
        <v>92</v>
      </c>
      <c r="D706" s="212" t="s">
        <v>1492</v>
      </c>
      <c r="F706" s="618"/>
      <c r="G706" s="618"/>
      <c r="H706" s="618"/>
      <c r="I706" s="617" t="s">
        <v>1885</v>
      </c>
      <c r="U706" s="617">
        <v>2000</v>
      </c>
      <c r="W706" s="617" t="s">
        <v>1895</v>
      </c>
      <c r="Y706" s="617" t="s">
        <v>1895</v>
      </c>
      <c r="Z706" s="617" t="s">
        <v>1895</v>
      </c>
      <c r="AA706" s="617" t="s">
        <v>1895</v>
      </c>
    </row>
    <row r="707" spans="1:27" ht="15" customHeight="1" x14ac:dyDescent="0.3">
      <c r="A707" s="212">
        <v>523580</v>
      </c>
      <c r="B707" s="212" t="s">
        <v>750</v>
      </c>
      <c r="C707" s="212" t="s">
        <v>70</v>
      </c>
      <c r="D707" s="212" t="s">
        <v>1685</v>
      </c>
      <c r="F707" s="618"/>
      <c r="G707" s="618"/>
      <c r="H707" s="618"/>
      <c r="I707" s="617" t="s">
        <v>1885</v>
      </c>
      <c r="U707" s="617">
        <v>2000</v>
      </c>
      <c r="W707" s="617" t="s">
        <v>1895</v>
      </c>
      <c r="Y707" s="617" t="s">
        <v>1895</v>
      </c>
      <c r="Z707" s="617" t="s">
        <v>1895</v>
      </c>
      <c r="AA707" s="617" t="s">
        <v>1895</v>
      </c>
    </row>
    <row r="708" spans="1:27" ht="15" customHeight="1" x14ac:dyDescent="0.3">
      <c r="A708" s="212">
        <v>521623</v>
      </c>
      <c r="B708" s="212" t="s">
        <v>536</v>
      </c>
      <c r="C708" s="212" t="s">
        <v>408</v>
      </c>
      <c r="D708" s="212" t="s">
        <v>1543</v>
      </c>
      <c r="F708" s="619"/>
      <c r="G708" s="619"/>
      <c r="H708" s="619"/>
      <c r="I708" s="617" t="s">
        <v>1885</v>
      </c>
      <c r="U708" s="617">
        <v>2000</v>
      </c>
      <c r="V708" s="617" t="s">
        <v>1895</v>
      </c>
      <c r="Y708" s="617" t="s">
        <v>1895</v>
      </c>
      <c r="Z708" s="617" t="s">
        <v>1895</v>
      </c>
      <c r="AA708" s="617" t="s">
        <v>1895</v>
      </c>
    </row>
    <row r="709" spans="1:27" ht="15" customHeight="1" x14ac:dyDescent="0.3">
      <c r="A709" s="212">
        <v>522061</v>
      </c>
      <c r="B709" s="212" t="s">
        <v>587</v>
      </c>
      <c r="C709" s="212" t="s">
        <v>92</v>
      </c>
      <c r="D709" s="212" t="s">
        <v>1829</v>
      </c>
      <c r="F709" s="619"/>
      <c r="G709" s="619"/>
      <c r="H709" s="619"/>
      <c r="I709" s="617" t="s">
        <v>1885</v>
      </c>
      <c r="U709" s="617">
        <v>2000</v>
      </c>
      <c r="V709" s="617" t="s">
        <v>1895</v>
      </c>
      <c r="Y709" s="617" t="s">
        <v>1895</v>
      </c>
      <c r="Z709" s="617" t="s">
        <v>1895</v>
      </c>
      <c r="AA709" s="617" t="s">
        <v>1895</v>
      </c>
    </row>
    <row r="710" spans="1:27" ht="15" customHeight="1" x14ac:dyDescent="0.3">
      <c r="A710" s="212">
        <v>512808</v>
      </c>
      <c r="B710" s="212" t="s">
        <v>450</v>
      </c>
      <c r="C710" s="212" t="s">
        <v>2095</v>
      </c>
      <c r="D710" s="212" t="s">
        <v>2095</v>
      </c>
      <c r="F710" s="619"/>
      <c r="G710" s="619"/>
      <c r="H710" s="619"/>
      <c r="I710" s="617" t="s">
        <v>1885</v>
      </c>
      <c r="U710" s="617">
        <v>2000</v>
      </c>
      <c r="Y710" s="617" t="s">
        <v>1895</v>
      </c>
      <c r="Z710" s="617" t="s">
        <v>1895</v>
      </c>
      <c r="AA710" s="617" t="s">
        <v>1895</v>
      </c>
    </row>
    <row r="711" spans="1:27" ht="15" customHeight="1" x14ac:dyDescent="0.3">
      <c r="A711" s="212">
        <v>515785</v>
      </c>
      <c r="B711" s="212" t="s">
        <v>460</v>
      </c>
      <c r="C711" s="212" t="s">
        <v>461</v>
      </c>
      <c r="D711" s="212" t="s">
        <v>1832</v>
      </c>
      <c r="F711" s="619"/>
      <c r="G711" s="619"/>
      <c r="H711" s="619"/>
      <c r="I711" s="617" t="s">
        <v>1885</v>
      </c>
      <c r="U711" s="617">
        <v>2000</v>
      </c>
      <c r="Y711" s="617" t="s">
        <v>1895</v>
      </c>
      <c r="Z711" s="617" t="s">
        <v>1895</v>
      </c>
      <c r="AA711" s="617" t="s">
        <v>1895</v>
      </c>
    </row>
    <row r="712" spans="1:27" ht="15" customHeight="1" x14ac:dyDescent="0.3">
      <c r="A712" s="212">
        <v>516359</v>
      </c>
      <c r="B712" s="212" t="s">
        <v>467</v>
      </c>
      <c r="C712" s="212" t="s">
        <v>70</v>
      </c>
      <c r="D712" s="212" t="s">
        <v>1503</v>
      </c>
      <c r="F712" s="619"/>
      <c r="G712" s="619"/>
      <c r="H712" s="619"/>
      <c r="I712" s="617" t="s">
        <v>1885</v>
      </c>
      <c r="U712" s="617">
        <v>2000</v>
      </c>
      <c r="Y712" s="617" t="s">
        <v>1895</v>
      </c>
      <c r="Z712" s="617" t="s">
        <v>1895</v>
      </c>
      <c r="AA712" s="617" t="s">
        <v>1895</v>
      </c>
    </row>
    <row r="713" spans="1:27" ht="15" customHeight="1" x14ac:dyDescent="0.3">
      <c r="A713" s="212">
        <v>516452</v>
      </c>
      <c r="B713" s="212" t="s">
        <v>468</v>
      </c>
      <c r="C713" s="212" t="s">
        <v>1898</v>
      </c>
      <c r="D713" s="212" t="s">
        <v>1503</v>
      </c>
      <c r="F713" s="618"/>
      <c r="G713" s="618"/>
      <c r="H713" s="618"/>
      <c r="I713" s="617" t="s">
        <v>1885</v>
      </c>
      <c r="U713" s="617">
        <v>2000</v>
      </c>
      <c r="Y713" s="617" t="s">
        <v>1895</v>
      </c>
      <c r="Z713" s="617" t="s">
        <v>1895</v>
      </c>
      <c r="AA713" s="617" t="s">
        <v>1895</v>
      </c>
    </row>
    <row r="714" spans="1:27" ht="15" customHeight="1" x14ac:dyDescent="0.3">
      <c r="A714" s="212">
        <v>517655</v>
      </c>
      <c r="B714" s="212" t="s">
        <v>480</v>
      </c>
      <c r="C714" s="212" t="s">
        <v>70</v>
      </c>
      <c r="D714" s="212" t="s">
        <v>670</v>
      </c>
      <c r="F714" s="618"/>
      <c r="G714" s="618"/>
      <c r="H714" s="618"/>
      <c r="I714" s="617" t="s">
        <v>1885</v>
      </c>
      <c r="U714" s="617">
        <v>2000</v>
      </c>
      <c r="Y714" s="617" t="s">
        <v>1895</v>
      </c>
      <c r="Z714" s="617" t="s">
        <v>1895</v>
      </c>
      <c r="AA714" s="617" t="s">
        <v>1895</v>
      </c>
    </row>
    <row r="715" spans="1:27" ht="15" customHeight="1" x14ac:dyDescent="0.3">
      <c r="A715" s="212">
        <v>517713</v>
      </c>
      <c r="B715" s="212" t="s">
        <v>483</v>
      </c>
      <c r="C715" s="212" t="s">
        <v>484</v>
      </c>
      <c r="D715" s="212" t="s">
        <v>1611</v>
      </c>
      <c r="F715" s="619"/>
      <c r="G715" s="619"/>
      <c r="H715" s="619"/>
      <c r="I715" s="617" t="s">
        <v>1885</v>
      </c>
      <c r="U715" s="617">
        <v>2000</v>
      </c>
      <c r="Y715" s="617" t="s">
        <v>1895</v>
      </c>
      <c r="Z715" s="617" t="s">
        <v>1895</v>
      </c>
      <c r="AA715" s="617" t="s">
        <v>1895</v>
      </c>
    </row>
    <row r="716" spans="1:27" ht="15" customHeight="1" x14ac:dyDescent="0.3">
      <c r="A716" s="212">
        <v>518176</v>
      </c>
      <c r="B716" s="212" t="s">
        <v>2397</v>
      </c>
      <c r="C716" s="212" t="s">
        <v>2245</v>
      </c>
      <c r="D716" s="212" t="s">
        <v>1594</v>
      </c>
      <c r="F716" s="619"/>
      <c r="G716" s="619"/>
      <c r="H716" s="619"/>
      <c r="I716" s="617" t="s">
        <v>1885</v>
      </c>
      <c r="U716" s="617">
        <v>2000</v>
      </c>
      <c r="Y716" s="617" t="s">
        <v>1895</v>
      </c>
      <c r="Z716" s="617" t="s">
        <v>1895</v>
      </c>
      <c r="AA716" s="617" t="s">
        <v>1895</v>
      </c>
    </row>
    <row r="717" spans="1:27" ht="15" customHeight="1" x14ac:dyDescent="0.3">
      <c r="A717" s="212">
        <v>519236</v>
      </c>
      <c r="B717" s="212" t="s">
        <v>2417</v>
      </c>
      <c r="C717" s="212" t="s">
        <v>1919</v>
      </c>
      <c r="D717" s="212" t="s">
        <v>1500</v>
      </c>
      <c r="F717" s="618"/>
      <c r="G717" s="618"/>
      <c r="H717" s="618"/>
      <c r="I717" s="617" t="s">
        <v>1885</v>
      </c>
      <c r="U717" s="617">
        <v>2000</v>
      </c>
      <c r="Y717" s="617" t="s">
        <v>1895</v>
      </c>
      <c r="Z717" s="617" t="s">
        <v>1895</v>
      </c>
      <c r="AA717" s="617" t="s">
        <v>1895</v>
      </c>
    </row>
    <row r="718" spans="1:27" ht="15" customHeight="1" x14ac:dyDescent="0.3">
      <c r="A718" s="212">
        <v>519823</v>
      </c>
      <c r="B718" s="212" t="s">
        <v>2422</v>
      </c>
      <c r="C718" s="212" t="s">
        <v>2423</v>
      </c>
      <c r="D718" s="212" t="s">
        <v>1726</v>
      </c>
      <c r="F718" s="618"/>
      <c r="G718" s="618"/>
      <c r="H718" s="618"/>
      <c r="I718" s="617" t="s">
        <v>1885</v>
      </c>
      <c r="U718" s="617">
        <v>2000</v>
      </c>
      <c r="Y718" s="617" t="s">
        <v>1895</v>
      </c>
      <c r="Z718" s="617" t="s">
        <v>1895</v>
      </c>
      <c r="AA718" s="617" t="s">
        <v>1895</v>
      </c>
    </row>
    <row r="719" spans="1:27" ht="15" customHeight="1" x14ac:dyDescent="0.3">
      <c r="A719" s="212">
        <v>520454</v>
      </c>
      <c r="B719" s="212" t="s">
        <v>516</v>
      </c>
      <c r="C719" s="212" t="s">
        <v>517</v>
      </c>
      <c r="D719" s="212" t="s">
        <v>1551</v>
      </c>
      <c r="F719" s="618"/>
      <c r="G719" s="618"/>
      <c r="H719" s="618"/>
      <c r="I719" s="617" t="s">
        <v>1885</v>
      </c>
      <c r="U719" s="617">
        <v>2000</v>
      </c>
      <c r="Y719" s="617" t="s">
        <v>1895</v>
      </c>
      <c r="Z719" s="617" t="s">
        <v>1895</v>
      </c>
      <c r="AA719" s="617" t="s">
        <v>1895</v>
      </c>
    </row>
    <row r="720" spans="1:27" ht="15" customHeight="1" x14ac:dyDescent="0.3">
      <c r="A720" s="212">
        <v>521169</v>
      </c>
      <c r="B720" s="212" t="s">
        <v>525</v>
      </c>
      <c r="C720" s="212" t="s">
        <v>81</v>
      </c>
      <c r="D720" s="212" t="s">
        <v>1615</v>
      </c>
      <c r="F720" s="618"/>
      <c r="G720" s="618"/>
      <c r="H720" s="618"/>
      <c r="I720" s="617" t="s">
        <v>1885</v>
      </c>
      <c r="U720" s="617">
        <v>2000</v>
      </c>
      <c r="Y720" s="617" t="s">
        <v>1895</v>
      </c>
      <c r="Z720" s="617" t="s">
        <v>1895</v>
      </c>
      <c r="AA720" s="617" t="s">
        <v>1895</v>
      </c>
    </row>
    <row r="721" spans="1:27" ht="15" customHeight="1" x14ac:dyDescent="0.3">
      <c r="A721" s="212">
        <v>521718</v>
      </c>
      <c r="B721" s="212" t="s">
        <v>545</v>
      </c>
      <c r="C721" s="212" t="s">
        <v>546</v>
      </c>
      <c r="F721" s="618"/>
      <c r="G721" s="618"/>
      <c r="H721" s="618"/>
      <c r="I721" s="617" t="s">
        <v>1885</v>
      </c>
      <c r="U721" s="617">
        <v>2000</v>
      </c>
      <c r="Y721" s="617" t="s">
        <v>1895</v>
      </c>
      <c r="Z721" s="617" t="s">
        <v>1895</v>
      </c>
      <c r="AA721" s="617" t="s">
        <v>1895</v>
      </c>
    </row>
    <row r="722" spans="1:27" ht="15" customHeight="1" x14ac:dyDescent="0.3">
      <c r="A722" s="212">
        <v>521973</v>
      </c>
      <c r="B722" s="212" t="s">
        <v>1925</v>
      </c>
      <c r="C722" s="212" t="s">
        <v>112</v>
      </c>
      <c r="D722" s="212" t="s">
        <v>2206</v>
      </c>
      <c r="F722" s="618"/>
      <c r="G722" s="618"/>
      <c r="H722" s="618"/>
      <c r="I722" s="617" t="s">
        <v>1885</v>
      </c>
      <c r="U722" s="617">
        <v>2000</v>
      </c>
      <c r="Y722" s="617" t="s">
        <v>1895</v>
      </c>
      <c r="Z722" s="617" t="s">
        <v>1895</v>
      </c>
      <c r="AA722" s="617" t="s">
        <v>1895</v>
      </c>
    </row>
    <row r="723" spans="1:27" ht="15" customHeight="1" x14ac:dyDescent="0.3">
      <c r="A723" s="212">
        <v>522355</v>
      </c>
      <c r="B723" s="212" t="s">
        <v>619</v>
      </c>
      <c r="C723" s="212" t="s">
        <v>88</v>
      </c>
      <c r="D723" s="212" t="s">
        <v>1527</v>
      </c>
      <c r="F723" s="619"/>
      <c r="G723" s="619"/>
      <c r="H723" s="619"/>
      <c r="I723" s="617" t="s">
        <v>1885</v>
      </c>
      <c r="U723" s="617">
        <v>2000</v>
      </c>
      <c r="Y723" s="617" t="s">
        <v>1895</v>
      </c>
      <c r="Z723" s="617" t="s">
        <v>1895</v>
      </c>
      <c r="AA723" s="617" t="s">
        <v>1895</v>
      </c>
    </row>
    <row r="724" spans="1:27" ht="15" customHeight="1" x14ac:dyDescent="0.3">
      <c r="A724" s="212">
        <v>522384</v>
      </c>
      <c r="B724" s="212" t="s">
        <v>625</v>
      </c>
      <c r="C724" s="212" t="s">
        <v>327</v>
      </c>
      <c r="D724" s="212" t="s">
        <v>428</v>
      </c>
      <c r="F724" s="618"/>
      <c r="G724" s="618"/>
      <c r="H724" s="618"/>
      <c r="I724" s="617" t="s">
        <v>1885</v>
      </c>
      <c r="U724" s="617">
        <v>2000</v>
      </c>
      <c r="Y724" s="617" t="s">
        <v>1895</v>
      </c>
      <c r="Z724" s="617" t="s">
        <v>1895</v>
      </c>
      <c r="AA724" s="617" t="s">
        <v>1895</v>
      </c>
    </row>
    <row r="725" spans="1:27" ht="15" customHeight="1" x14ac:dyDescent="0.3">
      <c r="A725" s="212">
        <v>522658</v>
      </c>
      <c r="B725" s="212" t="s">
        <v>659</v>
      </c>
      <c r="C725" s="212" t="s">
        <v>99</v>
      </c>
      <c r="D725" s="212" t="s">
        <v>440</v>
      </c>
      <c r="F725" s="619"/>
      <c r="G725" s="619"/>
      <c r="H725" s="619"/>
      <c r="I725" s="617" t="s">
        <v>1885</v>
      </c>
      <c r="U725" s="617">
        <v>2000</v>
      </c>
      <c r="Y725" s="617" t="s">
        <v>1895</v>
      </c>
      <c r="Z725" s="617" t="s">
        <v>1895</v>
      </c>
      <c r="AA725" s="617" t="s">
        <v>1895</v>
      </c>
    </row>
    <row r="726" spans="1:27" ht="15" customHeight="1" x14ac:dyDescent="0.3">
      <c r="A726" s="212">
        <v>522790</v>
      </c>
      <c r="B726" s="212" t="s">
        <v>668</v>
      </c>
      <c r="C726" s="212" t="s">
        <v>261</v>
      </c>
      <c r="D726" s="212" t="s">
        <v>1829</v>
      </c>
      <c r="F726" s="619"/>
      <c r="G726" s="619"/>
      <c r="H726" s="619"/>
      <c r="I726" s="617" t="s">
        <v>1885</v>
      </c>
      <c r="U726" s="617">
        <v>2000</v>
      </c>
      <c r="Y726" s="617" t="s">
        <v>1895</v>
      </c>
      <c r="Z726" s="617" t="s">
        <v>1895</v>
      </c>
      <c r="AA726" s="617" t="s">
        <v>1895</v>
      </c>
    </row>
    <row r="727" spans="1:27" ht="15" customHeight="1" x14ac:dyDescent="0.3">
      <c r="A727" s="212">
        <v>522917</v>
      </c>
      <c r="B727" s="212" t="s">
        <v>1936</v>
      </c>
      <c r="C727" s="212" t="s">
        <v>417</v>
      </c>
      <c r="F727" s="619"/>
      <c r="G727" s="619"/>
      <c r="H727" s="619"/>
      <c r="I727" s="617" t="s">
        <v>1885</v>
      </c>
      <c r="U727" s="617">
        <v>2000</v>
      </c>
      <c r="Y727" s="617" t="s">
        <v>1895</v>
      </c>
      <c r="Z727" s="617" t="s">
        <v>1895</v>
      </c>
      <c r="AA727" s="617" t="s">
        <v>1895</v>
      </c>
    </row>
    <row r="728" spans="1:27" ht="15" customHeight="1" x14ac:dyDescent="0.3">
      <c r="A728" s="212">
        <v>522989</v>
      </c>
      <c r="B728" s="212" t="s">
        <v>690</v>
      </c>
      <c r="C728" s="212" t="s">
        <v>691</v>
      </c>
      <c r="D728" s="212" t="s">
        <v>446</v>
      </c>
      <c r="F728" s="618"/>
      <c r="G728" s="618"/>
      <c r="H728" s="618"/>
      <c r="I728" s="617" t="s">
        <v>1885</v>
      </c>
      <c r="U728" s="617">
        <v>2000</v>
      </c>
      <c r="Y728" s="617" t="s">
        <v>1895</v>
      </c>
      <c r="Z728" s="617" t="s">
        <v>1895</v>
      </c>
      <c r="AA728" s="617" t="s">
        <v>1895</v>
      </c>
    </row>
    <row r="729" spans="1:27" ht="15" customHeight="1" x14ac:dyDescent="0.3">
      <c r="A729" s="212">
        <v>522993</v>
      </c>
      <c r="B729" s="212" t="s">
        <v>692</v>
      </c>
      <c r="C729" s="212" t="s">
        <v>693</v>
      </c>
      <c r="D729" s="212" t="s">
        <v>1515</v>
      </c>
      <c r="F729" s="618"/>
      <c r="G729" s="618"/>
      <c r="H729" s="618"/>
      <c r="I729" s="617" t="s">
        <v>1885</v>
      </c>
      <c r="U729" s="617">
        <v>2000</v>
      </c>
      <c r="Y729" s="617" t="s">
        <v>1895</v>
      </c>
      <c r="Z729" s="617" t="s">
        <v>1895</v>
      </c>
      <c r="AA729" s="617" t="s">
        <v>1895</v>
      </c>
    </row>
    <row r="730" spans="1:27" ht="15" customHeight="1" x14ac:dyDescent="0.3">
      <c r="A730" s="212">
        <v>523045</v>
      </c>
      <c r="B730" s="212" t="s">
        <v>699</v>
      </c>
      <c r="C730" s="212" t="s">
        <v>88</v>
      </c>
      <c r="D730" s="212" t="s">
        <v>1493</v>
      </c>
      <c r="F730" s="618"/>
      <c r="G730" s="618"/>
      <c r="H730" s="618"/>
      <c r="I730" s="617" t="s">
        <v>1885</v>
      </c>
      <c r="U730" s="617">
        <v>2000</v>
      </c>
      <c r="Y730" s="617" t="s">
        <v>1895</v>
      </c>
      <c r="Z730" s="617" t="s">
        <v>1895</v>
      </c>
      <c r="AA730" s="617" t="s">
        <v>1895</v>
      </c>
    </row>
    <row r="731" spans="1:27" ht="15" customHeight="1" x14ac:dyDescent="0.3">
      <c r="A731" s="212">
        <v>523114</v>
      </c>
      <c r="B731" s="212" t="s">
        <v>707</v>
      </c>
      <c r="C731" s="212" t="s">
        <v>81</v>
      </c>
      <c r="D731" s="212" t="s">
        <v>2230</v>
      </c>
      <c r="F731" s="618"/>
      <c r="G731" s="618"/>
      <c r="H731" s="618"/>
      <c r="I731" s="617" t="s">
        <v>1885</v>
      </c>
      <c r="U731" s="617">
        <v>2000</v>
      </c>
      <c r="Y731" s="617" t="s">
        <v>1895</v>
      </c>
      <c r="Z731" s="617" t="s">
        <v>1895</v>
      </c>
      <c r="AA731" s="617" t="s">
        <v>1895</v>
      </c>
    </row>
    <row r="732" spans="1:27" ht="15" customHeight="1" x14ac:dyDescent="0.3">
      <c r="A732" s="212">
        <v>523119</v>
      </c>
      <c r="B732" s="212" t="s">
        <v>708</v>
      </c>
      <c r="C732" s="212" t="s">
        <v>263</v>
      </c>
      <c r="D732" s="212" t="s">
        <v>2536</v>
      </c>
      <c r="F732" s="619"/>
      <c r="G732" s="619"/>
      <c r="H732" s="619"/>
      <c r="I732" s="617" t="s">
        <v>1885</v>
      </c>
      <c r="U732" s="617">
        <v>2000</v>
      </c>
      <c r="Y732" s="617" t="s">
        <v>1895</v>
      </c>
      <c r="Z732" s="617" t="s">
        <v>1895</v>
      </c>
      <c r="AA732" s="617" t="s">
        <v>1895</v>
      </c>
    </row>
    <row r="733" spans="1:27" ht="15" customHeight="1" x14ac:dyDescent="0.3">
      <c r="A733" s="212">
        <v>523398</v>
      </c>
      <c r="B733" s="212" t="s">
        <v>727</v>
      </c>
      <c r="C733" s="212" t="s">
        <v>244</v>
      </c>
      <c r="D733" s="212" t="s">
        <v>1637</v>
      </c>
      <c r="F733" s="618"/>
      <c r="G733" s="618"/>
      <c r="H733" s="618"/>
      <c r="I733" s="617" t="s">
        <v>1885</v>
      </c>
      <c r="U733" s="617">
        <v>2000</v>
      </c>
      <c r="Y733" s="617" t="s">
        <v>1895</v>
      </c>
      <c r="Z733" s="617" t="s">
        <v>1895</v>
      </c>
      <c r="AA733" s="617" t="s">
        <v>1895</v>
      </c>
    </row>
    <row r="734" spans="1:27" ht="15" customHeight="1" x14ac:dyDescent="0.3">
      <c r="A734" s="212">
        <v>523696</v>
      </c>
      <c r="B734" s="212" t="s">
        <v>767</v>
      </c>
      <c r="C734" s="212" t="s">
        <v>92</v>
      </c>
      <c r="D734" s="212" t="s">
        <v>1543</v>
      </c>
      <c r="F734" s="618"/>
      <c r="G734" s="618"/>
      <c r="H734" s="618"/>
      <c r="I734" s="617" t="s">
        <v>1885</v>
      </c>
      <c r="U734" s="617">
        <v>2000</v>
      </c>
      <c r="Y734" s="617" t="s">
        <v>1895</v>
      </c>
      <c r="Z734" s="617" t="s">
        <v>1895</v>
      </c>
      <c r="AA734" s="617" t="s">
        <v>1895</v>
      </c>
    </row>
    <row r="735" spans="1:27" ht="15" customHeight="1" x14ac:dyDescent="0.3">
      <c r="A735" s="212">
        <v>523742</v>
      </c>
      <c r="B735" s="212" t="s">
        <v>774</v>
      </c>
      <c r="C735" s="212" t="s">
        <v>68</v>
      </c>
      <c r="D735" s="212" t="s">
        <v>440</v>
      </c>
      <c r="F735" s="619"/>
      <c r="G735" s="619"/>
      <c r="H735" s="619"/>
      <c r="I735" s="617" t="s">
        <v>1885</v>
      </c>
      <c r="U735" s="617">
        <v>2000</v>
      </c>
      <c r="Y735" s="617" t="s">
        <v>1895</v>
      </c>
      <c r="Z735" s="617" t="s">
        <v>1895</v>
      </c>
      <c r="AA735" s="617" t="s">
        <v>1895</v>
      </c>
    </row>
    <row r="736" spans="1:27" ht="15" customHeight="1" x14ac:dyDescent="0.3">
      <c r="A736" s="212">
        <v>523914</v>
      </c>
      <c r="B736" s="212" t="s">
        <v>782</v>
      </c>
      <c r="C736" s="212" t="s">
        <v>69</v>
      </c>
      <c r="D736" s="212" t="s">
        <v>1769</v>
      </c>
      <c r="F736" s="618"/>
      <c r="G736" s="618"/>
      <c r="H736" s="618"/>
      <c r="I736" s="617" t="s">
        <v>1885</v>
      </c>
      <c r="U736" s="617">
        <v>2000</v>
      </c>
      <c r="Y736" s="617" t="s">
        <v>1895</v>
      </c>
      <c r="Z736" s="617" t="s">
        <v>1895</v>
      </c>
      <c r="AA736" s="617" t="s">
        <v>1895</v>
      </c>
    </row>
    <row r="737" spans="1:27" ht="15" customHeight="1" x14ac:dyDescent="0.3">
      <c r="A737" s="212">
        <v>523924</v>
      </c>
      <c r="B737" s="212" t="s">
        <v>783</v>
      </c>
      <c r="C737" s="212" t="s">
        <v>70</v>
      </c>
      <c r="D737" s="212" t="s">
        <v>1596</v>
      </c>
      <c r="F737" s="619"/>
      <c r="G737" s="619"/>
      <c r="H737" s="619"/>
      <c r="I737" s="617" t="s">
        <v>1885</v>
      </c>
      <c r="U737" s="617">
        <v>2000</v>
      </c>
      <c r="Y737" s="617" t="s">
        <v>1895</v>
      </c>
      <c r="Z737" s="617" t="s">
        <v>1895</v>
      </c>
      <c r="AA737" s="617" t="s">
        <v>1895</v>
      </c>
    </row>
    <row r="738" spans="1:27" ht="15" customHeight="1" x14ac:dyDescent="0.3">
      <c r="A738" s="212">
        <v>524051</v>
      </c>
      <c r="B738" s="212" t="s">
        <v>791</v>
      </c>
      <c r="C738" s="212" t="s">
        <v>280</v>
      </c>
      <c r="D738" s="212" t="s">
        <v>446</v>
      </c>
      <c r="F738" s="619"/>
      <c r="G738" s="619"/>
      <c r="H738" s="619"/>
      <c r="I738" s="617" t="s">
        <v>1885</v>
      </c>
      <c r="U738" s="617">
        <v>2000</v>
      </c>
      <c r="Y738" s="617" t="s">
        <v>1895</v>
      </c>
      <c r="Z738" s="617" t="s">
        <v>1895</v>
      </c>
      <c r="AA738" s="617" t="s">
        <v>1895</v>
      </c>
    </row>
    <row r="739" spans="1:27" ht="15" customHeight="1" x14ac:dyDescent="0.3">
      <c r="A739" s="212">
        <v>524056</v>
      </c>
      <c r="B739" s="212" t="s">
        <v>792</v>
      </c>
      <c r="C739" s="212" t="s">
        <v>73</v>
      </c>
      <c r="D739" s="212" t="s">
        <v>1611</v>
      </c>
      <c r="F739" s="619"/>
      <c r="G739" s="619"/>
      <c r="H739" s="619"/>
      <c r="I739" s="617" t="s">
        <v>1885</v>
      </c>
      <c r="U739" s="617">
        <v>2000</v>
      </c>
      <c r="Y739" s="617" t="s">
        <v>1895</v>
      </c>
      <c r="Z739" s="617" t="s">
        <v>1895</v>
      </c>
      <c r="AA739" s="617" t="s">
        <v>1895</v>
      </c>
    </row>
    <row r="740" spans="1:27" ht="15" customHeight="1" x14ac:dyDescent="0.3">
      <c r="A740" s="212">
        <v>524068</v>
      </c>
      <c r="B740" s="212" t="s">
        <v>796</v>
      </c>
      <c r="C740" s="212" t="s">
        <v>85</v>
      </c>
      <c r="D740" s="212" t="s">
        <v>438</v>
      </c>
      <c r="F740" s="619"/>
      <c r="G740" s="619"/>
      <c r="H740" s="619"/>
      <c r="I740" s="617" t="s">
        <v>1885</v>
      </c>
      <c r="U740" s="617">
        <v>2000</v>
      </c>
      <c r="Y740" s="617" t="s">
        <v>1895</v>
      </c>
      <c r="Z740" s="617" t="s">
        <v>1895</v>
      </c>
      <c r="AA740" s="617" t="s">
        <v>1895</v>
      </c>
    </row>
    <row r="741" spans="1:27" ht="15" customHeight="1" x14ac:dyDescent="0.3">
      <c r="A741" s="212">
        <v>524103</v>
      </c>
      <c r="B741" s="212" t="s">
        <v>798</v>
      </c>
      <c r="C741" s="212" t="s">
        <v>247</v>
      </c>
      <c r="D741" s="212" t="s">
        <v>1808</v>
      </c>
      <c r="F741" s="619"/>
      <c r="G741" s="619"/>
      <c r="H741" s="619"/>
      <c r="I741" s="617" t="s">
        <v>1885</v>
      </c>
      <c r="U741" s="617">
        <v>2000</v>
      </c>
      <c r="Y741" s="617" t="s">
        <v>1895</v>
      </c>
      <c r="Z741" s="617" t="s">
        <v>1895</v>
      </c>
      <c r="AA741" s="617" t="s">
        <v>1895</v>
      </c>
    </row>
    <row r="742" spans="1:27" ht="15" customHeight="1" x14ac:dyDescent="0.3">
      <c r="A742" s="212">
        <v>524123</v>
      </c>
      <c r="B742" s="212" t="s">
        <v>800</v>
      </c>
      <c r="C742" s="212" t="s">
        <v>801</v>
      </c>
      <c r="D742" s="212" t="s">
        <v>1591</v>
      </c>
      <c r="F742" s="619"/>
      <c r="G742" s="619"/>
      <c r="H742" s="619"/>
      <c r="I742" s="617" t="s">
        <v>1885</v>
      </c>
      <c r="U742" s="617">
        <v>2000</v>
      </c>
      <c r="Y742" s="617" t="s">
        <v>1895</v>
      </c>
      <c r="Z742" s="617" t="s">
        <v>1895</v>
      </c>
      <c r="AA742" s="617" t="s">
        <v>1895</v>
      </c>
    </row>
    <row r="743" spans="1:27" ht="15" customHeight="1" x14ac:dyDescent="0.3">
      <c r="A743" s="212">
        <v>524157</v>
      </c>
      <c r="B743" s="212" t="s">
        <v>806</v>
      </c>
      <c r="C743" s="212" t="s">
        <v>105</v>
      </c>
      <c r="D743" s="212" t="s">
        <v>1810</v>
      </c>
      <c r="I743" s="617" t="s">
        <v>1885</v>
      </c>
      <c r="U743" s="617">
        <v>2000</v>
      </c>
      <c r="Y743" s="617" t="s">
        <v>1895</v>
      </c>
      <c r="Z743" s="617" t="s">
        <v>1895</v>
      </c>
      <c r="AA743" s="617" t="s">
        <v>1895</v>
      </c>
    </row>
    <row r="744" spans="1:27" ht="15" customHeight="1" x14ac:dyDescent="0.3">
      <c r="A744" s="212">
        <v>524164</v>
      </c>
      <c r="B744" s="212" t="s">
        <v>807</v>
      </c>
      <c r="C744" s="212" t="s">
        <v>808</v>
      </c>
      <c r="D744" s="212" t="s">
        <v>1814</v>
      </c>
      <c r="F744" s="618"/>
      <c r="G744" s="618"/>
      <c r="H744" s="618"/>
      <c r="I744" s="617" t="s">
        <v>1885</v>
      </c>
      <c r="U744" s="617">
        <v>2000</v>
      </c>
      <c r="Y744" s="617" t="s">
        <v>1895</v>
      </c>
      <c r="Z744" s="617" t="s">
        <v>1895</v>
      </c>
      <c r="AA744" s="617" t="s">
        <v>1895</v>
      </c>
    </row>
    <row r="745" spans="1:27" ht="15" customHeight="1" x14ac:dyDescent="0.3">
      <c r="A745" s="212">
        <v>524165</v>
      </c>
      <c r="B745" s="212" t="s">
        <v>809</v>
      </c>
      <c r="C745" s="212" t="s">
        <v>69</v>
      </c>
      <c r="D745" s="212" t="s">
        <v>1732</v>
      </c>
      <c r="F745" s="619"/>
      <c r="G745" s="619"/>
      <c r="H745" s="619"/>
      <c r="I745" s="617" t="s">
        <v>1885</v>
      </c>
      <c r="U745" s="617">
        <v>2000</v>
      </c>
      <c r="Y745" s="617" t="s">
        <v>1895</v>
      </c>
      <c r="Z745" s="617" t="s">
        <v>1895</v>
      </c>
      <c r="AA745" s="617" t="s">
        <v>1895</v>
      </c>
    </row>
    <row r="746" spans="1:27" ht="15" customHeight="1" x14ac:dyDescent="0.3">
      <c r="A746" s="212">
        <v>524166</v>
      </c>
      <c r="B746" s="212" t="s">
        <v>810</v>
      </c>
      <c r="C746" s="212" t="s">
        <v>275</v>
      </c>
      <c r="D746" s="212" t="s">
        <v>1699</v>
      </c>
      <c r="F746" s="619"/>
      <c r="G746" s="619"/>
      <c r="H746" s="619"/>
      <c r="I746" s="617" t="s">
        <v>1885</v>
      </c>
      <c r="U746" s="617">
        <v>2000</v>
      </c>
      <c r="Y746" s="617" t="s">
        <v>1895</v>
      </c>
      <c r="Z746" s="617" t="s">
        <v>1895</v>
      </c>
      <c r="AA746" s="617" t="s">
        <v>1895</v>
      </c>
    </row>
    <row r="747" spans="1:27" ht="15" customHeight="1" x14ac:dyDescent="0.3">
      <c r="A747" s="212">
        <v>524169</v>
      </c>
      <c r="B747" s="212" t="s">
        <v>812</v>
      </c>
      <c r="C747" s="212" t="s">
        <v>84</v>
      </c>
      <c r="D747" s="212" t="s">
        <v>1480</v>
      </c>
      <c r="F747" s="618"/>
      <c r="G747" s="618"/>
      <c r="H747" s="618"/>
      <c r="I747" s="617" t="s">
        <v>1885</v>
      </c>
      <c r="U747" s="617">
        <v>2000</v>
      </c>
      <c r="Y747" s="617" t="s">
        <v>1895</v>
      </c>
      <c r="Z747" s="617" t="s">
        <v>1895</v>
      </c>
      <c r="AA747" s="617" t="s">
        <v>1895</v>
      </c>
    </row>
    <row r="748" spans="1:27" ht="15" customHeight="1" x14ac:dyDescent="0.3">
      <c r="A748" s="212">
        <v>524170</v>
      </c>
      <c r="B748" s="212" t="s">
        <v>813</v>
      </c>
      <c r="C748" s="212" t="s">
        <v>416</v>
      </c>
      <c r="D748" s="212" t="s">
        <v>1815</v>
      </c>
      <c r="F748" s="618"/>
      <c r="G748" s="618"/>
      <c r="H748" s="618"/>
      <c r="I748" s="617" t="s">
        <v>1885</v>
      </c>
      <c r="U748" s="617">
        <v>2000</v>
      </c>
      <c r="Y748" s="617" t="s">
        <v>1895</v>
      </c>
      <c r="Z748" s="617" t="s">
        <v>1895</v>
      </c>
      <c r="AA748" s="617" t="s">
        <v>1895</v>
      </c>
    </row>
    <row r="749" spans="1:27" ht="15" customHeight="1" x14ac:dyDescent="0.3">
      <c r="A749" s="212">
        <v>524171</v>
      </c>
      <c r="B749" s="212" t="s">
        <v>814</v>
      </c>
      <c r="C749" s="212" t="s">
        <v>512</v>
      </c>
      <c r="D749" s="212" t="s">
        <v>1652</v>
      </c>
      <c r="F749" s="619"/>
      <c r="G749" s="619"/>
      <c r="H749" s="619"/>
      <c r="I749" s="617" t="s">
        <v>1885</v>
      </c>
      <c r="U749" s="617">
        <v>2000</v>
      </c>
      <c r="Y749" s="617" t="s">
        <v>1895</v>
      </c>
      <c r="Z749" s="617" t="s">
        <v>1895</v>
      </c>
      <c r="AA749" s="617" t="s">
        <v>1895</v>
      </c>
    </row>
    <row r="750" spans="1:27" ht="15" customHeight="1" x14ac:dyDescent="0.3">
      <c r="A750" s="212">
        <v>524172</v>
      </c>
      <c r="B750" s="212" t="s">
        <v>815</v>
      </c>
      <c r="C750" s="212" t="s">
        <v>365</v>
      </c>
      <c r="D750" s="212" t="s">
        <v>1859</v>
      </c>
      <c r="F750" s="618"/>
      <c r="G750" s="618"/>
      <c r="H750" s="618"/>
      <c r="I750" s="617" t="s">
        <v>1885</v>
      </c>
      <c r="U750" s="617">
        <v>2000</v>
      </c>
      <c r="Y750" s="617" t="s">
        <v>1895</v>
      </c>
      <c r="Z750" s="617" t="s">
        <v>1895</v>
      </c>
      <c r="AA750" s="617" t="s">
        <v>1895</v>
      </c>
    </row>
    <row r="751" spans="1:27" ht="15" customHeight="1" x14ac:dyDescent="0.3">
      <c r="A751" s="212">
        <v>524175</v>
      </c>
      <c r="B751" s="212" t="s">
        <v>816</v>
      </c>
      <c r="C751" s="212" t="s">
        <v>341</v>
      </c>
      <c r="D751" s="212" t="s">
        <v>1573</v>
      </c>
      <c r="F751" s="618"/>
      <c r="G751" s="618"/>
      <c r="H751" s="618"/>
      <c r="I751" s="617" t="s">
        <v>1885</v>
      </c>
      <c r="U751" s="617">
        <v>2000</v>
      </c>
      <c r="Y751" s="617" t="s">
        <v>1895</v>
      </c>
      <c r="Z751" s="617" t="s">
        <v>1895</v>
      </c>
      <c r="AA751" s="617" t="s">
        <v>1895</v>
      </c>
    </row>
    <row r="752" spans="1:27" ht="15" customHeight="1" x14ac:dyDescent="0.3">
      <c r="A752" s="212">
        <v>524178</v>
      </c>
      <c r="B752" s="212" t="s">
        <v>819</v>
      </c>
      <c r="C752" s="212" t="s">
        <v>361</v>
      </c>
      <c r="D752" s="212" t="s">
        <v>2201</v>
      </c>
      <c r="F752" s="619"/>
      <c r="G752" s="619"/>
      <c r="H752" s="619"/>
      <c r="I752" s="617" t="s">
        <v>1885</v>
      </c>
      <c r="U752" s="617">
        <v>2000</v>
      </c>
      <c r="Y752" s="617" t="s">
        <v>1895</v>
      </c>
      <c r="Z752" s="617" t="s">
        <v>1895</v>
      </c>
      <c r="AA752" s="617" t="s">
        <v>1895</v>
      </c>
    </row>
    <row r="753" spans="1:27" ht="15" customHeight="1" x14ac:dyDescent="0.3">
      <c r="A753" s="212">
        <v>524180</v>
      </c>
      <c r="B753" s="212" t="s">
        <v>820</v>
      </c>
      <c r="C753" s="212" t="s">
        <v>821</v>
      </c>
      <c r="D753" s="212" t="s">
        <v>1844</v>
      </c>
      <c r="F753" s="618"/>
      <c r="G753" s="618"/>
      <c r="H753" s="618"/>
      <c r="I753" s="617" t="s">
        <v>1885</v>
      </c>
      <c r="U753" s="617">
        <v>2000</v>
      </c>
      <c r="Y753" s="617" t="s">
        <v>1895</v>
      </c>
      <c r="Z753" s="617" t="s">
        <v>1895</v>
      </c>
      <c r="AA753" s="617" t="s">
        <v>1895</v>
      </c>
    </row>
    <row r="754" spans="1:27" ht="15" customHeight="1" x14ac:dyDescent="0.3">
      <c r="A754" s="212">
        <v>524187</v>
      </c>
      <c r="B754" s="212" t="s">
        <v>825</v>
      </c>
      <c r="C754" s="212" t="s">
        <v>73</v>
      </c>
      <c r="D754" s="212" t="s">
        <v>2335</v>
      </c>
      <c r="F754" s="618"/>
      <c r="G754" s="618"/>
      <c r="H754" s="618"/>
      <c r="I754" s="617" t="s">
        <v>1885</v>
      </c>
      <c r="U754" s="617">
        <v>2000</v>
      </c>
      <c r="Y754" s="617" t="s">
        <v>1895</v>
      </c>
      <c r="Z754" s="617" t="s">
        <v>1895</v>
      </c>
      <c r="AA754" s="617" t="s">
        <v>1895</v>
      </c>
    </row>
    <row r="755" spans="1:27" ht="15" customHeight="1" x14ac:dyDescent="0.3">
      <c r="A755" s="212">
        <v>524193</v>
      </c>
      <c r="B755" s="212" t="s">
        <v>827</v>
      </c>
      <c r="C755" s="212" t="s">
        <v>520</v>
      </c>
      <c r="D755" s="212" t="s">
        <v>446</v>
      </c>
      <c r="F755" s="619"/>
      <c r="G755" s="619"/>
      <c r="H755" s="619"/>
      <c r="I755" s="617" t="s">
        <v>1885</v>
      </c>
      <c r="U755" s="617">
        <v>2000</v>
      </c>
      <c r="Y755" s="617" t="s">
        <v>1895</v>
      </c>
      <c r="Z755" s="617" t="s">
        <v>1895</v>
      </c>
      <c r="AA755" s="617" t="s">
        <v>1895</v>
      </c>
    </row>
    <row r="756" spans="1:27" ht="15" customHeight="1" x14ac:dyDescent="0.3">
      <c r="A756" s="212">
        <v>524195</v>
      </c>
      <c r="B756" s="212" t="s">
        <v>828</v>
      </c>
      <c r="C756" s="212" t="s">
        <v>274</v>
      </c>
      <c r="D756" s="212" t="s">
        <v>1503</v>
      </c>
      <c r="F756" s="619"/>
      <c r="G756" s="619"/>
      <c r="H756" s="619"/>
      <c r="I756" s="617" t="s">
        <v>1885</v>
      </c>
      <c r="U756" s="617">
        <v>2000</v>
      </c>
      <c r="Y756" s="617" t="s">
        <v>1895</v>
      </c>
      <c r="Z756" s="617" t="s">
        <v>1895</v>
      </c>
      <c r="AA756" s="617" t="s">
        <v>1895</v>
      </c>
    </row>
    <row r="757" spans="1:27" ht="15" customHeight="1" x14ac:dyDescent="0.3">
      <c r="A757" s="212">
        <v>524196</v>
      </c>
      <c r="B757" s="212" t="s">
        <v>829</v>
      </c>
      <c r="C757" s="212" t="s">
        <v>830</v>
      </c>
      <c r="D757" s="212" t="s">
        <v>1611</v>
      </c>
      <c r="F757" s="618"/>
      <c r="G757" s="618"/>
      <c r="H757" s="618"/>
      <c r="I757" s="617" t="s">
        <v>1885</v>
      </c>
      <c r="U757" s="617">
        <v>2000</v>
      </c>
      <c r="Y757" s="617" t="s">
        <v>1895</v>
      </c>
      <c r="Z757" s="617" t="s">
        <v>1895</v>
      </c>
      <c r="AA757" s="617" t="s">
        <v>1895</v>
      </c>
    </row>
    <row r="758" spans="1:27" ht="15" customHeight="1" x14ac:dyDescent="0.3">
      <c r="A758" s="212">
        <v>524211</v>
      </c>
      <c r="B758" s="212" t="s">
        <v>833</v>
      </c>
      <c r="C758" s="212" t="s">
        <v>250</v>
      </c>
      <c r="D758" s="212" t="s">
        <v>1721</v>
      </c>
      <c r="F758" s="618"/>
      <c r="G758" s="618"/>
      <c r="H758" s="618"/>
      <c r="I758" s="617" t="s">
        <v>1885</v>
      </c>
      <c r="U758" s="617">
        <v>2000</v>
      </c>
      <c r="Y758" s="617" t="s">
        <v>1895</v>
      </c>
      <c r="Z758" s="617" t="s">
        <v>1895</v>
      </c>
      <c r="AA758" s="617" t="s">
        <v>1895</v>
      </c>
    </row>
    <row r="759" spans="1:27" ht="15" customHeight="1" x14ac:dyDescent="0.3">
      <c r="A759" s="212">
        <v>524214</v>
      </c>
      <c r="B759" s="212" t="s">
        <v>835</v>
      </c>
      <c r="C759" s="212" t="s">
        <v>306</v>
      </c>
      <c r="D759" s="212" t="s">
        <v>1743</v>
      </c>
      <c r="F759" s="619"/>
      <c r="G759" s="619"/>
      <c r="H759" s="619"/>
      <c r="I759" s="617" t="s">
        <v>1885</v>
      </c>
      <c r="U759" s="617">
        <v>2000</v>
      </c>
      <c r="Y759" s="617" t="s">
        <v>1895</v>
      </c>
      <c r="Z759" s="617" t="s">
        <v>1895</v>
      </c>
      <c r="AA759" s="617" t="s">
        <v>1895</v>
      </c>
    </row>
    <row r="760" spans="1:27" ht="15" customHeight="1" x14ac:dyDescent="0.3">
      <c r="A760" s="212">
        <v>524227</v>
      </c>
      <c r="B760" s="212" t="s">
        <v>841</v>
      </c>
      <c r="C760" s="212" t="s">
        <v>245</v>
      </c>
      <c r="D760" s="212" t="s">
        <v>2550</v>
      </c>
      <c r="F760" s="618"/>
      <c r="G760" s="618"/>
      <c r="H760" s="618"/>
      <c r="I760" s="617" t="s">
        <v>1885</v>
      </c>
      <c r="U760" s="617">
        <v>2000</v>
      </c>
      <c r="Y760" s="617" t="s">
        <v>1895</v>
      </c>
      <c r="Z760" s="617" t="s">
        <v>1895</v>
      </c>
      <c r="AA760" s="617" t="s">
        <v>1895</v>
      </c>
    </row>
    <row r="761" spans="1:27" ht="15" customHeight="1" x14ac:dyDescent="0.3">
      <c r="A761" s="212">
        <v>524229</v>
      </c>
      <c r="B761" s="212" t="s">
        <v>844</v>
      </c>
      <c r="C761" s="212" t="s">
        <v>70</v>
      </c>
      <c r="D761" s="212" t="s">
        <v>1587</v>
      </c>
      <c r="F761" s="619"/>
      <c r="G761" s="619"/>
      <c r="H761" s="619"/>
      <c r="I761" s="617" t="s">
        <v>1885</v>
      </c>
      <c r="U761" s="617">
        <v>2000</v>
      </c>
      <c r="Y761" s="617" t="s">
        <v>1895</v>
      </c>
      <c r="Z761" s="617" t="s">
        <v>1895</v>
      </c>
      <c r="AA761" s="617" t="s">
        <v>1895</v>
      </c>
    </row>
    <row r="762" spans="1:27" ht="15" customHeight="1" x14ac:dyDescent="0.3">
      <c r="A762" s="212">
        <v>524248</v>
      </c>
      <c r="B762" s="212" t="s">
        <v>849</v>
      </c>
      <c r="C762" s="212" t="s">
        <v>716</v>
      </c>
      <c r="D762" s="212" t="s">
        <v>2230</v>
      </c>
      <c r="F762" s="618"/>
      <c r="G762" s="618"/>
      <c r="H762" s="618"/>
      <c r="I762" s="617" t="s">
        <v>1885</v>
      </c>
      <c r="U762" s="617">
        <v>2000</v>
      </c>
      <c r="Y762" s="617" t="s">
        <v>1895</v>
      </c>
      <c r="Z762" s="617" t="s">
        <v>1895</v>
      </c>
      <c r="AA762" s="617" t="s">
        <v>1895</v>
      </c>
    </row>
    <row r="763" spans="1:27" ht="15" customHeight="1" x14ac:dyDescent="0.3">
      <c r="A763" s="212">
        <v>524255</v>
      </c>
      <c r="B763" s="212" t="s">
        <v>850</v>
      </c>
      <c r="C763" s="212" t="s">
        <v>70</v>
      </c>
      <c r="D763" s="212" t="s">
        <v>1537</v>
      </c>
      <c r="F763" s="619"/>
      <c r="G763" s="619"/>
      <c r="H763" s="619"/>
      <c r="I763" s="617" t="s">
        <v>1885</v>
      </c>
      <c r="U763" s="617">
        <v>2000</v>
      </c>
      <c r="Y763" s="617" t="s">
        <v>1895</v>
      </c>
      <c r="Z763" s="617" t="s">
        <v>1895</v>
      </c>
      <c r="AA763" s="617" t="s">
        <v>1895</v>
      </c>
    </row>
    <row r="764" spans="1:27" ht="15" customHeight="1" x14ac:dyDescent="0.3">
      <c r="A764" s="212">
        <v>524260</v>
      </c>
      <c r="B764" s="212" t="s">
        <v>854</v>
      </c>
      <c r="C764" s="212" t="s">
        <v>74</v>
      </c>
      <c r="D764" s="212" t="s">
        <v>1871</v>
      </c>
      <c r="F764" s="618"/>
      <c r="G764" s="618"/>
      <c r="H764" s="618"/>
      <c r="I764" s="617" t="s">
        <v>1885</v>
      </c>
      <c r="U764" s="617">
        <v>2000</v>
      </c>
      <c r="Y764" s="617" t="s">
        <v>1895</v>
      </c>
      <c r="Z764" s="617" t="s">
        <v>1895</v>
      </c>
      <c r="AA764" s="617" t="s">
        <v>1895</v>
      </c>
    </row>
    <row r="765" spans="1:27" ht="15" customHeight="1" x14ac:dyDescent="0.3">
      <c r="A765" s="212">
        <v>524274</v>
      </c>
      <c r="B765" s="212" t="s">
        <v>859</v>
      </c>
      <c r="C765" s="212" t="s">
        <v>73</v>
      </c>
      <c r="D765" s="212" t="s">
        <v>437</v>
      </c>
      <c r="F765" s="618"/>
      <c r="G765" s="618"/>
      <c r="H765" s="618"/>
      <c r="I765" s="617" t="s">
        <v>1885</v>
      </c>
      <c r="U765" s="617">
        <v>2000</v>
      </c>
      <c r="Y765" s="617" t="s">
        <v>1895</v>
      </c>
      <c r="Z765" s="617" t="s">
        <v>1895</v>
      </c>
      <c r="AA765" s="617" t="s">
        <v>1895</v>
      </c>
    </row>
    <row r="766" spans="1:27" ht="15" customHeight="1" x14ac:dyDescent="0.3">
      <c r="A766" s="212">
        <v>524275</v>
      </c>
      <c r="B766" s="212" t="s">
        <v>860</v>
      </c>
      <c r="C766" s="212" t="s">
        <v>421</v>
      </c>
      <c r="D766" s="212" t="s">
        <v>440</v>
      </c>
      <c r="F766" s="618"/>
      <c r="G766" s="618"/>
      <c r="H766" s="618"/>
      <c r="I766" s="617" t="s">
        <v>1885</v>
      </c>
      <c r="U766" s="617">
        <v>2000</v>
      </c>
      <c r="Y766" s="617" t="s">
        <v>1895</v>
      </c>
      <c r="Z766" s="617" t="s">
        <v>1895</v>
      </c>
      <c r="AA766" s="617" t="s">
        <v>1895</v>
      </c>
    </row>
    <row r="767" spans="1:27" ht="15" customHeight="1" x14ac:dyDescent="0.3">
      <c r="A767" s="212">
        <v>524281</v>
      </c>
      <c r="B767" s="212" t="s">
        <v>861</v>
      </c>
      <c r="C767" s="212" t="s">
        <v>862</v>
      </c>
      <c r="D767" s="212" t="s">
        <v>437</v>
      </c>
      <c r="F767" s="619"/>
      <c r="G767" s="619"/>
      <c r="H767" s="619"/>
      <c r="I767" s="617" t="s">
        <v>1885</v>
      </c>
      <c r="U767" s="617">
        <v>2000</v>
      </c>
      <c r="Y767" s="617" t="s">
        <v>1895</v>
      </c>
      <c r="Z767" s="617" t="s">
        <v>1895</v>
      </c>
      <c r="AA767" s="617" t="s">
        <v>1895</v>
      </c>
    </row>
    <row r="768" spans="1:27" ht="15" customHeight="1" x14ac:dyDescent="0.3">
      <c r="A768" s="212">
        <v>524282</v>
      </c>
      <c r="B768" s="212" t="s">
        <v>863</v>
      </c>
      <c r="C768" s="212" t="s">
        <v>294</v>
      </c>
      <c r="D768" s="212" t="s">
        <v>1576</v>
      </c>
      <c r="F768" s="618"/>
      <c r="G768" s="618"/>
      <c r="H768" s="618"/>
      <c r="I768" s="617" t="s">
        <v>1885</v>
      </c>
      <c r="U768" s="617">
        <v>2000</v>
      </c>
      <c r="Y768" s="617" t="s">
        <v>1895</v>
      </c>
      <c r="Z768" s="617" t="s">
        <v>1895</v>
      </c>
      <c r="AA768" s="617" t="s">
        <v>1895</v>
      </c>
    </row>
    <row r="769" spans="1:27" ht="15" customHeight="1" x14ac:dyDescent="0.3">
      <c r="A769" s="212">
        <v>524291</v>
      </c>
      <c r="B769" s="212" t="s">
        <v>864</v>
      </c>
      <c r="C769" s="212" t="s">
        <v>69</v>
      </c>
      <c r="D769" s="212" t="s">
        <v>2363</v>
      </c>
      <c r="F769" s="618"/>
      <c r="G769" s="618"/>
      <c r="H769" s="618"/>
      <c r="I769" s="617" t="s">
        <v>1885</v>
      </c>
      <c r="U769" s="617">
        <v>2000</v>
      </c>
      <c r="Y769" s="617" t="s">
        <v>1895</v>
      </c>
      <c r="Z769" s="617" t="s">
        <v>1895</v>
      </c>
      <c r="AA769" s="617" t="s">
        <v>1895</v>
      </c>
    </row>
    <row r="770" spans="1:27" ht="15" customHeight="1" x14ac:dyDescent="0.3">
      <c r="A770" s="212">
        <v>524294</v>
      </c>
      <c r="B770" s="212" t="s">
        <v>865</v>
      </c>
      <c r="C770" s="212" t="s">
        <v>81</v>
      </c>
      <c r="D770" s="212" t="s">
        <v>1596</v>
      </c>
      <c r="F770" s="619"/>
      <c r="G770" s="619"/>
      <c r="H770" s="619"/>
      <c r="I770" s="617" t="s">
        <v>1885</v>
      </c>
      <c r="U770" s="617">
        <v>2000</v>
      </c>
      <c r="Y770" s="617" t="s">
        <v>1895</v>
      </c>
      <c r="Z770" s="617" t="s">
        <v>1895</v>
      </c>
      <c r="AA770" s="617" t="s">
        <v>1895</v>
      </c>
    </row>
    <row r="771" spans="1:27" ht="15" customHeight="1" x14ac:dyDescent="0.3">
      <c r="A771" s="212">
        <v>524297</v>
      </c>
      <c r="B771" s="212" t="s">
        <v>867</v>
      </c>
      <c r="C771" s="212" t="s">
        <v>91</v>
      </c>
      <c r="D771" s="212" t="s">
        <v>1794</v>
      </c>
      <c r="F771" s="618"/>
      <c r="G771" s="618"/>
      <c r="H771" s="618"/>
      <c r="I771" s="617" t="s">
        <v>1885</v>
      </c>
      <c r="U771" s="617">
        <v>2000</v>
      </c>
      <c r="Y771" s="617" t="s">
        <v>1895</v>
      </c>
      <c r="Z771" s="617" t="s">
        <v>1895</v>
      </c>
      <c r="AA771" s="617" t="s">
        <v>1895</v>
      </c>
    </row>
    <row r="772" spans="1:27" ht="15" customHeight="1" x14ac:dyDescent="0.3">
      <c r="A772" s="212">
        <v>524302</v>
      </c>
      <c r="B772" s="212" t="s">
        <v>868</v>
      </c>
      <c r="C772" s="212" t="s">
        <v>869</v>
      </c>
      <c r="D772" s="212" t="s">
        <v>434</v>
      </c>
      <c r="F772" s="618"/>
      <c r="G772" s="618"/>
      <c r="H772" s="618"/>
      <c r="I772" s="617" t="s">
        <v>1885</v>
      </c>
      <c r="U772" s="617">
        <v>2000</v>
      </c>
      <c r="Y772" s="617" t="s">
        <v>1895</v>
      </c>
      <c r="Z772" s="617" t="s">
        <v>1895</v>
      </c>
      <c r="AA772" s="617" t="s">
        <v>1895</v>
      </c>
    </row>
    <row r="773" spans="1:27" ht="15" customHeight="1" x14ac:dyDescent="0.3">
      <c r="A773" s="212">
        <v>524305</v>
      </c>
      <c r="B773" s="212" t="s">
        <v>871</v>
      </c>
      <c r="C773" s="212" t="s">
        <v>70</v>
      </c>
      <c r="D773" s="212" t="s">
        <v>1825</v>
      </c>
      <c r="F773" s="618"/>
      <c r="G773" s="618"/>
      <c r="H773" s="618"/>
      <c r="I773" s="617" t="s">
        <v>1885</v>
      </c>
      <c r="U773" s="617">
        <v>2000</v>
      </c>
      <c r="Y773" s="617" t="s">
        <v>1895</v>
      </c>
      <c r="Z773" s="617" t="s">
        <v>1895</v>
      </c>
      <c r="AA773" s="617" t="s">
        <v>1895</v>
      </c>
    </row>
    <row r="774" spans="1:27" ht="15" customHeight="1" x14ac:dyDescent="0.3">
      <c r="A774" s="212">
        <v>524309</v>
      </c>
      <c r="B774" s="212" t="s">
        <v>873</v>
      </c>
      <c r="C774" s="212" t="s">
        <v>874</v>
      </c>
      <c r="D774" s="212" t="s">
        <v>2230</v>
      </c>
      <c r="F774" s="618"/>
      <c r="G774" s="618"/>
      <c r="H774" s="618"/>
      <c r="I774" s="617" t="s">
        <v>1885</v>
      </c>
      <c r="U774" s="617">
        <v>2000</v>
      </c>
      <c r="Y774" s="617" t="s">
        <v>1895</v>
      </c>
      <c r="Z774" s="617" t="s">
        <v>1895</v>
      </c>
      <c r="AA774" s="617" t="s">
        <v>1895</v>
      </c>
    </row>
    <row r="775" spans="1:27" ht="15" customHeight="1" x14ac:dyDescent="0.3">
      <c r="A775" s="212">
        <v>524316</v>
      </c>
      <c r="B775" s="212" t="s">
        <v>877</v>
      </c>
      <c r="C775" s="212" t="s">
        <v>278</v>
      </c>
      <c r="D775" s="212" t="s">
        <v>1554</v>
      </c>
      <c r="F775" s="618"/>
      <c r="G775" s="618"/>
      <c r="H775" s="618"/>
      <c r="I775" s="617" t="s">
        <v>1885</v>
      </c>
      <c r="U775" s="617">
        <v>2000</v>
      </c>
      <c r="Y775" s="617" t="s">
        <v>1895</v>
      </c>
      <c r="Z775" s="617" t="s">
        <v>1895</v>
      </c>
      <c r="AA775" s="617" t="s">
        <v>1895</v>
      </c>
    </row>
    <row r="776" spans="1:27" ht="15" customHeight="1" x14ac:dyDescent="0.3">
      <c r="A776" s="212">
        <v>524320</v>
      </c>
      <c r="B776" s="212" t="s">
        <v>878</v>
      </c>
      <c r="C776" s="212" t="s">
        <v>69</v>
      </c>
      <c r="D776" s="212" t="s">
        <v>441</v>
      </c>
      <c r="F776" s="619"/>
      <c r="G776" s="619"/>
      <c r="H776" s="619"/>
      <c r="I776" s="617" t="s">
        <v>1885</v>
      </c>
      <c r="U776" s="617">
        <v>2000</v>
      </c>
      <c r="Y776" s="617" t="s">
        <v>1895</v>
      </c>
      <c r="Z776" s="617" t="s">
        <v>1895</v>
      </c>
      <c r="AA776" s="617" t="s">
        <v>1895</v>
      </c>
    </row>
    <row r="777" spans="1:27" ht="15" customHeight="1" x14ac:dyDescent="0.3">
      <c r="A777" s="212">
        <v>524325</v>
      </c>
      <c r="B777" s="212" t="s">
        <v>880</v>
      </c>
      <c r="C777" s="212" t="s">
        <v>881</v>
      </c>
      <c r="D777" s="212" t="s">
        <v>1517</v>
      </c>
      <c r="F777" s="619"/>
      <c r="G777" s="619"/>
      <c r="H777" s="619"/>
      <c r="I777" s="617" t="s">
        <v>1885</v>
      </c>
      <c r="U777" s="617">
        <v>2000</v>
      </c>
      <c r="Y777" s="617" t="s">
        <v>1895</v>
      </c>
      <c r="Z777" s="617" t="s">
        <v>1895</v>
      </c>
      <c r="AA777" s="617" t="s">
        <v>1895</v>
      </c>
    </row>
    <row r="778" spans="1:27" ht="15" customHeight="1" x14ac:dyDescent="0.3">
      <c r="A778" s="212">
        <v>524332</v>
      </c>
      <c r="B778" s="212" t="s">
        <v>883</v>
      </c>
      <c r="C778" s="212" t="s">
        <v>81</v>
      </c>
      <c r="D778" s="212" t="s">
        <v>1857</v>
      </c>
      <c r="F778" s="618"/>
      <c r="G778" s="618"/>
      <c r="H778" s="618"/>
      <c r="I778" s="617" t="s">
        <v>1885</v>
      </c>
      <c r="U778" s="617">
        <v>2000</v>
      </c>
      <c r="Y778" s="617" t="s">
        <v>1895</v>
      </c>
      <c r="Z778" s="617" t="s">
        <v>1895</v>
      </c>
      <c r="AA778" s="617" t="s">
        <v>1895</v>
      </c>
    </row>
    <row r="779" spans="1:27" ht="15" customHeight="1" x14ac:dyDescent="0.3">
      <c r="A779" s="212">
        <v>524334</v>
      </c>
      <c r="B779" s="212" t="s">
        <v>885</v>
      </c>
      <c r="C779" s="212" t="s">
        <v>886</v>
      </c>
      <c r="D779" s="212" t="s">
        <v>1535</v>
      </c>
      <c r="F779" s="618"/>
      <c r="G779" s="618"/>
      <c r="H779" s="618"/>
      <c r="I779" s="617" t="s">
        <v>1885</v>
      </c>
      <c r="U779" s="617">
        <v>2000</v>
      </c>
      <c r="Y779" s="617" t="s">
        <v>1895</v>
      </c>
      <c r="Z779" s="617" t="s">
        <v>1895</v>
      </c>
      <c r="AA779" s="617" t="s">
        <v>1895</v>
      </c>
    </row>
    <row r="780" spans="1:27" ht="15" customHeight="1" x14ac:dyDescent="0.3">
      <c r="A780" s="212">
        <v>524338</v>
      </c>
      <c r="B780" s="212" t="s">
        <v>887</v>
      </c>
      <c r="C780" s="212" t="s">
        <v>100</v>
      </c>
      <c r="D780" s="212" t="s">
        <v>1807</v>
      </c>
      <c r="F780" s="618"/>
      <c r="G780" s="618"/>
      <c r="H780" s="618"/>
      <c r="I780" s="617" t="s">
        <v>1885</v>
      </c>
      <c r="U780" s="617">
        <v>2000</v>
      </c>
      <c r="Y780" s="617" t="s">
        <v>1895</v>
      </c>
      <c r="Z780" s="617" t="s">
        <v>1895</v>
      </c>
      <c r="AA780" s="617" t="s">
        <v>1895</v>
      </c>
    </row>
    <row r="781" spans="1:27" ht="15" customHeight="1" x14ac:dyDescent="0.3">
      <c r="A781" s="212">
        <v>524348</v>
      </c>
      <c r="B781" s="212" t="s">
        <v>889</v>
      </c>
      <c r="C781" s="212" t="s">
        <v>70</v>
      </c>
      <c r="D781" s="212" t="s">
        <v>440</v>
      </c>
      <c r="F781" s="619"/>
      <c r="G781" s="619"/>
      <c r="H781" s="619"/>
      <c r="I781" s="617" t="s">
        <v>1885</v>
      </c>
      <c r="U781" s="617">
        <v>2000</v>
      </c>
      <c r="Y781" s="617" t="s">
        <v>1895</v>
      </c>
      <c r="Z781" s="617" t="s">
        <v>1895</v>
      </c>
      <c r="AA781" s="617" t="s">
        <v>1895</v>
      </c>
    </row>
    <row r="782" spans="1:27" ht="15" customHeight="1" x14ac:dyDescent="0.3">
      <c r="A782" s="212">
        <v>524357</v>
      </c>
      <c r="B782" s="212" t="s">
        <v>890</v>
      </c>
      <c r="C782" s="212" t="s">
        <v>422</v>
      </c>
      <c r="D782" s="212" t="s">
        <v>1794</v>
      </c>
      <c r="F782" s="619"/>
      <c r="G782" s="619"/>
      <c r="H782" s="619"/>
      <c r="I782" s="617" t="s">
        <v>1885</v>
      </c>
      <c r="U782" s="617">
        <v>2000</v>
      </c>
      <c r="Y782" s="617" t="s">
        <v>1895</v>
      </c>
      <c r="Z782" s="617" t="s">
        <v>1895</v>
      </c>
      <c r="AA782" s="617" t="s">
        <v>1895</v>
      </c>
    </row>
    <row r="783" spans="1:27" ht="15" customHeight="1" x14ac:dyDescent="0.3">
      <c r="A783" s="212">
        <v>524371</v>
      </c>
      <c r="B783" s="212" t="s">
        <v>894</v>
      </c>
      <c r="C783" s="212" t="s">
        <v>70</v>
      </c>
      <c r="D783" s="212" t="s">
        <v>1860</v>
      </c>
      <c r="F783" s="618"/>
      <c r="G783" s="618"/>
      <c r="H783" s="618"/>
      <c r="I783" s="617" t="s">
        <v>1885</v>
      </c>
      <c r="U783" s="617">
        <v>2000</v>
      </c>
      <c r="Y783" s="617" t="s">
        <v>1895</v>
      </c>
      <c r="Z783" s="617" t="s">
        <v>1895</v>
      </c>
      <c r="AA783" s="617" t="s">
        <v>1895</v>
      </c>
    </row>
    <row r="784" spans="1:27" ht="15" customHeight="1" x14ac:dyDescent="0.3">
      <c r="A784" s="212">
        <v>524388</v>
      </c>
      <c r="B784" s="212" t="s">
        <v>897</v>
      </c>
      <c r="C784" s="212" t="s">
        <v>70</v>
      </c>
      <c r="D784" s="212" t="s">
        <v>2552</v>
      </c>
      <c r="F784" s="618"/>
      <c r="G784" s="618"/>
      <c r="H784" s="618"/>
      <c r="I784" s="617" t="s">
        <v>1885</v>
      </c>
      <c r="U784" s="617">
        <v>2000</v>
      </c>
      <c r="Y784" s="617" t="s">
        <v>1895</v>
      </c>
      <c r="Z784" s="617" t="s">
        <v>1895</v>
      </c>
      <c r="AA784" s="617" t="s">
        <v>1895</v>
      </c>
    </row>
    <row r="785" spans="1:27" ht="15" customHeight="1" x14ac:dyDescent="0.3">
      <c r="A785" s="212">
        <v>524389</v>
      </c>
      <c r="B785" s="212" t="s">
        <v>898</v>
      </c>
      <c r="C785" s="212" t="s">
        <v>309</v>
      </c>
      <c r="D785" s="212" t="s">
        <v>2355</v>
      </c>
      <c r="F785" s="619"/>
      <c r="G785" s="619"/>
      <c r="H785" s="619"/>
      <c r="I785" s="617" t="s">
        <v>1885</v>
      </c>
      <c r="U785" s="617">
        <v>2000</v>
      </c>
      <c r="Y785" s="617" t="s">
        <v>1895</v>
      </c>
      <c r="Z785" s="617" t="s">
        <v>1895</v>
      </c>
      <c r="AA785" s="617" t="s">
        <v>1895</v>
      </c>
    </row>
    <row r="786" spans="1:27" ht="15" customHeight="1" x14ac:dyDescent="0.3">
      <c r="A786" s="212">
        <v>524391</v>
      </c>
      <c r="B786" s="212" t="s">
        <v>899</v>
      </c>
      <c r="C786" s="212" t="s">
        <v>89</v>
      </c>
      <c r="D786" s="212" t="s">
        <v>2553</v>
      </c>
      <c r="F786" s="618"/>
      <c r="G786" s="618"/>
      <c r="H786" s="618"/>
      <c r="I786" s="617" t="s">
        <v>1885</v>
      </c>
      <c r="U786" s="617">
        <v>2000</v>
      </c>
      <c r="Y786" s="617" t="s">
        <v>1895</v>
      </c>
      <c r="Z786" s="617" t="s">
        <v>1895</v>
      </c>
      <c r="AA786" s="617" t="s">
        <v>1895</v>
      </c>
    </row>
    <row r="787" spans="1:27" ht="15" customHeight="1" x14ac:dyDescent="0.3">
      <c r="A787" s="212">
        <v>524395</v>
      </c>
      <c r="B787" s="212" t="s">
        <v>900</v>
      </c>
      <c r="C787" s="212" t="s">
        <v>254</v>
      </c>
      <c r="D787" s="212" t="s">
        <v>1500</v>
      </c>
      <c r="F787" s="619"/>
      <c r="G787" s="619"/>
      <c r="H787" s="619"/>
      <c r="I787" s="617" t="s">
        <v>1885</v>
      </c>
      <c r="U787" s="617">
        <v>2000</v>
      </c>
      <c r="Y787" s="617" t="s">
        <v>1895</v>
      </c>
      <c r="Z787" s="617" t="s">
        <v>1895</v>
      </c>
      <c r="AA787" s="617" t="s">
        <v>1895</v>
      </c>
    </row>
    <row r="788" spans="1:27" ht="15" customHeight="1" x14ac:dyDescent="0.3">
      <c r="A788" s="212">
        <v>524401</v>
      </c>
      <c r="B788" s="212" t="s">
        <v>902</v>
      </c>
      <c r="C788" s="212" t="s">
        <v>417</v>
      </c>
      <c r="D788" s="212" t="s">
        <v>2485</v>
      </c>
      <c r="F788" s="618"/>
      <c r="G788" s="618"/>
      <c r="H788" s="618"/>
      <c r="I788" s="617" t="s">
        <v>1885</v>
      </c>
      <c r="U788" s="617">
        <v>2000</v>
      </c>
      <c r="Y788" s="617" t="s">
        <v>1895</v>
      </c>
      <c r="Z788" s="617" t="s">
        <v>1895</v>
      </c>
      <c r="AA788" s="617" t="s">
        <v>1895</v>
      </c>
    </row>
    <row r="789" spans="1:27" ht="15" customHeight="1" x14ac:dyDescent="0.3">
      <c r="A789" s="212">
        <v>524411</v>
      </c>
      <c r="B789" s="212" t="s">
        <v>904</v>
      </c>
      <c r="C789" s="212" t="s">
        <v>69</v>
      </c>
      <c r="D789" s="212" t="s">
        <v>1652</v>
      </c>
      <c r="F789" s="618"/>
      <c r="G789" s="618"/>
      <c r="H789" s="618"/>
      <c r="I789" s="617" t="s">
        <v>1885</v>
      </c>
      <c r="U789" s="617">
        <v>2000</v>
      </c>
      <c r="Y789" s="617" t="s">
        <v>1895</v>
      </c>
      <c r="Z789" s="617" t="s">
        <v>1895</v>
      </c>
      <c r="AA789" s="617" t="s">
        <v>1895</v>
      </c>
    </row>
    <row r="790" spans="1:27" ht="15" customHeight="1" x14ac:dyDescent="0.3">
      <c r="A790" s="212">
        <v>524418</v>
      </c>
      <c r="B790" s="212" t="s">
        <v>906</v>
      </c>
      <c r="C790" s="212" t="s">
        <v>310</v>
      </c>
      <c r="D790" s="212" t="s">
        <v>1550</v>
      </c>
      <c r="F790" s="619"/>
      <c r="G790" s="619"/>
      <c r="H790" s="619"/>
      <c r="I790" s="617" t="s">
        <v>1885</v>
      </c>
      <c r="U790" s="617">
        <v>2000</v>
      </c>
      <c r="Y790" s="617" t="s">
        <v>1895</v>
      </c>
      <c r="Z790" s="617" t="s">
        <v>1895</v>
      </c>
      <c r="AA790" s="617" t="s">
        <v>1895</v>
      </c>
    </row>
    <row r="791" spans="1:27" ht="15" customHeight="1" x14ac:dyDescent="0.3">
      <c r="A791" s="212">
        <v>524423</v>
      </c>
      <c r="B791" s="212" t="s">
        <v>908</v>
      </c>
      <c r="C791" s="212" t="s">
        <v>88</v>
      </c>
      <c r="D791" s="212" t="s">
        <v>440</v>
      </c>
      <c r="F791" s="618"/>
      <c r="G791" s="618"/>
      <c r="H791" s="618"/>
      <c r="I791" s="617" t="s">
        <v>1885</v>
      </c>
      <c r="U791" s="617">
        <v>2000</v>
      </c>
      <c r="Y791" s="617" t="s">
        <v>1895</v>
      </c>
      <c r="Z791" s="617" t="s">
        <v>1895</v>
      </c>
      <c r="AA791" s="617" t="s">
        <v>1895</v>
      </c>
    </row>
    <row r="792" spans="1:27" ht="15" customHeight="1" x14ac:dyDescent="0.3">
      <c r="A792" s="212">
        <v>524430</v>
      </c>
      <c r="B792" s="212" t="s">
        <v>909</v>
      </c>
      <c r="C792" s="212" t="s">
        <v>910</v>
      </c>
      <c r="D792" s="212" t="s">
        <v>2187</v>
      </c>
      <c r="F792" s="618"/>
      <c r="G792" s="618"/>
      <c r="H792" s="618"/>
      <c r="I792" s="617" t="s">
        <v>1885</v>
      </c>
      <c r="U792" s="617">
        <v>2000</v>
      </c>
      <c r="Y792" s="617" t="s">
        <v>1895</v>
      </c>
      <c r="Z792" s="617" t="s">
        <v>1895</v>
      </c>
      <c r="AA792" s="617" t="s">
        <v>1895</v>
      </c>
    </row>
    <row r="793" spans="1:27" ht="15" customHeight="1" x14ac:dyDescent="0.3">
      <c r="A793" s="212">
        <v>524432</v>
      </c>
      <c r="B793" s="212" t="s">
        <v>911</v>
      </c>
      <c r="C793" s="212" t="s">
        <v>101</v>
      </c>
      <c r="D793" s="212" t="s">
        <v>1856</v>
      </c>
      <c r="F793" s="619"/>
      <c r="G793" s="619"/>
      <c r="H793" s="619"/>
      <c r="I793" s="617" t="s">
        <v>1885</v>
      </c>
      <c r="U793" s="617">
        <v>2000</v>
      </c>
      <c r="Y793" s="617" t="s">
        <v>1895</v>
      </c>
      <c r="Z793" s="617" t="s">
        <v>1895</v>
      </c>
      <c r="AA793" s="617" t="s">
        <v>1895</v>
      </c>
    </row>
    <row r="794" spans="1:27" ht="15" customHeight="1" x14ac:dyDescent="0.3">
      <c r="A794" s="212">
        <v>524439</v>
      </c>
      <c r="B794" s="212" t="s">
        <v>913</v>
      </c>
      <c r="C794" s="212" t="s">
        <v>317</v>
      </c>
      <c r="D794" s="212" t="s">
        <v>1594</v>
      </c>
      <c r="F794" s="618"/>
      <c r="G794" s="618"/>
      <c r="H794" s="618"/>
      <c r="I794" s="617" t="s">
        <v>1885</v>
      </c>
      <c r="U794" s="617">
        <v>2000</v>
      </c>
      <c r="Y794" s="617" t="s">
        <v>1895</v>
      </c>
      <c r="Z794" s="617" t="s">
        <v>1895</v>
      </c>
      <c r="AA794" s="617" t="s">
        <v>1895</v>
      </c>
    </row>
    <row r="795" spans="1:27" ht="15" customHeight="1" x14ac:dyDescent="0.3">
      <c r="A795" s="212">
        <v>524450</v>
      </c>
      <c r="B795" s="212" t="s">
        <v>915</v>
      </c>
      <c r="C795" s="212" t="s">
        <v>323</v>
      </c>
      <c r="D795" s="212" t="s">
        <v>2380</v>
      </c>
      <c r="F795" s="618"/>
      <c r="G795" s="618"/>
      <c r="H795" s="618"/>
      <c r="I795" s="617" t="s">
        <v>1885</v>
      </c>
      <c r="U795" s="617">
        <v>2000</v>
      </c>
      <c r="Y795" s="617" t="s">
        <v>1895</v>
      </c>
      <c r="Z795" s="617" t="s">
        <v>1895</v>
      </c>
      <c r="AA795" s="617" t="s">
        <v>1895</v>
      </c>
    </row>
    <row r="796" spans="1:27" ht="15" customHeight="1" x14ac:dyDescent="0.3">
      <c r="A796" s="212">
        <v>524473</v>
      </c>
      <c r="B796" s="212" t="s">
        <v>920</v>
      </c>
      <c r="C796" s="212" t="s">
        <v>276</v>
      </c>
      <c r="D796" s="212" t="s">
        <v>2291</v>
      </c>
      <c r="F796" s="618"/>
      <c r="G796" s="618"/>
      <c r="H796" s="618"/>
      <c r="I796" s="617" t="s">
        <v>1885</v>
      </c>
      <c r="U796" s="617">
        <v>2000</v>
      </c>
      <c r="Y796" s="617" t="s">
        <v>1895</v>
      </c>
      <c r="Z796" s="617" t="s">
        <v>1895</v>
      </c>
      <c r="AA796" s="617" t="s">
        <v>1895</v>
      </c>
    </row>
    <row r="797" spans="1:27" ht="15" customHeight="1" x14ac:dyDescent="0.3">
      <c r="A797" s="212">
        <v>524476</v>
      </c>
      <c r="B797" s="212" t="s">
        <v>923</v>
      </c>
      <c r="C797" s="212" t="s">
        <v>70</v>
      </c>
      <c r="D797" s="212" t="s">
        <v>1500</v>
      </c>
      <c r="F797" s="618"/>
      <c r="G797" s="618"/>
      <c r="H797" s="618"/>
      <c r="I797" s="617" t="s">
        <v>1885</v>
      </c>
      <c r="U797" s="617">
        <v>2000</v>
      </c>
      <c r="Y797" s="617" t="s">
        <v>1895</v>
      </c>
      <c r="Z797" s="617" t="s">
        <v>1895</v>
      </c>
      <c r="AA797" s="617" t="s">
        <v>1895</v>
      </c>
    </row>
    <row r="798" spans="1:27" ht="15" customHeight="1" x14ac:dyDescent="0.3">
      <c r="A798" s="212">
        <v>524477</v>
      </c>
      <c r="B798" s="212" t="s">
        <v>924</v>
      </c>
      <c r="C798" s="212" t="s">
        <v>358</v>
      </c>
      <c r="D798" s="212" t="s">
        <v>1694</v>
      </c>
      <c r="F798" s="619"/>
      <c r="G798" s="619"/>
      <c r="H798" s="619"/>
      <c r="I798" s="617" t="s">
        <v>1885</v>
      </c>
      <c r="U798" s="617">
        <v>2000</v>
      </c>
      <c r="Y798" s="617" t="s">
        <v>1895</v>
      </c>
      <c r="Z798" s="617" t="s">
        <v>1895</v>
      </c>
      <c r="AA798" s="617" t="s">
        <v>1895</v>
      </c>
    </row>
    <row r="799" spans="1:27" ht="15" customHeight="1" x14ac:dyDescent="0.3">
      <c r="A799" s="212">
        <v>524479</v>
      </c>
      <c r="B799" s="212" t="s">
        <v>925</v>
      </c>
      <c r="C799" s="212" t="s">
        <v>70</v>
      </c>
      <c r="D799" s="212" t="s">
        <v>2367</v>
      </c>
      <c r="F799" s="619"/>
      <c r="G799" s="619"/>
      <c r="H799" s="619"/>
      <c r="I799" s="617" t="s">
        <v>1885</v>
      </c>
      <c r="U799" s="617">
        <v>2000</v>
      </c>
      <c r="Y799" s="617" t="s">
        <v>1895</v>
      </c>
      <c r="Z799" s="617" t="s">
        <v>1895</v>
      </c>
      <c r="AA799" s="617" t="s">
        <v>1895</v>
      </c>
    </row>
    <row r="800" spans="1:27" ht="15" customHeight="1" x14ac:dyDescent="0.3">
      <c r="A800" s="212">
        <v>524481</v>
      </c>
      <c r="B800" s="212" t="s">
        <v>927</v>
      </c>
      <c r="C800" s="212" t="s">
        <v>69</v>
      </c>
      <c r="D800" s="212" t="s">
        <v>2554</v>
      </c>
      <c r="F800" s="619"/>
      <c r="G800" s="619"/>
      <c r="H800" s="619"/>
      <c r="I800" s="617" t="s">
        <v>1885</v>
      </c>
      <c r="U800" s="617">
        <v>2000</v>
      </c>
      <c r="Y800" s="617" t="s">
        <v>1895</v>
      </c>
      <c r="Z800" s="617" t="s">
        <v>1895</v>
      </c>
      <c r="AA800" s="617" t="s">
        <v>1895</v>
      </c>
    </row>
    <row r="801" spans="1:27" ht="15" customHeight="1" x14ac:dyDescent="0.3">
      <c r="A801" s="212">
        <v>524482</v>
      </c>
      <c r="B801" s="212" t="s">
        <v>928</v>
      </c>
      <c r="C801" s="212" t="s">
        <v>250</v>
      </c>
      <c r="D801" s="212" t="s">
        <v>2249</v>
      </c>
      <c r="F801" s="618"/>
      <c r="G801" s="618"/>
      <c r="H801" s="618"/>
      <c r="I801" s="617" t="s">
        <v>1885</v>
      </c>
      <c r="U801" s="617">
        <v>2000</v>
      </c>
      <c r="Y801" s="617" t="s">
        <v>1895</v>
      </c>
      <c r="Z801" s="617" t="s">
        <v>1895</v>
      </c>
      <c r="AA801" s="617" t="s">
        <v>1895</v>
      </c>
    </row>
    <row r="802" spans="1:27" ht="15" customHeight="1" x14ac:dyDescent="0.3">
      <c r="A802" s="212">
        <v>524484</v>
      </c>
      <c r="B802" s="212" t="s">
        <v>929</v>
      </c>
      <c r="C802" s="212" t="s">
        <v>88</v>
      </c>
      <c r="D802" s="212" t="s">
        <v>1656</v>
      </c>
      <c r="F802" s="619"/>
      <c r="G802" s="619"/>
      <c r="H802" s="619"/>
      <c r="I802" s="617" t="s">
        <v>1885</v>
      </c>
      <c r="U802" s="617">
        <v>2000</v>
      </c>
      <c r="Y802" s="617" t="s">
        <v>1895</v>
      </c>
      <c r="Z802" s="617" t="s">
        <v>1895</v>
      </c>
      <c r="AA802" s="617" t="s">
        <v>1895</v>
      </c>
    </row>
    <row r="803" spans="1:27" ht="15" customHeight="1" x14ac:dyDescent="0.3">
      <c r="A803" s="212">
        <v>524486</v>
      </c>
      <c r="B803" s="212" t="s">
        <v>930</v>
      </c>
      <c r="C803" s="212" t="s">
        <v>110</v>
      </c>
      <c r="D803" s="212" t="s">
        <v>1741</v>
      </c>
      <c r="F803" s="618"/>
      <c r="G803" s="618"/>
      <c r="H803" s="618"/>
      <c r="I803" s="617" t="s">
        <v>1885</v>
      </c>
      <c r="U803" s="617">
        <v>2000</v>
      </c>
      <c r="Y803" s="617" t="s">
        <v>1895</v>
      </c>
      <c r="Z803" s="617" t="s">
        <v>1895</v>
      </c>
      <c r="AA803" s="617" t="s">
        <v>1895</v>
      </c>
    </row>
    <row r="804" spans="1:27" ht="15" customHeight="1" x14ac:dyDescent="0.3">
      <c r="A804" s="212">
        <v>524490</v>
      </c>
      <c r="B804" s="212" t="s">
        <v>931</v>
      </c>
      <c r="C804" s="212" t="s">
        <v>352</v>
      </c>
      <c r="D804" s="212" t="s">
        <v>1807</v>
      </c>
      <c r="F804" s="618"/>
      <c r="G804" s="618"/>
      <c r="H804" s="618"/>
      <c r="I804" s="617" t="s">
        <v>1885</v>
      </c>
      <c r="U804" s="617">
        <v>2000</v>
      </c>
      <c r="Y804" s="617" t="s">
        <v>1895</v>
      </c>
      <c r="Z804" s="617" t="s">
        <v>1895</v>
      </c>
      <c r="AA804" s="617" t="s">
        <v>1895</v>
      </c>
    </row>
    <row r="805" spans="1:27" ht="15" customHeight="1" x14ac:dyDescent="0.3">
      <c r="A805" s="212">
        <v>524492</v>
      </c>
      <c r="B805" s="212" t="s">
        <v>932</v>
      </c>
      <c r="C805" s="212" t="s">
        <v>70</v>
      </c>
      <c r="D805" s="212" t="s">
        <v>1503</v>
      </c>
      <c r="F805" s="618"/>
      <c r="G805" s="618"/>
      <c r="H805" s="618"/>
      <c r="I805" s="617" t="s">
        <v>1885</v>
      </c>
      <c r="U805" s="617">
        <v>2000</v>
      </c>
      <c r="Y805" s="617" t="s">
        <v>1895</v>
      </c>
      <c r="Z805" s="617" t="s">
        <v>1895</v>
      </c>
      <c r="AA805" s="617" t="s">
        <v>1895</v>
      </c>
    </row>
    <row r="806" spans="1:27" ht="15" customHeight="1" x14ac:dyDescent="0.3">
      <c r="A806" s="212">
        <v>524495</v>
      </c>
      <c r="B806" s="212" t="s">
        <v>934</v>
      </c>
      <c r="C806" s="212" t="s">
        <v>70</v>
      </c>
      <c r="D806" s="212" t="s">
        <v>2555</v>
      </c>
      <c r="F806" s="619"/>
      <c r="G806" s="619"/>
      <c r="H806" s="619"/>
      <c r="I806" s="617" t="s">
        <v>1885</v>
      </c>
      <c r="U806" s="617">
        <v>2000</v>
      </c>
      <c r="Y806" s="617" t="s">
        <v>1895</v>
      </c>
      <c r="Z806" s="617" t="s">
        <v>1895</v>
      </c>
      <c r="AA806" s="617" t="s">
        <v>1895</v>
      </c>
    </row>
    <row r="807" spans="1:27" ht="15" customHeight="1" x14ac:dyDescent="0.3">
      <c r="A807" s="212">
        <v>524515</v>
      </c>
      <c r="B807" s="212" t="s">
        <v>936</v>
      </c>
      <c r="C807" s="212" t="s">
        <v>315</v>
      </c>
      <c r="D807" s="212" t="s">
        <v>2190</v>
      </c>
      <c r="F807" s="618"/>
      <c r="G807" s="618"/>
      <c r="H807" s="618"/>
      <c r="I807" s="617" t="s">
        <v>1885</v>
      </c>
      <c r="U807" s="617">
        <v>2000</v>
      </c>
      <c r="Y807" s="617" t="s">
        <v>1895</v>
      </c>
      <c r="Z807" s="617" t="s">
        <v>1895</v>
      </c>
      <c r="AA807" s="617" t="s">
        <v>1895</v>
      </c>
    </row>
    <row r="808" spans="1:27" ht="15" customHeight="1" x14ac:dyDescent="0.3">
      <c r="A808" s="212">
        <v>524521</v>
      </c>
      <c r="B808" s="212" t="s">
        <v>937</v>
      </c>
      <c r="C808" s="212" t="s">
        <v>250</v>
      </c>
      <c r="D808" s="212" t="s">
        <v>1500</v>
      </c>
      <c r="F808" s="618"/>
      <c r="G808" s="618"/>
      <c r="H808" s="618"/>
      <c r="I808" s="617" t="s">
        <v>1885</v>
      </c>
      <c r="U808" s="617">
        <v>2000</v>
      </c>
      <c r="Y808" s="617" t="s">
        <v>1895</v>
      </c>
      <c r="Z808" s="617" t="s">
        <v>1895</v>
      </c>
      <c r="AA808" s="617" t="s">
        <v>1895</v>
      </c>
    </row>
    <row r="809" spans="1:27" ht="15" customHeight="1" x14ac:dyDescent="0.3">
      <c r="A809" s="212">
        <v>524525</v>
      </c>
      <c r="B809" s="212" t="s">
        <v>939</v>
      </c>
      <c r="C809" s="212" t="s">
        <v>940</v>
      </c>
      <c r="D809" s="212" t="s">
        <v>2557</v>
      </c>
      <c r="F809" s="619"/>
      <c r="G809" s="619"/>
      <c r="H809" s="619"/>
      <c r="I809" s="617" t="s">
        <v>1885</v>
      </c>
      <c r="U809" s="617">
        <v>2000</v>
      </c>
      <c r="Y809" s="617" t="s">
        <v>1895</v>
      </c>
      <c r="Z809" s="617" t="s">
        <v>1895</v>
      </c>
      <c r="AA809" s="617" t="s">
        <v>1895</v>
      </c>
    </row>
    <row r="810" spans="1:27" ht="15" customHeight="1" x14ac:dyDescent="0.3">
      <c r="A810" s="212">
        <v>524532</v>
      </c>
      <c r="B810" s="212" t="s">
        <v>942</v>
      </c>
      <c r="C810" s="212" t="s">
        <v>70</v>
      </c>
      <c r="D810" s="212" t="s">
        <v>1550</v>
      </c>
      <c r="F810" s="618"/>
      <c r="G810" s="618"/>
      <c r="H810" s="618"/>
      <c r="I810" s="617" t="s">
        <v>1885</v>
      </c>
      <c r="U810" s="617">
        <v>2000</v>
      </c>
      <c r="Y810" s="617" t="s">
        <v>1895</v>
      </c>
      <c r="Z810" s="617" t="s">
        <v>1895</v>
      </c>
      <c r="AA810" s="617" t="s">
        <v>1895</v>
      </c>
    </row>
    <row r="811" spans="1:27" ht="15" customHeight="1" x14ac:dyDescent="0.3">
      <c r="A811" s="212">
        <v>524534</v>
      </c>
      <c r="B811" s="212" t="s">
        <v>943</v>
      </c>
      <c r="C811" s="212" t="s">
        <v>912</v>
      </c>
      <c r="D811" s="212" t="s">
        <v>2202</v>
      </c>
      <c r="F811" s="619"/>
      <c r="G811" s="619"/>
      <c r="H811" s="619"/>
      <c r="I811" s="617" t="s">
        <v>1885</v>
      </c>
      <c r="U811" s="617">
        <v>2000</v>
      </c>
      <c r="Y811" s="617" t="s">
        <v>1895</v>
      </c>
      <c r="Z811" s="617" t="s">
        <v>1895</v>
      </c>
      <c r="AA811" s="617" t="s">
        <v>1895</v>
      </c>
    </row>
    <row r="812" spans="1:27" ht="15" customHeight="1" x14ac:dyDescent="0.3">
      <c r="A812" s="212">
        <v>524535</v>
      </c>
      <c r="B812" s="212" t="s">
        <v>944</v>
      </c>
      <c r="C812" s="212" t="s">
        <v>70</v>
      </c>
      <c r="D812" s="212" t="s">
        <v>1721</v>
      </c>
      <c r="F812" s="618"/>
      <c r="G812" s="618"/>
      <c r="H812" s="618"/>
      <c r="I812" s="617" t="s">
        <v>1885</v>
      </c>
      <c r="U812" s="617">
        <v>2000</v>
      </c>
      <c r="Y812" s="617" t="s">
        <v>1895</v>
      </c>
      <c r="Z812" s="617" t="s">
        <v>1895</v>
      </c>
      <c r="AA812" s="617" t="s">
        <v>1895</v>
      </c>
    </row>
    <row r="813" spans="1:27" ht="15" customHeight="1" x14ac:dyDescent="0.3">
      <c r="A813" s="212">
        <v>524538</v>
      </c>
      <c r="B813" s="212" t="s">
        <v>945</v>
      </c>
      <c r="C813" s="212" t="s">
        <v>381</v>
      </c>
      <c r="D813" s="212" t="s">
        <v>1583</v>
      </c>
      <c r="F813" s="618"/>
      <c r="G813" s="618"/>
      <c r="H813" s="618"/>
      <c r="I813" s="617" t="s">
        <v>1885</v>
      </c>
      <c r="U813" s="617">
        <v>2000</v>
      </c>
      <c r="Y813" s="617" t="s">
        <v>1895</v>
      </c>
      <c r="Z813" s="617" t="s">
        <v>1895</v>
      </c>
      <c r="AA813" s="617" t="s">
        <v>1895</v>
      </c>
    </row>
    <row r="814" spans="1:27" ht="15" customHeight="1" x14ac:dyDescent="0.3">
      <c r="A814" s="212">
        <v>524541</v>
      </c>
      <c r="B814" s="212" t="s">
        <v>946</v>
      </c>
      <c r="C814" s="212" t="s">
        <v>92</v>
      </c>
      <c r="D814" s="212" t="s">
        <v>1489</v>
      </c>
      <c r="F814" s="618"/>
      <c r="G814" s="618"/>
      <c r="H814" s="618"/>
      <c r="I814" s="617" t="s">
        <v>1885</v>
      </c>
      <c r="U814" s="617">
        <v>2000</v>
      </c>
      <c r="Y814" s="617" t="s">
        <v>1895</v>
      </c>
      <c r="Z814" s="617" t="s">
        <v>1895</v>
      </c>
      <c r="AA814" s="617" t="s">
        <v>1895</v>
      </c>
    </row>
    <row r="815" spans="1:27" ht="15" customHeight="1" x14ac:dyDescent="0.3">
      <c r="A815" s="212">
        <v>524545</v>
      </c>
      <c r="B815" s="212" t="s">
        <v>947</v>
      </c>
      <c r="C815" s="212" t="s">
        <v>948</v>
      </c>
      <c r="D815" s="212" t="s">
        <v>1523</v>
      </c>
      <c r="F815" s="618"/>
      <c r="G815" s="618"/>
      <c r="H815" s="618"/>
      <c r="I815" s="617" t="s">
        <v>1885</v>
      </c>
      <c r="U815" s="617">
        <v>2000</v>
      </c>
      <c r="Y815" s="617" t="s">
        <v>1895</v>
      </c>
      <c r="Z815" s="617" t="s">
        <v>1895</v>
      </c>
      <c r="AA815" s="617" t="s">
        <v>1895</v>
      </c>
    </row>
    <row r="816" spans="1:27" ht="15" customHeight="1" x14ac:dyDescent="0.3">
      <c r="A816" s="212">
        <v>524552</v>
      </c>
      <c r="B816" s="212" t="s">
        <v>952</v>
      </c>
      <c r="C816" s="212" t="s">
        <v>367</v>
      </c>
      <c r="D816" s="212" t="s">
        <v>1862</v>
      </c>
      <c r="F816" s="618"/>
      <c r="G816" s="618"/>
      <c r="H816" s="618"/>
      <c r="I816" s="617" t="s">
        <v>1885</v>
      </c>
      <c r="U816" s="617">
        <v>2000</v>
      </c>
      <c r="Y816" s="617" t="s">
        <v>1895</v>
      </c>
      <c r="Z816" s="617" t="s">
        <v>1895</v>
      </c>
      <c r="AA816" s="617" t="s">
        <v>1895</v>
      </c>
    </row>
    <row r="817" spans="1:27" ht="15" customHeight="1" x14ac:dyDescent="0.3">
      <c r="A817" s="212">
        <v>524559</v>
      </c>
      <c r="B817" s="212" t="s">
        <v>954</v>
      </c>
      <c r="C817" s="212" t="s">
        <v>341</v>
      </c>
      <c r="D817" s="212" t="s">
        <v>1537</v>
      </c>
      <c r="F817" s="618"/>
      <c r="G817" s="618"/>
      <c r="H817" s="618"/>
      <c r="I817" s="617" t="s">
        <v>1885</v>
      </c>
      <c r="U817" s="617">
        <v>2000</v>
      </c>
      <c r="Y817" s="617" t="s">
        <v>1895</v>
      </c>
      <c r="Z817" s="617" t="s">
        <v>1895</v>
      </c>
      <c r="AA817" s="617" t="s">
        <v>1895</v>
      </c>
    </row>
    <row r="818" spans="1:27" ht="15" customHeight="1" x14ac:dyDescent="0.3">
      <c r="A818" s="212">
        <v>524563</v>
      </c>
      <c r="B818" s="212" t="s">
        <v>955</v>
      </c>
      <c r="C818" s="212" t="s">
        <v>315</v>
      </c>
      <c r="D818" s="212" t="s">
        <v>2371</v>
      </c>
      <c r="F818" s="618"/>
      <c r="G818" s="618"/>
      <c r="H818" s="618"/>
      <c r="I818" s="617" t="s">
        <v>1885</v>
      </c>
      <c r="U818" s="617">
        <v>2000</v>
      </c>
      <c r="Y818" s="617" t="s">
        <v>1895</v>
      </c>
      <c r="Z818" s="617" t="s">
        <v>1895</v>
      </c>
      <c r="AA818" s="617" t="s">
        <v>1895</v>
      </c>
    </row>
    <row r="819" spans="1:27" ht="15" customHeight="1" x14ac:dyDescent="0.3">
      <c r="A819" s="212">
        <v>524569</v>
      </c>
      <c r="B819" s="212" t="s">
        <v>957</v>
      </c>
      <c r="C819" s="212" t="s">
        <v>69</v>
      </c>
      <c r="D819" s="212" t="s">
        <v>441</v>
      </c>
      <c r="F819" s="619"/>
      <c r="G819" s="619"/>
      <c r="H819" s="619"/>
      <c r="I819" s="617" t="s">
        <v>1885</v>
      </c>
      <c r="U819" s="617">
        <v>2000</v>
      </c>
      <c r="Y819" s="617" t="s">
        <v>1895</v>
      </c>
      <c r="Z819" s="617" t="s">
        <v>1895</v>
      </c>
      <c r="AA819" s="617" t="s">
        <v>1895</v>
      </c>
    </row>
    <row r="820" spans="1:27" ht="15" customHeight="1" x14ac:dyDescent="0.3">
      <c r="A820" s="212">
        <v>524570</v>
      </c>
      <c r="B820" s="212" t="s">
        <v>958</v>
      </c>
      <c r="C820" s="212" t="s">
        <v>73</v>
      </c>
      <c r="D820" s="212" t="s">
        <v>1596</v>
      </c>
      <c r="F820" s="618"/>
      <c r="G820" s="618"/>
      <c r="H820" s="618"/>
      <c r="I820" s="617" t="s">
        <v>1885</v>
      </c>
      <c r="U820" s="617">
        <v>2000</v>
      </c>
      <c r="Y820" s="617" t="s">
        <v>1895</v>
      </c>
      <c r="Z820" s="617" t="s">
        <v>1895</v>
      </c>
      <c r="AA820" s="617" t="s">
        <v>1895</v>
      </c>
    </row>
    <row r="821" spans="1:27" ht="15" customHeight="1" x14ac:dyDescent="0.3">
      <c r="A821" s="212">
        <v>524573</v>
      </c>
      <c r="B821" s="212" t="s">
        <v>959</v>
      </c>
      <c r="C821" s="212" t="s">
        <v>98</v>
      </c>
      <c r="D821" s="212" t="s">
        <v>1554</v>
      </c>
      <c r="F821" s="618"/>
      <c r="G821" s="618"/>
      <c r="H821" s="618"/>
      <c r="I821" s="617" t="s">
        <v>1885</v>
      </c>
      <c r="U821" s="617">
        <v>2000</v>
      </c>
      <c r="Y821" s="617" t="s">
        <v>1895</v>
      </c>
      <c r="Z821" s="617" t="s">
        <v>1895</v>
      </c>
      <c r="AA821" s="617" t="s">
        <v>1895</v>
      </c>
    </row>
    <row r="822" spans="1:27" ht="15" customHeight="1" x14ac:dyDescent="0.3">
      <c r="A822" s="212">
        <v>524577</v>
      </c>
      <c r="B822" s="212" t="s">
        <v>963</v>
      </c>
      <c r="C822" s="212" t="s">
        <v>81</v>
      </c>
      <c r="D822" s="212" t="s">
        <v>2213</v>
      </c>
      <c r="F822" s="619"/>
      <c r="G822" s="619"/>
      <c r="H822" s="619"/>
      <c r="I822" s="617" t="s">
        <v>1885</v>
      </c>
      <c r="U822" s="617">
        <v>2000</v>
      </c>
      <c r="Y822" s="617" t="s">
        <v>1895</v>
      </c>
      <c r="Z822" s="617" t="s">
        <v>1895</v>
      </c>
      <c r="AA822" s="617" t="s">
        <v>1895</v>
      </c>
    </row>
    <row r="823" spans="1:27" ht="15" customHeight="1" x14ac:dyDescent="0.3">
      <c r="A823" s="212">
        <v>524581</v>
      </c>
      <c r="B823" s="212" t="s">
        <v>965</v>
      </c>
      <c r="C823" s="212" t="s">
        <v>88</v>
      </c>
      <c r="D823" s="212" t="s">
        <v>440</v>
      </c>
      <c r="F823" s="618"/>
      <c r="G823" s="618"/>
      <c r="H823" s="618"/>
      <c r="I823" s="617" t="s">
        <v>1885</v>
      </c>
      <c r="U823" s="617">
        <v>2000</v>
      </c>
      <c r="Y823" s="617" t="s">
        <v>1895</v>
      </c>
      <c r="Z823" s="617" t="s">
        <v>1895</v>
      </c>
      <c r="AA823" s="617" t="s">
        <v>1895</v>
      </c>
    </row>
    <row r="824" spans="1:27" ht="15" customHeight="1" x14ac:dyDescent="0.3">
      <c r="A824" s="212">
        <v>524585</v>
      </c>
      <c r="B824" s="212" t="s">
        <v>967</v>
      </c>
      <c r="C824" s="212" t="s">
        <v>84</v>
      </c>
      <c r="D824" s="212" t="s">
        <v>1535</v>
      </c>
      <c r="F824" s="618"/>
      <c r="G824" s="618"/>
      <c r="H824" s="618"/>
      <c r="I824" s="617" t="s">
        <v>1885</v>
      </c>
      <c r="U824" s="617">
        <v>2000</v>
      </c>
      <c r="Y824" s="617" t="s">
        <v>1895</v>
      </c>
      <c r="Z824" s="617" t="s">
        <v>1895</v>
      </c>
      <c r="AA824" s="617" t="s">
        <v>1895</v>
      </c>
    </row>
    <row r="825" spans="1:27" ht="15" customHeight="1" x14ac:dyDescent="0.3">
      <c r="A825" s="212">
        <v>524594</v>
      </c>
      <c r="B825" s="212" t="s">
        <v>969</v>
      </c>
      <c r="C825" s="212" t="s">
        <v>100</v>
      </c>
      <c r="D825" s="212" t="s">
        <v>2278</v>
      </c>
      <c r="F825" s="618"/>
      <c r="G825" s="618"/>
      <c r="H825" s="618"/>
      <c r="I825" s="617" t="s">
        <v>1885</v>
      </c>
      <c r="U825" s="617">
        <v>2000</v>
      </c>
      <c r="Y825" s="617" t="s">
        <v>1895</v>
      </c>
      <c r="Z825" s="617" t="s">
        <v>1895</v>
      </c>
      <c r="AA825" s="617" t="s">
        <v>1895</v>
      </c>
    </row>
    <row r="826" spans="1:27" ht="15" customHeight="1" x14ac:dyDescent="0.3">
      <c r="A826" s="212">
        <v>524595</v>
      </c>
      <c r="B826" s="212" t="s">
        <v>970</v>
      </c>
      <c r="C826" s="212" t="s">
        <v>82</v>
      </c>
      <c r="D826" s="212" t="s">
        <v>2558</v>
      </c>
      <c r="F826" s="618"/>
      <c r="G826" s="618"/>
      <c r="H826" s="618"/>
      <c r="I826" s="617" t="s">
        <v>1885</v>
      </c>
      <c r="U826" s="617">
        <v>2000</v>
      </c>
      <c r="Y826" s="617" t="s">
        <v>1895</v>
      </c>
      <c r="Z826" s="617" t="s">
        <v>1895</v>
      </c>
      <c r="AA826" s="617" t="s">
        <v>1895</v>
      </c>
    </row>
    <row r="827" spans="1:27" ht="15" customHeight="1" x14ac:dyDescent="0.3">
      <c r="A827" s="212">
        <v>524596</v>
      </c>
      <c r="B827" s="212" t="s">
        <v>971</v>
      </c>
      <c r="C827" s="212" t="s">
        <v>245</v>
      </c>
      <c r="D827" s="212" t="s">
        <v>2319</v>
      </c>
      <c r="F827" s="618"/>
      <c r="G827" s="618"/>
      <c r="H827" s="618"/>
      <c r="I827" s="617" t="s">
        <v>1885</v>
      </c>
      <c r="U827" s="617">
        <v>2000</v>
      </c>
      <c r="Y827" s="617" t="s">
        <v>1895</v>
      </c>
      <c r="Z827" s="617" t="s">
        <v>1895</v>
      </c>
      <c r="AA827" s="617" t="s">
        <v>1895</v>
      </c>
    </row>
    <row r="828" spans="1:27" ht="15" customHeight="1" x14ac:dyDescent="0.3">
      <c r="A828" s="212">
        <v>524597</v>
      </c>
      <c r="B828" s="212" t="s">
        <v>972</v>
      </c>
      <c r="C828" s="212" t="s">
        <v>70</v>
      </c>
      <c r="D828" s="212" t="s">
        <v>1830</v>
      </c>
      <c r="F828" s="619"/>
      <c r="G828" s="619"/>
      <c r="H828" s="619"/>
      <c r="I828" s="617" t="s">
        <v>1885</v>
      </c>
      <c r="U828" s="617">
        <v>2000</v>
      </c>
      <c r="Y828" s="617" t="s">
        <v>1895</v>
      </c>
      <c r="Z828" s="617" t="s">
        <v>1895</v>
      </c>
      <c r="AA828" s="617" t="s">
        <v>1895</v>
      </c>
    </row>
    <row r="829" spans="1:27" ht="15" customHeight="1" x14ac:dyDescent="0.3">
      <c r="A829" s="212">
        <v>524603</v>
      </c>
      <c r="B829" s="212" t="s">
        <v>976</v>
      </c>
      <c r="C829" s="212" t="s">
        <v>977</v>
      </c>
      <c r="D829" s="212" t="s">
        <v>1551</v>
      </c>
      <c r="F829" s="619"/>
      <c r="G829" s="619"/>
      <c r="H829" s="619"/>
      <c r="I829" s="617" t="s">
        <v>1885</v>
      </c>
      <c r="U829" s="617">
        <v>2000</v>
      </c>
      <c r="Y829" s="617" t="s">
        <v>1895</v>
      </c>
      <c r="Z829" s="617" t="s">
        <v>1895</v>
      </c>
      <c r="AA829" s="617" t="s">
        <v>1895</v>
      </c>
    </row>
    <row r="830" spans="1:27" ht="15" customHeight="1" x14ac:dyDescent="0.3">
      <c r="A830" s="212">
        <v>524608</v>
      </c>
      <c r="B830" s="212" t="s">
        <v>978</v>
      </c>
      <c r="C830" s="212" t="s">
        <v>378</v>
      </c>
      <c r="D830" s="212" t="s">
        <v>1634</v>
      </c>
      <c r="F830" s="619"/>
      <c r="G830" s="619"/>
      <c r="H830" s="619"/>
      <c r="I830" s="617" t="s">
        <v>1885</v>
      </c>
      <c r="U830" s="617">
        <v>2000</v>
      </c>
      <c r="Y830" s="617" t="s">
        <v>1895</v>
      </c>
      <c r="Z830" s="617" t="s">
        <v>1895</v>
      </c>
      <c r="AA830" s="617" t="s">
        <v>1895</v>
      </c>
    </row>
    <row r="831" spans="1:27" ht="15" customHeight="1" x14ac:dyDescent="0.3">
      <c r="A831" s="212">
        <v>524615</v>
      </c>
      <c r="B831" s="212" t="s">
        <v>980</v>
      </c>
      <c r="C831" s="212" t="s">
        <v>70</v>
      </c>
      <c r="D831" s="212" t="s">
        <v>2211</v>
      </c>
      <c r="F831" s="619"/>
      <c r="G831" s="619"/>
      <c r="H831" s="619"/>
      <c r="I831" s="617" t="s">
        <v>1885</v>
      </c>
      <c r="U831" s="617">
        <v>2000</v>
      </c>
      <c r="Y831" s="617" t="s">
        <v>1895</v>
      </c>
      <c r="Z831" s="617" t="s">
        <v>1895</v>
      </c>
      <c r="AA831" s="617" t="s">
        <v>1895</v>
      </c>
    </row>
    <row r="832" spans="1:27" ht="15" customHeight="1" x14ac:dyDescent="0.3">
      <c r="A832" s="212">
        <v>524623</v>
      </c>
      <c r="B832" s="212" t="s">
        <v>981</v>
      </c>
      <c r="C832" s="212" t="s">
        <v>73</v>
      </c>
      <c r="D832" s="212" t="s">
        <v>1717</v>
      </c>
      <c r="F832" s="618"/>
      <c r="G832" s="618"/>
      <c r="H832" s="618"/>
      <c r="I832" s="617" t="s">
        <v>1885</v>
      </c>
      <c r="U832" s="617">
        <v>2000</v>
      </c>
      <c r="Y832" s="617" t="s">
        <v>1895</v>
      </c>
      <c r="Z832" s="617" t="s">
        <v>1895</v>
      </c>
      <c r="AA832" s="617" t="s">
        <v>1895</v>
      </c>
    </row>
    <row r="833" spans="1:27" ht="15" customHeight="1" x14ac:dyDescent="0.3">
      <c r="A833" s="212">
        <v>524640</v>
      </c>
      <c r="B833" s="212" t="s">
        <v>984</v>
      </c>
      <c r="C833" s="212" t="s">
        <v>985</v>
      </c>
      <c r="D833" s="212" t="s">
        <v>440</v>
      </c>
      <c r="F833" s="619"/>
      <c r="G833" s="619"/>
      <c r="H833" s="619"/>
      <c r="I833" s="617" t="s">
        <v>1885</v>
      </c>
      <c r="U833" s="617">
        <v>2000</v>
      </c>
      <c r="Y833" s="617" t="s">
        <v>1895</v>
      </c>
      <c r="Z833" s="617" t="s">
        <v>1895</v>
      </c>
      <c r="AA833" s="617" t="s">
        <v>1895</v>
      </c>
    </row>
    <row r="834" spans="1:27" ht="15" customHeight="1" x14ac:dyDescent="0.3">
      <c r="A834" s="212">
        <v>524642</v>
      </c>
      <c r="B834" s="212" t="s">
        <v>987</v>
      </c>
      <c r="C834" s="212" t="s">
        <v>407</v>
      </c>
      <c r="D834" s="212" t="s">
        <v>670</v>
      </c>
      <c r="F834" s="618"/>
      <c r="G834" s="618"/>
      <c r="H834" s="618"/>
      <c r="I834" s="617" t="s">
        <v>1885</v>
      </c>
      <c r="U834" s="617">
        <v>2000</v>
      </c>
      <c r="Y834" s="617" t="s">
        <v>1895</v>
      </c>
      <c r="Z834" s="617" t="s">
        <v>1895</v>
      </c>
      <c r="AA834" s="617" t="s">
        <v>1895</v>
      </c>
    </row>
    <row r="835" spans="1:27" ht="15" customHeight="1" x14ac:dyDescent="0.3">
      <c r="A835" s="212">
        <v>524643</v>
      </c>
      <c r="B835" s="212" t="s">
        <v>988</v>
      </c>
      <c r="C835" s="212" t="s">
        <v>406</v>
      </c>
      <c r="D835" s="212" t="s">
        <v>1652</v>
      </c>
      <c r="F835" s="618"/>
      <c r="G835" s="618"/>
      <c r="H835" s="618"/>
      <c r="I835" s="617" t="s">
        <v>1885</v>
      </c>
      <c r="U835" s="617">
        <v>2000</v>
      </c>
      <c r="Y835" s="617" t="s">
        <v>1895</v>
      </c>
      <c r="Z835" s="617" t="s">
        <v>1895</v>
      </c>
      <c r="AA835" s="617" t="s">
        <v>1895</v>
      </c>
    </row>
    <row r="836" spans="1:27" ht="15" customHeight="1" x14ac:dyDescent="0.3">
      <c r="A836" s="212">
        <v>524648</v>
      </c>
      <c r="B836" s="212" t="s">
        <v>990</v>
      </c>
      <c r="C836" s="212" t="s">
        <v>991</v>
      </c>
      <c r="D836" s="212" t="s">
        <v>2201</v>
      </c>
      <c r="F836" s="618"/>
      <c r="G836" s="618"/>
      <c r="H836" s="618"/>
      <c r="I836" s="617" t="s">
        <v>1885</v>
      </c>
      <c r="U836" s="617">
        <v>2000</v>
      </c>
      <c r="Y836" s="617" t="s">
        <v>1895</v>
      </c>
      <c r="Z836" s="617" t="s">
        <v>1895</v>
      </c>
      <c r="AA836" s="617" t="s">
        <v>1895</v>
      </c>
    </row>
    <row r="837" spans="1:27" ht="15" customHeight="1" x14ac:dyDescent="0.3">
      <c r="A837" s="212">
        <v>524652</v>
      </c>
      <c r="B837" s="212" t="s">
        <v>992</v>
      </c>
      <c r="C837" s="212" t="s">
        <v>993</v>
      </c>
      <c r="F837" s="618"/>
      <c r="G837" s="618"/>
      <c r="H837" s="618"/>
      <c r="I837" s="617" t="s">
        <v>1885</v>
      </c>
      <c r="U837" s="617">
        <v>2000</v>
      </c>
      <c r="Y837" s="617" t="s">
        <v>1895</v>
      </c>
      <c r="Z837" s="617" t="s">
        <v>1895</v>
      </c>
      <c r="AA837" s="617" t="s">
        <v>1895</v>
      </c>
    </row>
    <row r="838" spans="1:27" ht="15" customHeight="1" x14ac:dyDescent="0.3">
      <c r="A838" s="212">
        <v>524654</v>
      </c>
      <c r="B838" s="212" t="s">
        <v>994</v>
      </c>
      <c r="C838" s="212" t="s">
        <v>98</v>
      </c>
      <c r="D838" s="212" t="s">
        <v>441</v>
      </c>
      <c r="F838" s="618"/>
      <c r="G838" s="618"/>
      <c r="H838" s="618"/>
      <c r="I838" s="617" t="s">
        <v>1885</v>
      </c>
      <c r="U838" s="617">
        <v>2000</v>
      </c>
      <c r="Y838" s="617" t="s">
        <v>1895</v>
      </c>
      <c r="Z838" s="617" t="s">
        <v>1895</v>
      </c>
      <c r="AA838" s="617" t="s">
        <v>1895</v>
      </c>
    </row>
    <row r="839" spans="1:27" ht="15" customHeight="1" x14ac:dyDescent="0.3">
      <c r="A839" s="212">
        <v>524662</v>
      </c>
      <c r="B839" s="212" t="s">
        <v>997</v>
      </c>
      <c r="C839" s="212" t="s">
        <v>998</v>
      </c>
      <c r="D839" s="212" t="s">
        <v>2337</v>
      </c>
      <c r="F839" s="619"/>
      <c r="G839" s="619"/>
      <c r="H839" s="619"/>
      <c r="I839" s="617" t="s">
        <v>1885</v>
      </c>
      <c r="U839" s="617">
        <v>2000</v>
      </c>
      <c r="Y839" s="617" t="s">
        <v>1895</v>
      </c>
      <c r="Z839" s="617" t="s">
        <v>1895</v>
      </c>
      <c r="AA839" s="617" t="s">
        <v>1895</v>
      </c>
    </row>
    <row r="840" spans="1:27" ht="15" customHeight="1" x14ac:dyDescent="0.3">
      <c r="A840" s="212">
        <v>524668</v>
      </c>
      <c r="B840" s="212" t="s">
        <v>999</v>
      </c>
      <c r="C840" s="212" t="s">
        <v>69</v>
      </c>
      <c r="D840" s="212" t="s">
        <v>1713</v>
      </c>
      <c r="F840" s="618"/>
      <c r="G840" s="618"/>
      <c r="H840" s="618"/>
      <c r="I840" s="617" t="s">
        <v>1885</v>
      </c>
      <c r="U840" s="617">
        <v>2000</v>
      </c>
      <c r="Y840" s="617" t="s">
        <v>1895</v>
      </c>
      <c r="Z840" s="617" t="s">
        <v>1895</v>
      </c>
      <c r="AA840" s="617" t="s">
        <v>1895</v>
      </c>
    </row>
    <row r="841" spans="1:27" ht="15" customHeight="1" x14ac:dyDescent="0.3">
      <c r="A841" s="212">
        <v>524672</v>
      </c>
      <c r="B841" s="212" t="s">
        <v>1001</v>
      </c>
      <c r="C841" s="212" t="s">
        <v>1002</v>
      </c>
      <c r="D841" s="212" t="s">
        <v>1818</v>
      </c>
      <c r="F841" s="618"/>
      <c r="G841" s="618"/>
      <c r="H841" s="618"/>
      <c r="I841" s="617" t="s">
        <v>1885</v>
      </c>
      <c r="U841" s="617">
        <v>2000</v>
      </c>
      <c r="Y841" s="617" t="s">
        <v>1895</v>
      </c>
      <c r="Z841" s="617" t="s">
        <v>1895</v>
      </c>
      <c r="AA841" s="617" t="s">
        <v>1895</v>
      </c>
    </row>
    <row r="842" spans="1:27" ht="15" customHeight="1" x14ac:dyDescent="0.3">
      <c r="A842" s="212">
        <v>524673</v>
      </c>
      <c r="B842" s="212" t="s">
        <v>1003</v>
      </c>
      <c r="C842" s="212" t="s">
        <v>275</v>
      </c>
      <c r="D842" s="212" t="s">
        <v>1615</v>
      </c>
      <c r="F842" s="619"/>
      <c r="G842" s="619"/>
      <c r="H842" s="619"/>
      <c r="I842" s="617" t="s">
        <v>1885</v>
      </c>
      <c r="U842" s="617">
        <v>2000</v>
      </c>
      <c r="Y842" s="617" t="s">
        <v>1895</v>
      </c>
      <c r="Z842" s="617" t="s">
        <v>1895</v>
      </c>
      <c r="AA842" s="617" t="s">
        <v>1895</v>
      </c>
    </row>
    <row r="843" spans="1:27" ht="15" customHeight="1" x14ac:dyDescent="0.3">
      <c r="A843" s="212">
        <v>524679</v>
      </c>
      <c r="B843" s="212" t="s">
        <v>1004</v>
      </c>
      <c r="C843" s="212" t="s">
        <v>67</v>
      </c>
      <c r="D843" s="212" t="s">
        <v>1555</v>
      </c>
      <c r="F843" s="619"/>
      <c r="G843" s="619"/>
      <c r="H843" s="619"/>
      <c r="I843" s="617" t="s">
        <v>1885</v>
      </c>
      <c r="U843" s="617">
        <v>2000</v>
      </c>
      <c r="Y843" s="617" t="s">
        <v>1895</v>
      </c>
      <c r="Z843" s="617" t="s">
        <v>1895</v>
      </c>
      <c r="AA843" s="617" t="s">
        <v>1895</v>
      </c>
    </row>
    <row r="844" spans="1:27" ht="15" customHeight="1" x14ac:dyDescent="0.3">
      <c r="A844" s="212">
        <v>524689</v>
      </c>
      <c r="B844" s="212" t="s">
        <v>1006</v>
      </c>
      <c r="C844" s="212" t="s">
        <v>1007</v>
      </c>
      <c r="D844" s="212" t="s">
        <v>1831</v>
      </c>
      <c r="F844" s="618"/>
      <c r="G844" s="618"/>
      <c r="H844" s="618"/>
      <c r="I844" s="617" t="s">
        <v>1885</v>
      </c>
      <c r="U844" s="617">
        <v>2000</v>
      </c>
      <c r="Y844" s="617" t="s">
        <v>1895</v>
      </c>
      <c r="Z844" s="617" t="s">
        <v>1895</v>
      </c>
      <c r="AA844" s="617" t="s">
        <v>1895</v>
      </c>
    </row>
    <row r="845" spans="1:27" ht="15" customHeight="1" x14ac:dyDescent="0.3">
      <c r="A845" s="212">
        <v>524703</v>
      </c>
      <c r="B845" s="212" t="s">
        <v>1012</v>
      </c>
      <c r="C845" s="212" t="s">
        <v>88</v>
      </c>
      <c r="D845" s="212" t="s">
        <v>2559</v>
      </c>
      <c r="F845" s="618"/>
      <c r="G845" s="618"/>
      <c r="H845" s="618"/>
      <c r="I845" s="617" t="s">
        <v>1885</v>
      </c>
      <c r="U845" s="617">
        <v>2000</v>
      </c>
      <c r="Y845" s="617" t="s">
        <v>1895</v>
      </c>
      <c r="Z845" s="617" t="s">
        <v>1895</v>
      </c>
      <c r="AA845" s="617" t="s">
        <v>1895</v>
      </c>
    </row>
    <row r="846" spans="1:27" ht="15" customHeight="1" x14ac:dyDescent="0.3">
      <c r="A846" s="212">
        <v>524717</v>
      </c>
      <c r="B846" s="212" t="s">
        <v>1017</v>
      </c>
      <c r="C846" s="212" t="s">
        <v>507</v>
      </c>
      <c r="D846" s="212" t="s">
        <v>1573</v>
      </c>
      <c r="F846" s="618"/>
      <c r="G846" s="618"/>
      <c r="H846" s="618"/>
      <c r="I846" s="617" t="s">
        <v>1885</v>
      </c>
      <c r="U846" s="617">
        <v>2000</v>
      </c>
      <c r="Y846" s="617" t="s">
        <v>1895</v>
      </c>
      <c r="Z846" s="617" t="s">
        <v>1895</v>
      </c>
      <c r="AA846" s="617" t="s">
        <v>1895</v>
      </c>
    </row>
    <row r="847" spans="1:27" ht="15" customHeight="1" x14ac:dyDescent="0.3">
      <c r="A847" s="212">
        <v>524720</v>
      </c>
      <c r="B847" s="212" t="s">
        <v>1018</v>
      </c>
      <c r="C847" s="212" t="s">
        <v>273</v>
      </c>
      <c r="D847" s="212" t="s">
        <v>1634</v>
      </c>
      <c r="F847" s="618"/>
      <c r="G847" s="618"/>
      <c r="H847" s="618"/>
      <c r="I847" s="617" t="s">
        <v>1885</v>
      </c>
      <c r="U847" s="617">
        <v>2000</v>
      </c>
      <c r="Y847" s="617" t="s">
        <v>1895</v>
      </c>
      <c r="Z847" s="617" t="s">
        <v>1895</v>
      </c>
      <c r="AA847" s="617" t="s">
        <v>1895</v>
      </c>
    </row>
    <row r="848" spans="1:27" ht="15" customHeight="1" x14ac:dyDescent="0.3">
      <c r="A848" s="212">
        <v>524727</v>
      </c>
      <c r="B848" s="212" t="s">
        <v>1019</v>
      </c>
      <c r="C848" s="212" t="s">
        <v>109</v>
      </c>
      <c r="D848" s="212" t="s">
        <v>428</v>
      </c>
      <c r="F848" s="619"/>
      <c r="G848" s="619"/>
      <c r="H848" s="619"/>
      <c r="I848" s="617" t="s">
        <v>1885</v>
      </c>
      <c r="U848" s="617">
        <v>2000</v>
      </c>
      <c r="Y848" s="617" t="s">
        <v>1895</v>
      </c>
      <c r="Z848" s="617" t="s">
        <v>1895</v>
      </c>
      <c r="AA848" s="617" t="s">
        <v>1895</v>
      </c>
    </row>
    <row r="849" spans="1:27" ht="15" customHeight="1" x14ac:dyDescent="0.3">
      <c r="A849" s="212">
        <v>524734</v>
      </c>
      <c r="B849" s="212" t="s">
        <v>1022</v>
      </c>
      <c r="C849" s="212" t="s">
        <v>315</v>
      </c>
      <c r="D849" s="212" t="s">
        <v>1865</v>
      </c>
      <c r="F849" s="619"/>
      <c r="G849" s="619"/>
      <c r="H849" s="619"/>
      <c r="I849" s="617" t="s">
        <v>1885</v>
      </c>
      <c r="U849" s="617">
        <v>2000</v>
      </c>
      <c r="Y849" s="617" t="s">
        <v>1895</v>
      </c>
      <c r="Z849" s="617" t="s">
        <v>1895</v>
      </c>
      <c r="AA849" s="617" t="s">
        <v>1895</v>
      </c>
    </row>
    <row r="850" spans="1:27" ht="15" customHeight="1" x14ac:dyDescent="0.3">
      <c r="A850" s="212">
        <v>524741</v>
      </c>
      <c r="B850" s="212" t="s">
        <v>1023</v>
      </c>
      <c r="C850" s="212" t="s">
        <v>66</v>
      </c>
      <c r="D850" s="212" t="s">
        <v>2560</v>
      </c>
      <c r="F850" s="619"/>
      <c r="G850" s="619"/>
      <c r="H850" s="619"/>
      <c r="I850" s="617" t="s">
        <v>1885</v>
      </c>
      <c r="U850" s="617">
        <v>2000</v>
      </c>
      <c r="Y850" s="617" t="s">
        <v>1895</v>
      </c>
      <c r="Z850" s="617" t="s">
        <v>1895</v>
      </c>
      <c r="AA850" s="617" t="s">
        <v>1895</v>
      </c>
    </row>
    <row r="851" spans="1:27" ht="15" customHeight="1" x14ac:dyDescent="0.3">
      <c r="A851" s="212">
        <v>524745</v>
      </c>
      <c r="B851" s="212" t="s">
        <v>1025</v>
      </c>
      <c r="C851" s="212" t="s">
        <v>1026</v>
      </c>
      <c r="D851" s="212" t="s">
        <v>440</v>
      </c>
      <c r="F851" s="618"/>
      <c r="G851" s="618"/>
      <c r="H851" s="618"/>
      <c r="I851" s="617" t="s">
        <v>1885</v>
      </c>
      <c r="U851" s="617">
        <v>2000</v>
      </c>
      <c r="Y851" s="617" t="s">
        <v>1895</v>
      </c>
      <c r="Z851" s="617" t="s">
        <v>1895</v>
      </c>
      <c r="AA851" s="617" t="s">
        <v>1895</v>
      </c>
    </row>
    <row r="852" spans="1:27" ht="15" customHeight="1" x14ac:dyDescent="0.3">
      <c r="A852" s="212">
        <v>524747</v>
      </c>
      <c r="B852" s="212" t="s">
        <v>1027</v>
      </c>
      <c r="C852" s="212" t="s">
        <v>1028</v>
      </c>
      <c r="D852" s="212" t="s">
        <v>2204</v>
      </c>
      <c r="F852" s="619"/>
      <c r="G852" s="619"/>
      <c r="H852" s="619"/>
      <c r="I852" s="617" t="s">
        <v>1885</v>
      </c>
      <c r="U852" s="617">
        <v>2000</v>
      </c>
      <c r="Y852" s="617" t="s">
        <v>1895</v>
      </c>
      <c r="Z852" s="617" t="s">
        <v>1895</v>
      </c>
      <c r="AA852" s="617" t="s">
        <v>1895</v>
      </c>
    </row>
    <row r="853" spans="1:27" ht="15" customHeight="1" x14ac:dyDescent="0.3">
      <c r="A853" s="212">
        <v>524758</v>
      </c>
      <c r="B853" s="212" t="s">
        <v>1030</v>
      </c>
      <c r="C853" s="212" t="s">
        <v>306</v>
      </c>
      <c r="D853" s="212" t="s">
        <v>1554</v>
      </c>
      <c r="F853" s="618"/>
      <c r="G853" s="618"/>
      <c r="H853" s="618"/>
      <c r="I853" s="617" t="s">
        <v>1885</v>
      </c>
      <c r="U853" s="617">
        <v>2000</v>
      </c>
      <c r="Y853" s="617" t="s">
        <v>1895</v>
      </c>
      <c r="Z853" s="617" t="s">
        <v>1895</v>
      </c>
      <c r="AA853" s="617" t="s">
        <v>1895</v>
      </c>
    </row>
    <row r="854" spans="1:27" ht="15" customHeight="1" x14ac:dyDescent="0.3">
      <c r="A854" s="212">
        <v>524759</v>
      </c>
      <c r="B854" s="212" t="s">
        <v>1031</v>
      </c>
      <c r="C854" s="212" t="s">
        <v>319</v>
      </c>
      <c r="D854" s="212" t="s">
        <v>2186</v>
      </c>
      <c r="F854" s="618"/>
      <c r="G854" s="618"/>
      <c r="H854" s="618"/>
      <c r="I854" s="617" t="s">
        <v>1885</v>
      </c>
      <c r="U854" s="617">
        <v>2000</v>
      </c>
      <c r="Y854" s="617" t="s">
        <v>1895</v>
      </c>
      <c r="Z854" s="617" t="s">
        <v>1895</v>
      </c>
      <c r="AA854" s="617" t="s">
        <v>1895</v>
      </c>
    </row>
    <row r="855" spans="1:27" ht="15" customHeight="1" x14ac:dyDescent="0.3">
      <c r="A855" s="212">
        <v>524764</v>
      </c>
      <c r="B855" s="212" t="s">
        <v>1033</v>
      </c>
      <c r="C855" s="212" t="s">
        <v>105</v>
      </c>
      <c r="D855" s="212" t="s">
        <v>1858</v>
      </c>
      <c r="F855" s="618"/>
      <c r="G855" s="618"/>
      <c r="H855" s="618"/>
      <c r="I855" s="617" t="s">
        <v>1885</v>
      </c>
      <c r="U855" s="617">
        <v>2000</v>
      </c>
      <c r="Y855" s="617" t="s">
        <v>1895</v>
      </c>
      <c r="Z855" s="617" t="s">
        <v>1895</v>
      </c>
      <c r="AA855" s="617" t="s">
        <v>1895</v>
      </c>
    </row>
    <row r="856" spans="1:27" ht="15" customHeight="1" x14ac:dyDescent="0.3">
      <c r="A856" s="212">
        <v>524770</v>
      </c>
      <c r="B856" s="212" t="s">
        <v>1036</v>
      </c>
      <c r="C856" s="212" t="s">
        <v>374</v>
      </c>
      <c r="D856" s="212" t="s">
        <v>1828</v>
      </c>
      <c r="F856" s="619"/>
      <c r="G856" s="619"/>
      <c r="H856" s="619"/>
      <c r="I856" s="617" t="s">
        <v>1885</v>
      </c>
      <c r="U856" s="617">
        <v>2000</v>
      </c>
      <c r="Y856" s="617" t="s">
        <v>1895</v>
      </c>
      <c r="Z856" s="617" t="s">
        <v>1895</v>
      </c>
      <c r="AA856" s="617" t="s">
        <v>1895</v>
      </c>
    </row>
    <row r="857" spans="1:27" ht="15" customHeight="1" x14ac:dyDescent="0.3">
      <c r="A857" s="212">
        <v>524775</v>
      </c>
      <c r="B857" s="212" t="s">
        <v>1037</v>
      </c>
      <c r="C857" s="212" t="s">
        <v>1038</v>
      </c>
      <c r="D857" s="212" t="s">
        <v>1726</v>
      </c>
      <c r="F857" s="618"/>
      <c r="G857" s="618"/>
      <c r="H857" s="618"/>
      <c r="I857" s="617" t="s">
        <v>1885</v>
      </c>
      <c r="U857" s="617">
        <v>2000</v>
      </c>
      <c r="Y857" s="617" t="s">
        <v>1895</v>
      </c>
      <c r="Z857" s="617" t="s">
        <v>1895</v>
      </c>
      <c r="AA857" s="617" t="s">
        <v>1895</v>
      </c>
    </row>
    <row r="858" spans="1:27" ht="15" customHeight="1" x14ac:dyDescent="0.3">
      <c r="A858" s="212">
        <v>524778</v>
      </c>
      <c r="B858" s="212" t="s">
        <v>1039</v>
      </c>
      <c r="C858" s="212" t="s">
        <v>103</v>
      </c>
      <c r="D858" s="212" t="s">
        <v>2203</v>
      </c>
      <c r="F858" s="618"/>
      <c r="G858" s="618"/>
      <c r="H858" s="618"/>
      <c r="I858" s="617" t="s">
        <v>1885</v>
      </c>
      <c r="U858" s="617">
        <v>2000</v>
      </c>
      <c r="Y858" s="617" t="s">
        <v>1895</v>
      </c>
      <c r="Z858" s="617" t="s">
        <v>1895</v>
      </c>
      <c r="AA858" s="617" t="s">
        <v>1895</v>
      </c>
    </row>
    <row r="859" spans="1:27" ht="15" customHeight="1" x14ac:dyDescent="0.3">
      <c r="A859" s="212">
        <v>524779</v>
      </c>
      <c r="B859" s="212" t="s">
        <v>1040</v>
      </c>
      <c r="C859" s="212" t="s">
        <v>103</v>
      </c>
      <c r="D859" s="212" t="s">
        <v>2561</v>
      </c>
      <c r="F859" s="619"/>
      <c r="G859" s="619"/>
      <c r="H859" s="619"/>
      <c r="I859" s="617" t="s">
        <v>1885</v>
      </c>
      <c r="U859" s="617">
        <v>2000</v>
      </c>
      <c r="Y859" s="617" t="s">
        <v>1895</v>
      </c>
      <c r="Z859" s="617" t="s">
        <v>1895</v>
      </c>
      <c r="AA859" s="617" t="s">
        <v>1895</v>
      </c>
    </row>
    <row r="860" spans="1:27" ht="15" customHeight="1" x14ac:dyDescent="0.3">
      <c r="A860" s="212">
        <v>524785</v>
      </c>
      <c r="B860" s="212" t="s">
        <v>1041</v>
      </c>
      <c r="C860" s="212" t="s">
        <v>1042</v>
      </c>
      <c r="D860" s="212" t="s">
        <v>2395</v>
      </c>
      <c r="F860" s="619"/>
      <c r="G860" s="619"/>
      <c r="H860" s="619"/>
      <c r="I860" s="617" t="s">
        <v>1885</v>
      </c>
      <c r="U860" s="617">
        <v>2000</v>
      </c>
      <c r="Y860" s="617" t="s">
        <v>1895</v>
      </c>
      <c r="Z860" s="617" t="s">
        <v>1895</v>
      </c>
      <c r="AA860" s="617" t="s">
        <v>1895</v>
      </c>
    </row>
    <row r="861" spans="1:27" ht="15" customHeight="1" x14ac:dyDescent="0.3">
      <c r="A861" s="212">
        <v>524786</v>
      </c>
      <c r="B861" s="212" t="s">
        <v>1043</v>
      </c>
      <c r="C861" s="212" t="s">
        <v>315</v>
      </c>
      <c r="D861" s="212" t="s">
        <v>1865</v>
      </c>
      <c r="F861" s="618"/>
      <c r="G861" s="618"/>
      <c r="H861" s="618"/>
      <c r="I861" s="617" t="s">
        <v>1885</v>
      </c>
      <c r="U861" s="617">
        <v>2000</v>
      </c>
      <c r="Y861" s="617" t="s">
        <v>1895</v>
      </c>
      <c r="Z861" s="617" t="s">
        <v>1895</v>
      </c>
      <c r="AA861" s="617" t="s">
        <v>1895</v>
      </c>
    </row>
    <row r="862" spans="1:27" ht="15" customHeight="1" x14ac:dyDescent="0.3">
      <c r="A862" s="212">
        <v>524791</v>
      </c>
      <c r="B862" s="212" t="s">
        <v>1044</v>
      </c>
      <c r="C862" s="212" t="s">
        <v>66</v>
      </c>
      <c r="D862" s="212" t="s">
        <v>1810</v>
      </c>
      <c r="F862" s="618"/>
      <c r="G862" s="618"/>
      <c r="H862" s="618"/>
      <c r="I862" s="617" t="s">
        <v>1885</v>
      </c>
      <c r="U862" s="617">
        <v>2000</v>
      </c>
      <c r="Y862" s="617" t="s">
        <v>1895</v>
      </c>
      <c r="Z862" s="617" t="s">
        <v>1895</v>
      </c>
      <c r="AA862" s="617" t="s">
        <v>1895</v>
      </c>
    </row>
    <row r="863" spans="1:27" ht="15" customHeight="1" x14ac:dyDescent="0.3">
      <c r="A863" s="212">
        <v>524796</v>
      </c>
      <c r="B863" s="212" t="s">
        <v>1047</v>
      </c>
      <c r="C863" s="212" t="s">
        <v>69</v>
      </c>
      <c r="D863" s="212" t="s">
        <v>1573</v>
      </c>
      <c r="F863" s="618"/>
      <c r="G863" s="618"/>
      <c r="H863" s="618"/>
      <c r="I863" s="617" t="s">
        <v>1885</v>
      </c>
      <c r="U863" s="617">
        <v>2000</v>
      </c>
      <c r="Y863" s="617" t="s">
        <v>1895</v>
      </c>
      <c r="Z863" s="617" t="s">
        <v>1895</v>
      </c>
      <c r="AA863" s="617" t="s">
        <v>1895</v>
      </c>
    </row>
    <row r="864" spans="1:27" ht="15" customHeight="1" x14ac:dyDescent="0.3">
      <c r="A864" s="212">
        <v>524801</v>
      </c>
      <c r="B864" s="212" t="s">
        <v>1049</v>
      </c>
      <c r="C864" s="212" t="s">
        <v>72</v>
      </c>
      <c r="D864" s="212" t="s">
        <v>1800</v>
      </c>
      <c r="F864" s="618"/>
      <c r="G864" s="618"/>
      <c r="H864" s="618"/>
      <c r="I864" s="617" t="s">
        <v>1885</v>
      </c>
      <c r="U864" s="617">
        <v>2000</v>
      </c>
      <c r="Y864" s="617" t="s">
        <v>1895</v>
      </c>
      <c r="Z864" s="617" t="s">
        <v>1895</v>
      </c>
      <c r="AA864" s="617" t="s">
        <v>1895</v>
      </c>
    </row>
    <row r="865" spans="1:27" ht="15" customHeight="1" x14ac:dyDescent="0.3">
      <c r="A865" s="212">
        <v>524818</v>
      </c>
      <c r="B865" s="212" t="s">
        <v>1056</v>
      </c>
      <c r="C865" s="212" t="s">
        <v>372</v>
      </c>
      <c r="D865" s="212" t="s">
        <v>1596</v>
      </c>
      <c r="F865" s="619"/>
      <c r="G865" s="619"/>
      <c r="H865" s="619"/>
      <c r="I865" s="617" t="s">
        <v>1885</v>
      </c>
      <c r="U865" s="617">
        <v>2000</v>
      </c>
      <c r="Y865" s="617" t="s">
        <v>1895</v>
      </c>
      <c r="Z865" s="617" t="s">
        <v>1895</v>
      </c>
      <c r="AA865" s="617" t="s">
        <v>1895</v>
      </c>
    </row>
    <row r="866" spans="1:27" ht="15" customHeight="1" x14ac:dyDescent="0.3">
      <c r="A866" s="212">
        <v>524825</v>
      </c>
      <c r="B866" s="212" t="s">
        <v>1060</v>
      </c>
      <c r="C866" s="212" t="s">
        <v>246</v>
      </c>
      <c r="D866" s="212" t="s">
        <v>2563</v>
      </c>
      <c r="F866" s="619"/>
      <c r="G866" s="619"/>
      <c r="H866" s="619"/>
      <c r="I866" s="617" t="s">
        <v>1885</v>
      </c>
      <c r="U866" s="617">
        <v>2000</v>
      </c>
      <c r="Y866" s="617" t="s">
        <v>1895</v>
      </c>
      <c r="Z866" s="617" t="s">
        <v>1895</v>
      </c>
      <c r="AA866" s="617" t="s">
        <v>1895</v>
      </c>
    </row>
    <row r="867" spans="1:27" ht="15" customHeight="1" x14ac:dyDescent="0.3">
      <c r="A867" s="212">
        <v>524835</v>
      </c>
      <c r="B867" s="212" t="s">
        <v>1061</v>
      </c>
      <c r="C867" s="212" t="s">
        <v>69</v>
      </c>
      <c r="D867" s="212" t="s">
        <v>1492</v>
      </c>
      <c r="F867" s="618"/>
      <c r="G867" s="618"/>
      <c r="H867" s="618"/>
      <c r="I867" s="617" t="s">
        <v>1885</v>
      </c>
      <c r="U867" s="617">
        <v>2000</v>
      </c>
      <c r="Y867" s="617" t="s">
        <v>1895</v>
      </c>
      <c r="Z867" s="617" t="s">
        <v>1895</v>
      </c>
      <c r="AA867" s="617" t="s">
        <v>1895</v>
      </c>
    </row>
    <row r="868" spans="1:27" ht="15" customHeight="1" x14ac:dyDescent="0.3">
      <c r="A868" s="212">
        <v>524854</v>
      </c>
      <c r="B868" s="212" t="s">
        <v>1066</v>
      </c>
      <c r="C868" s="212" t="s">
        <v>1067</v>
      </c>
      <c r="D868" s="212" t="s">
        <v>1867</v>
      </c>
      <c r="F868" s="619"/>
      <c r="G868" s="619"/>
      <c r="H868" s="619"/>
      <c r="I868" s="617" t="s">
        <v>1885</v>
      </c>
      <c r="U868" s="617">
        <v>2000</v>
      </c>
      <c r="Y868" s="617" t="s">
        <v>1895</v>
      </c>
      <c r="Z868" s="617" t="s">
        <v>1895</v>
      </c>
      <c r="AA868" s="617" t="s">
        <v>1895</v>
      </c>
    </row>
    <row r="869" spans="1:27" ht="15" customHeight="1" x14ac:dyDescent="0.3">
      <c r="A869" s="212">
        <v>524856</v>
      </c>
      <c r="B869" s="212" t="s">
        <v>1068</v>
      </c>
      <c r="C869" s="212" t="s">
        <v>237</v>
      </c>
      <c r="D869" s="212" t="s">
        <v>2564</v>
      </c>
      <c r="F869" s="618"/>
      <c r="G869" s="618"/>
      <c r="H869" s="618"/>
      <c r="I869" s="617" t="s">
        <v>1885</v>
      </c>
      <c r="U869" s="617">
        <v>2000</v>
      </c>
      <c r="Y869" s="617" t="s">
        <v>1895</v>
      </c>
      <c r="Z869" s="617" t="s">
        <v>1895</v>
      </c>
      <c r="AA869" s="617" t="s">
        <v>1895</v>
      </c>
    </row>
    <row r="870" spans="1:27" ht="15" customHeight="1" x14ac:dyDescent="0.3">
      <c r="A870" s="212">
        <v>524858</v>
      </c>
      <c r="B870" s="212" t="s">
        <v>1069</v>
      </c>
      <c r="C870" s="212" t="s">
        <v>392</v>
      </c>
      <c r="D870" s="212" t="s">
        <v>2303</v>
      </c>
      <c r="F870" s="619"/>
      <c r="G870" s="619"/>
      <c r="H870" s="619"/>
      <c r="I870" s="617" t="s">
        <v>1885</v>
      </c>
      <c r="U870" s="617">
        <v>2000</v>
      </c>
      <c r="Y870" s="617" t="s">
        <v>1895</v>
      </c>
      <c r="Z870" s="617" t="s">
        <v>1895</v>
      </c>
      <c r="AA870" s="617" t="s">
        <v>1895</v>
      </c>
    </row>
    <row r="871" spans="1:27" ht="15" customHeight="1" x14ac:dyDescent="0.3">
      <c r="A871" s="212">
        <v>524864</v>
      </c>
      <c r="B871" s="212" t="s">
        <v>1070</v>
      </c>
      <c r="C871" s="212" t="s">
        <v>393</v>
      </c>
      <c r="D871" s="212" t="s">
        <v>2201</v>
      </c>
      <c r="F871" s="618"/>
      <c r="G871" s="618"/>
      <c r="H871" s="618"/>
      <c r="I871" s="617" t="s">
        <v>1885</v>
      </c>
      <c r="U871" s="617">
        <v>2000</v>
      </c>
      <c r="Y871" s="617" t="s">
        <v>1895</v>
      </c>
      <c r="Z871" s="617" t="s">
        <v>1895</v>
      </c>
      <c r="AA871" s="617" t="s">
        <v>1895</v>
      </c>
    </row>
    <row r="872" spans="1:27" ht="15" customHeight="1" x14ac:dyDescent="0.3">
      <c r="A872" s="212">
        <v>524866</v>
      </c>
      <c r="B872" s="212" t="s">
        <v>1071</v>
      </c>
      <c r="C872" s="212" t="s">
        <v>918</v>
      </c>
      <c r="D872" s="212" t="s">
        <v>2565</v>
      </c>
      <c r="F872" s="619"/>
      <c r="G872" s="619"/>
      <c r="H872" s="619"/>
      <c r="I872" s="617" t="s">
        <v>1885</v>
      </c>
      <c r="U872" s="617">
        <v>2000</v>
      </c>
      <c r="Y872" s="617" t="s">
        <v>1895</v>
      </c>
      <c r="Z872" s="617" t="s">
        <v>1895</v>
      </c>
      <c r="AA872" s="617" t="s">
        <v>1895</v>
      </c>
    </row>
    <row r="873" spans="1:27" ht="15" customHeight="1" x14ac:dyDescent="0.3">
      <c r="A873" s="212">
        <v>524870</v>
      </c>
      <c r="B873" s="212" t="s">
        <v>1072</v>
      </c>
      <c r="C873" s="212" t="s">
        <v>279</v>
      </c>
      <c r="D873" s="212" t="s">
        <v>441</v>
      </c>
      <c r="F873" s="618"/>
      <c r="G873" s="618"/>
      <c r="H873" s="618"/>
      <c r="I873" s="617" t="s">
        <v>1885</v>
      </c>
      <c r="U873" s="617">
        <v>2000</v>
      </c>
      <c r="Y873" s="617" t="s">
        <v>1895</v>
      </c>
      <c r="Z873" s="617" t="s">
        <v>1895</v>
      </c>
      <c r="AA873" s="617" t="s">
        <v>1895</v>
      </c>
    </row>
    <row r="874" spans="1:27" ht="15" customHeight="1" x14ac:dyDescent="0.3">
      <c r="A874" s="212">
        <v>524871</v>
      </c>
      <c r="B874" s="212" t="s">
        <v>1073</v>
      </c>
      <c r="C874" s="212" t="s">
        <v>244</v>
      </c>
      <c r="D874" s="212" t="s">
        <v>1726</v>
      </c>
      <c r="F874" s="619"/>
      <c r="G874" s="619"/>
      <c r="H874" s="619"/>
      <c r="I874" s="617" t="s">
        <v>1885</v>
      </c>
      <c r="U874" s="617">
        <v>2000</v>
      </c>
      <c r="Y874" s="617" t="s">
        <v>1895</v>
      </c>
      <c r="Z874" s="617" t="s">
        <v>1895</v>
      </c>
      <c r="AA874" s="617" t="s">
        <v>1895</v>
      </c>
    </row>
    <row r="875" spans="1:27" ht="15" customHeight="1" x14ac:dyDescent="0.3">
      <c r="A875" s="212">
        <v>524875</v>
      </c>
      <c r="B875" s="212" t="s">
        <v>1074</v>
      </c>
      <c r="C875" s="212" t="s">
        <v>367</v>
      </c>
      <c r="D875" s="212" t="s">
        <v>2343</v>
      </c>
      <c r="F875" s="618"/>
      <c r="G875" s="618"/>
      <c r="H875" s="618"/>
      <c r="I875" s="617" t="s">
        <v>1885</v>
      </c>
      <c r="U875" s="617">
        <v>2000</v>
      </c>
      <c r="Y875" s="617" t="s">
        <v>1895</v>
      </c>
      <c r="Z875" s="617" t="s">
        <v>1895</v>
      </c>
      <c r="AA875" s="617" t="s">
        <v>1895</v>
      </c>
    </row>
    <row r="876" spans="1:27" ht="15" customHeight="1" x14ac:dyDescent="0.3">
      <c r="A876" s="212">
        <v>524879</v>
      </c>
      <c r="B876" s="212" t="s">
        <v>389</v>
      </c>
      <c r="C876" s="212" t="s">
        <v>1064</v>
      </c>
      <c r="D876" s="212" t="s">
        <v>1692</v>
      </c>
      <c r="F876" s="619"/>
      <c r="G876" s="619"/>
      <c r="H876" s="619"/>
      <c r="I876" s="617" t="s">
        <v>1885</v>
      </c>
      <c r="U876" s="617">
        <v>2000</v>
      </c>
      <c r="Y876" s="617" t="s">
        <v>1895</v>
      </c>
      <c r="Z876" s="617" t="s">
        <v>1895</v>
      </c>
      <c r="AA876" s="617" t="s">
        <v>1895</v>
      </c>
    </row>
    <row r="877" spans="1:27" ht="15" customHeight="1" x14ac:dyDescent="0.3">
      <c r="A877" s="212">
        <v>524889</v>
      </c>
      <c r="B877" s="212" t="s">
        <v>1079</v>
      </c>
      <c r="C877" s="212" t="s">
        <v>98</v>
      </c>
      <c r="F877" s="618"/>
      <c r="G877" s="618"/>
      <c r="H877" s="618"/>
      <c r="I877" s="617" t="s">
        <v>1885</v>
      </c>
      <c r="U877" s="617">
        <v>2000</v>
      </c>
      <c r="Y877" s="617" t="s">
        <v>1895</v>
      </c>
      <c r="Z877" s="617" t="s">
        <v>1895</v>
      </c>
      <c r="AA877" s="617" t="s">
        <v>1895</v>
      </c>
    </row>
    <row r="878" spans="1:27" ht="15" customHeight="1" x14ac:dyDescent="0.3">
      <c r="A878" s="212">
        <v>524908</v>
      </c>
      <c r="B878" s="212" t="s">
        <v>1084</v>
      </c>
      <c r="C878" s="212" t="s">
        <v>74</v>
      </c>
      <c r="D878" s="212" t="s">
        <v>1818</v>
      </c>
      <c r="F878" s="619"/>
      <c r="G878" s="619"/>
      <c r="H878" s="619"/>
      <c r="I878" s="617" t="s">
        <v>1885</v>
      </c>
      <c r="U878" s="617">
        <v>2000</v>
      </c>
      <c r="Y878" s="617" t="s">
        <v>1895</v>
      </c>
      <c r="Z878" s="617" t="s">
        <v>1895</v>
      </c>
      <c r="AA878" s="617" t="s">
        <v>1895</v>
      </c>
    </row>
    <row r="879" spans="1:27" ht="15" customHeight="1" x14ac:dyDescent="0.3">
      <c r="A879" s="212">
        <v>524918</v>
      </c>
      <c r="B879" s="212" t="s">
        <v>1086</v>
      </c>
      <c r="C879" s="212" t="s">
        <v>370</v>
      </c>
      <c r="D879" s="212" t="s">
        <v>2387</v>
      </c>
      <c r="F879" s="618"/>
      <c r="G879" s="618"/>
      <c r="H879" s="618"/>
      <c r="I879" s="617" t="s">
        <v>1885</v>
      </c>
      <c r="U879" s="617">
        <v>2000</v>
      </c>
      <c r="Y879" s="617" t="s">
        <v>1895</v>
      </c>
      <c r="Z879" s="617" t="s">
        <v>1895</v>
      </c>
      <c r="AA879" s="617" t="s">
        <v>1895</v>
      </c>
    </row>
    <row r="880" spans="1:27" ht="15" customHeight="1" x14ac:dyDescent="0.3">
      <c r="A880" s="212">
        <v>524921</v>
      </c>
      <c r="B880" s="212" t="s">
        <v>1087</v>
      </c>
      <c r="C880" s="212" t="s">
        <v>92</v>
      </c>
      <c r="D880" s="212" t="s">
        <v>2305</v>
      </c>
      <c r="I880" s="617" t="s">
        <v>1885</v>
      </c>
      <c r="U880" s="617">
        <v>2000</v>
      </c>
      <c r="Y880" s="617" t="s">
        <v>1895</v>
      </c>
      <c r="Z880" s="617" t="s">
        <v>1895</v>
      </c>
      <c r="AA880" s="617" t="s">
        <v>1895</v>
      </c>
    </row>
    <row r="881" spans="1:27" ht="15" customHeight="1" x14ac:dyDescent="0.3">
      <c r="A881" s="212">
        <v>524927</v>
      </c>
      <c r="B881" s="212" t="s">
        <v>1088</v>
      </c>
      <c r="C881" s="212" t="s">
        <v>70</v>
      </c>
      <c r="D881" s="212" t="s">
        <v>2566</v>
      </c>
      <c r="F881" s="618"/>
      <c r="G881" s="618"/>
      <c r="H881" s="618"/>
      <c r="I881" s="617" t="s">
        <v>1885</v>
      </c>
      <c r="U881" s="617">
        <v>2000</v>
      </c>
      <c r="Y881" s="617" t="s">
        <v>1895</v>
      </c>
      <c r="Z881" s="617" t="s">
        <v>1895</v>
      </c>
      <c r="AA881" s="617" t="s">
        <v>1895</v>
      </c>
    </row>
    <row r="882" spans="1:27" ht="15" customHeight="1" x14ac:dyDescent="0.3">
      <c r="A882" s="212">
        <v>524934</v>
      </c>
      <c r="B882" s="212" t="s">
        <v>1090</v>
      </c>
      <c r="C882" s="212" t="s">
        <v>73</v>
      </c>
      <c r="D882" s="212" t="s">
        <v>440</v>
      </c>
      <c r="F882" s="618"/>
      <c r="G882" s="618"/>
      <c r="H882" s="618"/>
      <c r="I882" s="617" t="s">
        <v>1885</v>
      </c>
      <c r="U882" s="617">
        <v>2000</v>
      </c>
      <c r="Y882" s="617" t="s">
        <v>1895</v>
      </c>
      <c r="Z882" s="617" t="s">
        <v>1895</v>
      </c>
      <c r="AA882" s="617" t="s">
        <v>1895</v>
      </c>
    </row>
    <row r="883" spans="1:27" ht="15" customHeight="1" x14ac:dyDescent="0.3">
      <c r="A883" s="212">
        <v>524941</v>
      </c>
      <c r="B883" s="212" t="s">
        <v>1092</v>
      </c>
      <c r="C883" s="212" t="s">
        <v>1015</v>
      </c>
      <c r="D883" s="212" t="s">
        <v>2352</v>
      </c>
      <c r="F883" s="619"/>
      <c r="G883" s="619"/>
      <c r="H883" s="619"/>
      <c r="I883" s="617" t="s">
        <v>1885</v>
      </c>
      <c r="U883" s="617">
        <v>2000</v>
      </c>
      <c r="Y883" s="617" t="s">
        <v>1895</v>
      </c>
      <c r="Z883" s="617" t="s">
        <v>1895</v>
      </c>
      <c r="AA883" s="617" t="s">
        <v>1895</v>
      </c>
    </row>
    <row r="884" spans="1:27" ht="15" customHeight="1" x14ac:dyDescent="0.3">
      <c r="A884" s="212">
        <v>524943</v>
      </c>
      <c r="B884" s="212" t="s">
        <v>1093</v>
      </c>
      <c r="C884" s="212" t="s">
        <v>70</v>
      </c>
      <c r="D884" s="212" t="s">
        <v>440</v>
      </c>
      <c r="F884" s="618"/>
      <c r="G884" s="618"/>
      <c r="H884" s="618"/>
      <c r="I884" s="617" t="s">
        <v>1885</v>
      </c>
      <c r="U884" s="617">
        <v>2000</v>
      </c>
      <c r="Y884" s="617" t="s">
        <v>1895</v>
      </c>
      <c r="Z884" s="617" t="s">
        <v>1895</v>
      </c>
      <c r="AA884" s="617" t="s">
        <v>1895</v>
      </c>
    </row>
    <row r="885" spans="1:27" ht="15" customHeight="1" x14ac:dyDescent="0.3">
      <c r="A885" s="212">
        <v>524956</v>
      </c>
      <c r="B885" s="212" t="s">
        <v>1094</v>
      </c>
      <c r="C885" s="212" t="s">
        <v>70</v>
      </c>
      <c r="D885" s="212" t="s">
        <v>1507</v>
      </c>
      <c r="F885" s="618"/>
      <c r="G885" s="618"/>
      <c r="H885" s="618"/>
      <c r="I885" s="617" t="s">
        <v>1885</v>
      </c>
      <c r="U885" s="617">
        <v>2000</v>
      </c>
      <c r="Y885" s="617" t="s">
        <v>1895</v>
      </c>
      <c r="Z885" s="617" t="s">
        <v>1895</v>
      </c>
      <c r="AA885" s="617" t="s">
        <v>1895</v>
      </c>
    </row>
    <row r="886" spans="1:27" ht="15" customHeight="1" x14ac:dyDescent="0.3">
      <c r="A886" s="212">
        <v>524966</v>
      </c>
      <c r="B886" s="212" t="s">
        <v>1097</v>
      </c>
      <c r="C886" s="212" t="s">
        <v>577</v>
      </c>
      <c r="D886" s="212" t="s">
        <v>1582</v>
      </c>
      <c r="F886" s="618"/>
      <c r="G886" s="618"/>
      <c r="H886" s="618"/>
      <c r="I886" s="617" t="s">
        <v>1885</v>
      </c>
      <c r="U886" s="617">
        <v>2000</v>
      </c>
      <c r="Y886" s="617" t="s">
        <v>1895</v>
      </c>
      <c r="Z886" s="617" t="s">
        <v>1895</v>
      </c>
      <c r="AA886" s="617" t="s">
        <v>1895</v>
      </c>
    </row>
    <row r="887" spans="1:27" ht="15" customHeight="1" x14ac:dyDescent="0.3">
      <c r="A887" s="212">
        <v>524981</v>
      </c>
      <c r="B887" s="212" t="s">
        <v>1100</v>
      </c>
      <c r="C887" s="212" t="s">
        <v>330</v>
      </c>
      <c r="D887" s="212" t="s">
        <v>1831</v>
      </c>
      <c r="F887" s="618"/>
      <c r="G887" s="618"/>
      <c r="H887" s="618"/>
      <c r="I887" s="617" t="s">
        <v>1885</v>
      </c>
      <c r="U887" s="617">
        <v>2000</v>
      </c>
      <c r="Y887" s="617" t="s">
        <v>1895</v>
      </c>
      <c r="Z887" s="617" t="s">
        <v>1895</v>
      </c>
      <c r="AA887" s="617" t="s">
        <v>1895</v>
      </c>
    </row>
    <row r="888" spans="1:27" ht="15" customHeight="1" x14ac:dyDescent="0.3">
      <c r="A888" s="212">
        <v>524986</v>
      </c>
      <c r="B888" s="212" t="s">
        <v>1101</v>
      </c>
      <c r="C888" s="212" t="s">
        <v>70</v>
      </c>
      <c r="D888" s="212" t="s">
        <v>1655</v>
      </c>
      <c r="F888" s="619"/>
      <c r="G888" s="619"/>
      <c r="H888" s="619"/>
      <c r="I888" s="617" t="s">
        <v>1885</v>
      </c>
      <c r="U888" s="617">
        <v>2000</v>
      </c>
      <c r="Y888" s="617" t="s">
        <v>1895</v>
      </c>
      <c r="Z888" s="617" t="s">
        <v>1895</v>
      </c>
      <c r="AA888" s="617" t="s">
        <v>1895</v>
      </c>
    </row>
    <row r="889" spans="1:27" ht="15" customHeight="1" x14ac:dyDescent="0.3">
      <c r="A889" s="212">
        <v>524989</v>
      </c>
      <c r="B889" s="212" t="s">
        <v>1102</v>
      </c>
      <c r="C889" s="212" t="s">
        <v>88</v>
      </c>
      <c r="D889" s="212" t="s">
        <v>2361</v>
      </c>
      <c r="F889" s="619"/>
      <c r="G889" s="619"/>
      <c r="H889" s="619"/>
      <c r="I889" s="617" t="s">
        <v>1885</v>
      </c>
      <c r="U889" s="617">
        <v>2000</v>
      </c>
      <c r="Y889" s="617" t="s">
        <v>1895</v>
      </c>
      <c r="Z889" s="617" t="s">
        <v>1895</v>
      </c>
      <c r="AA889" s="617" t="s">
        <v>1895</v>
      </c>
    </row>
    <row r="890" spans="1:27" ht="15" customHeight="1" x14ac:dyDescent="0.3">
      <c r="A890" s="212">
        <v>525000</v>
      </c>
      <c r="B890" s="212" t="s">
        <v>1104</v>
      </c>
      <c r="C890" s="212" t="s">
        <v>423</v>
      </c>
      <c r="D890" s="212" t="s">
        <v>1596</v>
      </c>
      <c r="F890" s="618"/>
      <c r="G890" s="618"/>
      <c r="H890" s="618"/>
      <c r="I890" s="617" t="s">
        <v>1885</v>
      </c>
      <c r="U890" s="617">
        <v>2000</v>
      </c>
      <c r="Y890" s="617" t="s">
        <v>1895</v>
      </c>
      <c r="Z890" s="617" t="s">
        <v>1895</v>
      </c>
      <c r="AA890" s="617" t="s">
        <v>1895</v>
      </c>
    </row>
    <row r="891" spans="1:27" ht="15" customHeight="1" x14ac:dyDescent="0.3">
      <c r="A891" s="212">
        <v>525014</v>
      </c>
      <c r="B891" s="212" t="s">
        <v>1107</v>
      </c>
      <c r="C891" s="212" t="s">
        <v>414</v>
      </c>
      <c r="D891" s="212" t="s">
        <v>1493</v>
      </c>
      <c r="F891" s="619"/>
      <c r="G891" s="619"/>
      <c r="H891" s="619"/>
      <c r="I891" s="617" t="s">
        <v>1885</v>
      </c>
      <c r="U891" s="617">
        <v>2000</v>
      </c>
      <c r="Y891" s="617" t="s">
        <v>1895</v>
      </c>
      <c r="Z891" s="617" t="s">
        <v>1895</v>
      </c>
      <c r="AA891" s="617" t="s">
        <v>1895</v>
      </c>
    </row>
    <row r="892" spans="1:27" ht="15" customHeight="1" x14ac:dyDescent="0.3">
      <c r="A892" s="212">
        <v>525019</v>
      </c>
      <c r="B892" s="212" t="s">
        <v>1109</v>
      </c>
      <c r="C892" s="212" t="s">
        <v>98</v>
      </c>
      <c r="D892" s="212" t="s">
        <v>2286</v>
      </c>
      <c r="F892" s="618"/>
      <c r="G892" s="618"/>
      <c r="H892" s="618"/>
      <c r="I892" s="617" t="s">
        <v>1885</v>
      </c>
      <c r="U892" s="617">
        <v>2000</v>
      </c>
      <c r="Y892" s="617" t="s">
        <v>1895</v>
      </c>
      <c r="Z892" s="617" t="s">
        <v>1895</v>
      </c>
      <c r="AA892" s="617" t="s">
        <v>1895</v>
      </c>
    </row>
    <row r="893" spans="1:27" ht="15" customHeight="1" x14ac:dyDescent="0.3">
      <c r="A893" s="212">
        <v>525022</v>
      </c>
      <c r="B893" s="212" t="s">
        <v>1110</v>
      </c>
      <c r="C893" s="212" t="s">
        <v>352</v>
      </c>
      <c r="D893" s="212" t="s">
        <v>2262</v>
      </c>
      <c r="F893" s="619"/>
      <c r="G893" s="619"/>
      <c r="H893" s="619"/>
      <c r="I893" s="617" t="s">
        <v>1885</v>
      </c>
      <c r="U893" s="617">
        <v>2000</v>
      </c>
      <c r="Y893" s="617" t="s">
        <v>1895</v>
      </c>
      <c r="Z893" s="617" t="s">
        <v>1895</v>
      </c>
      <c r="AA893" s="617" t="s">
        <v>1895</v>
      </c>
    </row>
    <row r="894" spans="1:27" ht="15" customHeight="1" x14ac:dyDescent="0.3">
      <c r="A894" s="212">
        <v>525033</v>
      </c>
      <c r="B894" s="212" t="s">
        <v>1112</v>
      </c>
      <c r="C894" s="212" t="s">
        <v>1113</v>
      </c>
      <c r="D894" s="212" t="s">
        <v>1682</v>
      </c>
      <c r="F894" s="619"/>
      <c r="G894" s="619"/>
      <c r="H894" s="619"/>
      <c r="I894" s="617" t="s">
        <v>1885</v>
      </c>
      <c r="U894" s="617">
        <v>2000</v>
      </c>
      <c r="Y894" s="617" t="s">
        <v>1895</v>
      </c>
      <c r="Z894" s="617" t="s">
        <v>1895</v>
      </c>
      <c r="AA894" s="617" t="s">
        <v>1895</v>
      </c>
    </row>
    <row r="895" spans="1:27" ht="15" customHeight="1" x14ac:dyDescent="0.3">
      <c r="A895" s="212">
        <v>525038</v>
      </c>
      <c r="B895" s="212" t="s">
        <v>1116</v>
      </c>
      <c r="C895" s="212" t="s">
        <v>81</v>
      </c>
      <c r="D895" s="212" t="s">
        <v>1590</v>
      </c>
      <c r="F895" s="618"/>
      <c r="G895" s="618"/>
      <c r="H895" s="618"/>
      <c r="I895" s="617" t="s">
        <v>1885</v>
      </c>
      <c r="U895" s="617">
        <v>2000</v>
      </c>
      <c r="Y895" s="617" t="s">
        <v>1895</v>
      </c>
      <c r="Z895" s="617" t="s">
        <v>1895</v>
      </c>
      <c r="AA895" s="617" t="s">
        <v>1895</v>
      </c>
    </row>
    <row r="896" spans="1:27" ht="15" customHeight="1" x14ac:dyDescent="0.3">
      <c r="A896" s="212">
        <v>525043</v>
      </c>
      <c r="B896" s="212" t="s">
        <v>1118</v>
      </c>
      <c r="C896" s="212" t="s">
        <v>420</v>
      </c>
      <c r="D896" s="212" t="s">
        <v>1650</v>
      </c>
      <c r="F896" s="618"/>
      <c r="G896" s="618"/>
      <c r="H896" s="618"/>
      <c r="I896" s="617" t="s">
        <v>1885</v>
      </c>
      <c r="U896" s="617">
        <v>2000</v>
      </c>
      <c r="Y896" s="617" t="s">
        <v>1895</v>
      </c>
      <c r="Z896" s="617" t="s">
        <v>1895</v>
      </c>
      <c r="AA896" s="617" t="s">
        <v>1895</v>
      </c>
    </row>
    <row r="897" spans="1:27" ht="15" customHeight="1" x14ac:dyDescent="0.3">
      <c r="A897" s="212">
        <v>525044</v>
      </c>
      <c r="B897" s="212" t="s">
        <v>1119</v>
      </c>
      <c r="C897" s="212" t="s">
        <v>69</v>
      </c>
      <c r="D897" s="212" t="s">
        <v>1624</v>
      </c>
      <c r="F897" s="618"/>
      <c r="G897" s="618"/>
      <c r="H897" s="618"/>
      <c r="I897" s="617" t="s">
        <v>1885</v>
      </c>
      <c r="U897" s="617">
        <v>2000</v>
      </c>
      <c r="Y897" s="617" t="s">
        <v>1895</v>
      </c>
      <c r="Z897" s="617" t="s">
        <v>1895</v>
      </c>
      <c r="AA897" s="617" t="s">
        <v>1895</v>
      </c>
    </row>
    <row r="898" spans="1:27" ht="15" customHeight="1" x14ac:dyDescent="0.3">
      <c r="A898" s="212">
        <v>525051</v>
      </c>
      <c r="B898" s="212" t="s">
        <v>1122</v>
      </c>
      <c r="C898" s="212" t="s">
        <v>935</v>
      </c>
      <c r="D898" s="212" t="s">
        <v>2338</v>
      </c>
      <c r="F898" s="618"/>
      <c r="G898" s="618"/>
      <c r="H898" s="618"/>
      <c r="I898" s="617" t="s">
        <v>1885</v>
      </c>
      <c r="U898" s="617">
        <v>2000</v>
      </c>
      <c r="Y898" s="617" t="s">
        <v>1895</v>
      </c>
      <c r="Z898" s="617" t="s">
        <v>1895</v>
      </c>
      <c r="AA898" s="617" t="s">
        <v>1895</v>
      </c>
    </row>
    <row r="899" spans="1:27" ht="15" customHeight="1" x14ac:dyDescent="0.3">
      <c r="A899" s="212">
        <v>525052</v>
      </c>
      <c r="B899" s="212" t="s">
        <v>1123</v>
      </c>
      <c r="C899" s="212" t="s">
        <v>1124</v>
      </c>
      <c r="D899" s="212" t="s">
        <v>1518</v>
      </c>
      <c r="F899" s="619"/>
      <c r="G899" s="619"/>
      <c r="H899" s="619"/>
      <c r="I899" s="617" t="s">
        <v>1885</v>
      </c>
      <c r="U899" s="617">
        <v>2000</v>
      </c>
      <c r="Y899" s="617" t="s">
        <v>1895</v>
      </c>
      <c r="Z899" s="617" t="s">
        <v>1895</v>
      </c>
      <c r="AA899" s="617" t="s">
        <v>1895</v>
      </c>
    </row>
    <row r="900" spans="1:27" ht="15" customHeight="1" x14ac:dyDescent="0.3">
      <c r="A900" s="212">
        <v>525056</v>
      </c>
      <c r="B900" s="212" t="s">
        <v>1125</v>
      </c>
      <c r="C900" s="212" t="s">
        <v>1126</v>
      </c>
      <c r="D900" s="212" t="s">
        <v>1695</v>
      </c>
      <c r="F900" s="618"/>
      <c r="G900" s="618"/>
      <c r="H900" s="618"/>
      <c r="I900" s="617" t="s">
        <v>1885</v>
      </c>
      <c r="U900" s="617">
        <v>2000</v>
      </c>
      <c r="Y900" s="617" t="s">
        <v>1895</v>
      </c>
      <c r="Z900" s="617" t="s">
        <v>1895</v>
      </c>
      <c r="AA900" s="617" t="s">
        <v>1895</v>
      </c>
    </row>
    <row r="901" spans="1:27" ht="15" customHeight="1" x14ac:dyDescent="0.3">
      <c r="A901" s="212">
        <v>525065</v>
      </c>
      <c r="B901" s="212" t="s">
        <v>1129</v>
      </c>
      <c r="C901" s="212" t="s">
        <v>262</v>
      </c>
      <c r="D901" s="212" t="s">
        <v>1480</v>
      </c>
      <c r="F901" s="618"/>
      <c r="G901" s="618"/>
      <c r="H901" s="618"/>
      <c r="I901" s="617" t="s">
        <v>1885</v>
      </c>
      <c r="U901" s="617">
        <v>2000</v>
      </c>
      <c r="Y901" s="617" t="s">
        <v>1895</v>
      </c>
      <c r="Z901" s="617" t="s">
        <v>1895</v>
      </c>
      <c r="AA901" s="617" t="s">
        <v>1895</v>
      </c>
    </row>
    <row r="902" spans="1:27" ht="15" customHeight="1" x14ac:dyDescent="0.3">
      <c r="A902" s="212">
        <v>525066</v>
      </c>
      <c r="B902" s="212" t="s">
        <v>1130</v>
      </c>
      <c r="C902" s="212" t="s">
        <v>84</v>
      </c>
      <c r="D902" s="212" t="s">
        <v>1853</v>
      </c>
      <c r="F902" s="619"/>
      <c r="G902" s="619"/>
      <c r="H902" s="619"/>
      <c r="I902" s="617" t="s">
        <v>1885</v>
      </c>
      <c r="U902" s="617">
        <v>2000</v>
      </c>
      <c r="Y902" s="617" t="s">
        <v>1895</v>
      </c>
      <c r="Z902" s="617" t="s">
        <v>1895</v>
      </c>
      <c r="AA902" s="617" t="s">
        <v>1895</v>
      </c>
    </row>
    <row r="903" spans="1:27" ht="15" customHeight="1" x14ac:dyDescent="0.3">
      <c r="A903" s="212">
        <v>525068</v>
      </c>
      <c r="B903" s="212" t="s">
        <v>1131</v>
      </c>
      <c r="C903" s="212" t="s">
        <v>1132</v>
      </c>
      <c r="D903" s="212" t="s">
        <v>2342</v>
      </c>
      <c r="F903" s="619"/>
      <c r="G903" s="619"/>
      <c r="H903" s="619"/>
      <c r="I903" s="617" t="s">
        <v>1885</v>
      </c>
      <c r="U903" s="617">
        <v>2000</v>
      </c>
      <c r="Y903" s="617" t="s">
        <v>1895</v>
      </c>
      <c r="Z903" s="617" t="s">
        <v>1895</v>
      </c>
      <c r="AA903" s="617" t="s">
        <v>1895</v>
      </c>
    </row>
    <row r="904" spans="1:27" ht="15" customHeight="1" x14ac:dyDescent="0.3">
      <c r="A904" s="212">
        <v>525080</v>
      </c>
      <c r="B904" s="212" t="s">
        <v>1135</v>
      </c>
      <c r="C904" s="212" t="s">
        <v>246</v>
      </c>
      <c r="D904" s="212" t="s">
        <v>1494</v>
      </c>
      <c r="F904" s="619"/>
      <c r="G904" s="619"/>
      <c r="H904" s="619"/>
      <c r="I904" s="617" t="s">
        <v>1885</v>
      </c>
      <c r="U904" s="617">
        <v>2000</v>
      </c>
      <c r="Y904" s="617" t="s">
        <v>1895</v>
      </c>
      <c r="Z904" s="617" t="s">
        <v>1895</v>
      </c>
      <c r="AA904" s="617" t="s">
        <v>1895</v>
      </c>
    </row>
    <row r="905" spans="1:27" ht="15" customHeight="1" x14ac:dyDescent="0.3">
      <c r="A905" s="212">
        <v>525087</v>
      </c>
      <c r="B905" s="212" t="s">
        <v>1137</v>
      </c>
      <c r="C905" s="212" t="s">
        <v>393</v>
      </c>
      <c r="D905" s="212" t="s">
        <v>429</v>
      </c>
      <c r="I905" s="617" t="s">
        <v>1885</v>
      </c>
      <c r="U905" s="617">
        <v>2000</v>
      </c>
      <c r="Y905" s="617" t="s">
        <v>1895</v>
      </c>
      <c r="Z905" s="617" t="s">
        <v>1895</v>
      </c>
      <c r="AA905" s="617" t="s">
        <v>1895</v>
      </c>
    </row>
    <row r="906" spans="1:27" ht="15" customHeight="1" x14ac:dyDescent="0.3">
      <c r="A906" s="212">
        <v>525089</v>
      </c>
      <c r="B906" s="212" t="s">
        <v>1138</v>
      </c>
      <c r="C906" s="212" t="s">
        <v>88</v>
      </c>
      <c r="D906" s="212" t="s">
        <v>1652</v>
      </c>
      <c r="F906" s="618"/>
      <c r="G906" s="618"/>
      <c r="H906" s="618"/>
      <c r="I906" s="617" t="s">
        <v>1885</v>
      </c>
      <c r="U906" s="617">
        <v>2000</v>
      </c>
      <c r="Y906" s="617" t="s">
        <v>1895</v>
      </c>
      <c r="Z906" s="617" t="s">
        <v>1895</v>
      </c>
      <c r="AA906" s="617" t="s">
        <v>1895</v>
      </c>
    </row>
    <row r="907" spans="1:27" ht="15" customHeight="1" x14ac:dyDescent="0.3">
      <c r="A907" s="212">
        <v>525092</v>
      </c>
      <c r="B907" s="212" t="s">
        <v>1140</v>
      </c>
      <c r="C907" s="212" t="s">
        <v>88</v>
      </c>
      <c r="D907" s="212" t="s">
        <v>1523</v>
      </c>
      <c r="F907" s="618"/>
      <c r="G907" s="618"/>
      <c r="H907" s="618"/>
      <c r="I907" s="617" t="s">
        <v>1885</v>
      </c>
      <c r="U907" s="617">
        <v>2000</v>
      </c>
      <c r="Y907" s="617" t="s">
        <v>1895</v>
      </c>
      <c r="Z907" s="617" t="s">
        <v>1895</v>
      </c>
      <c r="AA907" s="617" t="s">
        <v>1895</v>
      </c>
    </row>
    <row r="908" spans="1:27" ht="15" customHeight="1" x14ac:dyDescent="0.3">
      <c r="A908" s="212">
        <v>525094</v>
      </c>
      <c r="B908" s="212" t="s">
        <v>1141</v>
      </c>
      <c r="C908" s="212" t="s">
        <v>72</v>
      </c>
      <c r="D908" s="212" t="s">
        <v>1854</v>
      </c>
      <c r="F908" s="618"/>
      <c r="G908" s="618"/>
      <c r="H908" s="618"/>
      <c r="I908" s="617" t="s">
        <v>1885</v>
      </c>
      <c r="U908" s="617">
        <v>2000</v>
      </c>
      <c r="Y908" s="617" t="s">
        <v>1895</v>
      </c>
      <c r="Z908" s="617" t="s">
        <v>1895</v>
      </c>
      <c r="AA908" s="617" t="s">
        <v>1895</v>
      </c>
    </row>
    <row r="909" spans="1:27" ht="15" customHeight="1" x14ac:dyDescent="0.3">
      <c r="A909" s="212">
        <v>525095</v>
      </c>
      <c r="B909" s="212" t="s">
        <v>1142</v>
      </c>
      <c r="C909" s="212" t="s">
        <v>73</v>
      </c>
      <c r="D909" s="212" t="s">
        <v>2187</v>
      </c>
      <c r="F909" s="619"/>
      <c r="G909" s="619"/>
      <c r="H909" s="619"/>
      <c r="I909" s="617" t="s">
        <v>1885</v>
      </c>
      <c r="U909" s="617">
        <v>2000</v>
      </c>
      <c r="Y909" s="617" t="s">
        <v>1895</v>
      </c>
      <c r="Z909" s="617" t="s">
        <v>1895</v>
      </c>
      <c r="AA909" s="617" t="s">
        <v>1895</v>
      </c>
    </row>
    <row r="910" spans="1:27" ht="15" customHeight="1" x14ac:dyDescent="0.3">
      <c r="A910" s="212">
        <v>525100</v>
      </c>
      <c r="B910" s="212" t="s">
        <v>1143</v>
      </c>
      <c r="C910" s="212" t="s">
        <v>1144</v>
      </c>
      <c r="D910" s="212" t="s">
        <v>441</v>
      </c>
      <c r="F910" s="618"/>
      <c r="G910" s="618"/>
      <c r="H910" s="618"/>
      <c r="I910" s="617" t="s">
        <v>1885</v>
      </c>
      <c r="U910" s="617">
        <v>2000</v>
      </c>
      <c r="Y910" s="617" t="s">
        <v>1895</v>
      </c>
      <c r="Z910" s="617" t="s">
        <v>1895</v>
      </c>
      <c r="AA910" s="617" t="s">
        <v>1895</v>
      </c>
    </row>
    <row r="911" spans="1:27" ht="15" customHeight="1" x14ac:dyDescent="0.3">
      <c r="A911" s="212">
        <v>525102</v>
      </c>
      <c r="B911" s="212" t="s">
        <v>1145</v>
      </c>
      <c r="C911" s="212" t="s">
        <v>360</v>
      </c>
      <c r="D911" s="212" t="s">
        <v>1812</v>
      </c>
      <c r="F911" s="618"/>
      <c r="G911" s="618"/>
      <c r="H911" s="618"/>
      <c r="I911" s="617" t="s">
        <v>1885</v>
      </c>
      <c r="U911" s="617">
        <v>2000</v>
      </c>
      <c r="Y911" s="617" t="s">
        <v>1895</v>
      </c>
      <c r="Z911" s="617" t="s">
        <v>1895</v>
      </c>
      <c r="AA911" s="617" t="s">
        <v>1895</v>
      </c>
    </row>
    <row r="912" spans="1:27" ht="15" customHeight="1" x14ac:dyDescent="0.3">
      <c r="A912" s="212">
        <v>525106</v>
      </c>
      <c r="B912" s="212" t="s">
        <v>1147</v>
      </c>
      <c r="C912" s="212" t="s">
        <v>81</v>
      </c>
      <c r="D912" s="212" t="s">
        <v>2357</v>
      </c>
      <c r="F912" s="618"/>
      <c r="G912" s="618"/>
      <c r="H912" s="618"/>
      <c r="I912" s="617" t="s">
        <v>1885</v>
      </c>
      <c r="U912" s="617">
        <v>2000</v>
      </c>
      <c r="Y912" s="617" t="s">
        <v>1895</v>
      </c>
      <c r="Z912" s="617" t="s">
        <v>1895</v>
      </c>
      <c r="AA912" s="617" t="s">
        <v>1895</v>
      </c>
    </row>
    <row r="913" spans="1:27" ht="15" customHeight="1" x14ac:dyDescent="0.3">
      <c r="A913" s="212">
        <v>525112</v>
      </c>
      <c r="B913" s="212" t="s">
        <v>1149</v>
      </c>
      <c r="C913" s="212" t="s">
        <v>1150</v>
      </c>
      <c r="D913" s="212" t="s">
        <v>1721</v>
      </c>
      <c r="F913" s="618"/>
      <c r="G913" s="618"/>
      <c r="H913" s="618"/>
      <c r="I913" s="617" t="s">
        <v>1885</v>
      </c>
      <c r="U913" s="617">
        <v>2000</v>
      </c>
      <c r="Y913" s="617" t="s">
        <v>1895</v>
      </c>
      <c r="Z913" s="617" t="s">
        <v>1895</v>
      </c>
      <c r="AA913" s="617" t="s">
        <v>1895</v>
      </c>
    </row>
    <row r="914" spans="1:27" ht="15" customHeight="1" x14ac:dyDescent="0.3">
      <c r="A914" s="212">
        <v>525145</v>
      </c>
      <c r="B914" s="212" t="s">
        <v>1156</v>
      </c>
      <c r="C914" s="212" t="s">
        <v>279</v>
      </c>
      <c r="D914" s="212" t="s">
        <v>1359</v>
      </c>
      <c r="I914" s="617" t="s">
        <v>1885</v>
      </c>
      <c r="U914" s="617">
        <v>2000</v>
      </c>
      <c r="Y914" s="617" t="s">
        <v>1895</v>
      </c>
      <c r="Z914" s="617" t="s">
        <v>1895</v>
      </c>
      <c r="AA914" s="617" t="s">
        <v>1895</v>
      </c>
    </row>
    <row r="915" spans="1:27" ht="15" customHeight="1" x14ac:dyDescent="0.3">
      <c r="A915" s="212">
        <v>525159</v>
      </c>
      <c r="B915" s="212" t="s">
        <v>1158</v>
      </c>
      <c r="C915" s="212" t="s">
        <v>69</v>
      </c>
      <c r="D915" s="212" t="s">
        <v>1551</v>
      </c>
      <c r="F915" s="618"/>
      <c r="G915" s="618"/>
      <c r="H915" s="618"/>
      <c r="I915" s="617" t="s">
        <v>1885</v>
      </c>
      <c r="U915" s="617">
        <v>2000</v>
      </c>
      <c r="Y915" s="617" t="s">
        <v>1895</v>
      </c>
      <c r="Z915" s="617" t="s">
        <v>1895</v>
      </c>
      <c r="AA915" s="617" t="s">
        <v>1895</v>
      </c>
    </row>
    <row r="916" spans="1:27" ht="15" customHeight="1" x14ac:dyDescent="0.3">
      <c r="A916" s="212">
        <v>525161</v>
      </c>
      <c r="B916" s="212" t="s">
        <v>1159</v>
      </c>
      <c r="C916" s="212" t="s">
        <v>348</v>
      </c>
      <c r="D916" s="212" t="s">
        <v>2204</v>
      </c>
      <c r="F916" s="621"/>
      <c r="G916" s="621"/>
      <c r="H916" s="620"/>
      <c r="I916" s="617" t="s">
        <v>1885</v>
      </c>
      <c r="U916" s="617">
        <v>2000</v>
      </c>
      <c r="Y916" s="617" t="s">
        <v>1895</v>
      </c>
      <c r="Z916" s="617" t="s">
        <v>1895</v>
      </c>
      <c r="AA916" s="617" t="s">
        <v>1895</v>
      </c>
    </row>
    <row r="917" spans="1:27" ht="15" customHeight="1" x14ac:dyDescent="0.3">
      <c r="A917" s="212">
        <v>525165</v>
      </c>
      <c r="B917" s="212" t="s">
        <v>1161</v>
      </c>
      <c r="C917" s="212" t="s">
        <v>340</v>
      </c>
      <c r="D917" s="212" t="s">
        <v>1682</v>
      </c>
      <c r="F917" s="618"/>
      <c r="G917" s="618"/>
      <c r="H917" s="618"/>
      <c r="I917" s="617" t="s">
        <v>1885</v>
      </c>
      <c r="U917" s="617">
        <v>2000</v>
      </c>
      <c r="Y917" s="617" t="s">
        <v>1895</v>
      </c>
      <c r="Z917" s="617" t="s">
        <v>1895</v>
      </c>
      <c r="AA917" s="617" t="s">
        <v>1895</v>
      </c>
    </row>
    <row r="918" spans="1:27" ht="15" customHeight="1" x14ac:dyDescent="0.3">
      <c r="A918" s="212">
        <v>525180</v>
      </c>
      <c r="B918" s="212" t="s">
        <v>1163</v>
      </c>
      <c r="C918" s="212" t="s">
        <v>330</v>
      </c>
      <c r="D918" s="212" t="s">
        <v>1652</v>
      </c>
      <c r="F918" s="619"/>
      <c r="G918" s="619"/>
      <c r="H918" s="619"/>
      <c r="I918" s="617" t="s">
        <v>1885</v>
      </c>
      <c r="U918" s="617">
        <v>2000</v>
      </c>
      <c r="Y918" s="617" t="s">
        <v>1895</v>
      </c>
      <c r="Z918" s="617" t="s">
        <v>1895</v>
      </c>
      <c r="AA918" s="617" t="s">
        <v>1895</v>
      </c>
    </row>
    <row r="919" spans="1:27" ht="15" customHeight="1" x14ac:dyDescent="0.3">
      <c r="A919" s="212">
        <v>525192</v>
      </c>
      <c r="B919" s="212" t="s">
        <v>1166</v>
      </c>
      <c r="C919" s="212" t="s">
        <v>81</v>
      </c>
      <c r="D919" s="212" t="s">
        <v>2294</v>
      </c>
      <c r="F919" s="619"/>
      <c r="G919" s="619"/>
      <c r="H919" s="619"/>
      <c r="I919" s="617" t="s">
        <v>1885</v>
      </c>
      <c r="U919" s="617">
        <v>2000</v>
      </c>
      <c r="Y919" s="617" t="s">
        <v>1895</v>
      </c>
      <c r="Z919" s="617" t="s">
        <v>1895</v>
      </c>
      <c r="AA919" s="617" t="s">
        <v>1895</v>
      </c>
    </row>
    <row r="920" spans="1:27" ht="15" customHeight="1" x14ac:dyDescent="0.3">
      <c r="A920" s="212">
        <v>525201</v>
      </c>
      <c r="B920" s="212" t="s">
        <v>1167</v>
      </c>
      <c r="C920" s="212" t="s">
        <v>103</v>
      </c>
      <c r="D920" s="212" t="s">
        <v>1630</v>
      </c>
      <c r="I920" s="617" t="s">
        <v>1885</v>
      </c>
      <c r="U920" s="617">
        <v>2000</v>
      </c>
      <c r="Y920" s="617" t="s">
        <v>1895</v>
      </c>
      <c r="Z920" s="617" t="s">
        <v>1895</v>
      </c>
      <c r="AA920" s="617" t="s">
        <v>1895</v>
      </c>
    </row>
    <row r="921" spans="1:27" ht="15" customHeight="1" x14ac:dyDescent="0.3">
      <c r="A921" s="212">
        <v>525205</v>
      </c>
      <c r="B921" s="212" t="s">
        <v>1168</v>
      </c>
      <c r="C921" s="212" t="s">
        <v>1169</v>
      </c>
      <c r="D921" s="212" t="s">
        <v>1579</v>
      </c>
      <c r="F921" s="618"/>
      <c r="G921" s="618"/>
      <c r="H921" s="618"/>
      <c r="I921" s="617" t="s">
        <v>1885</v>
      </c>
      <c r="U921" s="617">
        <v>2000</v>
      </c>
      <c r="Y921" s="617" t="s">
        <v>1895</v>
      </c>
      <c r="Z921" s="617" t="s">
        <v>1895</v>
      </c>
      <c r="AA921" s="617" t="s">
        <v>1895</v>
      </c>
    </row>
    <row r="922" spans="1:27" ht="15" customHeight="1" x14ac:dyDescent="0.3">
      <c r="A922" s="212">
        <v>525206</v>
      </c>
      <c r="B922" s="212" t="s">
        <v>1170</v>
      </c>
      <c r="C922" s="212" t="s">
        <v>1171</v>
      </c>
      <c r="D922" s="212" t="s">
        <v>1491</v>
      </c>
      <c r="F922" s="618"/>
      <c r="G922" s="618"/>
      <c r="H922" s="618"/>
      <c r="I922" s="617" t="s">
        <v>1885</v>
      </c>
      <c r="U922" s="617">
        <v>2000</v>
      </c>
      <c r="Y922" s="617" t="s">
        <v>1895</v>
      </c>
      <c r="Z922" s="617" t="s">
        <v>1895</v>
      </c>
      <c r="AA922" s="617" t="s">
        <v>1895</v>
      </c>
    </row>
    <row r="923" spans="1:27" ht="15" customHeight="1" x14ac:dyDescent="0.3">
      <c r="A923" s="212">
        <v>525207</v>
      </c>
      <c r="B923" s="212" t="s">
        <v>1172</v>
      </c>
      <c r="C923" s="212" t="s">
        <v>78</v>
      </c>
      <c r="D923" s="212" t="s">
        <v>2291</v>
      </c>
      <c r="I923" s="617" t="s">
        <v>1885</v>
      </c>
      <c r="U923" s="617">
        <v>2000</v>
      </c>
      <c r="Y923" s="617" t="s">
        <v>1895</v>
      </c>
      <c r="Z923" s="617" t="s">
        <v>1895</v>
      </c>
      <c r="AA923" s="617" t="s">
        <v>1895</v>
      </c>
    </row>
    <row r="924" spans="1:27" ht="15" customHeight="1" x14ac:dyDescent="0.3">
      <c r="A924" s="212">
        <v>525210</v>
      </c>
      <c r="B924" s="212" t="s">
        <v>1173</v>
      </c>
      <c r="C924" s="212" t="s">
        <v>308</v>
      </c>
      <c r="D924" s="212" t="s">
        <v>1584</v>
      </c>
      <c r="F924" s="618"/>
      <c r="G924" s="618"/>
      <c r="H924" s="618"/>
      <c r="I924" s="617" t="s">
        <v>1885</v>
      </c>
      <c r="U924" s="617">
        <v>2000</v>
      </c>
      <c r="Y924" s="617" t="s">
        <v>1895</v>
      </c>
      <c r="Z924" s="617" t="s">
        <v>1895</v>
      </c>
      <c r="AA924" s="617" t="s">
        <v>1895</v>
      </c>
    </row>
    <row r="925" spans="1:27" ht="15" customHeight="1" x14ac:dyDescent="0.3">
      <c r="A925" s="212">
        <v>525211</v>
      </c>
      <c r="B925" s="212" t="s">
        <v>1174</v>
      </c>
      <c r="C925" s="212" t="s">
        <v>321</v>
      </c>
      <c r="D925" s="212" t="s">
        <v>1518</v>
      </c>
      <c r="F925" s="619"/>
      <c r="G925" s="619"/>
      <c r="H925" s="619"/>
      <c r="I925" s="617" t="s">
        <v>1885</v>
      </c>
      <c r="U925" s="617">
        <v>2000</v>
      </c>
      <c r="Y925" s="617" t="s">
        <v>1895</v>
      </c>
      <c r="Z925" s="617" t="s">
        <v>1895</v>
      </c>
      <c r="AA925" s="617" t="s">
        <v>1895</v>
      </c>
    </row>
    <row r="926" spans="1:27" ht="15" customHeight="1" x14ac:dyDescent="0.3">
      <c r="A926" s="212">
        <v>525219</v>
      </c>
      <c r="B926" s="212" t="s">
        <v>1175</v>
      </c>
      <c r="C926" s="212" t="s">
        <v>302</v>
      </c>
      <c r="D926" s="212" t="s">
        <v>1549</v>
      </c>
      <c r="F926" s="618"/>
      <c r="G926" s="618"/>
      <c r="H926" s="618"/>
      <c r="I926" s="617" t="s">
        <v>1885</v>
      </c>
      <c r="U926" s="617">
        <v>2000</v>
      </c>
      <c r="Y926" s="617" t="s">
        <v>1895</v>
      </c>
      <c r="Z926" s="617" t="s">
        <v>1895</v>
      </c>
      <c r="AA926" s="617" t="s">
        <v>1895</v>
      </c>
    </row>
    <row r="927" spans="1:27" ht="15" customHeight="1" x14ac:dyDescent="0.3">
      <c r="A927" s="212">
        <v>525220</v>
      </c>
      <c r="B927" s="212" t="s">
        <v>1176</v>
      </c>
      <c r="C927" s="212" t="s">
        <v>84</v>
      </c>
      <c r="D927" s="212" t="s">
        <v>433</v>
      </c>
      <c r="F927" s="618"/>
      <c r="G927" s="618"/>
      <c r="H927" s="618"/>
      <c r="I927" s="617" t="s">
        <v>1885</v>
      </c>
      <c r="U927" s="617">
        <v>2000</v>
      </c>
      <c r="Y927" s="617" t="s">
        <v>1895</v>
      </c>
      <c r="Z927" s="617" t="s">
        <v>1895</v>
      </c>
      <c r="AA927" s="617" t="s">
        <v>1895</v>
      </c>
    </row>
    <row r="928" spans="1:27" ht="15" customHeight="1" x14ac:dyDescent="0.3">
      <c r="A928" s="212">
        <v>525229</v>
      </c>
      <c r="B928" s="212" t="s">
        <v>1180</v>
      </c>
      <c r="C928" s="212" t="s">
        <v>69</v>
      </c>
      <c r="D928" s="212" t="s">
        <v>429</v>
      </c>
      <c r="F928" s="618"/>
      <c r="G928" s="618"/>
      <c r="H928" s="618"/>
      <c r="I928" s="617" t="s">
        <v>1885</v>
      </c>
      <c r="U928" s="617">
        <v>2000</v>
      </c>
      <c r="Y928" s="617" t="s">
        <v>1895</v>
      </c>
      <c r="Z928" s="617" t="s">
        <v>1895</v>
      </c>
      <c r="AA928" s="617" t="s">
        <v>1895</v>
      </c>
    </row>
    <row r="929" spans="1:27" ht="15" customHeight="1" x14ac:dyDescent="0.3">
      <c r="A929" s="212">
        <v>525230</v>
      </c>
      <c r="B929" s="212" t="s">
        <v>1181</v>
      </c>
      <c r="C929" s="212" t="s">
        <v>714</v>
      </c>
      <c r="D929" s="212" t="s">
        <v>1881</v>
      </c>
      <c r="F929" s="618"/>
      <c r="G929" s="618"/>
      <c r="H929" s="618"/>
      <c r="I929" s="617" t="s">
        <v>1885</v>
      </c>
      <c r="U929" s="617">
        <v>2000</v>
      </c>
      <c r="Y929" s="617" t="s">
        <v>1895</v>
      </c>
      <c r="Z929" s="617" t="s">
        <v>1895</v>
      </c>
      <c r="AA929" s="617" t="s">
        <v>1895</v>
      </c>
    </row>
    <row r="930" spans="1:27" ht="15" customHeight="1" x14ac:dyDescent="0.3">
      <c r="A930" s="212">
        <v>525235</v>
      </c>
      <c r="B930" s="212" t="s">
        <v>1182</v>
      </c>
      <c r="C930" s="212" t="s">
        <v>73</v>
      </c>
      <c r="D930" s="212" t="s">
        <v>2536</v>
      </c>
      <c r="F930" s="619"/>
      <c r="G930" s="619"/>
      <c r="H930" s="619"/>
      <c r="I930" s="617" t="s">
        <v>1885</v>
      </c>
      <c r="U930" s="617">
        <v>2000</v>
      </c>
      <c r="Y930" s="617" t="s">
        <v>1895</v>
      </c>
      <c r="Z930" s="617" t="s">
        <v>1895</v>
      </c>
      <c r="AA930" s="617" t="s">
        <v>1895</v>
      </c>
    </row>
    <row r="931" spans="1:27" ht="15" customHeight="1" x14ac:dyDescent="0.3">
      <c r="A931" s="212">
        <v>525236</v>
      </c>
      <c r="B931" s="212" t="s">
        <v>1183</v>
      </c>
      <c r="C931" s="212" t="s">
        <v>73</v>
      </c>
      <c r="D931" s="212" t="s">
        <v>1591</v>
      </c>
      <c r="F931" s="618"/>
      <c r="G931" s="618"/>
      <c r="H931" s="618"/>
      <c r="I931" s="617" t="s">
        <v>1885</v>
      </c>
      <c r="U931" s="617">
        <v>2000</v>
      </c>
      <c r="Y931" s="617" t="s">
        <v>1895</v>
      </c>
      <c r="Z931" s="617" t="s">
        <v>1895</v>
      </c>
      <c r="AA931" s="617" t="s">
        <v>1895</v>
      </c>
    </row>
    <row r="932" spans="1:27" ht="15" customHeight="1" x14ac:dyDescent="0.3">
      <c r="A932" s="212">
        <v>525237</v>
      </c>
      <c r="B932" s="212" t="s">
        <v>1184</v>
      </c>
      <c r="C932" s="212" t="s">
        <v>88</v>
      </c>
      <c r="D932" s="212" t="s">
        <v>1492</v>
      </c>
      <c r="F932" s="618"/>
      <c r="G932" s="618"/>
      <c r="H932" s="618"/>
      <c r="I932" s="617" t="s">
        <v>1885</v>
      </c>
      <c r="U932" s="617">
        <v>2000</v>
      </c>
      <c r="Y932" s="617" t="s">
        <v>1895</v>
      </c>
      <c r="Z932" s="617" t="s">
        <v>1895</v>
      </c>
      <c r="AA932" s="617" t="s">
        <v>1895</v>
      </c>
    </row>
    <row r="933" spans="1:27" ht="15" customHeight="1" x14ac:dyDescent="0.3">
      <c r="A933" s="212">
        <v>525242</v>
      </c>
      <c r="B933" s="212" t="s">
        <v>1185</v>
      </c>
      <c r="C933" s="212" t="s">
        <v>78</v>
      </c>
      <c r="D933" s="212" t="s">
        <v>2198</v>
      </c>
      <c r="F933" s="618"/>
      <c r="G933" s="618"/>
      <c r="H933" s="618"/>
      <c r="I933" s="617" t="s">
        <v>1885</v>
      </c>
      <c r="U933" s="617">
        <v>2000</v>
      </c>
      <c r="Y933" s="617" t="s">
        <v>1895</v>
      </c>
      <c r="Z933" s="617" t="s">
        <v>1895</v>
      </c>
      <c r="AA933" s="617" t="s">
        <v>1895</v>
      </c>
    </row>
    <row r="934" spans="1:27" ht="15" customHeight="1" x14ac:dyDescent="0.3">
      <c r="A934" s="212">
        <v>525246</v>
      </c>
      <c r="B934" s="212" t="s">
        <v>1188</v>
      </c>
      <c r="C934" s="212" t="s">
        <v>99</v>
      </c>
      <c r="D934" s="212" t="s">
        <v>1713</v>
      </c>
      <c r="F934" s="618"/>
      <c r="G934" s="618"/>
      <c r="H934" s="618"/>
      <c r="I934" s="617" t="s">
        <v>1885</v>
      </c>
      <c r="U934" s="617">
        <v>2000</v>
      </c>
      <c r="Y934" s="617" t="s">
        <v>1895</v>
      </c>
      <c r="Z934" s="617" t="s">
        <v>1895</v>
      </c>
      <c r="AA934" s="617" t="s">
        <v>1895</v>
      </c>
    </row>
    <row r="935" spans="1:27" ht="15" customHeight="1" x14ac:dyDescent="0.3">
      <c r="A935" s="212">
        <v>525250</v>
      </c>
      <c r="B935" s="212" t="s">
        <v>1190</v>
      </c>
      <c r="C935" s="212" t="s">
        <v>1191</v>
      </c>
      <c r="D935" s="212" t="s">
        <v>1702</v>
      </c>
      <c r="F935" s="618"/>
      <c r="G935" s="618"/>
      <c r="H935" s="618"/>
      <c r="I935" s="617" t="s">
        <v>1885</v>
      </c>
      <c r="U935" s="617">
        <v>2000</v>
      </c>
      <c r="Y935" s="617" t="s">
        <v>1895</v>
      </c>
      <c r="Z935" s="617" t="s">
        <v>1895</v>
      </c>
      <c r="AA935" s="617" t="s">
        <v>1895</v>
      </c>
    </row>
    <row r="936" spans="1:27" ht="15" customHeight="1" x14ac:dyDescent="0.3">
      <c r="A936" s="212">
        <v>525251</v>
      </c>
      <c r="B936" s="212" t="s">
        <v>1192</v>
      </c>
      <c r="C936" s="212" t="s">
        <v>886</v>
      </c>
      <c r="D936" s="212" t="s">
        <v>1480</v>
      </c>
      <c r="F936" s="618"/>
      <c r="G936" s="618"/>
      <c r="H936" s="618"/>
      <c r="I936" s="617" t="s">
        <v>1885</v>
      </c>
      <c r="U936" s="617">
        <v>2000</v>
      </c>
      <c r="Y936" s="617" t="s">
        <v>1895</v>
      </c>
      <c r="Z936" s="617" t="s">
        <v>1895</v>
      </c>
      <c r="AA936" s="617" t="s">
        <v>1895</v>
      </c>
    </row>
    <row r="937" spans="1:27" ht="15" customHeight="1" x14ac:dyDescent="0.3">
      <c r="A937" s="212">
        <v>525262</v>
      </c>
      <c r="B937" s="212" t="s">
        <v>1195</v>
      </c>
      <c r="C937" s="212" t="s">
        <v>69</v>
      </c>
      <c r="D937" s="212" t="s">
        <v>446</v>
      </c>
      <c r="F937" s="618"/>
      <c r="G937" s="618"/>
      <c r="H937" s="618"/>
      <c r="I937" s="617" t="s">
        <v>1885</v>
      </c>
      <c r="U937" s="617">
        <v>2000</v>
      </c>
      <c r="Y937" s="617" t="s">
        <v>1895</v>
      </c>
      <c r="Z937" s="617" t="s">
        <v>1895</v>
      </c>
      <c r="AA937" s="617" t="s">
        <v>1895</v>
      </c>
    </row>
    <row r="938" spans="1:27" ht="15" customHeight="1" x14ac:dyDescent="0.3">
      <c r="A938" s="212">
        <v>525267</v>
      </c>
      <c r="B938" s="212" t="s">
        <v>1197</v>
      </c>
      <c r="C938" s="212" t="s">
        <v>341</v>
      </c>
      <c r="D938" s="212" t="s">
        <v>2210</v>
      </c>
      <c r="F938" s="618"/>
      <c r="G938" s="618"/>
      <c r="H938" s="618"/>
      <c r="I938" s="617" t="s">
        <v>1885</v>
      </c>
      <c r="U938" s="617">
        <v>2000</v>
      </c>
      <c r="Y938" s="617" t="s">
        <v>1895</v>
      </c>
      <c r="Z938" s="617" t="s">
        <v>1895</v>
      </c>
      <c r="AA938" s="617" t="s">
        <v>1895</v>
      </c>
    </row>
    <row r="939" spans="1:27" ht="15" customHeight="1" x14ac:dyDescent="0.3">
      <c r="A939" s="212">
        <v>525269</v>
      </c>
      <c r="B939" s="212" t="s">
        <v>1198</v>
      </c>
      <c r="C939" s="212" t="s">
        <v>1199</v>
      </c>
      <c r="D939" s="212" t="s">
        <v>1544</v>
      </c>
      <c r="F939" s="618"/>
      <c r="G939" s="618"/>
      <c r="H939" s="618"/>
      <c r="I939" s="617" t="s">
        <v>1885</v>
      </c>
      <c r="U939" s="617">
        <v>2000</v>
      </c>
      <c r="Y939" s="617" t="s">
        <v>1895</v>
      </c>
      <c r="Z939" s="617" t="s">
        <v>1895</v>
      </c>
      <c r="AA939" s="617" t="s">
        <v>1895</v>
      </c>
    </row>
    <row r="940" spans="1:27" ht="15" customHeight="1" x14ac:dyDescent="0.3">
      <c r="A940" s="212">
        <v>525277</v>
      </c>
      <c r="B940" s="212" t="s">
        <v>1203</v>
      </c>
      <c r="C940" s="212" t="s">
        <v>319</v>
      </c>
      <c r="D940" s="212" t="s">
        <v>441</v>
      </c>
      <c r="F940" s="618"/>
      <c r="G940" s="618"/>
      <c r="H940" s="618"/>
      <c r="I940" s="617" t="s">
        <v>1885</v>
      </c>
      <c r="U940" s="617">
        <v>2000</v>
      </c>
      <c r="Y940" s="617" t="s">
        <v>1895</v>
      </c>
      <c r="Z940" s="617" t="s">
        <v>1895</v>
      </c>
      <c r="AA940" s="617" t="s">
        <v>1895</v>
      </c>
    </row>
    <row r="941" spans="1:27" ht="15" customHeight="1" x14ac:dyDescent="0.3">
      <c r="A941" s="212">
        <v>525278</v>
      </c>
      <c r="B941" s="212" t="s">
        <v>1204</v>
      </c>
      <c r="C941" s="212" t="s">
        <v>70</v>
      </c>
      <c r="D941" s="212" t="s">
        <v>1820</v>
      </c>
      <c r="F941" s="618"/>
      <c r="G941" s="618"/>
      <c r="H941" s="618"/>
      <c r="I941" s="617" t="s">
        <v>1885</v>
      </c>
      <c r="U941" s="617">
        <v>2000</v>
      </c>
      <c r="Y941" s="617" t="s">
        <v>1895</v>
      </c>
      <c r="Z941" s="617" t="s">
        <v>1895</v>
      </c>
      <c r="AA941" s="617" t="s">
        <v>1895</v>
      </c>
    </row>
    <row r="942" spans="1:27" ht="15" customHeight="1" x14ac:dyDescent="0.3">
      <c r="A942" s="212">
        <v>525280</v>
      </c>
      <c r="B942" s="212" t="s">
        <v>1205</v>
      </c>
      <c r="C942" s="212" t="s">
        <v>361</v>
      </c>
      <c r="D942" s="212" t="s">
        <v>1512</v>
      </c>
      <c r="F942" s="618"/>
      <c r="G942" s="618"/>
      <c r="H942" s="618"/>
      <c r="I942" s="617" t="s">
        <v>1885</v>
      </c>
      <c r="U942" s="617">
        <v>2000</v>
      </c>
      <c r="Y942" s="617" t="s">
        <v>1895</v>
      </c>
      <c r="Z942" s="617" t="s">
        <v>1895</v>
      </c>
      <c r="AA942" s="617" t="s">
        <v>1895</v>
      </c>
    </row>
    <row r="943" spans="1:27" ht="15" customHeight="1" x14ac:dyDescent="0.3">
      <c r="A943" s="212">
        <v>525283</v>
      </c>
      <c r="B943" s="212" t="s">
        <v>1206</v>
      </c>
      <c r="C943" s="212" t="s">
        <v>88</v>
      </c>
      <c r="D943" s="212" t="s">
        <v>1554</v>
      </c>
      <c r="F943" s="618"/>
      <c r="G943" s="618"/>
      <c r="H943" s="618"/>
      <c r="I943" s="617" t="s">
        <v>1885</v>
      </c>
      <c r="U943" s="617">
        <v>2000</v>
      </c>
      <c r="Y943" s="617" t="s">
        <v>1895</v>
      </c>
      <c r="Z943" s="617" t="s">
        <v>1895</v>
      </c>
      <c r="AA943" s="617" t="s">
        <v>1895</v>
      </c>
    </row>
    <row r="944" spans="1:27" ht="15" customHeight="1" x14ac:dyDescent="0.3">
      <c r="A944" s="212">
        <v>525284</v>
      </c>
      <c r="B944" s="212" t="s">
        <v>1207</v>
      </c>
      <c r="C944" s="212" t="s">
        <v>1200</v>
      </c>
      <c r="D944" s="212" t="s">
        <v>2380</v>
      </c>
      <c r="F944" s="618"/>
      <c r="G944" s="618"/>
      <c r="H944" s="618"/>
      <c r="I944" s="617" t="s">
        <v>1885</v>
      </c>
      <c r="U944" s="617">
        <v>2000</v>
      </c>
      <c r="Y944" s="617" t="s">
        <v>1895</v>
      </c>
      <c r="Z944" s="617" t="s">
        <v>1895</v>
      </c>
      <c r="AA944" s="617" t="s">
        <v>1895</v>
      </c>
    </row>
    <row r="945" spans="1:27" ht="15" customHeight="1" x14ac:dyDescent="0.3">
      <c r="A945" s="212">
        <v>525285</v>
      </c>
      <c r="B945" s="212" t="s">
        <v>1208</v>
      </c>
      <c r="C945" s="212" t="s">
        <v>88</v>
      </c>
      <c r="D945" s="212" t="s">
        <v>440</v>
      </c>
      <c r="F945" s="618"/>
      <c r="G945" s="618"/>
      <c r="H945" s="618"/>
      <c r="I945" s="617" t="s">
        <v>1885</v>
      </c>
      <c r="U945" s="617">
        <v>2000</v>
      </c>
      <c r="Y945" s="617" t="s">
        <v>1895</v>
      </c>
      <c r="Z945" s="617" t="s">
        <v>1895</v>
      </c>
      <c r="AA945" s="617" t="s">
        <v>1895</v>
      </c>
    </row>
    <row r="946" spans="1:27" ht="15" customHeight="1" x14ac:dyDescent="0.3">
      <c r="A946" s="212">
        <v>525289</v>
      </c>
      <c r="B946" s="212" t="s">
        <v>1210</v>
      </c>
      <c r="C946" s="212" t="s">
        <v>370</v>
      </c>
      <c r="D946" s="212" t="s">
        <v>1611</v>
      </c>
      <c r="F946" s="619"/>
      <c r="G946" s="619"/>
      <c r="H946" s="619"/>
      <c r="I946" s="617" t="s">
        <v>1885</v>
      </c>
      <c r="U946" s="617">
        <v>2000</v>
      </c>
      <c r="Y946" s="617" t="s">
        <v>1895</v>
      </c>
      <c r="Z946" s="617" t="s">
        <v>1895</v>
      </c>
      <c r="AA946" s="617" t="s">
        <v>1895</v>
      </c>
    </row>
    <row r="947" spans="1:27" ht="15" customHeight="1" x14ac:dyDescent="0.3">
      <c r="A947" s="212">
        <v>525292</v>
      </c>
      <c r="B947" s="212" t="s">
        <v>1212</v>
      </c>
      <c r="C947" s="212" t="s">
        <v>290</v>
      </c>
      <c r="D947" s="212" t="s">
        <v>1549</v>
      </c>
      <c r="F947" s="618"/>
      <c r="G947" s="618"/>
      <c r="H947" s="618"/>
      <c r="I947" s="617" t="s">
        <v>1885</v>
      </c>
      <c r="U947" s="617">
        <v>2000</v>
      </c>
      <c r="Y947" s="617" t="s">
        <v>1895</v>
      </c>
      <c r="Z947" s="617" t="s">
        <v>1895</v>
      </c>
      <c r="AA947" s="617" t="s">
        <v>1895</v>
      </c>
    </row>
    <row r="948" spans="1:27" ht="15" customHeight="1" x14ac:dyDescent="0.3">
      <c r="A948" s="212">
        <v>525293</v>
      </c>
      <c r="B948" s="212" t="s">
        <v>1213</v>
      </c>
      <c r="C948" s="212" t="s">
        <v>74</v>
      </c>
      <c r="D948" s="212" t="s">
        <v>2370</v>
      </c>
      <c r="F948" s="618"/>
      <c r="G948" s="618"/>
      <c r="H948" s="618"/>
      <c r="I948" s="617" t="s">
        <v>1885</v>
      </c>
      <c r="U948" s="617">
        <v>2000</v>
      </c>
      <c r="Y948" s="617" t="s">
        <v>1895</v>
      </c>
      <c r="Z948" s="617" t="s">
        <v>1895</v>
      </c>
      <c r="AA948" s="617" t="s">
        <v>1895</v>
      </c>
    </row>
    <row r="949" spans="1:27" ht="15" customHeight="1" x14ac:dyDescent="0.3">
      <c r="A949" s="212">
        <v>525295</v>
      </c>
      <c r="B949" s="212" t="s">
        <v>1214</v>
      </c>
      <c r="C949" s="212" t="s">
        <v>80</v>
      </c>
      <c r="D949" s="212" t="s">
        <v>1573</v>
      </c>
      <c r="F949" s="618"/>
      <c r="G949" s="618"/>
      <c r="H949" s="618"/>
      <c r="I949" s="617" t="s">
        <v>1885</v>
      </c>
      <c r="U949" s="617">
        <v>2000</v>
      </c>
      <c r="Y949" s="617" t="s">
        <v>1895</v>
      </c>
      <c r="Z949" s="617" t="s">
        <v>1895</v>
      </c>
      <c r="AA949" s="617" t="s">
        <v>1895</v>
      </c>
    </row>
    <row r="950" spans="1:27" ht="15" customHeight="1" x14ac:dyDescent="0.3">
      <c r="A950" s="212">
        <v>525296</v>
      </c>
      <c r="B950" s="212" t="s">
        <v>1215</v>
      </c>
      <c r="C950" s="212" t="s">
        <v>66</v>
      </c>
      <c r="D950" s="212" t="s">
        <v>2278</v>
      </c>
      <c r="F950" s="618"/>
      <c r="G950" s="618"/>
      <c r="H950" s="618"/>
      <c r="I950" s="617" t="s">
        <v>1885</v>
      </c>
      <c r="U950" s="617">
        <v>2000</v>
      </c>
      <c r="Y950" s="617" t="s">
        <v>1895</v>
      </c>
      <c r="Z950" s="617" t="s">
        <v>1895</v>
      </c>
      <c r="AA950" s="617" t="s">
        <v>1895</v>
      </c>
    </row>
    <row r="951" spans="1:27" ht="15" customHeight="1" x14ac:dyDescent="0.3">
      <c r="A951" s="212">
        <v>525297</v>
      </c>
      <c r="B951" s="212" t="s">
        <v>1216</v>
      </c>
      <c r="C951" s="212" t="s">
        <v>82</v>
      </c>
      <c r="D951" s="212" t="s">
        <v>1495</v>
      </c>
      <c r="F951" s="619"/>
      <c r="G951" s="619"/>
      <c r="H951" s="619"/>
      <c r="I951" s="617" t="s">
        <v>1885</v>
      </c>
      <c r="U951" s="617">
        <v>2000</v>
      </c>
      <c r="Y951" s="617" t="s">
        <v>1895</v>
      </c>
      <c r="Z951" s="617" t="s">
        <v>1895</v>
      </c>
      <c r="AA951" s="617" t="s">
        <v>1895</v>
      </c>
    </row>
    <row r="952" spans="1:27" ht="15" customHeight="1" x14ac:dyDescent="0.3">
      <c r="A952" s="212">
        <v>525302</v>
      </c>
      <c r="B952" s="212" t="s">
        <v>1217</v>
      </c>
      <c r="C952" s="212" t="s">
        <v>306</v>
      </c>
      <c r="D952" s="212" t="s">
        <v>1594</v>
      </c>
      <c r="F952" s="618"/>
      <c r="G952" s="618"/>
      <c r="H952" s="618"/>
      <c r="I952" s="617" t="s">
        <v>1885</v>
      </c>
      <c r="U952" s="617">
        <v>2000</v>
      </c>
      <c r="Y952" s="617" t="s">
        <v>1895</v>
      </c>
      <c r="Z952" s="617" t="s">
        <v>1895</v>
      </c>
      <c r="AA952" s="617" t="s">
        <v>1895</v>
      </c>
    </row>
    <row r="953" spans="1:27" ht="15" customHeight="1" x14ac:dyDescent="0.3">
      <c r="A953" s="212">
        <v>525317</v>
      </c>
      <c r="B953" s="212" t="s">
        <v>1224</v>
      </c>
      <c r="C953" s="212" t="s">
        <v>385</v>
      </c>
      <c r="D953" s="212" t="s">
        <v>1695</v>
      </c>
      <c r="F953" s="618"/>
      <c r="G953" s="618"/>
      <c r="H953" s="618"/>
      <c r="I953" s="617" t="s">
        <v>1885</v>
      </c>
      <c r="U953" s="617">
        <v>2000</v>
      </c>
      <c r="Y953" s="617" t="s">
        <v>1895</v>
      </c>
      <c r="Z953" s="617" t="s">
        <v>1895</v>
      </c>
      <c r="AA953" s="617" t="s">
        <v>1895</v>
      </c>
    </row>
    <row r="954" spans="1:27" ht="15" customHeight="1" x14ac:dyDescent="0.3">
      <c r="A954" s="212">
        <v>525325</v>
      </c>
      <c r="B954" s="212" t="s">
        <v>1225</v>
      </c>
      <c r="C954" s="212" t="s">
        <v>90</v>
      </c>
      <c r="D954" s="212" t="s">
        <v>2570</v>
      </c>
      <c r="F954" s="618"/>
      <c r="G954" s="618"/>
      <c r="H954" s="618"/>
      <c r="I954" s="617" t="s">
        <v>1885</v>
      </c>
      <c r="U954" s="617">
        <v>2000</v>
      </c>
      <c r="Y954" s="617" t="s">
        <v>1895</v>
      </c>
      <c r="Z954" s="617" t="s">
        <v>1895</v>
      </c>
      <c r="AA954" s="617" t="s">
        <v>1895</v>
      </c>
    </row>
    <row r="955" spans="1:27" ht="15" customHeight="1" x14ac:dyDescent="0.3">
      <c r="A955" s="212">
        <v>525326</v>
      </c>
      <c r="B955" s="212" t="s">
        <v>1226</v>
      </c>
      <c r="C955" s="212" t="s">
        <v>494</v>
      </c>
      <c r="D955" s="212" t="s">
        <v>2325</v>
      </c>
      <c r="F955" s="618"/>
      <c r="G955" s="618"/>
      <c r="H955" s="618"/>
      <c r="I955" s="617" t="s">
        <v>1885</v>
      </c>
      <c r="U955" s="617">
        <v>2000</v>
      </c>
      <c r="Y955" s="617" t="s">
        <v>1895</v>
      </c>
      <c r="Z955" s="617" t="s">
        <v>1895</v>
      </c>
      <c r="AA955" s="617" t="s">
        <v>1895</v>
      </c>
    </row>
    <row r="956" spans="1:27" ht="15" customHeight="1" x14ac:dyDescent="0.3">
      <c r="A956" s="212">
        <v>525335</v>
      </c>
      <c r="B956" s="212" t="s">
        <v>1230</v>
      </c>
      <c r="C956" s="212" t="s">
        <v>74</v>
      </c>
      <c r="D956" s="212" t="s">
        <v>1554</v>
      </c>
      <c r="F956" s="618"/>
      <c r="G956" s="618"/>
      <c r="H956" s="618"/>
      <c r="I956" s="617" t="s">
        <v>1885</v>
      </c>
      <c r="U956" s="617">
        <v>2000</v>
      </c>
      <c r="Y956" s="617" t="s">
        <v>1895</v>
      </c>
      <c r="Z956" s="617" t="s">
        <v>1895</v>
      </c>
      <c r="AA956" s="617" t="s">
        <v>1895</v>
      </c>
    </row>
    <row r="957" spans="1:27" ht="15" customHeight="1" x14ac:dyDescent="0.3">
      <c r="A957" s="212">
        <v>525352</v>
      </c>
      <c r="B957" s="212" t="s">
        <v>1232</v>
      </c>
      <c r="C957" s="212" t="s">
        <v>92</v>
      </c>
      <c r="D957" s="212" t="s">
        <v>1491</v>
      </c>
      <c r="F957" s="618"/>
      <c r="G957" s="618"/>
      <c r="H957" s="618"/>
      <c r="I957" s="617" t="s">
        <v>1885</v>
      </c>
      <c r="U957" s="617">
        <v>2000</v>
      </c>
      <c r="Y957" s="617" t="s">
        <v>1895</v>
      </c>
      <c r="Z957" s="617" t="s">
        <v>1895</v>
      </c>
      <c r="AA957" s="617" t="s">
        <v>1895</v>
      </c>
    </row>
    <row r="958" spans="1:27" ht="15" customHeight="1" x14ac:dyDescent="0.3">
      <c r="A958" s="212">
        <v>525366</v>
      </c>
      <c r="B958" s="212" t="s">
        <v>1234</v>
      </c>
      <c r="C958" s="212" t="s">
        <v>88</v>
      </c>
      <c r="D958" s="212" t="s">
        <v>1694</v>
      </c>
      <c r="F958" s="618"/>
      <c r="G958" s="618"/>
      <c r="H958" s="618"/>
      <c r="I958" s="617" t="s">
        <v>1885</v>
      </c>
      <c r="U958" s="617">
        <v>2000</v>
      </c>
      <c r="Y958" s="617" t="s">
        <v>1895</v>
      </c>
      <c r="Z958" s="617" t="s">
        <v>1895</v>
      </c>
      <c r="AA958" s="617" t="s">
        <v>1895</v>
      </c>
    </row>
    <row r="959" spans="1:27" ht="15" customHeight="1" x14ac:dyDescent="0.3">
      <c r="A959" s="212">
        <v>525369</v>
      </c>
      <c r="B959" s="212" t="s">
        <v>1235</v>
      </c>
      <c r="C959" s="212" t="s">
        <v>88</v>
      </c>
      <c r="D959" s="212" t="s">
        <v>2322</v>
      </c>
      <c r="F959" s="618"/>
      <c r="G959" s="618"/>
      <c r="H959" s="618"/>
      <c r="I959" s="617" t="s">
        <v>1885</v>
      </c>
      <c r="U959" s="617">
        <v>2000</v>
      </c>
      <c r="Y959" s="617" t="s">
        <v>1895</v>
      </c>
      <c r="Z959" s="617" t="s">
        <v>1895</v>
      </c>
      <c r="AA959" s="617" t="s">
        <v>1895</v>
      </c>
    </row>
    <row r="960" spans="1:27" ht="15" customHeight="1" x14ac:dyDescent="0.3">
      <c r="A960" s="212">
        <v>525374</v>
      </c>
      <c r="B960" s="212" t="s">
        <v>1236</v>
      </c>
      <c r="C960" s="212" t="s">
        <v>1237</v>
      </c>
      <c r="D960" s="212" t="s">
        <v>2274</v>
      </c>
      <c r="F960" s="621"/>
      <c r="G960" s="621"/>
      <c r="H960" s="620"/>
      <c r="I960" s="617" t="s">
        <v>1885</v>
      </c>
      <c r="U960" s="617">
        <v>2000</v>
      </c>
      <c r="Y960" s="617" t="s">
        <v>1895</v>
      </c>
      <c r="Z960" s="617" t="s">
        <v>1895</v>
      </c>
      <c r="AA960" s="617" t="s">
        <v>1895</v>
      </c>
    </row>
    <row r="961" spans="1:27" ht="15" customHeight="1" x14ac:dyDescent="0.3">
      <c r="A961" s="212">
        <v>525387</v>
      </c>
      <c r="B961" s="212" t="s">
        <v>1242</v>
      </c>
      <c r="C961" s="212" t="s">
        <v>82</v>
      </c>
      <c r="D961" s="212" t="s">
        <v>2571</v>
      </c>
      <c r="F961" s="618"/>
      <c r="G961" s="618"/>
      <c r="H961" s="618"/>
      <c r="I961" s="617" t="s">
        <v>1885</v>
      </c>
      <c r="U961" s="617">
        <v>2000</v>
      </c>
      <c r="Y961" s="617" t="s">
        <v>1895</v>
      </c>
      <c r="Z961" s="617" t="s">
        <v>1895</v>
      </c>
      <c r="AA961" s="617" t="s">
        <v>1895</v>
      </c>
    </row>
    <row r="962" spans="1:27" ht="15" customHeight="1" x14ac:dyDescent="0.3">
      <c r="A962" s="212">
        <v>525388</v>
      </c>
      <c r="B962" s="212" t="s">
        <v>1243</v>
      </c>
      <c r="C962" s="212" t="s">
        <v>88</v>
      </c>
      <c r="D962" s="212" t="s">
        <v>2375</v>
      </c>
      <c r="F962" s="618"/>
      <c r="G962" s="618"/>
      <c r="H962" s="618"/>
      <c r="I962" s="617" t="s">
        <v>1885</v>
      </c>
      <c r="U962" s="617">
        <v>2000</v>
      </c>
      <c r="Y962" s="617" t="s">
        <v>1895</v>
      </c>
      <c r="Z962" s="617" t="s">
        <v>1895</v>
      </c>
      <c r="AA962" s="617" t="s">
        <v>1895</v>
      </c>
    </row>
    <row r="963" spans="1:27" ht="15" customHeight="1" x14ac:dyDescent="0.3">
      <c r="A963" s="212">
        <v>525399</v>
      </c>
      <c r="B963" s="212" t="s">
        <v>1248</v>
      </c>
      <c r="C963" s="212" t="s">
        <v>1249</v>
      </c>
      <c r="D963" s="212" t="s">
        <v>385</v>
      </c>
      <c r="F963" s="618"/>
      <c r="G963" s="618"/>
      <c r="H963" s="618"/>
      <c r="I963" s="617" t="s">
        <v>1885</v>
      </c>
      <c r="U963" s="617">
        <v>2000</v>
      </c>
      <c r="Y963" s="617" t="s">
        <v>1895</v>
      </c>
      <c r="Z963" s="617" t="s">
        <v>1895</v>
      </c>
      <c r="AA963" s="617" t="s">
        <v>1895</v>
      </c>
    </row>
    <row r="964" spans="1:27" ht="15" customHeight="1" x14ac:dyDescent="0.3">
      <c r="A964" s="212">
        <v>525400</v>
      </c>
      <c r="B964" s="212" t="s">
        <v>1250</v>
      </c>
      <c r="C964" s="212" t="s">
        <v>69</v>
      </c>
      <c r="D964" s="212" t="s">
        <v>1551</v>
      </c>
      <c r="F964" s="618"/>
      <c r="G964" s="618"/>
      <c r="H964" s="618"/>
      <c r="I964" s="617" t="s">
        <v>1885</v>
      </c>
      <c r="U964" s="617">
        <v>2000</v>
      </c>
      <c r="Y964" s="617" t="s">
        <v>1895</v>
      </c>
      <c r="Z964" s="617" t="s">
        <v>1895</v>
      </c>
      <c r="AA964" s="617" t="s">
        <v>1895</v>
      </c>
    </row>
    <row r="965" spans="1:27" ht="15" customHeight="1" x14ac:dyDescent="0.3">
      <c r="A965" s="212">
        <v>525419</v>
      </c>
      <c r="B965" s="212" t="s">
        <v>1253</v>
      </c>
      <c r="C965" s="212" t="s">
        <v>1254</v>
      </c>
      <c r="D965" s="212" t="s">
        <v>1769</v>
      </c>
      <c r="F965" s="618"/>
      <c r="G965" s="618"/>
      <c r="H965" s="618"/>
      <c r="I965" s="617" t="s">
        <v>1885</v>
      </c>
      <c r="U965" s="617">
        <v>2000</v>
      </c>
      <c r="Y965" s="617" t="s">
        <v>1895</v>
      </c>
      <c r="Z965" s="617" t="s">
        <v>1895</v>
      </c>
      <c r="AA965" s="617" t="s">
        <v>1895</v>
      </c>
    </row>
    <row r="966" spans="1:27" ht="15" customHeight="1" x14ac:dyDescent="0.3">
      <c r="A966" s="212">
        <v>525436</v>
      </c>
      <c r="B966" s="212" t="s">
        <v>1261</v>
      </c>
      <c r="C966" s="212" t="s">
        <v>737</v>
      </c>
      <c r="D966" s="212" t="s">
        <v>2572</v>
      </c>
      <c r="F966" s="618"/>
      <c r="G966" s="618"/>
      <c r="H966" s="618"/>
      <c r="I966" s="617" t="s">
        <v>1885</v>
      </c>
      <c r="U966" s="617">
        <v>2000</v>
      </c>
      <c r="Y966" s="617" t="s">
        <v>1895</v>
      </c>
      <c r="Z966" s="617" t="s">
        <v>1895</v>
      </c>
      <c r="AA966" s="617" t="s">
        <v>1895</v>
      </c>
    </row>
    <row r="967" spans="1:27" ht="15" customHeight="1" x14ac:dyDescent="0.3">
      <c r="A967" s="212">
        <v>525437</v>
      </c>
      <c r="B967" s="212" t="s">
        <v>1262</v>
      </c>
      <c r="C967" s="212" t="s">
        <v>242</v>
      </c>
      <c r="D967" s="212" t="s">
        <v>2573</v>
      </c>
      <c r="F967" s="618"/>
      <c r="G967" s="618"/>
      <c r="H967" s="618"/>
      <c r="I967" s="617" t="s">
        <v>1885</v>
      </c>
      <c r="U967" s="617">
        <v>2000</v>
      </c>
      <c r="Y967" s="617" t="s">
        <v>1895</v>
      </c>
      <c r="Z967" s="617" t="s">
        <v>1895</v>
      </c>
      <c r="AA967" s="617" t="s">
        <v>1895</v>
      </c>
    </row>
    <row r="968" spans="1:27" ht="15" customHeight="1" x14ac:dyDescent="0.3">
      <c r="A968" s="212">
        <v>525440</v>
      </c>
      <c r="B968" s="212" t="s">
        <v>1263</v>
      </c>
      <c r="C968" s="212" t="s">
        <v>88</v>
      </c>
      <c r="D968" s="212" t="s">
        <v>440</v>
      </c>
      <c r="F968" s="618"/>
      <c r="G968" s="618"/>
      <c r="H968" s="618"/>
      <c r="I968" s="617" t="s">
        <v>1885</v>
      </c>
      <c r="U968" s="617">
        <v>2000</v>
      </c>
      <c r="Y968" s="617" t="s">
        <v>1895</v>
      </c>
      <c r="Z968" s="617" t="s">
        <v>1895</v>
      </c>
      <c r="AA968" s="617" t="s">
        <v>1895</v>
      </c>
    </row>
    <row r="969" spans="1:27" ht="15" customHeight="1" x14ac:dyDescent="0.3">
      <c r="A969" s="212">
        <v>525441</v>
      </c>
      <c r="B969" s="212" t="s">
        <v>1264</v>
      </c>
      <c r="C969" s="212" t="s">
        <v>275</v>
      </c>
      <c r="D969" s="212" t="s">
        <v>1712</v>
      </c>
      <c r="F969" s="618"/>
      <c r="G969" s="618"/>
      <c r="H969" s="618"/>
      <c r="I969" s="617" t="s">
        <v>1885</v>
      </c>
      <c r="U969" s="617">
        <v>2000</v>
      </c>
      <c r="Y969" s="617" t="s">
        <v>1895</v>
      </c>
      <c r="Z969" s="617" t="s">
        <v>1895</v>
      </c>
      <c r="AA969" s="617" t="s">
        <v>1895</v>
      </c>
    </row>
    <row r="970" spans="1:27" ht="15" customHeight="1" x14ac:dyDescent="0.3">
      <c r="A970" s="212">
        <v>525447</v>
      </c>
      <c r="B970" s="212" t="s">
        <v>1266</v>
      </c>
      <c r="C970" s="212" t="s">
        <v>342</v>
      </c>
      <c r="D970" s="212" t="s">
        <v>1493</v>
      </c>
      <c r="F970" s="619"/>
      <c r="G970" s="619"/>
      <c r="H970" s="619"/>
      <c r="I970" s="617" t="s">
        <v>1885</v>
      </c>
      <c r="U970" s="617">
        <v>2000</v>
      </c>
      <c r="Y970" s="617" t="s">
        <v>1895</v>
      </c>
      <c r="Z970" s="617" t="s">
        <v>1895</v>
      </c>
      <c r="AA970" s="617" t="s">
        <v>1895</v>
      </c>
    </row>
    <row r="971" spans="1:27" ht="15" customHeight="1" x14ac:dyDescent="0.3">
      <c r="A971" s="212">
        <v>525453</v>
      </c>
      <c r="B971" s="212" t="s">
        <v>1268</v>
      </c>
      <c r="C971" s="212" t="s">
        <v>69</v>
      </c>
      <c r="D971" s="212" t="s">
        <v>1523</v>
      </c>
      <c r="F971" s="618"/>
      <c r="G971" s="618"/>
      <c r="H971" s="618"/>
      <c r="I971" s="617" t="s">
        <v>1885</v>
      </c>
      <c r="U971" s="617">
        <v>2000</v>
      </c>
      <c r="Y971" s="617" t="s">
        <v>1895</v>
      </c>
      <c r="Z971" s="617" t="s">
        <v>1895</v>
      </c>
      <c r="AA971" s="617" t="s">
        <v>1895</v>
      </c>
    </row>
    <row r="972" spans="1:27" ht="15" customHeight="1" x14ac:dyDescent="0.3">
      <c r="A972" s="212">
        <v>525454</v>
      </c>
      <c r="B972" s="212" t="s">
        <v>1269</v>
      </c>
      <c r="C972" s="212" t="s">
        <v>315</v>
      </c>
      <c r="D972" s="212" t="s">
        <v>1643</v>
      </c>
      <c r="F972" s="619"/>
      <c r="G972" s="619"/>
      <c r="H972" s="619"/>
      <c r="I972" s="617" t="s">
        <v>1885</v>
      </c>
      <c r="U972" s="617">
        <v>2000</v>
      </c>
      <c r="Y972" s="617" t="s">
        <v>1895</v>
      </c>
      <c r="Z972" s="617" t="s">
        <v>1895</v>
      </c>
      <c r="AA972" s="617" t="s">
        <v>1895</v>
      </c>
    </row>
    <row r="973" spans="1:27" ht="15" customHeight="1" x14ac:dyDescent="0.3">
      <c r="A973" s="212">
        <v>525465</v>
      </c>
      <c r="B973" s="212" t="s">
        <v>1274</v>
      </c>
      <c r="C973" s="212" t="s">
        <v>70</v>
      </c>
      <c r="D973" s="212" t="s">
        <v>441</v>
      </c>
      <c r="F973" s="619"/>
      <c r="G973" s="619"/>
      <c r="H973" s="619"/>
      <c r="I973" s="617" t="s">
        <v>1885</v>
      </c>
      <c r="U973" s="617">
        <v>2000</v>
      </c>
      <c r="Y973" s="617" t="s">
        <v>1895</v>
      </c>
      <c r="Z973" s="617" t="s">
        <v>1895</v>
      </c>
      <c r="AA973" s="617" t="s">
        <v>1895</v>
      </c>
    </row>
    <row r="974" spans="1:27" ht="15" customHeight="1" x14ac:dyDescent="0.3">
      <c r="A974" s="212">
        <v>525467</v>
      </c>
      <c r="B974" s="212" t="s">
        <v>1275</v>
      </c>
      <c r="C974" s="212" t="s">
        <v>80</v>
      </c>
      <c r="D974" s="212" t="s">
        <v>1670</v>
      </c>
      <c r="F974" s="618"/>
      <c r="G974" s="618"/>
      <c r="H974" s="618"/>
      <c r="I974" s="617" t="s">
        <v>1885</v>
      </c>
      <c r="U974" s="617">
        <v>2000</v>
      </c>
      <c r="Y974" s="617" t="s">
        <v>1895</v>
      </c>
      <c r="Z974" s="617" t="s">
        <v>1895</v>
      </c>
      <c r="AA974" s="617" t="s">
        <v>1895</v>
      </c>
    </row>
    <row r="975" spans="1:27" ht="15" customHeight="1" x14ac:dyDescent="0.3">
      <c r="A975" s="212">
        <v>525473</v>
      </c>
      <c r="B975" s="212" t="s">
        <v>1277</v>
      </c>
      <c r="C975" s="212" t="s">
        <v>283</v>
      </c>
      <c r="D975" s="212" t="s">
        <v>1622</v>
      </c>
      <c r="F975" s="618"/>
      <c r="G975" s="618"/>
      <c r="H975" s="618"/>
      <c r="I975" s="617" t="s">
        <v>1885</v>
      </c>
      <c r="U975" s="617">
        <v>2000</v>
      </c>
      <c r="Y975" s="617" t="s">
        <v>1895</v>
      </c>
      <c r="Z975" s="617" t="s">
        <v>1895</v>
      </c>
      <c r="AA975" s="617" t="s">
        <v>1895</v>
      </c>
    </row>
    <row r="976" spans="1:27" ht="15" customHeight="1" x14ac:dyDescent="0.3">
      <c r="A976" s="212">
        <v>525484</v>
      </c>
      <c r="B976" s="212" t="s">
        <v>1281</v>
      </c>
      <c r="C976" s="212" t="s">
        <v>362</v>
      </c>
      <c r="D976" s="212" t="s">
        <v>1850</v>
      </c>
      <c r="F976" s="619"/>
      <c r="G976" s="619"/>
      <c r="H976" s="619"/>
      <c r="I976" s="617" t="s">
        <v>1885</v>
      </c>
      <c r="U976" s="617">
        <v>2000</v>
      </c>
      <c r="Y976" s="617" t="s">
        <v>1895</v>
      </c>
      <c r="Z976" s="617" t="s">
        <v>1895</v>
      </c>
      <c r="AA976" s="617" t="s">
        <v>1895</v>
      </c>
    </row>
    <row r="977" spans="1:27" ht="15" customHeight="1" x14ac:dyDescent="0.3">
      <c r="A977" s="212">
        <v>525510</v>
      </c>
      <c r="B977" s="212" t="s">
        <v>1292</v>
      </c>
      <c r="C977" s="212" t="s">
        <v>99</v>
      </c>
      <c r="D977" s="212" t="s">
        <v>1821</v>
      </c>
      <c r="F977" s="618"/>
      <c r="G977" s="618"/>
      <c r="H977" s="618"/>
      <c r="I977" s="617" t="s">
        <v>1885</v>
      </c>
      <c r="U977" s="617">
        <v>2000</v>
      </c>
      <c r="Y977" s="617" t="s">
        <v>1895</v>
      </c>
      <c r="Z977" s="617" t="s">
        <v>1895</v>
      </c>
      <c r="AA977" s="617" t="s">
        <v>1895</v>
      </c>
    </row>
    <row r="978" spans="1:27" ht="15" customHeight="1" x14ac:dyDescent="0.3">
      <c r="A978" s="212">
        <v>525512</v>
      </c>
      <c r="B978" s="212" t="s">
        <v>1293</v>
      </c>
      <c r="C978" s="212" t="s">
        <v>86</v>
      </c>
      <c r="D978" s="212" t="s">
        <v>1582</v>
      </c>
      <c r="F978" s="618"/>
      <c r="G978" s="618"/>
      <c r="H978" s="618"/>
      <c r="I978" s="617" t="s">
        <v>1885</v>
      </c>
      <c r="U978" s="617">
        <v>2000</v>
      </c>
      <c r="Y978" s="617" t="s">
        <v>1895</v>
      </c>
      <c r="Z978" s="617" t="s">
        <v>1895</v>
      </c>
      <c r="AA978" s="617" t="s">
        <v>1895</v>
      </c>
    </row>
    <row r="979" spans="1:27" ht="15" customHeight="1" x14ac:dyDescent="0.3">
      <c r="A979" s="212">
        <v>525522</v>
      </c>
      <c r="B979" s="212" t="s">
        <v>1295</v>
      </c>
      <c r="C979" s="212" t="s">
        <v>110</v>
      </c>
      <c r="D979" s="212" t="s">
        <v>1880</v>
      </c>
      <c r="F979" s="618"/>
      <c r="G979" s="618"/>
      <c r="H979" s="618"/>
      <c r="I979" s="617" t="s">
        <v>1885</v>
      </c>
      <c r="U979" s="617">
        <v>2000</v>
      </c>
      <c r="Y979" s="617" t="s">
        <v>1895</v>
      </c>
      <c r="Z979" s="617" t="s">
        <v>1895</v>
      </c>
      <c r="AA979" s="617" t="s">
        <v>1895</v>
      </c>
    </row>
    <row r="980" spans="1:27" ht="15" customHeight="1" x14ac:dyDescent="0.3">
      <c r="A980" s="212">
        <v>525537</v>
      </c>
      <c r="B980" s="212" t="s">
        <v>1298</v>
      </c>
      <c r="C980" s="212" t="s">
        <v>284</v>
      </c>
      <c r="D980" s="212" t="s">
        <v>441</v>
      </c>
      <c r="F980" s="619"/>
      <c r="G980" s="619"/>
      <c r="H980" s="619"/>
      <c r="I980" s="617" t="s">
        <v>1885</v>
      </c>
      <c r="U980" s="617">
        <v>2000</v>
      </c>
      <c r="Y980" s="617" t="s">
        <v>1895</v>
      </c>
      <c r="Z980" s="617" t="s">
        <v>1895</v>
      </c>
      <c r="AA980" s="617" t="s">
        <v>1895</v>
      </c>
    </row>
    <row r="981" spans="1:27" ht="15" customHeight="1" x14ac:dyDescent="0.3">
      <c r="A981" s="212">
        <v>525544</v>
      </c>
      <c r="B981" s="212" t="s">
        <v>1300</v>
      </c>
      <c r="C981" s="212" t="s">
        <v>378</v>
      </c>
      <c r="D981" s="212" t="s">
        <v>1493</v>
      </c>
      <c r="F981" s="618"/>
      <c r="G981" s="618"/>
      <c r="H981" s="618"/>
      <c r="I981" s="617" t="s">
        <v>1885</v>
      </c>
      <c r="U981" s="617">
        <v>2000</v>
      </c>
      <c r="Y981" s="617" t="s">
        <v>1895</v>
      </c>
      <c r="Z981" s="617" t="s">
        <v>1895</v>
      </c>
      <c r="AA981" s="617" t="s">
        <v>1895</v>
      </c>
    </row>
    <row r="982" spans="1:27" ht="15" customHeight="1" x14ac:dyDescent="0.3">
      <c r="A982" s="212">
        <v>525553</v>
      </c>
      <c r="B982" s="212" t="s">
        <v>1303</v>
      </c>
      <c r="C982" s="212" t="s">
        <v>834</v>
      </c>
      <c r="D982" s="212" t="s">
        <v>1573</v>
      </c>
      <c r="F982" s="618"/>
      <c r="G982" s="618"/>
      <c r="H982" s="618"/>
      <c r="I982" s="617" t="s">
        <v>1885</v>
      </c>
      <c r="U982" s="617">
        <v>2000</v>
      </c>
      <c r="Y982" s="617" t="s">
        <v>1895</v>
      </c>
      <c r="Z982" s="617" t="s">
        <v>1895</v>
      </c>
      <c r="AA982" s="617" t="s">
        <v>1895</v>
      </c>
    </row>
    <row r="983" spans="1:27" ht="15" customHeight="1" x14ac:dyDescent="0.3">
      <c r="A983" s="212">
        <v>525561</v>
      </c>
      <c r="B983" s="212" t="s">
        <v>1304</v>
      </c>
      <c r="C983" s="212" t="s">
        <v>105</v>
      </c>
      <c r="D983" s="212" t="s">
        <v>2311</v>
      </c>
      <c r="F983" s="619"/>
      <c r="G983" s="619"/>
      <c r="H983" s="619"/>
      <c r="I983" s="617" t="s">
        <v>1885</v>
      </c>
      <c r="U983" s="617">
        <v>2000</v>
      </c>
      <c r="Y983" s="617" t="s">
        <v>1895</v>
      </c>
      <c r="Z983" s="617" t="s">
        <v>1895</v>
      </c>
      <c r="AA983" s="617" t="s">
        <v>1895</v>
      </c>
    </row>
    <row r="984" spans="1:27" ht="15" customHeight="1" x14ac:dyDescent="0.3">
      <c r="A984" s="212">
        <v>525563</v>
      </c>
      <c r="B984" s="212" t="s">
        <v>1307</v>
      </c>
      <c r="C984" s="212" t="s">
        <v>1308</v>
      </c>
      <c r="D984" s="212" t="s">
        <v>2187</v>
      </c>
      <c r="F984" s="618"/>
      <c r="G984" s="618"/>
      <c r="H984" s="618"/>
      <c r="I984" s="617" t="s">
        <v>1885</v>
      </c>
      <c r="U984" s="617">
        <v>2000</v>
      </c>
      <c r="Y984" s="617" t="s">
        <v>1895</v>
      </c>
      <c r="Z984" s="617" t="s">
        <v>1895</v>
      </c>
      <c r="AA984" s="617" t="s">
        <v>1895</v>
      </c>
    </row>
    <row r="985" spans="1:27" ht="15" customHeight="1" x14ac:dyDescent="0.3">
      <c r="A985" s="212">
        <v>525581</v>
      </c>
      <c r="B985" s="212" t="s">
        <v>1314</v>
      </c>
      <c r="C985" s="212" t="s">
        <v>104</v>
      </c>
      <c r="D985" s="212" t="s">
        <v>1855</v>
      </c>
      <c r="F985" s="618"/>
      <c r="G985" s="618"/>
      <c r="H985" s="618"/>
      <c r="I985" s="617" t="s">
        <v>1885</v>
      </c>
      <c r="U985" s="617">
        <v>2000</v>
      </c>
      <c r="Y985" s="617" t="s">
        <v>1895</v>
      </c>
      <c r="Z985" s="617" t="s">
        <v>1895</v>
      </c>
      <c r="AA985" s="617" t="s">
        <v>1895</v>
      </c>
    </row>
    <row r="986" spans="1:27" ht="15" customHeight="1" x14ac:dyDescent="0.3">
      <c r="A986" s="212">
        <v>525587</v>
      </c>
      <c r="B986" s="212" t="s">
        <v>1316</v>
      </c>
      <c r="C986" s="212" t="s">
        <v>88</v>
      </c>
      <c r="D986" s="212" t="s">
        <v>1833</v>
      </c>
      <c r="F986" s="618"/>
      <c r="G986" s="618"/>
      <c r="H986" s="618"/>
      <c r="I986" s="617" t="s">
        <v>1885</v>
      </c>
      <c r="U986" s="617">
        <v>2000</v>
      </c>
      <c r="Y986" s="617" t="s">
        <v>1895</v>
      </c>
      <c r="Z986" s="617" t="s">
        <v>1895</v>
      </c>
      <c r="AA986" s="617" t="s">
        <v>1895</v>
      </c>
    </row>
    <row r="987" spans="1:27" ht="15" customHeight="1" x14ac:dyDescent="0.3">
      <c r="A987" s="212">
        <v>525593</v>
      </c>
      <c r="B987" s="212" t="s">
        <v>1317</v>
      </c>
      <c r="C987" s="212" t="s">
        <v>88</v>
      </c>
      <c r="D987" s="212" t="s">
        <v>2187</v>
      </c>
      <c r="F987" s="618"/>
      <c r="G987" s="618"/>
      <c r="H987" s="618"/>
      <c r="I987" s="617" t="s">
        <v>1885</v>
      </c>
      <c r="U987" s="617">
        <v>2000</v>
      </c>
      <c r="Y987" s="617" t="s">
        <v>1895</v>
      </c>
      <c r="Z987" s="617" t="s">
        <v>1895</v>
      </c>
      <c r="AA987" s="617" t="s">
        <v>1895</v>
      </c>
    </row>
    <row r="988" spans="1:27" ht="15" customHeight="1" x14ac:dyDescent="0.3">
      <c r="A988" s="212">
        <v>525595</v>
      </c>
      <c r="B988" s="212" t="s">
        <v>1318</v>
      </c>
      <c r="C988" s="212" t="s">
        <v>367</v>
      </c>
      <c r="D988" s="212" t="s">
        <v>2266</v>
      </c>
      <c r="F988" s="618"/>
      <c r="G988" s="618"/>
      <c r="H988" s="618"/>
      <c r="I988" s="617" t="s">
        <v>1885</v>
      </c>
      <c r="U988" s="617">
        <v>2000</v>
      </c>
      <c r="Y988" s="617" t="s">
        <v>1895</v>
      </c>
      <c r="Z988" s="617" t="s">
        <v>1895</v>
      </c>
      <c r="AA988" s="617" t="s">
        <v>1895</v>
      </c>
    </row>
    <row r="989" spans="1:27" ht="15" customHeight="1" x14ac:dyDescent="0.3">
      <c r="A989" s="212">
        <v>525596</v>
      </c>
      <c r="B989" s="212" t="s">
        <v>1319</v>
      </c>
      <c r="C989" s="212" t="s">
        <v>78</v>
      </c>
      <c r="D989" s="212" t="s">
        <v>2190</v>
      </c>
      <c r="F989" s="619"/>
      <c r="G989" s="619"/>
      <c r="H989" s="619"/>
      <c r="I989" s="617" t="s">
        <v>1885</v>
      </c>
      <c r="U989" s="617">
        <v>2000</v>
      </c>
      <c r="Y989" s="617" t="s">
        <v>1895</v>
      </c>
      <c r="Z989" s="617" t="s">
        <v>1895</v>
      </c>
      <c r="AA989" s="617" t="s">
        <v>1895</v>
      </c>
    </row>
    <row r="990" spans="1:27" ht="15" customHeight="1" x14ac:dyDescent="0.3">
      <c r="A990" s="212">
        <v>525621</v>
      </c>
      <c r="B990" s="212" t="s">
        <v>1324</v>
      </c>
      <c r="C990" s="212" t="s">
        <v>348</v>
      </c>
      <c r="D990" s="212" t="s">
        <v>2344</v>
      </c>
      <c r="F990" s="618"/>
      <c r="G990" s="618"/>
      <c r="H990" s="618"/>
      <c r="I990" s="617" t="s">
        <v>1885</v>
      </c>
      <c r="U990" s="617">
        <v>2000</v>
      </c>
      <c r="Y990" s="617" t="s">
        <v>1895</v>
      </c>
      <c r="Z990" s="617" t="s">
        <v>1895</v>
      </c>
      <c r="AA990" s="617" t="s">
        <v>1895</v>
      </c>
    </row>
    <row r="991" spans="1:27" ht="15" customHeight="1" x14ac:dyDescent="0.3">
      <c r="A991" s="212">
        <v>525649</v>
      </c>
      <c r="B991" s="212" t="s">
        <v>1333</v>
      </c>
      <c r="C991" s="212" t="s">
        <v>66</v>
      </c>
      <c r="D991" s="212" t="s">
        <v>1515</v>
      </c>
      <c r="F991" s="619"/>
      <c r="G991" s="619"/>
      <c r="H991" s="619"/>
      <c r="I991" s="617" t="s">
        <v>1885</v>
      </c>
      <c r="U991" s="617">
        <v>2000</v>
      </c>
      <c r="Y991" s="617" t="s">
        <v>1895</v>
      </c>
      <c r="Z991" s="617" t="s">
        <v>1895</v>
      </c>
      <c r="AA991" s="617" t="s">
        <v>1895</v>
      </c>
    </row>
    <row r="992" spans="1:27" ht="15" customHeight="1" x14ac:dyDescent="0.3">
      <c r="A992" s="212">
        <v>525650</v>
      </c>
      <c r="B992" s="212" t="s">
        <v>1334</v>
      </c>
      <c r="C992" s="212" t="s">
        <v>935</v>
      </c>
      <c r="D992" s="212" t="s">
        <v>1713</v>
      </c>
      <c r="F992" s="618"/>
      <c r="G992" s="618"/>
      <c r="H992" s="618"/>
      <c r="I992" s="617" t="s">
        <v>1885</v>
      </c>
      <c r="U992" s="617">
        <v>2000</v>
      </c>
      <c r="Y992" s="617" t="s">
        <v>1895</v>
      </c>
      <c r="Z992" s="617" t="s">
        <v>1895</v>
      </c>
      <c r="AA992" s="617" t="s">
        <v>1895</v>
      </c>
    </row>
    <row r="993" spans="1:27" ht="15" customHeight="1" x14ac:dyDescent="0.3">
      <c r="A993" s="212">
        <v>525654</v>
      </c>
      <c r="B993" s="212" t="s">
        <v>1337</v>
      </c>
      <c r="C993" s="212" t="s">
        <v>1028</v>
      </c>
      <c r="D993" s="212" t="s">
        <v>1875</v>
      </c>
      <c r="F993" s="619"/>
      <c r="G993" s="619"/>
      <c r="H993" s="619"/>
      <c r="I993" s="617" t="s">
        <v>1885</v>
      </c>
      <c r="U993" s="617">
        <v>2000</v>
      </c>
      <c r="Y993" s="617" t="s">
        <v>1895</v>
      </c>
      <c r="Z993" s="617" t="s">
        <v>1895</v>
      </c>
      <c r="AA993" s="617" t="s">
        <v>1895</v>
      </c>
    </row>
    <row r="994" spans="1:27" ht="15" customHeight="1" x14ac:dyDescent="0.3">
      <c r="A994" s="212">
        <v>525659</v>
      </c>
      <c r="B994" s="212" t="s">
        <v>1338</v>
      </c>
      <c r="C994" s="212" t="s">
        <v>256</v>
      </c>
      <c r="D994" s="212" t="s">
        <v>1712</v>
      </c>
      <c r="F994" s="618"/>
      <c r="G994" s="618"/>
      <c r="H994" s="618"/>
      <c r="I994" s="617" t="s">
        <v>1885</v>
      </c>
      <c r="U994" s="617">
        <v>2000</v>
      </c>
      <c r="Y994" s="617" t="s">
        <v>1895</v>
      </c>
      <c r="Z994" s="617" t="s">
        <v>1895</v>
      </c>
      <c r="AA994" s="617" t="s">
        <v>1895</v>
      </c>
    </row>
    <row r="995" spans="1:27" ht="15" customHeight="1" x14ac:dyDescent="0.3">
      <c r="A995" s="212">
        <v>525662</v>
      </c>
      <c r="B995" s="212" t="s">
        <v>1339</v>
      </c>
      <c r="C995" s="212" t="s">
        <v>81</v>
      </c>
      <c r="D995" s="212" t="s">
        <v>1630</v>
      </c>
      <c r="F995" s="619"/>
      <c r="G995" s="619"/>
      <c r="H995" s="619"/>
      <c r="I995" s="617" t="s">
        <v>1885</v>
      </c>
      <c r="U995" s="617">
        <v>2000</v>
      </c>
      <c r="Y995" s="617" t="s">
        <v>1895</v>
      </c>
      <c r="Z995" s="617" t="s">
        <v>1895</v>
      </c>
      <c r="AA995" s="617" t="s">
        <v>1895</v>
      </c>
    </row>
    <row r="996" spans="1:27" ht="15" customHeight="1" x14ac:dyDescent="0.3">
      <c r="A996" s="212">
        <v>525664</v>
      </c>
      <c r="B996" s="212" t="s">
        <v>1340</v>
      </c>
      <c r="C996" s="212" t="s">
        <v>92</v>
      </c>
      <c r="D996" s="212" t="s">
        <v>1524</v>
      </c>
      <c r="F996" s="619"/>
      <c r="G996" s="619"/>
      <c r="H996" s="619"/>
      <c r="I996" s="617" t="s">
        <v>1885</v>
      </c>
      <c r="U996" s="617">
        <v>2000</v>
      </c>
      <c r="Y996" s="617" t="s">
        <v>1895</v>
      </c>
      <c r="Z996" s="617" t="s">
        <v>1895</v>
      </c>
      <c r="AA996" s="617" t="s">
        <v>1895</v>
      </c>
    </row>
    <row r="997" spans="1:27" ht="15" customHeight="1" x14ac:dyDescent="0.3">
      <c r="A997" s="212">
        <v>525674</v>
      </c>
      <c r="B997" s="212" t="s">
        <v>1343</v>
      </c>
      <c r="C997" s="212" t="s">
        <v>80</v>
      </c>
      <c r="D997" s="212" t="s">
        <v>2210</v>
      </c>
      <c r="F997" s="618"/>
      <c r="G997" s="618"/>
      <c r="H997" s="618"/>
      <c r="I997" s="617" t="s">
        <v>1885</v>
      </c>
      <c r="U997" s="617">
        <v>2000</v>
      </c>
      <c r="Y997" s="617" t="s">
        <v>1895</v>
      </c>
      <c r="Z997" s="617" t="s">
        <v>1895</v>
      </c>
      <c r="AA997" s="617" t="s">
        <v>1895</v>
      </c>
    </row>
    <row r="998" spans="1:27" ht="15" customHeight="1" x14ac:dyDescent="0.3">
      <c r="A998" s="212">
        <v>525676</v>
      </c>
      <c r="B998" s="212" t="s">
        <v>1344</v>
      </c>
      <c r="C998" s="212" t="s">
        <v>66</v>
      </c>
      <c r="D998" s="212" t="s">
        <v>2283</v>
      </c>
      <c r="F998" s="619"/>
      <c r="G998" s="619"/>
      <c r="H998" s="619"/>
      <c r="I998" s="617" t="s">
        <v>1885</v>
      </c>
      <c r="U998" s="617">
        <v>2000</v>
      </c>
      <c r="Y998" s="617" t="s">
        <v>1895</v>
      </c>
      <c r="Z998" s="617" t="s">
        <v>1895</v>
      </c>
      <c r="AA998" s="617" t="s">
        <v>1895</v>
      </c>
    </row>
    <row r="999" spans="1:27" ht="15" customHeight="1" x14ac:dyDescent="0.3">
      <c r="A999" s="212">
        <v>525680</v>
      </c>
      <c r="B999" s="212" t="s">
        <v>2576</v>
      </c>
      <c r="C999" s="212" t="s">
        <v>88</v>
      </c>
      <c r="D999" s="212" t="s">
        <v>437</v>
      </c>
      <c r="F999" s="618"/>
      <c r="G999" s="618"/>
      <c r="H999" s="618"/>
      <c r="I999" s="617" t="s">
        <v>1885</v>
      </c>
      <c r="U999" s="617">
        <v>2000</v>
      </c>
      <c r="Y999" s="617" t="s">
        <v>1895</v>
      </c>
      <c r="Z999" s="617" t="s">
        <v>1895</v>
      </c>
      <c r="AA999" s="617" t="s">
        <v>1895</v>
      </c>
    </row>
    <row r="1000" spans="1:27" ht="15" customHeight="1" x14ac:dyDescent="0.3">
      <c r="A1000" s="212">
        <v>525683</v>
      </c>
      <c r="B1000" s="212" t="s">
        <v>2577</v>
      </c>
      <c r="C1000" s="212" t="s">
        <v>70</v>
      </c>
      <c r="D1000" s="212" t="s">
        <v>1705</v>
      </c>
      <c r="F1000" s="618"/>
      <c r="G1000" s="618"/>
      <c r="H1000" s="618"/>
      <c r="I1000" s="617" t="s">
        <v>1885</v>
      </c>
      <c r="U1000" s="617">
        <v>2000</v>
      </c>
      <c r="Y1000" s="617" t="s">
        <v>1895</v>
      </c>
      <c r="Z1000" s="617" t="s">
        <v>1895</v>
      </c>
      <c r="AA1000" s="617" t="s">
        <v>1895</v>
      </c>
    </row>
    <row r="1001" spans="1:27" ht="15" customHeight="1" x14ac:dyDescent="0.3">
      <c r="A1001" s="212">
        <v>525684</v>
      </c>
      <c r="B1001" s="212" t="s">
        <v>1346</v>
      </c>
      <c r="C1001" s="212" t="s">
        <v>66</v>
      </c>
      <c r="D1001" s="212" t="s">
        <v>1843</v>
      </c>
      <c r="F1001" s="618"/>
      <c r="G1001" s="618"/>
      <c r="H1001" s="618"/>
      <c r="I1001" s="617" t="s">
        <v>1885</v>
      </c>
      <c r="U1001" s="617">
        <v>2000</v>
      </c>
      <c r="Y1001" s="617" t="s">
        <v>1895</v>
      </c>
      <c r="Z1001" s="617" t="s">
        <v>1895</v>
      </c>
      <c r="AA1001" s="617" t="s">
        <v>1895</v>
      </c>
    </row>
    <row r="1002" spans="1:27" ht="15" customHeight="1" x14ac:dyDescent="0.3">
      <c r="A1002" s="212">
        <v>525686</v>
      </c>
      <c r="B1002" s="212" t="s">
        <v>1822</v>
      </c>
      <c r="C1002" s="212" t="s">
        <v>103</v>
      </c>
      <c r="D1002" s="212" t="s">
        <v>2578</v>
      </c>
      <c r="F1002" s="618"/>
      <c r="G1002" s="618"/>
      <c r="H1002" s="618"/>
      <c r="I1002" s="617" t="s">
        <v>1885</v>
      </c>
      <c r="U1002" s="617">
        <v>2000</v>
      </c>
      <c r="Y1002" s="617" t="s">
        <v>1895</v>
      </c>
      <c r="Z1002" s="617" t="s">
        <v>1895</v>
      </c>
      <c r="AA1002" s="617" t="s">
        <v>1895</v>
      </c>
    </row>
    <row r="1003" spans="1:27" ht="15" customHeight="1" x14ac:dyDescent="0.3">
      <c r="A1003" s="212">
        <v>525688</v>
      </c>
      <c r="B1003" s="212" t="s">
        <v>1823</v>
      </c>
      <c r="C1003" s="212" t="s">
        <v>103</v>
      </c>
      <c r="D1003" s="212" t="s">
        <v>441</v>
      </c>
      <c r="F1003" s="618"/>
      <c r="G1003" s="618"/>
      <c r="H1003" s="618"/>
      <c r="I1003" s="617" t="s">
        <v>1885</v>
      </c>
      <c r="U1003" s="617">
        <v>2000</v>
      </c>
      <c r="Y1003" s="617" t="s">
        <v>1895</v>
      </c>
      <c r="Z1003" s="617" t="s">
        <v>1895</v>
      </c>
      <c r="AA1003" s="617" t="s">
        <v>1895</v>
      </c>
    </row>
    <row r="1004" spans="1:27" ht="15" customHeight="1" x14ac:dyDescent="0.3">
      <c r="A1004" s="212">
        <v>518331</v>
      </c>
      <c r="B1004" s="212" t="s">
        <v>491</v>
      </c>
      <c r="C1004" s="212" t="s">
        <v>69</v>
      </c>
      <c r="D1004" s="212" t="s">
        <v>2220</v>
      </c>
      <c r="F1004" s="619"/>
      <c r="G1004" s="619"/>
      <c r="H1004" s="619"/>
      <c r="I1004" s="617" t="s">
        <v>1885</v>
      </c>
      <c r="U1004" s="617">
        <v>2000</v>
      </c>
      <c r="Y1004" s="617" t="s">
        <v>1895</v>
      </c>
      <c r="Z1004" s="617" t="s">
        <v>1895</v>
      </c>
      <c r="AA1004" s="617" t="s">
        <v>1895</v>
      </c>
    </row>
    <row r="1005" spans="1:27" ht="15" customHeight="1" x14ac:dyDescent="0.3">
      <c r="A1005" s="212">
        <v>522625</v>
      </c>
      <c r="B1005" s="212" t="s">
        <v>654</v>
      </c>
      <c r="C1005" s="212" t="s">
        <v>655</v>
      </c>
      <c r="D1005" s="212" t="s">
        <v>1761</v>
      </c>
      <c r="F1005" s="618"/>
      <c r="G1005" s="618"/>
      <c r="H1005" s="618"/>
      <c r="I1005" s="617" t="s">
        <v>1885</v>
      </c>
      <c r="U1005" s="617">
        <v>2000</v>
      </c>
      <c r="Z1005" s="617" t="s">
        <v>1895</v>
      </c>
      <c r="AA1005" s="617" t="s">
        <v>1895</v>
      </c>
    </row>
    <row r="1006" spans="1:27" ht="15" customHeight="1" x14ac:dyDescent="0.3">
      <c r="A1006" s="212">
        <v>523633</v>
      </c>
      <c r="B1006" s="212" t="s">
        <v>759</v>
      </c>
      <c r="C1006" s="212" t="s">
        <v>760</v>
      </c>
      <c r="D1006" s="212" t="s">
        <v>1700</v>
      </c>
      <c r="F1006" s="619"/>
      <c r="G1006" s="619"/>
      <c r="H1006" s="619"/>
      <c r="I1006" s="617" t="s">
        <v>1885</v>
      </c>
      <c r="U1006" s="617">
        <v>2000</v>
      </c>
      <c r="Z1006" s="617" t="s">
        <v>1895</v>
      </c>
      <c r="AA1006" s="617" t="s">
        <v>1895</v>
      </c>
    </row>
    <row r="1007" spans="1:27" ht="15" customHeight="1" x14ac:dyDescent="0.3">
      <c r="A1007" s="212">
        <v>523653</v>
      </c>
      <c r="B1007" s="212" t="s">
        <v>764</v>
      </c>
      <c r="C1007" s="212" t="s">
        <v>765</v>
      </c>
      <c r="D1007" s="212" t="s">
        <v>1707</v>
      </c>
      <c r="F1007" s="618"/>
      <c r="G1007" s="618"/>
      <c r="H1007" s="618"/>
      <c r="I1007" s="617" t="s">
        <v>1885</v>
      </c>
      <c r="U1007" s="617">
        <v>2000</v>
      </c>
      <c r="Z1007" s="617" t="s">
        <v>1895</v>
      </c>
      <c r="AA1007" s="617" t="s">
        <v>1895</v>
      </c>
    </row>
    <row r="1008" spans="1:27" ht="15" customHeight="1" x14ac:dyDescent="0.3">
      <c r="A1008" s="212">
        <v>524137</v>
      </c>
      <c r="B1008" s="212" t="s">
        <v>803</v>
      </c>
      <c r="C1008" s="212" t="s">
        <v>70</v>
      </c>
      <c r="D1008" s="212" t="s">
        <v>1655</v>
      </c>
      <c r="I1008" s="617" t="s">
        <v>1885</v>
      </c>
      <c r="U1008" s="617">
        <v>2000</v>
      </c>
      <c r="Z1008" s="617" t="s">
        <v>1895</v>
      </c>
      <c r="AA1008" s="617" t="s">
        <v>1895</v>
      </c>
    </row>
    <row r="1009" spans="1:27" ht="15" customHeight="1" x14ac:dyDescent="0.3">
      <c r="A1009" s="212">
        <v>524145</v>
      </c>
      <c r="B1009" s="212" t="s">
        <v>805</v>
      </c>
      <c r="C1009" s="212" t="s">
        <v>72</v>
      </c>
      <c r="D1009" s="212" t="s">
        <v>1652</v>
      </c>
      <c r="F1009" s="618"/>
      <c r="G1009" s="618"/>
      <c r="H1009" s="618"/>
      <c r="I1009" s="617" t="s">
        <v>1885</v>
      </c>
      <c r="U1009" s="617">
        <v>2000</v>
      </c>
      <c r="Z1009" s="617" t="s">
        <v>1895</v>
      </c>
      <c r="AA1009" s="617" t="s">
        <v>1895</v>
      </c>
    </row>
    <row r="1010" spans="1:27" ht="15" customHeight="1" x14ac:dyDescent="0.3">
      <c r="A1010" s="212">
        <v>524184</v>
      </c>
      <c r="B1010" s="212" t="s">
        <v>823</v>
      </c>
      <c r="C1010" s="212" t="s">
        <v>73</v>
      </c>
      <c r="D1010" s="212" t="s">
        <v>425</v>
      </c>
      <c r="F1010" s="618"/>
      <c r="G1010" s="618"/>
      <c r="H1010" s="618"/>
      <c r="I1010" s="617" t="s">
        <v>1885</v>
      </c>
      <c r="U1010" s="617">
        <v>2000</v>
      </c>
      <c r="Z1010" s="617" t="s">
        <v>1895</v>
      </c>
      <c r="AA1010" s="617" t="s">
        <v>1895</v>
      </c>
    </row>
    <row r="1011" spans="1:27" ht="15" customHeight="1" x14ac:dyDescent="0.3">
      <c r="A1011" s="212">
        <v>524209</v>
      </c>
      <c r="B1011" s="212" t="s">
        <v>832</v>
      </c>
      <c r="C1011" s="212" t="s">
        <v>337</v>
      </c>
      <c r="D1011" s="212" t="s">
        <v>1849</v>
      </c>
      <c r="F1011" s="618"/>
      <c r="G1011" s="618"/>
      <c r="H1011" s="618"/>
      <c r="I1011" s="617" t="s">
        <v>1885</v>
      </c>
      <c r="U1011" s="617">
        <v>2000</v>
      </c>
      <c r="Z1011" s="617" t="s">
        <v>1895</v>
      </c>
      <c r="AA1011" s="617" t="s">
        <v>1895</v>
      </c>
    </row>
    <row r="1012" spans="1:27" ht="15" customHeight="1" x14ac:dyDescent="0.3">
      <c r="A1012" s="212">
        <v>524222</v>
      </c>
      <c r="B1012" s="212" t="s">
        <v>838</v>
      </c>
      <c r="C1012" s="212" t="s">
        <v>808</v>
      </c>
      <c r="D1012" s="212" t="s">
        <v>1647</v>
      </c>
      <c r="F1012" s="618"/>
      <c r="G1012" s="618"/>
      <c r="H1012" s="618"/>
      <c r="I1012" s="617" t="s">
        <v>1885</v>
      </c>
      <c r="U1012" s="617">
        <v>2000</v>
      </c>
      <c r="Z1012" s="617" t="s">
        <v>1895</v>
      </c>
      <c r="AA1012" s="617" t="s">
        <v>1895</v>
      </c>
    </row>
    <row r="1013" spans="1:27" ht="15" customHeight="1" x14ac:dyDescent="0.3">
      <c r="A1013" s="212">
        <v>524223</v>
      </c>
      <c r="B1013" s="212" t="s">
        <v>839</v>
      </c>
      <c r="C1013" s="212" t="s">
        <v>80</v>
      </c>
      <c r="D1013" s="212" t="s">
        <v>441</v>
      </c>
      <c r="F1013" s="619"/>
      <c r="G1013" s="619"/>
      <c r="H1013" s="619"/>
      <c r="I1013" s="617" t="s">
        <v>1885</v>
      </c>
      <c r="U1013" s="617">
        <v>2000</v>
      </c>
      <c r="Z1013" s="617" t="s">
        <v>1895</v>
      </c>
      <c r="AA1013" s="617" t="s">
        <v>1895</v>
      </c>
    </row>
    <row r="1014" spans="1:27" ht="15" customHeight="1" x14ac:dyDescent="0.3">
      <c r="A1014" s="212">
        <v>524226</v>
      </c>
      <c r="B1014" s="212" t="s">
        <v>840</v>
      </c>
      <c r="C1014" s="212" t="s">
        <v>410</v>
      </c>
      <c r="D1014" s="212" t="s">
        <v>2359</v>
      </c>
      <c r="F1014" s="621"/>
      <c r="G1014" s="621"/>
      <c r="H1014" s="620"/>
      <c r="I1014" s="617" t="s">
        <v>1885</v>
      </c>
      <c r="U1014" s="617">
        <v>2000</v>
      </c>
      <c r="Z1014" s="617" t="s">
        <v>1895</v>
      </c>
      <c r="AA1014" s="617" t="s">
        <v>1895</v>
      </c>
    </row>
    <row r="1015" spans="1:27" ht="15" customHeight="1" x14ac:dyDescent="0.3">
      <c r="A1015" s="212">
        <v>524259</v>
      </c>
      <c r="B1015" s="212" t="s">
        <v>853</v>
      </c>
      <c r="C1015" s="212" t="s">
        <v>336</v>
      </c>
      <c r="D1015" s="212" t="s">
        <v>2362</v>
      </c>
      <c r="F1015" s="618"/>
      <c r="G1015" s="618"/>
      <c r="H1015" s="618"/>
      <c r="I1015" s="617" t="s">
        <v>1885</v>
      </c>
      <c r="U1015" s="617">
        <v>2000</v>
      </c>
      <c r="Z1015" s="617" t="s">
        <v>1895</v>
      </c>
      <c r="AA1015" s="617" t="s">
        <v>1895</v>
      </c>
    </row>
    <row r="1016" spans="1:27" ht="15" customHeight="1" x14ac:dyDescent="0.3">
      <c r="A1016" s="212">
        <v>524266</v>
      </c>
      <c r="B1016" s="212" t="s">
        <v>857</v>
      </c>
      <c r="C1016" s="212" t="s">
        <v>99</v>
      </c>
      <c r="D1016" s="212" t="s">
        <v>1884</v>
      </c>
      <c r="F1016" s="619"/>
      <c r="G1016" s="619"/>
      <c r="H1016" s="619"/>
      <c r="I1016" s="617" t="s">
        <v>1885</v>
      </c>
      <c r="U1016" s="617">
        <v>2000</v>
      </c>
      <c r="Z1016" s="617" t="s">
        <v>1895</v>
      </c>
      <c r="AA1016" s="617" t="s">
        <v>1895</v>
      </c>
    </row>
    <row r="1017" spans="1:27" ht="15" customHeight="1" x14ac:dyDescent="0.3">
      <c r="A1017" s="212">
        <v>524296</v>
      </c>
      <c r="B1017" s="212" t="s">
        <v>866</v>
      </c>
      <c r="C1017" s="212" t="s">
        <v>399</v>
      </c>
      <c r="D1017" s="212" t="s">
        <v>1859</v>
      </c>
      <c r="F1017" s="618"/>
      <c r="G1017" s="618"/>
      <c r="H1017" s="618"/>
      <c r="I1017" s="617" t="s">
        <v>1885</v>
      </c>
      <c r="U1017" s="617">
        <v>2000</v>
      </c>
      <c r="Z1017" s="617" t="s">
        <v>1895</v>
      </c>
      <c r="AA1017" s="617" t="s">
        <v>1895</v>
      </c>
    </row>
    <row r="1018" spans="1:27" ht="15" customHeight="1" x14ac:dyDescent="0.3">
      <c r="A1018" s="212">
        <v>524333</v>
      </c>
      <c r="B1018" s="212" t="s">
        <v>884</v>
      </c>
      <c r="C1018" s="212" t="s">
        <v>323</v>
      </c>
      <c r="D1018" s="212" t="s">
        <v>1480</v>
      </c>
      <c r="F1018" s="619"/>
      <c r="G1018" s="619"/>
      <c r="H1018" s="619"/>
      <c r="I1018" s="617" t="s">
        <v>1885</v>
      </c>
      <c r="U1018" s="617">
        <v>2000</v>
      </c>
      <c r="Z1018" s="617" t="s">
        <v>1895</v>
      </c>
      <c r="AA1018" s="617" t="s">
        <v>1895</v>
      </c>
    </row>
    <row r="1019" spans="1:27" ht="15" customHeight="1" x14ac:dyDescent="0.3">
      <c r="A1019" s="212">
        <v>524360</v>
      </c>
      <c r="B1019" s="212" t="s">
        <v>891</v>
      </c>
      <c r="C1019" s="212" t="s">
        <v>361</v>
      </c>
      <c r="D1019" s="212" t="s">
        <v>1554</v>
      </c>
      <c r="F1019" s="618"/>
      <c r="G1019" s="618"/>
      <c r="H1019" s="618"/>
      <c r="I1019" s="617" t="s">
        <v>1885</v>
      </c>
      <c r="U1019" s="617">
        <v>2000</v>
      </c>
      <c r="Z1019" s="617" t="s">
        <v>1895</v>
      </c>
      <c r="AA1019" s="617" t="s">
        <v>1895</v>
      </c>
    </row>
    <row r="1020" spans="1:27" ht="15" customHeight="1" x14ac:dyDescent="0.3">
      <c r="A1020" s="212">
        <v>524370</v>
      </c>
      <c r="B1020" s="212" t="s">
        <v>893</v>
      </c>
      <c r="C1020" s="212" t="s">
        <v>73</v>
      </c>
      <c r="D1020" s="212" t="s">
        <v>2318</v>
      </c>
      <c r="F1020" s="618"/>
      <c r="G1020" s="618"/>
      <c r="H1020" s="618"/>
      <c r="I1020" s="617" t="s">
        <v>1885</v>
      </c>
      <c r="U1020" s="617">
        <v>2000</v>
      </c>
      <c r="Z1020" s="617" t="s">
        <v>1895</v>
      </c>
      <c r="AA1020" s="617" t="s">
        <v>1895</v>
      </c>
    </row>
    <row r="1021" spans="1:27" ht="15" customHeight="1" x14ac:dyDescent="0.3">
      <c r="A1021" s="212">
        <v>524379</v>
      </c>
      <c r="B1021" s="212" t="s">
        <v>895</v>
      </c>
      <c r="C1021" s="212" t="s">
        <v>310</v>
      </c>
      <c r="D1021" s="212" t="s">
        <v>1870</v>
      </c>
      <c r="F1021" s="618"/>
      <c r="G1021" s="618"/>
      <c r="H1021" s="618"/>
      <c r="I1021" s="617" t="s">
        <v>1885</v>
      </c>
      <c r="U1021" s="617">
        <v>2000</v>
      </c>
      <c r="Z1021" s="617" t="s">
        <v>1895</v>
      </c>
      <c r="AA1021" s="617" t="s">
        <v>1895</v>
      </c>
    </row>
    <row r="1022" spans="1:27" ht="15" customHeight="1" x14ac:dyDescent="0.3">
      <c r="A1022" s="212">
        <v>524387</v>
      </c>
      <c r="B1022" s="212" t="s">
        <v>896</v>
      </c>
      <c r="C1022" s="212" t="s">
        <v>879</v>
      </c>
      <c r="D1022" s="212" t="s">
        <v>1363</v>
      </c>
      <c r="F1022" s="618"/>
      <c r="G1022" s="618"/>
      <c r="H1022" s="618"/>
      <c r="I1022" s="617" t="s">
        <v>1885</v>
      </c>
      <c r="U1022" s="617">
        <v>2000</v>
      </c>
      <c r="Z1022" s="617" t="s">
        <v>1895</v>
      </c>
      <c r="AA1022" s="617" t="s">
        <v>1895</v>
      </c>
    </row>
    <row r="1023" spans="1:27" ht="15" customHeight="1" x14ac:dyDescent="0.3">
      <c r="A1023" s="212">
        <v>524402</v>
      </c>
      <c r="B1023" s="212" t="s">
        <v>903</v>
      </c>
      <c r="C1023" s="212" t="s">
        <v>81</v>
      </c>
      <c r="D1023" s="212" t="s">
        <v>1757</v>
      </c>
      <c r="F1023" s="618"/>
      <c r="G1023" s="618"/>
      <c r="H1023" s="618"/>
      <c r="I1023" s="617" t="s">
        <v>1885</v>
      </c>
      <c r="U1023" s="617">
        <v>2000</v>
      </c>
      <c r="Z1023" s="617" t="s">
        <v>1895</v>
      </c>
      <c r="AA1023" s="617" t="s">
        <v>1895</v>
      </c>
    </row>
    <row r="1024" spans="1:27" ht="15" customHeight="1" x14ac:dyDescent="0.3">
      <c r="A1024" s="212">
        <v>524412</v>
      </c>
      <c r="B1024" s="212" t="s">
        <v>905</v>
      </c>
      <c r="C1024" s="212" t="s">
        <v>103</v>
      </c>
      <c r="D1024" s="212" t="s">
        <v>1543</v>
      </c>
      <c r="F1024" s="618"/>
      <c r="G1024" s="618"/>
      <c r="H1024" s="618"/>
      <c r="I1024" s="617" t="s">
        <v>1885</v>
      </c>
      <c r="U1024" s="617">
        <v>2000</v>
      </c>
      <c r="Z1024" s="617" t="s">
        <v>1895</v>
      </c>
      <c r="AA1024" s="617" t="s">
        <v>1895</v>
      </c>
    </row>
    <row r="1025" spans="1:27" ht="15" customHeight="1" x14ac:dyDescent="0.3">
      <c r="A1025" s="212">
        <v>524465</v>
      </c>
      <c r="B1025" s="212" t="s">
        <v>919</v>
      </c>
      <c r="C1025" s="212" t="s">
        <v>352</v>
      </c>
      <c r="D1025" s="212" t="s">
        <v>2312</v>
      </c>
      <c r="F1025" s="619"/>
      <c r="G1025" s="619"/>
      <c r="H1025" s="619"/>
      <c r="I1025" s="617" t="s">
        <v>1885</v>
      </c>
      <c r="U1025" s="617">
        <v>2000</v>
      </c>
      <c r="Z1025" s="617" t="s">
        <v>1895</v>
      </c>
      <c r="AA1025" s="617" t="s">
        <v>1895</v>
      </c>
    </row>
    <row r="1026" spans="1:27" ht="15" customHeight="1" x14ac:dyDescent="0.3">
      <c r="A1026" s="212">
        <v>524553</v>
      </c>
      <c r="B1026" s="212" t="s">
        <v>953</v>
      </c>
      <c r="C1026" s="212" t="s">
        <v>91</v>
      </c>
      <c r="D1026" s="212" t="s">
        <v>2292</v>
      </c>
      <c r="F1026" s="619"/>
      <c r="G1026" s="619"/>
      <c r="H1026" s="619"/>
      <c r="I1026" s="617" t="s">
        <v>1885</v>
      </c>
      <c r="U1026" s="617">
        <v>2000</v>
      </c>
      <c r="Z1026" s="617" t="s">
        <v>1895</v>
      </c>
      <c r="AA1026" s="617" t="s">
        <v>1895</v>
      </c>
    </row>
    <row r="1027" spans="1:27" ht="15" customHeight="1" x14ac:dyDescent="0.3">
      <c r="A1027" s="212">
        <v>524598</v>
      </c>
      <c r="B1027" s="212" t="s">
        <v>973</v>
      </c>
      <c r="C1027" s="212" t="s">
        <v>974</v>
      </c>
      <c r="D1027" s="212" t="s">
        <v>1518</v>
      </c>
      <c r="F1027" s="618"/>
      <c r="G1027" s="618"/>
      <c r="H1027" s="618"/>
      <c r="I1027" s="617" t="s">
        <v>1885</v>
      </c>
      <c r="U1027" s="617">
        <v>2000</v>
      </c>
      <c r="Z1027" s="617" t="s">
        <v>1895</v>
      </c>
      <c r="AA1027" s="617" t="s">
        <v>1895</v>
      </c>
    </row>
    <row r="1028" spans="1:27" ht="15" customHeight="1" x14ac:dyDescent="0.3">
      <c r="A1028" s="212">
        <v>524636</v>
      </c>
      <c r="B1028" s="212" t="s">
        <v>983</v>
      </c>
      <c r="C1028" s="212" t="s">
        <v>70</v>
      </c>
      <c r="D1028" s="212" t="s">
        <v>1829</v>
      </c>
      <c r="F1028" s="618"/>
      <c r="G1028" s="618"/>
      <c r="H1028" s="618"/>
      <c r="I1028" s="617" t="s">
        <v>1885</v>
      </c>
      <c r="U1028" s="617">
        <v>2000</v>
      </c>
      <c r="Z1028" s="617" t="s">
        <v>1895</v>
      </c>
      <c r="AA1028" s="617" t="s">
        <v>1895</v>
      </c>
    </row>
    <row r="1029" spans="1:27" ht="15" customHeight="1" x14ac:dyDescent="0.3">
      <c r="A1029" s="212">
        <v>524641</v>
      </c>
      <c r="B1029" s="212" t="s">
        <v>986</v>
      </c>
      <c r="C1029" s="212" t="s">
        <v>273</v>
      </c>
      <c r="D1029" s="212" t="s">
        <v>2331</v>
      </c>
      <c r="F1029" s="619"/>
      <c r="G1029" s="619"/>
      <c r="H1029" s="619"/>
      <c r="I1029" s="617" t="s">
        <v>1885</v>
      </c>
      <c r="U1029" s="617">
        <v>2000</v>
      </c>
      <c r="Z1029" s="617" t="s">
        <v>1895</v>
      </c>
      <c r="AA1029" s="617" t="s">
        <v>1895</v>
      </c>
    </row>
    <row r="1030" spans="1:27" ht="15" customHeight="1" x14ac:dyDescent="0.3">
      <c r="A1030" s="212">
        <v>524669</v>
      </c>
      <c r="B1030" s="212" t="s">
        <v>1000</v>
      </c>
      <c r="C1030" s="212" t="s">
        <v>648</v>
      </c>
      <c r="D1030" s="212" t="s">
        <v>438</v>
      </c>
      <c r="F1030" s="619"/>
      <c r="G1030" s="619"/>
      <c r="H1030" s="619"/>
      <c r="I1030" s="617" t="s">
        <v>1885</v>
      </c>
      <c r="U1030" s="617">
        <v>2000</v>
      </c>
      <c r="Z1030" s="617" t="s">
        <v>1895</v>
      </c>
      <c r="AA1030" s="617" t="s">
        <v>1895</v>
      </c>
    </row>
    <row r="1031" spans="1:27" ht="15" customHeight="1" x14ac:dyDescent="0.3">
      <c r="A1031" s="212">
        <v>524697</v>
      </c>
      <c r="B1031" s="212" t="s">
        <v>1010</v>
      </c>
      <c r="C1031" s="212" t="s">
        <v>962</v>
      </c>
      <c r="D1031" s="212" t="s">
        <v>1818</v>
      </c>
      <c r="F1031" s="618"/>
      <c r="G1031" s="618"/>
      <c r="H1031" s="618"/>
      <c r="I1031" s="617" t="s">
        <v>1885</v>
      </c>
      <c r="U1031" s="617">
        <v>2000</v>
      </c>
      <c r="Z1031" s="617" t="s">
        <v>1895</v>
      </c>
      <c r="AA1031" s="617" t="s">
        <v>1895</v>
      </c>
    </row>
    <row r="1032" spans="1:27" ht="15" customHeight="1" x14ac:dyDescent="0.3">
      <c r="A1032" s="212">
        <v>524731</v>
      </c>
      <c r="B1032" s="212" t="s">
        <v>1021</v>
      </c>
      <c r="C1032" s="212" t="s">
        <v>302</v>
      </c>
      <c r="D1032" s="212" t="s">
        <v>1527</v>
      </c>
      <c r="F1032" s="618"/>
      <c r="G1032" s="618"/>
      <c r="H1032" s="618"/>
      <c r="I1032" s="617" t="s">
        <v>1885</v>
      </c>
      <c r="U1032" s="617">
        <v>2000</v>
      </c>
      <c r="Z1032" s="617" t="s">
        <v>1895</v>
      </c>
      <c r="AA1032" s="617" t="s">
        <v>1895</v>
      </c>
    </row>
    <row r="1033" spans="1:27" ht="15" customHeight="1" x14ac:dyDescent="0.3">
      <c r="A1033" s="212">
        <v>524800</v>
      </c>
      <c r="B1033" s="212" t="s">
        <v>1048</v>
      </c>
      <c r="C1033" s="212" t="s">
        <v>114</v>
      </c>
      <c r="D1033" s="212" t="s">
        <v>1503</v>
      </c>
      <c r="F1033" s="618"/>
      <c r="G1033" s="618"/>
      <c r="H1033" s="618"/>
      <c r="I1033" s="617" t="s">
        <v>1885</v>
      </c>
      <c r="U1033" s="617">
        <v>2000</v>
      </c>
      <c r="Z1033" s="617" t="s">
        <v>1895</v>
      </c>
      <c r="AA1033" s="617" t="s">
        <v>1895</v>
      </c>
    </row>
    <row r="1034" spans="1:27" ht="15" customHeight="1" x14ac:dyDescent="0.3">
      <c r="A1034" s="212">
        <v>524803</v>
      </c>
      <c r="B1034" s="212" t="s">
        <v>1050</v>
      </c>
      <c r="C1034" s="212" t="s">
        <v>824</v>
      </c>
      <c r="D1034" s="212" t="s">
        <v>2374</v>
      </c>
      <c r="F1034" s="619"/>
      <c r="G1034" s="619"/>
      <c r="H1034" s="619"/>
      <c r="I1034" s="617" t="s">
        <v>1885</v>
      </c>
      <c r="U1034" s="617">
        <v>2000</v>
      </c>
      <c r="Z1034" s="617" t="s">
        <v>1895</v>
      </c>
      <c r="AA1034" s="617" t="s">
        <v>1895</v>
      </c>
    </row>
    <row r="1035" spans="1:27" ht="15" customHeight="1" x14ac:dyDescent="0.3">
      <c r="A1035" s="212">
        <v>524817</v>
      </c>
      <c r="B1035" s="212" t="s">
        <v>1055</v>
      </c>
      <c r="C1035" s="212" t="s">
        <v>964</v>
      </c>
      <c r="D1035" s="212" t="s">
        <v>1643</v>
      </c>
      <c r="F1035" s="618"/>
      <c r="G1035" s="618"/>
      <c r="H1035" s="618"/>
      <c r="I1035" s="617" t="s">
        <v>1885</v>
      </c>
      <c r="U1035" s="617">
        <v>2000</v>
      </c>
      <c r="Z1035" s="617" t="s">
        <v>1895</v>
      </c>
      <c r="AA1035" s="617" t="s">
        <v>1895</v>
      </c>
    </row>
    <row r="1036" spans="1:27" ht="15" customHeight="1" x14ac:dyDescent="0.3">
      <c r="A1036" s="212">
        <v>524822</v>
      </c>
      <c r="B1036" s="212" t="s">
        <v>1057</v>
      </c>
      <c r="C1036" s="212" t="s">
        <v>70</v>
      </c>
      <c r="D1036" s="212" t="s">
        <v>440</v>
      </c>
      <c r="F1036" s="618"/>
      <c r="G1036" s="618"/>
      <c r="H1036" s="618"/>
      <c r="I1036" s="617" t="s">
        <v>1885</v>
      </c>
      <c r="U1036" s="617">
        <v>2000</v>
      </c>
      <c r="Z1036" s="617" t="s">
        <v>1895</v>
      </c>
      <c r="AA1036" s="617" t="s">
        <v>1895</v>
      </c>
    </row>
    <row r="1037" spans="1:27" ht="15" customHeight="1" x14ac:dyDescent="0.3">
      <c r="A1037" s="212">
        <v>524824</v>
      </c>
      <c r="B1037" s="212" t="s">
        <v>1058</v>
      </c>
      <c r="C1037" s="212" t="s">
        <v>1059</v>
      </c>
      <c r="D1037" s="212" t="s">
        <v>2562</v>
      </c>
      <c r="F1037" s="618"/>
      <c r="G1037" s="618"/>
      <c r="H1037" s="618"/>
      <c r="I1037" s="617" t="s">
        <v>1885</v>
      </c>
      <c r="U1037" s="617">
        <v>2000</v>
      </c>
      <c r="Z1037" s="617" t="s">
        <v>1895</v>
      </c>
      <c r="AA1037" s="617" t="s">
        <v>1895</v>
      </c>
    </row>
    <row r="1038" spans="1:27" ht="15" customHeight="1" x14ac:dyDescent="0.3">
      <c r="A1038" s="212">
        <v>524890</v>
      </c>
      <c r="B1038" s="212" t="s">
        <v>1080</v>
      </c>
      <c r="C1038" s="212" t="s">
        <v>316</v>
      </c>
      <c r="D1038" s="212" t="s">
        <v>1650</v>
      </c>
      <c r="F1038" s="619"/>
      <c r="G1038" s="619"/>
      <c r="H1038" s="619"/>
      <c r="I1038" s="617" t="s">
        <v>1885</v>
      </c>
      <c r="U1038" s="617">
        <v>2000</v>
      </c>
      <c r="Z1038" s="617" t="s">
        <v>1895</v>
      </c>
      <c r="AA1038" s="617" t="s">
        <v>1895</v>
      </c>
    </row>
    <row r="1039" spans="1:27" ht="15" customHeight="1" x14ac:dyDescent="0.3">
      <c r="A1039" s="212">
        <v>524898</v>
      </c>
      <c r="B1039" s="212" t="s">
        <v>1082</v>
      </c>
      <c r="C1039" s="212" t="s">
        <v>382</v>
      </c>
      <c r="D1039" s="212" t="s">
        <v>2303</v>
      </c>
      <c r="F1039" s="619"/>
      <c r="G1039" s="619"/>
      <c r="H1039" s="619"/>
      <c r="I1039" s="617" t="s">
        <v>1885</v>
      </c>
      <c r="U1039" s="617">
        <v>2000</v>
      </c>
      <c r="Z1039" s="617" t="s">
        <v>1895</v>
      </c>
      <c r="AA1039" s="617" t="s">
        <v>1895</v>
      </c>
    </row>
    <row r="1040" spans="1:27" ht="15" customHeight="1" x14ac:dyDescent="0.3">
      <c r="A1040" s="212">
        <v>524902</v>
      </c>
      <c r="B1040" s="212" t="s">
        <v>1083</v>
      </c>
      <c r="C1040" s="212" t="s">
        <v>99</v>
      </c>
      <c r="D1040" s="212" t="s">
        <v>1535</v>
      </c>
      <c r="F1040" s="618"/>
      <c r="G1040" s="618"/>
      <c r="H1040" s="618"/>
      <c r="I1040" s="617" t="s">
        <v>1885</v>
      </c>
      <c r="U1040" s="617">
        <v>2000</v>
      </c>
      <c r="Z1040" s="617" t="s">
        <v>1895</v>
      </c>
      <c r="AA1040" s="617" t="s">
        <v>1895</v>
      </c>
    </row>
    <row r="1041" spans="1:27" ht="15" customHeight="1" x14ac:dyDescent="0.3">
      <c r="A1041" s="212">
        <v>524959</v>
      </c>
      <c r="B1041" s="212" t="s">
        <v>1096</v>
      </c>
      <c r="C1041" s="212" t="s">
        <v>356</v>
      </c>
      <c r="D1041" s="212" t="s">
        <v>1505</v>
      </c>
      <c r="F1041" s="619"/>
      <c r="G1041" s="619"/>
      <c r="H1041" s="619"/>
      <c r="I1041" s="617" t="s">
        <v>1885</v>
      </c>
      <c r="U1041" s="617">
        <v>2000</v>
      </c>
      <c r="Z1041" s="617" t="s">
        <v>1895</v>
      </c>
      <c r="AA1041" s="617" t="s">
        <v>1895</v>
      </c>
    </row>
    <row r="1042" spans="1:27" ht="15" customHeight="1" x14ac:dyDescent="0.3">
      <c r="A1042" s="212">
        <v>525001</v>
      </c>
      <c r="B1042" s="212" t="s">
        <v>1105</v>
      </c>
      <c r="C1042" s="212" t="s">
        <v>876</v>
      </c>
      <c r="D1042" s="212" t="s">
        <v>1854</v>
      </c>
      <c r="F1042" s="619"/>
      <c r="G1042" s="619"/>
      <c r="H1042" s="619"/>
      <c r="I1042" s="617" t="s">
        <v>1885</v>
      </c>
      <c r="U1042" s="617">
        <v>2000</v>
      </c>
      <c r="Z1042" s="617" t="s">
        <v>1895</v>
      </c>
      <c r="AA1042" s="617" t="s">
        <v>1895</v>
      </c>
    </row>
    <row r="1043" spans="1:27" ht="15" customHeight="1" x14ac:dyDescent="0.3">
      <c r="A1043" s="212">
        <v>525032</v>
      </c>
      <c r="B1043" s="212" t="s">
        <v>1111</v>
      </c>
      <c r="C1043" s="212" t="s">
        <v>393</v>
      </c>
      <c r="D1043" s="212" t="s">
        <v>2386</v>
      </c>
      <c r="F1043" s="618"/>
      <c r="G1043" s="618"/>
      <c r="H1043" s="618"/>
      <c r="I1043" s="617" t="s">
        <v>1885</v>
      </c>
      <c r="U1043" s="617">
        <v>2000</v>
      </c>
      <c r="Z1043" s="617" t="s">
        <v>1895</v>
      </c>
      <c r="AA1043" s="617" t="s">
        <v>1895</v>
      </c>
    </row>
    <row r="1044" spans="1:27" ht="15" customHeight="1" x14ac:dyDescent="0.3">
      <c r="A1044" s="212">
        <v>525035</v>
      </c>
      <c r="B1044" s="212" t="s">
        <v>1115</v>
      </c>
      <c r="C1044" s="212" t="s">
        <v>73</v>
      </c>
      <c r="D1044" s="212" t="s">
        <v>1692</v>
      </c>
      <c r="F1044" s="619"/>
      <c r="G1044" s="619"/>
      <c r="H1044" s="619"/>
      <c r="I1044" s="617" t="s">
        <v>1885</v>
      </c>
      <c r="U1044" s="617">
        <v>2000</v>
      </c>
      <c r="Z1044" s="617" t="s">
        <v>1895</v>
      </c>
      <c r="AA1044" s="617" t="s">
        <v>1895</v>
      </c>
    </row>
    <row r="1045" spans="1:27" ht="15" customHeight="1" x14ac:dyDescent="0.3">
      <c r="A1045" s="212">
        <v>525062</v>
      </c>
      <c r="B1045" s="212" t="s">
        <v>1127</v>
      </c>
      <c r="C1045" s="212" t="s">
        <v>1128</v>
      </c>
      <c r="F1045" s="618"/>
      <c r="G1045" s="618"/>
      <c r="H1045" s="618"/>
      <c r="I1045" s="617" t="s">
        <v>1885</v>
      </c>
      <c r="U1045" s="617">
        <v>2000</v>
      </c>
      <c r="Z1045" s="617" t="s">
        <v>1895</v>
      </c>
      <c r="AA1045" s="617" t="s">
        <v>1895</v>
      </c>
    </row>
    <row r="1046" spans="1:27" ht="15" customHeight="1" x14ac:dyDescent="0.3">
      <c r="A1046" s="212">
        <v>525082</v>
      </c>
      <c r="B1046" s="212" t="s">
        <v>1136</v>
      </c>
      <c r="C1046" s="212" t="s">
        <v>100</v>
      </c>
      <c r="D1046" s="212" t="s">
        <v>434</v>
      </c>
      <c r="F1046" s="618"/>
      <c r="G1046" s="618"/>
      <c r="H1046" s="618"/>
      <c r="I1046" s="617" t="s">
        <v>1885</v>
      </c>
      <c r="U1046" s="617">
        <v>2000</v>
      </c>
      <c r="Z1046" s="617" t="s">
        <v>1895</v>
      </c>
      <c r="AA1046" s="617" t="s">
        <v>1895</v>
      </c>
    </row>
    <row r="1047" spans="1:27" ht="15" customHeight="1" x14ac:dyDescent="0.3">
      <c r="A1047" s="212">
        <v>525105</v>
      </c>
      <c r="B1047" s="212" t="s">
        <v>1146</v>
      </c>
      <c r="C1047" s="212" t="s">
        <v>293</v>
      </c>
      <c r="D1047" s="212" t="s">
        <v>1705</v>
      </c>
      <c r="F1047" s="618"/>
      <c r="G1047" s="618"/>
      <c r="H1047" s="618"/>
      <c r="I1047" s="617" t="s">
        <v>1885</v>
      </c>
      <c r="U1047" s="617">
        <v>2000</v>
      </c>
      <c r="Z1047" s="617" t="s">
        <v>1895</v>
      </c>
      <c r="AA1047" s="617" t="s">
        <v>1895</v>
      </c>
    </row>
    <row r="1048" spans="1:27" ht="15" customHeight="1" x14ac:dyDescent="0.3">
      <c r="A1048" s="212">
        <v>525111</v>
      </c>
      <c r="B1048" s="212" t="s">
        <v>1148</v>
      </c>
      <c r="C1048" s="212" t="s">
        <v>88</v>
      </c>
      <c r="D1048" s="212" t="s">
        <v>428</v>
      </c>
      <c r="I1048" s="617" t="s">
        <v>1885</v>
      </c>
      <c r="U1048" s="617">
        <v>2000</v>
      </c>
      <c r="Z1048" s="617" t="s">
        <v>1895</v>
      </c>
      <c r="AA1048" s="617" t="s">
        <v>1895</v>
      </c>
    </row>
    <row r="1049" spans="1:27" ht="15" customHeight="1" x14ac:dyDescent="0.3">
      <c r="A1049" s="212">
        <v>525123</v>
      </c>
      <c r="B1049" s="212" t="s">
        <v>1152</v>
      </c>
      <c r="C1049" s="212" t="s">
        <v>84</v>
      </c>
      <c r="D1049" s="212" t="s">
        <v>1493</v>
      </c>
      <c r="F1049" s="619"/>
      <c r="G1049" s="619"/>
      <c r="H1049" s="619"/>
      <c r="I1049" s="617" t="s">
        <v>1885</v>
      </c>
      <c r="U1049" s="617">
        <v>2000</v>
      </c>
      <c r="Z1049" s="617" t="s">
        <v>1895</v>
      </c>
      <c r="AA1049" s="617" t="s">
        <v>1895</v>
      </c>
    </row>
    <row r="1050" spans="1:27" ht="15" customHeight="1" x14ac:dyDescent="0.3">
      <c r="A1050" s="212">
        <v>525155</v>
      </c>
      <c r="B1050" s="212" t="s">
        <v>1157</v>
      </c>
      <c r="C1050" s="212" t="s">
        <v>244</v>
      </c>
      <c r="D1050" s="212" t="s">
        <v>2187</v>
      </c>
      <c r="F1050" s="619"/>
      <c r="G1050" s="619"/>
      <c r="H1050" s="619"/>
      <c r="I1050" s="617" t="s">
        <v>1885</v>
      </c>
      <c r="U1050" s="617">
        <v>2000</v>
      </c>
      <c r="Z1050" s="617" t="s">
        <v>1895</v>
      </c>
      <c r="AA1050" s="617" t="s">
        <v>1895</v>
      </c>
    </row>
    <row r="1051" spans="1:27" ht="15" customHeight="1" x14ac:dyDescent="0.3">
      <c r="A1051" s="212">
        <v>525164</v>
      </c>
      <c r="B1051" s="212" t="s">
        <v>1160</v>
      </c>
      <c r="C1051" s="212" t="s">
        <v>351</v>
      </c>
      <c r="D1051" s="212" t="s">
        <v>430</v>
      </c>
      <c r="F1051" s="619"/>
      <c r="G1051" s="619"/>
      <c r="H1051" s="619"/>
      <c r="I1051" s="617" t="s">
        <v>1885</v>
      </c>
      <c r="U1051" s="617">
        <v>2000</v>
      </c>
      <c r="Z1051" s="617" t="s">
        <v>1895</v>
      </c>
      <c r="AA1051" s="617" t="s">
        <v>1895</v>
      </c>
    </row>
    <row r="1052" spans="1:27" ht="15" customHeight="1" x14ac:dyDescent="0.3">
      <c r="A1052" s="212">
        <v>525171</v>
      </c>
      <c r="B1052" s="212" t="s">
        <v>1162</v>
      </c>
      <c r="C1052" s="212" t="s">
        <v>77</v>
      </c>
      <c r="D1052" s="212" t="s">
        <v>437</v>
      </c>
      <c r="F1052" s="619"/>
      <c r="G1052" s="619"/>
      <c r="H1052" s="619"/>
      <c r="I1052" s="617" t="s">
        <v>1885</v>
      </c>
      <c r="U1052" s="617">
        <v>2000</v>
      </c>
      <c r="Z1052" s="617" t="s">
        <v>1895</v>
      </c>
      <c r="AA1052" s="617" t="s">
        <v>1895</v>
      </c>
    </row>
    <row r="1053" spans="1:27" ht="15" customHeight="1" x14ac:dyDescent="0.3">
      <c r="A1053" s="212">
        <v>525221</v>
      </c>
      <c r="B1053" s="212" t="s">
        <v>1177</v>
      </c>
      <c r="C1053" s="212" t="s">
        <v>1178</v>
      </c>
      <c r="D1053" s="212" t="s">
        <v>2339</v>
      </c>
      <c r="F1053" s="618"/>
      <c r="G1053" s="618"/>
      <c r="H1053" s="618"/>
      <c r="I1053" s="617" t="s">
        <v>1885</v>
      </c>
      <c r="U1053" s="617">
        <v>2000</v>
      </c>
      <c r="Z1053" s="617" t="s">
        <v>1895</v>
      </c>
      <c r="AA1053" s="617" t="s">
        <v>1895</v>
      </c>
    </row>
    <row r="1054" spans="1:27" ht="15" customHeight="1" x14ac:dyDescent="0.3">
      <c r="A1054" s="212">
        <v>525224</v>
      </c>
      <c r="B1054" s="212" t="s">
        <v>1179</v>
      </c>
      <c r="C1054" s="212" t="s">
        <v>84</v>
      </c>
      <c r="D1054" s="212" t="s">
        <v>1500</v>
      </c>
      <c r="F1054" s="618"/>
      <c r="G1054" s="618"/>
      <c r="H1054" s="618"/>
      <c r="I1054" s="617" t="s">
        <v>1885</v>
      </c>
      <c r="U1054" s="617">
        <v>2000</v>
      </c>
      <c r="Z1054" s="617" t="s">
        <v>1895</v>
      </c>
      <c r="AA1054" s="617" t="s">
        <v>1895</v>
      </c>
    </row>
    <row r="1055" spans="1:27" ht="15" customHeight="1" x14ac:dyDescent="0.3">
      <c r="A1055" s="212">
        <v>525266</v>
      </c>
      <c r="B1055" s="212" t="s">
        <v>1196</v>
      </c>
      <c r="C1055" s="212" t="s">
        <v>321</v>
      </c>
      <c r="D1055" s="212" t="s">
        <v>441</v>
      </c>
      <c r="F1055" s="618"/>
      <c r="G1055" s="618"/>
      <c r="H1055" s="618"/>
      <c r="I1055" s="617" t="s">
        <v>1885</v>
      </c>
      <c r="U1055" s="617">
        <v>2000</v>
      </c>
      <c r="Z1055" s="617" t="s">
        <v>1895</v>
      </c>
      <c r="AA1055" s="617" t="s">
        <v>1895</v>
      </c>
    </row>
    <row r="1056" spans="1:27" ht="15" customHeight="1" x14ac:dyDescent="0.3">
      <c r="A1056" s="212">
        <v>525288</v>
      </c>
      <c r="B1056" s="212" t="s">
        <v>1209</v>
      </c>
      <c r="C1056" s="212" t="s">
        <v>737</v>
      </c>
      <c r="D1056" s="212" t="s">
        <v>1629</v>
      </c>
      <c r="F1056" s="621"/>
      <c r="G1056" s="621"/>
      <c r="H1056" s="620"/>
      <c r="I1056" s="617" t="s">
        <v>1885</v>
      </c>
      <c r="U1056" s="617">
        <v>2000</v>
      </c>
      <c r="Z1056" s="617" t="s">
        <v>1895</v>
      </c>
      <c r="AA1056" s="617" t="s">
        <v>1895</v>
      </c>
    </row>
    <row r="1057" spans="1:27" ht="15" customHeight="1" x14ac:dyDescent="0.3">
      <c r="A1057" s="212">
        <v>525303</v>
      </c>
      <c r="B1057" s="212" t="s">
        <v>1218</v>
      </c>
      <c r="C1057" s="212" t="s">
        <v>319</v>
      </c>
      <c r="D1057" s="212" t="s">
        <v>429</v>
      </c>
      <c r="F1057" s="618"/>
      <c r="G1057" s="618"/>
      <c r="H1057" s="618"/>
      <c r="I1057" s="617" t="s">
        <v>1885</v>
      </c>
      <c r="U1057" s="617">
        <v>2000</v>
      </c>
      <c r="Z1057" s="617" t="s">
        <v>1895</v>
      </c>
      <c r="AA1057" s="617" t="s">
        <v>1895</v>
      </c>
    </row>
    <row r="1058" spans="1:27" ht="15" customHeight="1" x14ac:dyDescent="0.3">
      <c r="A1058" s="212">
        <v>525308</v>
      </c>
      <c r="B1058" s="212" t="s">
        <v>1219</v>
      </c>
      <c r="C1058" s="212" t="s">
        <v>281</v>
      </c>
      <c r="D1058" s="212" t="s">
        <v>2288</v>
      </c>
      <c r="F1058" s="618"/>
      <c r="G1058" s="618"/>
      <c r="H1058" s="618"/>
      <c r="I1058" s="617" t="s">
        <v>1885</v>
      </c>
      <c r="U1058" s="617">
        <v>2000</v>
      </c>
      <c r="Z1058" s="617" t="s">
        <v>1895</v>
      </c>
      <c r="AA1058" s="617" t="s">
        <v>1895</v>
      </c>
    </row>
    <row r="1059" spans="1:27" ht="15" customHeight="1" x14ac:dyDescent="0.3">
      <c r="A1059" s="212">
        <v>525310</v>
      </c>
      <c r="B1059" s="212" t="s">
        <v>1220</v>
      </c>
      <c r="C1059" s="212" t="s">
        <v>1221</v>
      </c>
      <c r="D1059" s="212" t="s">
        <v>1702</v>
      </c>
      <c r="F1059" s="618"/>
      <c r="G1059" s="618"/>
      <c r="H1059" s="618"/>
      <c r="I1059" s="617" t="s">
        <v>1885</v>
      </c>
      <c r="U1059" s="617">
        <v>2000</v>
      </c>
      <c r="Z1059" s="617" t="s">
        <v>1895</v>
      </c>
      <c r="AA1059" s="617" t="s">
        <v>1895</v>
      </c>
    </row>
    <row r="1060" spans="1:27" ht="15" customHeight="1" x14ac:dyDescent="0.3">
      <c r="A1060" s="212">
        <v>525380</v>
      </c>
      <c r="B1060" s="212" t="s">
        <v>1240</v>
      </c>
      <c r="C1060" s="212" t="s">
        <v>92</v>
      </c>
      <c r="D1060" s="212" t="s">
        <v>1522</v>
      </c>
      <c r="F1060" s="618"/>
      <c r="G1060" s="618"/>
      <c r="H1060" s="618"/>
      <c r="I1060" s="617" t="s">
        <v>1885</v>
      </c>
      <c r="U1060" s="617">
        <v>2000</v>
      </c>
      <c r="Z1060" s="617" t="s">
        <v>1895</v>
      </c>
      <c r="AA1060" s="617" t="s">
        <v>1895</v>
      </c>
    </row>
    <row r="1061" spans="1:27" ht="15" customHeight="1" x14ac:dyDescent="0.3">
      <c r="A1061" s="212">
        <v>525395</v>
      </c>
      <c r="B1061" s="212" t="s">
        <v>1245</v>
      </c>
      <c r="C1061" s="212" t="s">
        <v>1246</v>
      </c>
      <c r="D1061" s="212" t="s">
        <v>1549</v>
      </c>
      <c r="F1061" s="618"/>
      <c r="G1061" s="618"/>
      <c r="H1061" s="618"/>
      <c r="I1061" s="617" t="s">
        <v>1885</v>
      </c>
      <c r="U1061" s="617">
        <v>2000</v>
      </c>
      <c r="Z1061" s="617" t="s">
        <v>1895</v>
      </c>
      <c r="AA1061" s="617" t="s">
        <v>1895</v>
      </c>
    </row>
    <row r="1062" spans="1:27" ht="15" customHeight="1" x14ac:dyDescent="0.3">
      <c r="A1062" s="212">
        <v>525396</v>
      </c>
      <c r="B1062" s="212" t="s">
        <v>1247</v>
      </c>
      <c r="C1062" s="212" t="s">
        <v>76</v>
      </c>
      <c r="D1062" s="212" t="s">
        <v>1630</v>
      </c>
      <c r="F1062" s="621"/>
      <c r="G1062" s="621"/>
      <c r="H1062" s="620"/>
      <c r="I1062" s="617" t="s">
        <v>1885</v>
      </c>
      <c r="U1062" s="617">
        <v>2000</v>
      </c>
      <c r="Z1062" s="617" t="s">
        <v>1895</v>
      </c>
      <c r="AA1062" s="617" t="s">
        <v>1895</v>
      </c>
    </row>
    <row r="1063" spans="1:27" ht="15" customHeight="1" x14ac:dyDescent="0.3">
      <c r="A1063" s="212">
        <v>525401</v>
      </c>
      <c r="B1063" s="212" t="s">
        <v>1251</v>
      </c>
      <c r="C1063" s="212" t="s">
        <v>112</v>
      </c>
      <c r="D1063" s="212" t="s">
        <v>441</v>
      </c>
      <c r="F1063" s="618"/>
      <c r="G1063" s="618"/>
      <c r="H1063" s="618"/>
      <c r="I1063" s="617" t="s">
        <v>1885</v>
      </c>
      <c r="U1063" s="617">
        <v>2000</v>
      </c>
      <c r="Z1063" s="617" t="s">
        <v>1895</v>
      </c>
      <c r="AA1063" s="617" t="s">
        <v>1895</v>
      </c>
    </row>
    <row r="1064" spans="1:27" ht="15" customHeight="1" x14ac:dyDescent="0.3">
      <c r="A1064" s="212">
        <v>525428</v>
      </c>
      <c r="B1064" s="212" t="s">
        <v>1259</v>
      </c>
      <c r="C1064" s="212" t="s">
        <v>373</v>
      </c>
      <c r="D1064" s="212" t="s">
        <v>2366</v>
      </c>
      <c r="F1064" s="618"/>
      <c r="G1064" s="618"/>
      <c r="H1064" s="618"/>
      <c r="I1064" s="617" t="s">
        <v>1885</v>
      </c>
      <c r="U1064" s="617">
        <v>2000</v>
      </c>
      <c r="Z1064" s="617" t="s">
        <v>1895</v>
      </c>
      <c r="AA1064" s="617" t="s">
        <v>1895</v>
      </c>
    </row>
    <row r="1065" spans="1:27" ht="15" customHeight="1" x14ac:dyDescent="0.3">
      <c r="A1065" s="212">
        <v>525435</v>
      </c>
      <c r="B1065" s="212" t="s">
        <v>1260</v>
      </c>
      <c r="C1065" s="212" t="s">
        <v>361</v>
      </c>
      <c r="D1065" s="212" t="s">
        <v>2291</v>
      </c>
      <c r="F1065" s="618"/>
      <c r="G1065" s="618"/>
      <c r="H1065" s="618"/>
      <c r="I1065" s="617" t="s">
        <v>1885</v>
      </c>
      <c r="U1065" s="617">
        <v>2000</v>
      </c>
      <c r="Z1065" s="617" t="s">
        <v>1895</v>
      </c>
      <c r="AA1065" s="617" t="s">
        <v>1895</v>
      </c>
    </row>
    <row r="1066" spans="1:27" ht="15" customHeight="1" x14ac:dyDescent="0.3">
      <c r="A1066" s="212">
        <v>525457</v>
      </c>
      <c r="B1066" s="212" t="s">
        <v>1270</v>
      </c>
      <c r="C1066" s="212" t="s">
        <v>70</v>
      </c>
      <c r="D1066" s="212" t="s">
        <v>1721</v>
      </c>
      <c r="F1066" s="618"/>
      <c r="G1066" s="618"/>
      <c r="H1066" s="618"/>
      <c r="I1066" s="617" t="s">
        <v>1885</v>
      </c>
      <c r="U1066" s="617">
        <v>2000</v>
      </c>
      <c r="Z1066" s="617" t="s">
        <v>1895</v>
      </c>
      <c r="AA1066" s="617" t="s">
        <v>1895</v>
      </c>
    </row>
    <row r="1067" spans="1:27" ht="15" customHeight="1" x14ac:dyDescent="0.3">
      <c r="A1067" s="212">
        <v>525478</v>
      </c>
      <c r="B1067" s="212" t="s">
        <v>1280</v>
      </c>
      <c r="C1067" s="212" t="s">
        <v>328</v>
      </c>
      <c r="D1067" s="212" t="s">
        <v>1582</v>
      </c>
      <c r="F1067" s="619"/>
      <c r="G1067" s="619"/>
      <c r="H1067" s="619"/>
      <c r="I1067" s="617" t="s">
        <v>1885</v>
      </c>
      <c r="U1067" s="617">
        <v>2000</v>
      </c>
      <c r="Z1067" s="617" t="s">
        <v>1895</v>
      </c>
      <c r="AA1067" s="617" t="s">
        <v>1895</v>
      </c>
    </row>
    <row r="1068" spans="1:27" ht="15" customHeight="1" x14ac:dyDescent="0.3">
      <c r="A1068" s="212">
        <v>525495</v>
      </c>
      <c r="B1068" s="212" t="s">
        <v>1286</v>
      </c>
      <c r="C1068" s="212" t="s">
        <v>1132</v>
      </c>
      <c r="D1068" s="212" t="s">
        <v>1594</v>
      </c>
      <c r="F1068" s="619"/>
      <c r="G1068" s="619"/>
      <c r="H1068" s="619"/>
      <c r="I1068" s="617" t="s">
        <v>1885</v>
      </c>
      <c r="U1068" s="617">
        <v>2000</v>
      </c>
      <c r="Z1068" s="617" t="s">
        <v>1895</v>
      </c>
      <c r="AA1068" s="617" t="s">
        <v>1895</v>
      </c>
    </row>
    <row r="1069" spans="1:27" ht="15" customHeight="1" x14ac:dyDescent="0.3">
      <c r="A1069" s="212">
        <v>525505</v>
      </c>
      <c r="B1069" s="212" t="s">
        <v>1289</v>
      </c>
      <c r="C1069" s="212" t="s">
        <v>1144</v>
      </c>
      <c r="D1069" s="212" t="s">
        <v>434</v>
      </c>
      <c r="F1069" s="618"/>
      <c r="G1069" s="618"/>
      <c r="H1069" s="618"/>
      <c r="I1069" s="617" t="s">
        <v>1885</v>
      </c>
      <c r="U1069" s="617">
        <v>2000</v>
      </c>
      <c r="Z1069" s="617" t="s">
        <v>1895</v>
      </c>
      <c r="AA1069" s="617" t="s">
        <v>1895</v>
      </c>
    </row>
    <row r="1070" spans="1:27" ht="15" customHeight="1" x14ac:dyDescent="0.3">
      <c r="A1070" s="212">
        <v>525516</v>
      </c>
      <c r="B1070" s="212" t="s">
        <v>1294</v>
      </c>
      <c r="C1070" s="212" t="s">
        <v>105</v>
      </c>
      <c r="D1070" s="212" t="s">
        <v>1634</v>
      </c>
      <c r="F1070" s="618"/>
      <c r="G1070" s="618"/>
      <c r="H1070" s="618"/>
      <c r="I1070" s="617" t="s">
        <v>1885</v>
      </c>
      <c r="U1070" s="617">
        <v>2000</v>
      </c>
      <c r="Z1070" s="617" t="s">
        <v>1895</v>
      </c>
      <c r="AA1070" s="617" t="s">
        <v>1895</v>
      </c>
    </row>
    <row r="1071" spans="1:27" ht="15" customHeight="1" x14ac:dyDescent="0.3">
      <c r="A1071" s="212">
        <v>525528</v>
      </c>
      <c r="B1071" s="212" t="s">
        <v>1296</v>
      </c>
      <c r="C1071" s="212" t="s">
        <v>284</v>
      </c>
      <c r="D1071" s="212" t="s">
        <v>1594</v>
      </c>
      <c r="F1071" s="618"/>
      <c r="G1071" s="618"/>
      <c r="H1071" s="618"/>
      <c r="I1071" s="617" t="s">
        <v>1885</v>
      </c>
      <c r="U1071" s="617">
        <v>2000</v>
      </c>
      <c r="Z1071" s="617" t="s">
        <v>1895</v>
      </c>
      <c r="AA1071" s="617" t="s">
        <v>1895</v>
      </c>
    </row>
    <row r="1072" spans="1:27" ht="15" customHeight="1" x14ac:dyDescent="0.3">
      <c r="A1072" s="212">
        <v>525532</v>
      </c>
      <c r="B1072" s="212" t="s">
        <v>1297</v>
      </c>
      <c r="C1072" s="212" t="s">
        <v>78</v>
      </c>
      <c r="D1072" s="212" t="s">
        <v>1594</v>
      </c>
      <c r="I1072" s="617" t="s">
        <v>1885</v>
      </c>
      <c r="U1072" s="617">
        <v>2000</v>
      </c>
      <c r="Z1072" s="617" t="s">
        <v>1895</v>
      </c>
      <c r="AA1072" s="617" t="s">
        <v>1895</v>
      </c>
    </row>
    <row r="1073" spans="1:27" ht="15" customHeight="1" x14ac:dyDescent="0.3">
      <c r="A1073" s="212">
        <v>525540</v>
      </c>
      <c r="B1073" s="212" t="s">
        <v>1299</v>
      </c>
      <c r="C1073" s="212" t="s">
        <v>92</v>
      </c>
      <c r="D1073" s="212" t="s">
        <v>441</v>
      </c>
      <c r="F1073" s="619"/>
      <c r="G1073" s="619"/>
      <c r="H1073" s="619"/>
      <c r="I1073" s="617" t="s">
        <v>1885</v>
      </c>
      <c r="U1073" s="617">
        <v>2000</v>
      </c>
      <c r="Z1073" s="617" t="s">
        <v>1895</v>
      </c>
      <c r="AA1073" s="617" t="s">
        <v>1895</v>
      </c>
    </row>
    <row r="1074" spans="1:27" ht="15" customHeight="1" x14ac:dyDescent="0.3">
      <c r="A1074" s="212">
        <v>525571</v>
      </c>
      <c r="B1074" s="212" t="s">
        <v>1310</v>
      </c>
      <c r="C1074" s="212" t="s">
        <v>71</v>
      </c>
      <c r="D1074" s="212" t="s">
        <v>2275</v>
      </c>
      <c r="F1074" s="619"/>
      <c r="G1074" s="619"/>
      <c r="H1074" s="619"/>
      <c r="I1074" s="617" t="s">
        <v>1885</v>
      </c>
      <c r="U1074" s="617">
        <v>2000</v>
      </c>
      <c r="Z1074" s="617" t="s">
        <v>1895</v>
      </c>
      <c r="AA1074" s="617" t="s">
        <v>1895</v>
      </c>
    </row>
    <row r="1075" spans="1:27" ht="15" customHeight="1" x14ac:dyDescent="0.3">
      <c r="A1075" s="212">
        <v>525622</v>
      </c>
      <c r="B1075" s="212" t="s">
        <v>1325</v>
      </c>
      <c r="C1075" s="212" t="s">
        <v>71</v>
      </c>
      <c r="D1075" s="212" t="s">
        <v>1866</v>
      </c>
      <c r="F1075" s="619"/>
      <c r="G1075" s="619"/>
      <c r="H1075" s="619"/>
      <c r="I1075" s="617" t="s">
        <v>1885</v>
      </c>
      <c r="U1075" s="617">
        <v>2000</v>
      </c>
      <c r="Z1075" s="617" t="s">
        <v>1895</v>
      </c>
      <c r="AA1075" s="617" t="s">
        <v>1895</v>
      </c>
    </row>
    <row r="1076" spans="1:27" ht="15" customHeight="1" x14ac:dyDescent="0.3">
      <c r="A1076" s="212">
        <v>525624</v>
      </c>
      <c r="B1076" s="212" t="s">
        <v>1326</v>
      </c>
      <c r="C1076" s="212" t="s">
        <v>104</v>
      </c>
      <c r="D1076" s="212" t="s">
        <v>2473</v>
      </c>
      <c r="F1076" s="618"/>
      <c r="G1076" s="618"/>
      <c r="H1076" s="618"/>
      <c r="I1076" s="617" t="s">
        <v>1885</v>
      </c>
      <c r="U1076" s="617">
        <v>2000</v>
      </c>
      <c r="Z1076" s="617" t="s">
        <v>1895</v>
      </c>
      <c r="AA1076" s="617" t="s">
        <v>1895</v>
      </c>
    </row>
    <row r="1077" spans="1:27" ht="15" customHeight="1" x14ac:dyDescent="0.3">
      <c r="A1077" s="212">
        <v>525633</v>
      </c>
      <c r="B1077" s="212" t="s">
        <v>1329</v>
      </c>
      <c r="C1077" s="212" t="s">
        <v>263</v>
      </c>
      <c r="D1077" s="212" t="s">
        <v>1694</v>
      </c>
      <c r="F1077" s="619"/>
      <c r="G1077" s="619"/>
      <c r="H1077" s="619"/>
      <c r="I1077" s="617" t="s">
        <v>1885</v>
      </c>
      <c r="U1077" s="617">
        <v>2000</v>
      </c>
      <c r="Z1077" s="617" t="s">
        <v>1895</v>
      </c>
      <c r="AA1077" s="617" t="s">
        <v>1895</v>
      </c>
    </row>
    <row r="1078" spans="1:27" ht="15" customHeight="1" x14ac:dyDescent="0.3">
      <c r="A1078" s="212">
        <v>525635</v>
      </c>
      <c r="B1078" s="212" t="s">
        <v>1330</v>
      </c>
      <c r="C1078" s="212" t="s">
        <v>73</v>
      </c>
      <c r="D1078" s="212" t="s">
        <v>2336</v>
      </c>
      <c r="F1078" s="618"/>
      <c r="G1078" s="618"/>
      <c r="H1078" s="618"/>
      <c r="I1078" s="617" t="s">
        <v>1885</v>
      </c>
      <c r="U1078" s="617">
        <v>2000</v>
      </c>
      <c r="Z1078" s="617" t="s">
        <v>1895</v>
      </c>
      <c r="AA1078" s="617" t="s">
        <v>1895</v>
      </c>
    </row>
    <row r="1079" spans="1:27" ht="15" customHeight="1" x14ac:dyDescent="0.3">
      <c r="A1079" s="212">
        <v>525643</v>
      </c>
      <c r="B1079" s="212" t="s">
        <v>1331</v>
      </c>
      <c r="C1079" s="212" t="s">
        <v>75</v>
      </c>
      <c r="D1079" s="212" t="s">
        <v>441</v>
      </c>
      <c r="F1079" s="619"/>
      <c r="G1079" s="619"/>
      <c r="H1079" s="619"/>
      <c r="I1079" s="617" t="s">
        <v>1885</v>
      </c>
      <c r="U1079" s="617">
        <v>2000</v>
      </c>
      <c r="Z1079" s="617" t="s">
        <v>1895</v>
      </c>
      <c r="AA1079" s="617" t="s">
        <v>1895</v>
      </c>
    </row>
    <row r="1080" spans="1:27" ht="15" customHeight="1" x14ac:dyDescent="0.3">
      <c r="A1080" s="212">
        <v>525652</v>
      </c>
      <c r="B1080" s="212" t="s">
        <v>1335</v>
      </c>
      <c r="C1080" s="212" t="s">
        <v>1336</v>
      </c>
      <c r="D1080" s="212" t="s">
        <v>1493</v>
      </c>
      <c r="F1080" s="619"/>
      <c r="G1080" s="619"/>
      <c r="H1080" s="619"/>
      <c r="I1080" s="617" t="s">
        <v>1885</v>
      </c>
      <c r="U1080" s="617">
        <v>2000</v>
      </c>
      <c r="Z1080" s="617" t="s">
        <v>1895</v>
      </c>
      <c r="AA1080" s="617" t="s">
        <v>1895</v>
      </c>
    </row>
    <row r="1081" spans="1:27" ht="15" customHeight="1" x14ac:dyDescent="0.3">
      <c r="A1081" s="212">
        <v>525689</v>
      </c>
      <c r="B1081" s="212" t="s">
        <v>1347</v>
      </c>
      <c r="C1081" s="212" t="s">
        <v>494</v>
      </c>
      <c r="F1081" s="619"/>
      <c r="G1081" s="619"/>
      <c r="H1081" s="619"/>
      <c r="I1081" s="617" t="s">
        <v>1885</v>
      </c>
      <c r="U1081" s="617">
        <v>2000</v>
      </c>
      <c r="Z1081" s="617" t="s">
        <v>1895</v>
      </c>
      <c r="AA1081" s="617" t="s">
        <v>1895</v>
      </c>
    </row>
    <row r="1082" spans="1:27" ht="15" customHeight="1" x14ac:dyDescent="0.3">
      <c r="A1082" s="212">
        <v>525701</v>
      </c>
      <c r="B1082" s="212" t="s">
        <v>1938</v>
      </c>
      <c r="C1082" s="212" t="s">
        <v>1869</v>
      </c>
      <c r="D1082" s="212" t="s">
        <v>2190</v>
      </c>
      <c r="F1082" s="618"/>
      <c r="G1082" s="618"/>
      <c r="H1082" s="618"/>
      <c r="I1082" s="617" t="s">
        <v>1885</v>
      </c>
      <c r="U1082" s="617">
        <v>2000</v>
      </c>
      <c r="Z1082" s="617" t="s">
        <v>1895</v>
      </c>
      <c r="AA1082" s="617" t="s">
        <v>1895</v>
      </c>
    </row>
    <row r="1083" spans="1:27" ht="15" customHeight="1" x14ac:dyDescent="0.3">
      <c r="A1083" s="212">
        <v>525708</v>
      </c>
      <c r="B1083" s="212" t="s">
        <v>1943</v>
      </c>
      <c r="C1083" s="212" t="s">
        <v>275</v>
      </c>
      <c r="D1083" s="212" t="s">
        <v>2346</v>
      </c>
      <c r="F1083" s="619"/>
      <c r="G1083" s="619"/>
      <c r="H1083" s="619"/>
      <c r="I1083" s="617" t="s">
        <v>1885</v>
      </c>
      <c r="U1083" s="617">
        <v>2000</v>
      </c>
      <c r="Z1083" s="617" t="s">
        <v>1895</v>
      </c>
      <c r="AA1083" s="617" t="s">
        <v>1895</v>
      </c>
    </row>
    <row r="1084" spans="1:27" ht="15" customHeight="1" x14ac:dyDescent="0.3">
      <c r="A1084" s="212">
        <v>525713</v>
      </c>
      <c r="B1084" s="212" t="s">
        <v>847</v>
      </c>
      <c r="C1084" s="212" t="s">
        <v>70</v>
      </c>
      <c r="D1084" s="212" t="s">
        <v>2485</v>
      </c>
      <c r="F1084" s="618"/>
      <c r="G1084" s="618"/>
      <c r="H1084" s="618"/>
      <c r="I1084" s="617" t="s">
        <v>1885</v>
      </c>
      <c r="U1084" s="617">
        <v>2000</v>
      </c>
      <c r="Z1084" s="617" t="s">
        <v>1895</v>
      </c>
      <c r="AA1084" s="617" t="s">
        <v>1895</v>
      </c>
    </row>
    <row r="1085" spans="1:27" ht="15" customHeight="1" x14ac:dyDescent="0.3">
      <c r="A1085" s="212">
        <v>525727</v>
      </c>
      <c r="B1085" s="212" t="s">
        <v>1949</v>
      </c>
      <c r="C1085" s="212" t="s">
        <v>363</v>
      </c>
      <c r="D1085" s="212" t="s">
        <v>2278</v>
      </c>
      <c r="F1085" s="619"/>
      <c r="G1085" s="619"/>
      <c r="H1085" s="619"/>
      <c r="I1085" s="617" t="s">
        <v>1885</v>
      </c>
      <c r="U1085" s="617">
        <v>2000</v>
      </c>
      <c r="Z1085" s="617" t="s">
        <v>1895</v>
      </c>
      <c r="AA1085" s="617" t="s">
        <v>1895</v>
      </c>
    </row>
    <row r="1086" spans="1:27" ht="15" customHeight="1" x14ac:dyDescent="0.3">
      <c r="A1086" s="212">
        <v>525741</v>
      </c>
      <c r="B1086" s="212" t="s">
        <v>1952</v>
      </c>
      <c r="C1086" s="212" t="s">
        <v>94</v>
      </c>
      <c r="D1086" s="212" t="s">
        <v>1489</v>
      </c>
      <c r="F1086" s="618"/>
      <c r="G1086" s="618"/>
      <c r="H1086" s="618"/>
      <c r="I1086" s="617" t="s">
        <v>1885</v>
      </c>
      <c r="U1086" s="617">
        <v>2000</v>
      </c>
      <c r="Z1086" s="617" t="s">
        <v>1895</v>
      </c>
      <c r="AA1086" s="617" t="s">
        <v>1895</v>
      </c>
    </row>
    <row r="1087" spans="1:27" ht="15" customHeight="1" x14ac:dyDescent="0.3">
      <c r="A1087" s="212">
        <v>525748</v>
      </c>
      <c r="B1087" s="212" t="s">
        <v>1954</v>
      </c>
      <c r="C1087" s="212" t="s">
        <v>250</v>
      </c>
      <c r="D1087" s="212" t="s">
        <v>2326</v>
      </c>
      <c r="F1087" s="618"/>
      <c r="G1087" s="618"/>
      <c r="H1087" s="618"/>
      <c r="I1087" s="617" t="s">
        <v>1885</v>
      </c>
      <c r="U1087" s="617">
        <v>2000</v>
      </c>
      <c r="Z1087" s="617" t="s">
        <v>1895</v>
      </c>
      <c r="AA1087" s="617" t="s">
        <v>1895</v>
      </c>
    </row>
    <row r="1088" spans="1:27" ht="15" customHeight="1" x14ac:dyDescent="0.3">
      <c r="A1088" s="212">
        <v>525768</v>
      </c>
      <c r="B1088" s="212" t="s">
        <v>1960</v>
      </c>
      <c r="C1088" s="212" t="s">
        <v>1861</v>
      </c>
      <c r="D1088" s="212" t="s">
        <v>1503</v>
      </c>
      <c r="F1088" s="618"/>
      <c r="G1088" s="618"/>
      <c r="H1088" s="618"/>
      <c r="I1088" s="617" t="s">
        <v>1885</v>
      </c>
      <c r="U1088" s="617">
        <v>2000</v>
      </c>
      <c r="Z1088" s="617" t="s">
        <v>1895</v>
      </c>
      <c r="AA1088" s="617" t="s">
        <v>1895</v>
      </c>
    </row>
    <row r="1089" spans="1:27" ht="15" customHeight="1" x14ac:dyDescent="0.3">
      <c r="A1089" s="212">
        <v>525771</v>
      </c>
      <c r="B1089" s="212" t="s">
        <v>1962</v>
      </c>
      <c r="C1089" s="212" t="s">
        <v>103</v>
      </c>
      <c r="D1089" s="212" t="s">
        <v>2309</v>
      </c>
      <c r="F1089" s="619"/>
      <c r="G1089" s="619"/>
      <c r="H1089" s="619"/>
      <c r="I1089" s="617" t="s">
        <v>1885</v>
      </c>
      <c r="U1089" s="617">
        <v>2000</v>
      </c>
      <c r="Z1089" s="617" t="s">
        <v>1895</v>
      </c>
      <c r="AA1089" s="617" t="s">
        <v>1895</v>
      </c>
    </row>
    <row r="1090" spans="1:27" ht="15" customHeight="1" x14ac:dyDescent="0.3">
      <c r="A1090" s="212">
        <v>525783</v>
      </c>
      <c r="B1090" s="212" t="s">
        <v>1965</v>
      </c>
      <c r="C1090" s="212" t="s">
        <v>94</v>
      </c>
      <c r="D1090" s="212" t="s">
        <v>2582</v>
      </c>
      <c r="F1090" s="619"/>
      <c r="G1090" s="619"/>
      <c r="H1090" s="619"/>
      <c r="I1090" s="617" t="s">
        <v>1885</v>
      </c>
      <c r="U1090" s="617">
        <v>2000</v>
      </c>
      <c r="Z1090" s="617" t="s">
        <v>1895</v>
      </c>
      <c r="AA1090" s="617" t="s">
        <v>1895</v>
      </c>
    </row>
    <row r="1091" spans="1:27" ht="15" customHeight="1" x14ac:dyDescent="0.3">
      <c r="A1091" s="212">
        <v>525784</v>
      </c>
      <c r="B1091" s="212" t="s">
        <v>1966</v>
      </c>
      <c r="C1091" s="212" t="s">
        <v>70</v>
      </c>
      <c r="D1091" s="212" t="s">
        <v>441</v>
      </c>
      <c r="F1091" s="618"/>
      <c r="G1091" s="618"/>
      <c r="H1091" s="618"/>
      <c r="I1091" s="617" t="s">
        <v>1885</v>
      </c>
      <c r="U1091" s="617">
        <v>2000</v>
      </c>
      <c r="Z1091" s="617" t="s">
        <v>1895</v>
      </c>
      <c r="AA1091" s="617" t="s">
        <v>1895</v>
      </c>
    </row>
    <row r="1092" spans="1:27" ht="15" customHeight="1" x14ac:dyDescent="0.3">
      <c r="A1092" s="212">
        <v>525787</v>
      </c>
      <c r="B1092" s="212" t="s">
        <v>1967</v>
      </c>
      <c r="C1092" s="212" t="s">
        <v>365</v>
      </c>
      <c r="D1092" s="212" t="s">
        <v>1794</v>
      </c>
      <c r="F1092" s="619"/>
      <c r="G1092" s="619"/>
      <c r="H1092" s="619"/>
      <c r="I1092" s="617" t="s">
        <v>1885</v>
      </c>
      <c r="U1092" s="617">
        <v>2000</v>
      </c>
      <c r="Z1092" s="617" t="s">
        <v>1895</v>
      </c>
      <c r="AA1092" s="617" t="s">
        <v>1895</v>
      </c>
    </row>
    <row r="1093" spans="1:27" ht="15" customHeight="1" x14ac:dyDescent="0.3">
      <c r="A1093" s="212">
        <v>525808</v>
      </c>
      <c r="B1093" s="212" t="s">
        <v>1974</v>
      </c>
      <c r="C1093" s="212" t="s">
        <v>68</v>
      </c>
      <c r="D1093" s="212" t="s">
        <v>1682</v>
      </c>
      <c r="F1093" s="619"/>
      <c r="G1093" s="619"/>
      <c r="H1093" s="619"/>
      <c r="I1093" s="617" t="s">
        <v>1885</v>
      </c>
      <c r="U1093" s="617">
        <v>2000</v>
      </c>
      <c r="Z1093" s="617" t="s">
        <v>1895</v>
      </c>
      <c r="AA1093" s="617" t="s">
        <v>1895</v>
      </c>
    </row>
    <row r="1094" spans="1:27" ht="15" customHeight="1" x14ac:dyDescent="0.3">
      <c r="A1094" s="212">
        <v>525821</v>
      </c>
      <c r="B1094" s="212" t="s">
        <v>1977</v>
      </c>
      <c r="C1094" s="212" t="s">
        <v>374</v>
      </c>
      <c r="D1094" s="212" t="s">
        <v>2381</v>
      </c>
      <c r="F1094" s="619"/>
      <c r="G1094" s="619"/>
      <c r="H1094" s="619"/>
      <c r="I1094" s="617" t="s">
        <v>1885</v>
      </c>
      <c r="U1094" s="617">
        <v>2000</v>
      </c>
      <c r="Z1094" s="617" t="s">
        <v>1895</v>
      </c>
      <c r="AA1094" s="617" t="s">
        <v>1895</v>
      </c>
    </row>
    <row r="1095" spans="1:27" ht="15" customHeight="1" x14ac:dyDescent="0.3">
      <c r="A1095" s="212">
        <v>525831</v>
      </c>
      <c r="B1095" s="212" t="s">
        <v>1980</v>
      </c>
      <c r="C1095" s="212" t="s">
        <v>314</v>
      </c>
      <c r="D1095" s="212" t="s">
        <v>1872</v>
      </c>
      <c r="F1095" s="618"/>
      <c r="G1095" s="618"/>
      <c r="H1095" s="618"/>
      <c r="I1095" s="617" t="s">
        <v>1885</v>
      </c>
      <c r="U1095" s="617">
        <v>2000</v>
      </c>
      <c r="Z1095" s="617" t="s">
        <v>1895</v>
      </c>
      <c r="AA1095" s="617" t="s">
        <v>1895</v>
      </c>
    </row>
    <row r="1096" spans="1:27" ht="15" customHeight="1" x14ac:dyDescent="0.3">
      <c r="A1096" s="212">
        <v>525837</v>
      </c>
      <c r="B1096" s="212" t="s">
        <v>1983</v>
      </c>
      <c r="C1096" s="212" t="s">
        <v>70</v>
      </c>
      <c r="D1096" s="212" t="s">
        <v>1860</v>
      </c>
      <c r="F1096" s="618"/>
      <c r="G1096" s="618"/>
      <c r="H1096" s="618"/>
      <c r="I1096" s="617" t="s">
        <v>1885</v>
      </c>
      <c r="U1096" s="617">
        <v>2000</v>
      </c>
      <c r="Z1096" s="617" t="s">
        <v>1895</v>
      </c>
      <c r="AA1096" s="617" t="s">
        <v>1895</v>
      </c>
    </row>
    <row r="1097" spans="1:27" ht="15" customHeight="1" x14ac:dyDescent="0.3">
      <c r="A1097" s="212">
        <v>525849</v>
      </c>
      <c r="B1097" s="212" t="s">
        <v>1987</v>
      </c>
      <c r="C1097" s="212" t="s">
        <v>105</v>
      </c>
      <c r="D1097" s="212" t="s">
        <v>1854</v>
      </c>
      <c r="F1097" s="619"/>
      <c r="G1097" s="619"/>
      <c r="H1097" s="619"/>
      <c r="I1097" s="617" t="s">
        <v>1885</v>
      </c>
      <c r="U1097" s="617">
        <v>2000</v>
      </c>
      <c r="Z1097" s="617" t="s">
        <v>1895</v>
      </c>
      <c r="AA1097" s="617" t="s">
        <v>1895</v>
      </c>
    </row>
    <row r="1098" spans="1:27" ht="15" customHeight="1" x14ac:dyDescent="0.3">
      <c r="A1098" s="212">
        <v>525872</v>
      </c>
      <c r="B1098" s="212" t="s">
        <v>1993</v>
      </c>
      <c r="C1098" s="212" t="s">
        <v>265</v>
      </c>
      <c r="D1098" s="212" t="s">
        <v>2284</v>
      </c>
      <c r="F1098" s="618"/>
      <c r="G1098" s="618"/>
      <c r="H1098" s="618"/>
      <c r="I1098" s="617" t="s">
        <v>1885</v>
      </c>
      <c r="U1098" s="617">
        <v>2000</v>
      </c>
      <c r="Z1098" s="617" t="s">
        <v>1895</v>
      </c>
      <c r="AA1098" s="617" t="s">
        <v>1895</v>
      </c>
    </row>
    <row r="1099" spans="1:27" ht="15" customHeight="1" x14ac:dyDescent="0.3">
      <c r="A1099" s="212">
        <v>525904</v>
      </c>
      <c r="B1099" s="212" t="s">
        <v>2003</v>
      </c>
      <c r="C1099" s="212" t="s">
        <v>2004</v>
      </c>
      <c r="D1099" s="212" t="s">
        <v>1554</v>
      </c>
      <c r="F1099" s="618"/>
      <c r="G1099" s="618"/>
      <c r="H1099" s="618"/>
      <c r="I1099" s="617" t="s">
        <v>1885</v>
      </c>
      <c r="U1099" s="617">
        <v>2000</v>
      </c>
      <c r="Z1099" s="617" t="s">
        <v>1895</v>
      </c>
      <c r="AA1099" s="617" t="s">
        <v>1895</v>
      </c>
    </row>
    <row r="1100" spans="1:27" ht="15" customHeight="1" x14ac:dyDescent="0.3">
      <c r="A1100" s="212">
        <v>525910</v>
      </c>
      <c r="B1100" s="212" t="s">
        <v>2005</v>
      </c>
      <c r="C1100" s="212" t="s">
        <v>69</v>
      </c>
      <c r="D1100" s="212" t="s">
        <v>437</v>
      </c>
      <c r="F1100" s="618"/>
      <c r="G1100" s="618"/>
      <c r="H1100" s="618"/>
      <c r="I1100" s="617" t="s">
        <v>1885</v>
      </c>
      <c r="U1100" s="617">
        <v>2000</v>
      </c>
      <c r="Z1100" s="617" t="s">
        <v>1895</v>
      </c>
      <c r="AA1100" s="617" t="s">
        <v>1895</v>
      </c>
    </row>
    <row r="1101" spans="1:27" ht="15" customHeight="1" x14ac:dyDescent="0.3">
      <c r="A1101" s="212">
        <v>525915</v>
      </c>
      <c r="B1101" s="212" t="s">
        <v>2007</v>
      </c>
      <c r="C1101" s="212" t="s">
        <v>88</v>
      </c>
      <c r="D1101" s="212" t="s">
        <v>1554</v>
      </c>
      <c r="F1101" s="619"/>
      <c r="G1101" s="619"/>
      <c r="H1101" s="619"/>
      <c r="I1101" s="617" t="s">
        <v>1885</v>
      </c>
      <c r="U1101" s="617">
        <v>2000</v>
      </c>
      <c r="Z1101" s="617" t="s">
        <v>1895</v>
      </c>
      <c r="AA1101" s="617" t="s">
        <v>1895</v>
      </c>
    </row>
    <row r="1102" spans="1:27" ht="15" customHeight="1" x14ac:dyDescent="0.3">
      <c r="A1102" s="212">
        <v>525919</v>
      </c>
      <c r="B1102" s="212" t="s">
        <v>2009</v>
      </c>
      <c r="C1102" s="212" t="s">
        <v>88</v>
      </c>
      <c r="D1102" s="212" t="s">
        <v>2589</v>
      </c>
      <c r="F1102" s="618"/>
      <c r="G1102" s="618"/>
      <c r="H1102" s="618"/>
      <c r="I1102" s="617" t="s">
        <v>1885</v>
      </c>
      <c r="U1102" s="617">
        <v>2000</v>
      </c>
      <c r="Z1102" s="617" t="s">
        <v>1895</v>
      </c>
      <c r="AA1102" s="617" t="s">
        <v>1895</v>
      </c>
    </row>
    <row r="1103" spans="1:27" ht="15" customHeight="1" x14ac:dyDescent="0.3">
      <c r="A1103" s="212">
        <v>525920</v>
      </c>
      <c r="B1103" s="212" t="s">
        <v>2010</v>
      </c>
      <c r="C1103" s="212" t="s">
        <v>1364</v>
      </c>
      <c r="D1103" s="212" t="s">
        <v>440</v>
      </c>
      <c r="F1103" s="619"/>
      <c r="G1103" s="619"/>
      <c r="H1103" s="619"/>
      <c r="I1103" s="617" t="s">
        <v>1885</v>
      </c>
      <c r="U1103" s="617">
        <v>2000</v>
      </c>
      <c r="Z1103" s="617" t="s">
        <v>1895</v>
      </c>
      <c r="AA1103" s="617" t="s">
        <v>1895</v>
      </c>
    </row>
    <row r="1104" spans="1:27" ht="15" customHeight="1" x14ac:dyDescent="0.3">
      <c r="A1104" s="212">
        <v>525933</v>
      </c>
      <c r="B1104" s="212" t="s">
        <v>2011</v>
      </c>
      <c r="C1104" s="212" t="s">
        <v>302</v>
      </c>
      <c r="D1104" s="212" t="s">
        <v>1611</v>
      </c>
      <c r="F1104" s="618"/>
      <c r="G1104" s="618"/>
      <c r="H1104" s="618"/>
      <c r="I1104" s="617" t="s">
        <v>1885</v>
      </c>
      <c r="U1104" s="617">
        <v>2000</v>
      </c>
      <c r="Z1104" s="617" t="s">
        <v>1895</v>
      </c>
      <c r="AA1104" s="617" t="s">
        <v>1895</v>
      </c>
    </row>
    <row r="1105" spans="1:27" ht="15" customHeight="1" x14ac:dyDescent="0.3">
      <c r="A1105" s="212">
        <v>525946</v>
      </c>
      <c r="B1105" s="212" t="s">
        <v>2016</v>
      </c>
      <c r="C1105" s="212" t="s">
        <v>325</v>
      </c>
      <c r="D1105" s="212" t="s">
        <v>2261</v>
      </c>
      <c r="F1105" s="618"/>
      <c r="G1105" s="618"/>
      <c r="H1105" s="618"/>
      <c r="I1105" s="617" t="s">
        <v>1885</v>
      </c>
      <c r="U1105" s="617">
        <v>2000</v>
      </c>
      <c r="Z1105" s="617" t="s">
        <v>1895</v>
      </c>
      <c r="AA1105" s="617" t="s">
        <v>1895</v>
      </c>
    </row>
    <row r="1106" spans="1:27" ht="15" customHeight="1" x14ac:dyDescent="0.3">
      <c r="A1106" s="212">
        <v>525948</v>
      </c>
      <c r="B1106" s="212" t="s">
        <v>2017</v>
      </c>
      <c r="C1106" s="212" t="s">
        <v>88</v>
      </c>
      <c r="D1106" s="212" t="s">
        <v>2590</v>
      </c>
      <c r="F1106" s="619"/>
      <c r="G1106" s="619"/>
      <c r="H1106" s="619"/>
      <c r="I1106" s="617" t="s">
        <v>1885</v>
      </c>
      <c r="U1106" s="617">
        <v>2000</v>
      </c>
      <c r="Z1106" s="617" t="s">
        <v>1895</v>
      </c>
      <c r="AA1106" s="617" t="s">
        <v>1895</v>
      </c>
    </row>
    <row r="1107" spans="1:27" ht="15" customHeight="1" x14ac:dyDescent="0.3">
      <c r="A1107" s="212">
        <v>525953</v>
      </c>
      <c r="B1107" s="212" t="s">
        <v>2021</v>
      </c>
      <c r="C1107" s="212" t="s">
        <v>90</v>
      </c>
      <c r="D1107" s="212" t="s">
        <v>1500</v>
      </c>
      <c r="F1107" s="618"/>
      <c r="G1107" s="618"/>
      <c r="H1107" s="618"/>
      <c r="I1107" s="617" t="s">
        <v>1885</v>
      </c>
      <c r="U1107" s="617">
        <v>2000</v>
      </c>
      <c r="Z1107" s="617" t="s">
        <v>1895</v>
      </c>
      <c r="AA1107" s="617" t="s">
        <v>1895</v>
      </c>
    </row>
    <row r="1108" spans="1:27" ht="15" customHeight="1" x14ac:dyDescent="0.3">
      <c r="A1108" s="212">
        <v>525955</v>
      </c>
      <c r="B1108" s="212" t="s">
        <v>2023</v>
      </c>
      <c r="C1108" s="212" t="s">
        <v>86</v>
      </c>
      <c r="D1108" s="212" t="s">
        <v>2379</v>
      </c>
      <c r="F1108" s="619"/>
      <c r="G1108" s="619"/>
      <c r="H1108" s="619"/>
      <c r="I1108" s="617" t="s">
        <v>1885</v>
      </c>
      <c r="U1108" s="617">
        <v>2000</v>
      </c>
      <c r="Z1108" s="617" t="s">
        <v>1895</v>
      </c>
      <c r="AA1108" s="617" t="s">
        <v>1895</v>
      </c>
    </row>
    <row r="1109" spans="1:27" ht="15" customHeight="1" x14ac:dyDescent="0.3">
      <c r="A1109" s="212">
        <v>525958</v>
      </c>
      <c r="B1109" s="212" t="s">
        <v>2024</v>
      </c>
      <c r="C1109" s="212" t="s">
        <v>380</v>
      </c>
      <c r="D1109" s="212" t="s">
        <v>2591</v>
      </c>
      <c r="F1109" s="618"/>
      <c r="G1109" s="618"/>
      <c r="H1109" s="618"/>
      <c r="I1109" s="617" t="s">
        <v>1885</v>
      </c>
      <c r="U1109" s="617">
        <v>2000</v>
      </c>
      <c r="Z1109" s="617" t="s">
        <v>1895</v>
      </c>
      <c r="AA1109" s="617" t="s">
        <v>1895</v>
      </c>
    </row>
    <row r="1110" spans="1:27" ht="15" customHeight="1" x14ac:dyDescent="0.3">
      <c r="A1110" s="212">
        <v>525962</v>
      </c>
      <c r="B1110" s="212" t="s">
        <v>2025</v>
      </c>
      <c r="C1110" s="212" t="s">
        <v>295</v>
      </c>
      <c r="D1110" s="212" t="s">
        <v>440</v>
      </c>
      <c r="F1110" s="618"/>
      <c r="G1110" s="618"/>
      <c r="H1110" s="618"/>
      <c r="I1110" s="617" t="s">
        <v>1885</v>
      </c>
      <c r="U1110" s="617">
        <v>2000</v>
      </c>
      <c r="Z1110" s="617" t="s">
        <v>1895</v>
      </c>
      <c r="AA1110" s="617" t="s">
        <v>1895</v>
      </c>
    </row>
    <row r="1111" spans="1:27" ht="15" customHeight="1" x14ac:dyDescent="0.3">
      <c r="A1111" s="212">
        <v>525969</v>
      </c>
      <c r="B1111" s="212" t="s">
        <v>2028</v>
      </c>
      <c r="C1111" s="212" t="s">
        <v>84</v>
      </c>
      <c r="D1111" s="212" t="s">
        <v>1726</v>
      </c>
      <c r="F1111" s="618"/>
      <c r="G1111" s="618"/>
      <c r="H1111" s="618"/>
      <c r="I1111" s="617" t="s">
        <v>1885</v>
      </c>
      <c r="U1111" s="617">
        <v>2000</v>
      </c>
      <c r="Z1111" s="617" t="s">
        <v>1895</v>
      </c>
      <c r="AA1111" s="617" t="s">
        <v>1895</v>
      </c>
    </row>
    <row r="1112" spans="1:27" ht="15" customHeight="1" x14ac:dyDescent="0.3">
      <c r="A1112" s="212">
        <v>525986</v>
      </c>
      <c r="B1112" s="212" t="s">
        <v>2037</v>
      </c>
      <c r="C1112" s="212" t="s">
        <v>69</v>
      </c>
      <c r="D1112" s="212" t="s">
        <v>2281</v>
      </c>
      <c r="F1112" s="618"/>
      <c r="G1112" s="618"/>
      <c r="H1112" s="618"/>
      <c r="I1112" s="617" t="s">
        <v>1885</v>
      </c>
      <c r="U1112" s="617">
        <v>2000</v>
      </c>
      <c r="Z1112" s="617" t="s">
        <v>1895</v>
      </c>
      <c r="AA1112" s="617" t="s">
        <v>1895</v>
      </c>
    </row>
    <row r="1113" spans="1:27" ht="15" customHeight="1" x14ac:dyDescent="0.3">
      <c r="A1113" s="212">
        <v>525990</v>
      </c>
      <c r="B1113" s="212" t="s">
        <v>2039</v>
      </c>
      <c r="C1113" s="212" t="s">
        <v>1064</v>
      </c>
      <c r="D1113" s="212" t="s">
        <v>1652</v>
      </c>
      <c r="F1113" s="618"/>
      <c r="G1113" s="618"/>
      <c r="H1113" s="618"/>
      <c r="I1113" s="617" t="s">
        <v>1885</v>
      </c>
      <c r="U1113" s="617">
        <v>2000</v>
      </c>
      <c r="Z1113" s="617" t="s">
        <v>1895</v>
      </c>
      <c r="AA1113" s="617" t="s">
        <v>1895</v>
      </c>
    </row>
    <row r="1114" spans="1:27" ht="15" customHeight="1" x14ac:dyDescent="0.3">
      <c r="A1114" s="212">
        <v>525996</v>
      </c>
      <c r="B1114" s="212" t="s">
        <v>2042</v>
      </c>
      <c r="C1114" s="212" t="s">
        <v>92</v>
      </c>
      <c r="D1114" s="212" t="s">
        <v>2593</v>
      </c>
      <c r="F1114" s="618"/>
      <c r="G1114" s="618"/>
      <c r="H1114" s="618"/>
      <c r="I1114" s="617" t="s">
        <v>1885</v>
      </c>
      <c r="U1114" s="617">
        <v>2000</v>
      </c>
      <c r="Z1114" s="617" t="s">
        <v>1895</v>
      </c>
      <c r="AA1114" s="617" t="s">
        <v>1895</v>
      </c>
    </row>
    <row r="1115" spans="1:27" ht="15" customHeight="1" x14ac:dyDescent="0.3">
      <c r="A1115" s="212">
        <v>525997</v>
      </c>
      <c r="B1115" s="212" t="s">
        <v>2043</v>
      </c>
      <c r="C1115" s="212" t="s">
        <v>2044</v>
      </c>
      <c r="D1115" s="212" t="s">
        <v>2266</v>
      </c>
      <c r="F1115" s="619"/>
      <c r="G1115" s="619"/>
      <c r="H1115" s="619"/>
      <c r="I1115" s="617" t="s">
        <v>1885</v>
      </c>
      <c r="U1115" s="617">
        <v>2000</v>
      </c>
      <c r="Z1115" s="617" t="s">
        <v>1895</v>
      </c>
      <c r="AA1115" s="617" t="s">
        <v>1895</v>
      </c>
    </row>
    <row r="1116" spans="1:27" ht="15" customHeight="1" x14ac:dyDescent="0.3">
      <c r="A1116" s="212">
        <v>525999</v>
      </c>
      <c r="B1116" s="212" t="s">
        <v>2046</v>
      </c>
      <c r="C1116" s="212" t="s">
        <v>67</v>
      </c>
      <c r="D1116" s="212" t="s">
        <v>1864</v>
      </c>
      <c r="F1116" s="619"/>
      <c r="G1116" s="619"/>
      <c r="H1116" s="619"/>
      <c r="I1116" s="617" t="s">
        <v>1885</v>
      </c>
      <c r="U1116" s="617">
        <v>2000</v>
      </c>
      <c r="Z1116" s="617" t="s">
        <v>1895</v>
      </c>
      <c r="AA1116" s="617" t="s">
        <v>1895</v>
      </c>
    </row>
    <row r="1117" spans="1:27" ht="15" customHeight="1" x14ac:dyDescent="0.3">
      <c r="A1117" s="212">
        <v>526006</v>
      </c>
      <c r="B1117" s="212" t="s">
        <v>2049</v>
      </c>
      <c r="C1117" s="212" t="s">
        <v>2050</v>
      </c>
      <c r="D1117" s="212" t="s">
        <v>429</v>
      </c>
      <c r="F1117" s="619"/>
      <c r="G1117" s="619"/>
      <c r="H1117" s="619"/>
      <c r="I1117" s="617" t="s">
        <v>1885</v>
      </c>
      <c r="U1117" s="617">
        <v>2000</v>
      </c>
      <c r="Z1117" s="617" t="s">
        <v>1895</v>
      </c>
      <c r="AA1117" s="617" t="s">
        <v>1895</v>
      </c>
    </row>
    <row r="1118" spans="1:27" ht="15" customHeight="1" x14ac:dyDescent="0.3">
      <c r="A1118" s="212">
        <v>526017</v>
      </c>
      <c r="B1118" s="212" t="s">
        <v>2054</v>
      </c>
      <c r="C1118" s="212" t="s">
        <v>286</v>
      </c>
      <c r="D1118" s="212" t="s">
        <v>2594</v>
      </c>
      <c r="F1118" s="619"/>
      <c r="G1118" s="619"/>
      <c r="H1118" s="619"/>
      <c r="I1118" s="617" t="s">
        <v>1885</v>
      </c>
      <c r="U1118" s="617">
        <v>2000</v>
      </c>
      <c r="Z1118" s="617" t="s">
        <v>1895</v>
      </c>
      <c r="AA1118" s="617" t="s">
        <v>1895</v>
      </c>
    </row>
    <row r="1119" spans="1:27" ht="15" customHeight="1" x14ac:dyDescent="0.3">
      <c r="A1119" s="212">
        <v>526018</v>
      </c>
      <c r="B1119" s="212" t="s">
        <v>2055</v>
      </c>
      <c r="C1119" s="212" t="s">
        <v>112</v>
      </c>
      <c r="D1119" s="212" t="s">
        <v>1663</v>
      </c>
      <c r="F1119" s="618"/>
      <c r="G1119" s="618"/>
      <c r="H1119" s="618"/>
      <c r="I1119" s="617" t="s">
        <v>1885</v>
      </c>
      <c r="U1119" s="617">
        <v>2000</v>
      </c>
      <c r="Z1119" s="617" t="s">
        <v>1895</v>
      </c>
      <c r="AA1119" s="617" t="s">
        <v>1895</v>
      </c>
    </row>
    <row r="1120" spans="1:27" ht="15" customHeight="1" x14ac:dyDescent="0.3">
      <c r="A1120" s="212">
        <v>526019</v>
      </c>
      <c r="B1120" s="212" t="s">
        <v>2056</v>
      </c>
      <c r="C1120" s="212" t="s">
        <v>393</v>
      </c>
      <c r="D1120" s="212" t="s">
        <v>2332</v>
      </c>
      <c r="F1120" s="619"/>
      <c r="G1120" s="619"/>
      <c r="H1120" s="619"/>
      <c r="I1120" s="617" t="s">
        <v>1885</v>
      </c>
      <c r="U1120" s="617">
        <v>2000</v>
      </c>
      <c r="Z1120" s="617" t="s">
        <v>1895</v>
      </c>
      <c r="AA1120" s="617" t="s">
        <v>1895</v>
      </c>
    </row>
    <row r="1121" spans="1:27" ht="15" customHeight="1" x14ac:dyDescent="0.3">
      <c r="A1121" s="212">
        <v>526024</v>
      </c>
      <c r="B1121" s="212" t="s">
        <v>2058</v>
      </c>
      <c r="C1121" s="212" t="s">
        <v>393</v>
      </c>
      <c r="D1121" s="212" t="s">
        <v>1670</v>
      </c>
      <c r="F1121" s="618"/>
      <c r="G1121" s="618"/>
      <c r="H1121" s="618"/>
      <c r="I1121" s="617" t="s">
        <v>1885</v>
      </c>
      <c r="U1121" s="617">
        <v>2000</v>
      </c>
      <c r="Z1121" s="617" t="s">
        <v>1895</v>
      </c>
      <c r="AA1121" s="617" t="s">
        <v>1895</v>
      </c>
    </row>
    <row r="1122" spans="1:27" ht="15" customHeight="1" x14ac:dyDescent="0.3">
      <c r="A1122" s="212">
        <v>526031</v>
      </c>
      <c r="B1122" s="212" t="s">
        <v>2061</v>
      </c>
      <c r="C1122" s="212" t="s">
        <v>70</v>
      </c>
      <c r="D1122" s="212" t="s">
        <v>2385</v>
      </c>
      <c r="F1122" s="619"/>
      <c r="G1122" s="619"/>
      <c r="H1122" s="619"/>
      <c r="I1122" s="617" t="s">
        <v>1885</v>
      </c>
      <c r="U1122" s="617">
        <v>2000</v>
      </c>
      <c r="Z1122" s="617" t="s">
        <v>1895</v>
      </c>
      <c r="AA1122" s="617" t="s">
        <v>1895</v>
      </c>
    </row>
    <row r="1123" spans="1:27" ht="15" customHeight="1" x14ac:dyDescent="0.3">
      <c r="A1123" s="212">
        <v>526050</v>
      </c>
      <c r="B1123" s="212" t="s">
        <v>2067</v>
      </c>
      <c r="C1123" s="212" t="s">
        <v>70</v>
      </c>
      <c r="D1123" s="212" t="s">
        <v>2384</v>
      </c>
      <c r="F1123" s="618"/>
      <c r="G1123" s="618"/>
      <c r="H1123" s="618"/>
      <c r="I1123" s="617" t="s">
        <v>1885</v>
      </c>
      <c r="U1123" s="617">
        <v>2000</v>
      </c>
      <c r="Z1123" s="617" t="s">
        <v>1895</v>
      </c>
      <c r="AA1123" s="617" t="s">
        <v>1895</v>
      </c>
    </row>
    <row r="1124" spans="1:27" ht="15" customHeight="1" x14ac:dyDescent="0.3">
      <c r="A1124" s="212">
        <v>526061</v>
      </c>
      <c r="B1124" s="212" t="s">
        <v>2071</v>
      </c>
      <c r="C1124" s="212" t="s">
        <v>78</v>
      </c>
      <c r="D1124" s="212" t="s">
        <v>2596</v>
      </c>
      <c r="F1124" s="618"/>
      <c r="G1124" s="618"/>
      <c r="H1124" s="618"/>
      <c r="I1124" s="617" t="s">
        <v>1885</v>
      </c>
      <c r="U1124" s="617">
        <v>2000</v>
      </c>
      <c r="Z1124" s="617" t="s">
        <v>1895</v>
      </c>
      <c r="AA1124" s="617" t="s">
        <v>1895</v>
      </c>
    </row>
    <row r="1125" spans="1:27" ht="15" customHeight="1" x14ac:dyDescent="0.3">
      <c r="A1125" s="212">
        <v>526063</v>
      </c>
      <c r="B1125" s="212" t="s">
        <v>2072</v>
      </c>
      <c r="C1125" s="212" t="s">
        <v>70</v>
      </c>
      <c r="D1125" s="212" t="s">
        <v>2597</v>
      </c>
      <c r="F1125" s="619"/>
      <c r="G1125" s="619"/>
      <c r="H1125" s="619"/>
      <c r="I1125" s="617" t="s">
        <v>1885</v>
      </c>
      <c r="U1125" s="617">
        <v>2000</v>
      </c>
      <c r="Z1125" s="617" t="s">
        <v>1895</v>
      </c>
      <c r="AA1125" s="617" t="s">
        <v>1895</v>
      </c>
    </row>
    <row r="1126" spans="1:27" ht="15" customHeight="1" x14ac:dyDescent="0.3">
      <c r="A1126" s="212">
        <v>526066</v>
      </c>
      <c r="B1126" s="212" t="s">
        <v>2074</v>
      </c>
      <c r="C1126" s="212" t="s">
        <v>69</v>
      </c>
      <c r="D1126" s="212" t="s">
        <v>440</v>
      </c>
      <c r="F1126" s="619"/>
      <c r="G1126" s="619"/>
      <c r="H1126" s="619"/>
      <c r="I1126" s="617" t="s">
        <v>1885</v>
      </c>
      <c r="U1126" s="617">
        <v>2000</v>
      </c>
      <c r="Z1126" s="617" t="s">
        <v>1895</v>
      </c>
      <c r="AA1126" s="617" t="s">
        <v>1895</v>
      </c>
    </row>
    <row r="1127" spans="1:27" ht="15" customHeight="1" x14ac:dyDescent="0.3">
      <c r="A1127" s="212">
        <v>526071</v>
      </c>
      <c r="B1127" s="212" t="s">
        <v>2076</v>
      </c>
      <c r="C1127" s="212" t="s">
        <v>70</v>
      </c>
      <c r="D1127" s="212" t="s">
        <v>1514</v>
      </c>
      <c r="F1127" s="618"/>
      <c r="G1127" s="618"/>
      <c r="H1127" s="618"/>
      <c r="I1127" s="617" t="s">
        <v>1885</v>
      </c>
      <c r="U1127" s="617">
        <v>2000</v>
      </c>
      <c r="Z1127" s="617" t="s">
        <v>1895</v>
      </c>
      <c r="AA1127" s="617" t="s">
        <v>1895</v>
      </c>
    </row>
    <row r="1128" spans="1:27" ht="15" customHeight="1" x14ac:dyDescent="0.3">
      <c r="A1128" s="212">
        <v>526072</v>
      </c>
      <c r="B1128" s="212" t="s">
        <v>2077</v>
      </c>
      <c r="C1128" s="212" t="s">
        <v>73</v>
      </c>
      <c r="D1128" s="212" t="s">
        <v>434</v>
      </c>
      <c r="F1128" s="619"/>
      <c r="G1128" s="619"/>
      <c r="H1128" s="619"/>
      <c r="I1128" s="617" t="s">
        <v>1885</v>
      </c>
      <c r="U1128" s="617">
        <v>2000</v>
      </c>
      <c r="Z1128" s="617" t="s">
        <v>1895</v>
      </c>
      <c r="AA1128" s="617" t="s">
        <v>1895</v>
      </c>
    </row>
    <row r="1129" spans="1:27" ht="15" customHeight="1" x14ac:dyDescent="0.3">
      <c r="A1129" s="212">
        <v>526084</v>
      </c>
      <c r="B1129" s="212" t="s">
        <v>2081</v>
      </c>
      <c r="C1129" s="212" t="s">
        <v>73</v>
      </c>
      <c r="D1129" s="212" t="s">
        <v>1854</v>
      </c>
      <c r="F1129" s="618"/>
      <c r="G1129" s="618"/>
      <c r="H1129" s="618"/>
      <c r="I1129" s="617" t="s">
        <v>1885</v>
      </c>
      <c r="U1129" s="617">
        <v>2000</v>
      </c>
      <c r="Z1129" s="617" t="s">
        <v>1895</v>
      </c>
      <c r="AA1129" s="617" t="s">
        <v>1895</v>
      </c>
    </row>
    <row r="1130" spans="1:27" ht="15" customHeight="1" x14ac:dyDescent="0.3">
      <c r="A1130" s="212">
        <v>526088</v>
      </c>
      <c r="B1130" s="212" t="s">
        <v>2082</v>
      </c>
      <c r="C1130" s="212" t="s">
        <v>325</v>
      </c>
      <c r="D1130" s="212" t="s">
        <v>670</v>
      </c>
      <c r="F1130" s="618"/>
      <c r="G1130" s="618"/>
      <c r="H1130" s="618"/>
      <c r="I1130" s="617" t="s">
        <v>1885</v>
      </c>
      <c r="U1130" s="617">
        <v>2000</v>
      </c>
      <c r="Z1130" s="617" t="s">
        <v>1895</v>
      </c>
      <c r="AA1130" s="617" t="s">
        <v>1895</v>
      </c>
    </row>
    <row r="1131" spans="1:27" ht="15" customHeight="1" x14ac:dyDescent="0.3">
      <c r="A1131" s="212">
        <v>526090</v>
      </c>
      <c r="B1131" s="212" t="s">
        <v>2084</v>
      </c>
      <c r="C1131" s="212" t="s">
        <v>2085</v>
      </c>
      <c r="D1131" s="212" t="s">
        <v>2601</v>
      </c>
      <c r="F1131" s="618"/>
      <c r="G1131" s="618"/>
      <c r="H1131" s="618"/>
      <c r="I1131" s="617" t="s">
        <v>1885</v>
      </c>
      <c r="U1131" s="617">
        <v>2000</v>
      </c>
      <c r="Z1131" s="617" t="s">
        <v>1895</v>
      </c>
      <c r="AA1131" s="617" t="s">
        <v>1895</v>
      </c>
    </row>
    <row r="1132" spans="1:27" ht="15" customHeight="1" x14ac:dyDescent="0.3">
      <c r="A1132" s="212">
        <v>526097</v>
      </c>
      <c r="B1132" s="212" t="s">
        <v>2087</v>
      </c>
      <c r="C1132" s="212" t="s">
        <v>324</v>
      </c>
      <c r="D1132" s="212" t="s">
        <v>1854</v>
      </c>
      <c r="F1132" s="618"/>
      <c r="G1132" s="618"/>
      <c r="H1132" s="618"/>
      <c r="I1132" s="617" t="s">
        <v>1885</v>
      </c>
      <c r="U1132" s="617">
        <v>2000</v>
      </c>
      <c r="Z1132" s="617" t="s">
        <v>1895</v>
      </c>
      <c r="AA1132" s="617" t="s">
        <v>1895</v>
      </c>
    </row>
    <row r="1133" spans="1:27" ht="15" customHeight="1" x14ac:dyDescent="0.3">
      <c r="A1133" s="212">
        <v>526102</v>
      </c>
      <c r="B1133" s="212" t="s">
        <v>2090</v>
      </c>
      <c r="C1133" s="212" t="s">
        <v>66</v>
      </c>
      <c r="D1133" s="212" t="s">
        <v>2298</v>
      </c>
      <c r="F1133" s="618"/>
      <c r="G1133" s="618"/>
      <c r="H1133" s="618"/>
      <c r="I1133" s="617" t="s">
        <v>1885</v>
      </c>
      <c r="U1133" s="617">
        <v>2000</v>
      </c>
      <c r="Z1133" s="617" t="s">
        <v>1895</v>
      </c>
      <c r="AA1133" s="617" t="s">
        <v>1895</v>
      </c>
    </row>
    <row r="1134" spans="1:27" ht="15" customHeight="1" x14ac:dyDescent="0.3">
      <c r="A1134" s="212">
        <v>526103</v>
      </c>
      <c r="B1134" s="212" t="s">
        <v>2091</v>
      </c>
      <c r="C1134" s="212" t="s">
        <v>80</v>
      </c>
      <c r="D1134" s="212" t="s">
        <v>1828</v>
      </c>
      <c r="F1134" s="618"/>
      <c r="G1134" s="618"/>
      <c r="H1134" s="618"/>
      <c r="I1134" s="617" t="s">
        <v>1885</v>
      </c>
      <c r="U1134" s="617">
        <v>2000</v>
      </c>
      <c r="Z1134" s="617" t="s">
        <v>1895</v>
      </c>
      <c r="AA1134" s="617" t="s">
        <v>1895</v>
      </c>
    </row>
    <row r="1135" spans="1:27" ht="15" customHeight="1" x14ac:dyDescent="0.3">
      <c r="A1135" s="212">
        <v>526113</v>
      </c>
      <c r="B1135" s="212" t="s">
        <v>2092</v>
      </c>
      <c r="C1135" s="212" t="s">
        <v>309</v>
      </c>
      <c r="D1135" s="212" t="s">
        <v>1761</v>
      </c>
      <c r="F1135" s="618"/>
      <c r="G1135" s="618"/>
      <c r="H1135" s="618"/>
      <c r="I1135" s="617" t="s">
        <v>1885</v>
      </c>
      <c r="U1135" s="617">
        <v>2000</v>
      </c>
      <c r="Z1135" s="617" t="s">
        <v>1895</v>
      </c>
      <c r="AA1135" s="617" t="s">
        <v>1895</v>
      </c>
    </row>
    <row r="1136" spans="1:27" ht="15" customHeight="1" x14ac:dyDescent="0.3">
      <c r="A1136" s="212">
        <v>526117</v>
      </c>
      <c r="B1136" s="212" t="s">
        <v>2094</v>
      </c>
      <c r="C1136" s="212" t="s">
        <v>70</v>
      </c>
      <c r="D1136" s="212" t="s">
        <v>1878</v>
      </c>
      <c r="F1136" s="618"/>
      <c r="G1136" s="618"/>
      <c r="H1136" s="618"/>
      <c r="I1136" s="617" t="s">
        <v>1885</v>
      </c>
      <c r="U1136" s="617">
        <v>2000</v>
      </c>
      <c r="Z1136" s="617" t="s">
        <v>1895</v>
      </c>
      <c r="AA1136" s="617" t="s">
        <v>1895</v>
      </c>
    </row>
    <row r="1137" spans="1:27" ht="15" customHeight="1" x14ac:dyDescent="0.3">
      <c r="A1137" s="212">
        <v>526127</v>
      </c>
      <c r="B1137" s="212" t="s">
        <v>2097</v>
      </c>
      <c r="C1137" s="212" t="s">
        <v>69</v>
      </c>
      <c r="D1137" s="212" t="s">
        <v>1652</v>
      </c>
      <c r="F1137" s="619"/>
      <c r="G1137" s="619"/>
      <c r="H1137" s="619"/>
      <c r="I1137" s="617" t="s">
        <v>1885</v>
      </c>
      <c r="U1137" s="617">
        <v>2000</v>
      </c>
      <c r="Z1137" s="617" t="s">
        <v>1895</v>
      </c>
      <c r="AA1137" s="617" t="s">
        <v>1895</v>
      </c>
    </row>
    <row r="1138" spans="1:27" ht="15" customHeight="1" x14ac:dyDescent="0.3">
      <c r="A1138" s="212">
        <v>526133</v>
      </c>
      <c r="B1138" s="212" t="s">
        <v>2102</v>
      </c>
      <c r="C1138" s="212" t="s">
        <v>75</v>
      </c>
      <c r="D1138" s="212" t="s">
        <v>441</v>
      </c>
      <c r="F1138" s="618"/>
      <c r="G1138" s="618"/>
      <c r="H1138" s="618"/>
      <c r="I1138" s="617" t="s">
        <v>1885</v>
      </c>
      <c r="U1138" s="617">
        <v>2000</v>
      </c>
      <c r="Z1138" s="617" t="s">
        <v>1895</v>
      </c>
      <c r="AA1138" s="617" t="s">
        <v>1895</v>
      </c>
    </row>
    <row r="1139" spans="1:27" ht="15" customHeight="1" x14ac:dyDescent="0.3">
      <c r="A1139" s="212">
        <v>526140</v>
      </c>
      <c r="B1139" s="212" t="s">
        <v>2104</v>
      </c>
      <c r="C1139" s="212" t="s">
        <v>88</v>
      </c>
      <c r="D1139" s="212" t="s">
        <v>1551</v>
      </c>
      <c r="F1139" s="619"/>
      <c r="G1139" s="619"/>
      <c r="H1139" s="619"/>
      <c r="I1139" s="617" t="s">
        <v>1885</v>
      </c>
      <c r="U1139" s="617">
        <v>2000</v>
      </c>
      <c r="Z1139" s="617" t="s">
        <v>1895</v>
      </c>
      <c r="AA1139" s="617" t="s">
        <v>1895</v>
      </c>
    </row>
    <row r="1140" spans="1:27" ht="15" customHeight="1" x14ac:dyDescent="0.3">
      <c r="A1140" s="212">
        <v>526142</v>
      </c>
      <c r="B1140" s="212" t="s">
        <v>2105</v>
      </c>
      <c r="C1140" s="212" t="s">
        <v>330</v>
      </c>
      <c r="D1140" s="212" t="s">
        <v>2603</v>
      </c>
      <c r="F1140" s="619"/>
      <c r="G1140" s="619"/>
      <c r="H1140" s="619"/>
      <c r="I1140" s="617" t="s">
        <v>1885</v>
      </c>
      <c r="U1140" s="617">
        <v>2000</v>
      </c>
      <c r="Z1140" s="617" t="s">
        <v>1895</v>
      </c>
      <c r="AA1140" s="617" t="s">
        <v>1895</v>
      </c>
    </row>
    <row r="1141" spans="1:27" ht="15" customHeight="1" x14ac:dyDescent="0.3">
      <c r="A1141" s="212">
        <v>526149</v>
      </c>
      <c r="B1141" s="212" t="s">
        <v>2108</v>
      </c>
      <c r="C1141" s="212" t="s">
        <v>108</v>
      </c>
      <c r="D1141" s="212" t="s">
        <v>446</v>
      </c>
      <c r="F1141" s="618"/>
      <c r="G1141" s="618"/>
      <c r="H1141" s="618"/>
      <c r="I1141" s="617" t="s">
        <v>1885</v>
      </c>
      <c r="U1141" s="617">
        <v>2000</v>
      </c>
      <c r="Z1141" s="617" t="s">
        <v>1895</v>
      </c>
      <c r="AA1141" s="617" t="s">
        <v>1895</v>
      </c>
    </row>
    <row r="1142" spans="1:27" ht="15" customHeight="1" x14ac:dyDescent="0.3">
      <c r="A1142" s="212">
        <v>526160</v>
      </c>
      <c r="B1142" s="212" t="s">
        <v>1227</v>
      </c>
      <c r="C1142" s="212" t="s">
        <v>324</v>
      </c>
      <c r="D1142" s="212" t="s">
        <v>2271</v>
      </c>
      <c r="F1142" s="618"/>
      <c r="G1142" s="618"/>
      <c r="H1142" s="618"/>
      <c r="I1142" s="617" t="s">
        <v>1885</v>
      </c>
      <c r="U1142" s="617">
        <v>2000</v>
      </c>
      <c r="Z1142" s="617" t="s">
        <v>1895</v>
      </c>
      <c r="AA1142" s="617" t="s">
        <v>1895</v>
      </c>
    </row>
    <row r="1143" spans="1:27" ht="15" customHeight="1" x14ac:dyDescent="0.3">
      <c r="A1143" s="212">
        <v>526164</v>
      </c>
      <c r="B1143" s="212" t="s">
        <v>2115</v>
      </c>
      <c r="C1143" s="212" t="s">
        <v>399</v>
      </c>
      <c r="D1143" s="212" t="s">
        <v>2604</v>
      </c>
      <c r="F1143" s="619"/>
      <c r="G1143" s="619"/>
      <c r="H1143" s="619"/>
      <c r="I1143" s="617" t="s">
        <v>1885</v>
      </c>
      <c r="U1143" s="617">
        <v>2000</v>
      </c>
      <c r="Z1143" s="617" t="s">
        <v>1895</v>
      </c>
      <c r="AA1143" s="617" t="s">
        <v>1895</v>
      </c>
    </row>
    <row r="1144" spans="1:27" ht="15" customHeight="1" x14ac:dyDescent="0.3">
      <c r="A1144" s="212">
        <v>526165</v>
      </c>
      <c r="B1144" s="212" t="s">
        <v>2115</v>
      </c>
      <c r="C1144" s="212" t="s">
        <v>104</v>
      </c>
      <c r="D1144" s="212" t="s">
        <v>2605</v>
      </c>
      <c r="F1144" s="618"/>
      <c r="G1144" s="618"/>
      <c r="H1144" s="618"/>
      <c r="I1144" s="617" t="s">
        <v>1885</v>
      </c>
      <c r="U1144" s="617">
        <v>2000</v>
      </c>
      <c r="Z1144" s="617" t="s">
        <v>1895</v>
      </c>
      <c r="AA1144" s="617" t="s">
        <v>1895</v>
      </c>
    </row>
    <row r="1145" spans="1:27" ht="15" customHeight="1" x14ac:dyDescent="0.3">
      <c r="A1145" s="212">
        <v>526167</v>
      </c>
      <c r="B1145" s="212" t="s">
        <v>2116</v>
      </c>
      <c r="C1145" s="212" t="s">
        <v>2117</v>
      </c>
      <c r="D1145" s="212" t="s">
        <v>2606</v>
      </c>
      <c r="F1145" s="618"/>
      <c r="G1145" s="618"/>
      <c r="H1145" s="618"/>
      <c r="I1145" s="617" t="s">
        <v>1885</v>
      </c>
      <c r="U1145" s="617">
        <v>2000</v>
      </c>
      <c r="Z1145" s="617" t="s">
        <v>1895</v>
      </c>
      <c r="AA1145" s="617" t="s">
        <v>1895</v>
      </c>
    </row>
    <row r="1146" spans="1:27" ht="15" customHeight="1" x14ac:dyDescent="0.3">
      <c r="A1146" s="212">
        <v>526169</v>
      </c>
      <c r="B1146" s="212" t="s">
        <v>2118</v>
      </c>
      <c r="C1146" s="212" t="s">
        <v>270</v>
      </c>
      <c r="D1146" s="212" t="s">
        <v>2273</v>
      </c>
      <c r="F1146" s="618"/>
      <c r="G1146" s="618"/>
      <c r="H1146" s="618"/>
      <c r="I1146" s="617" t="s">
        <v>1885</v>
      </c>
      <c r="U1146" s="617">
        <v>2000</v>
      </c>
      <c r="Z1146" s="617" t="s">
        <v>1895</v>
      </c>
      <c r="AA1146" s="617" t="s">
        <v>1895</v>
      </c>
    </row>
    <row r="1147" spans="1:27" ht="15" customHeight="1" x14ac:dyDescent="0.3">
      <c r="A1147" s="212">
        <v>526177</v>
      </c>
      <c r="B1147" s="212" t="s">
        <v>2120</v>
      </c>
      <c r="C1147" s="212" t="s">
        <v>73</v>
      </c>
      <c r="D1147" s="212" t="s">
        <v>1492</v>
      </c>
      <c r="F1147" s="619"/>
      <c r="G1147" s="619"/>
      <c r="H1147" s="619"/>
      <c r="I1147" s="617" t="s">
        <v>1885</v>
      </c>
      <c r="U1147" s="617">
        <v>2000</v>
      </c>
      <c r="Z1147" s="617" t="s">
        <v>1895</v>
      </c>
      <c r="AA1147" s="617" t="s">
        <v>1895</v>
      </c>
    </row>
    <row r="1148" spans="1:27" ht="15" customHeight="1" x14ac:dyDescent="0.3">
      <c r="A1148" s="212">
        <v>526191</v>
      </c>
      <c r="B1148" s="212" t="s">
        <v>2124</v>
      </c>
      <c r="C1148" s="212" t="s">
        <v>370</v>
      </c>
      <c r="D1148" s="212" t="s">
        <v>2608</v>
      </c>
      <c r="F1148" s="618"/>
      <c r="G1148" s="618"/>
      <c r="H1148" s="618"/>
      <c r="I1148" s="617" t="s">
        <v>1885</v>
      </c>
      <c r="U1148" s="617">
        <v>2000</v>
      </c>
      <c r="Z1148" s="617" t="s">
        <v>1895</v>
      </c>
      <c r="AA1148" s="617" t="s">
        <v>1895</v>
      </c>
    </row>
    <row r="1149" spans="1:27" ht="15" customHeight="1" x14ac:dyDescent="0.3">
      <c r="A1149" s="212">
        <v>526201</v>
      </c>
      <c r="B1149" s="212" t="s">
        <v>2128</v>
      </c>
      <c r="C1149" s="212" t="s">
        <v>88</v>
      </c>
      <c r="D1149" s="212" t="s">
        <v>1503</v>
      </c>
      <c r="F1149" s="619"/>
      <c r="G1149" s="619"/>
      <c r="H1149" s="619"/>
      <c r="I1149" s="617" t="s">
        <v>1885</v>
      </c>
      <c r="U1149" s="617">
        <v>2000</v>
      </c>
      <c r="Z1149" s="617" t="s">
        <v>1895</v>
      </c>
      <c r="AA1149" s="617" t="s">
        <v>1895</v>
      </c>
    </row>
    <row r="1150" spans="1:27" ht="15" customHeight="1" x14ac:dyDescent="0.3">
      <c r="A1150" s="212">
        <v>526207</v>
      </c>
      <c r="B1150" s="212" t="s">
        <v>2129</v>
      </c>
      <c r="C1150" s="212" t="s">
        <v>73</v>
      </c>
      <c r="D1150" s="212" t="s">
        <v>1721</v>
      </c>
      <c r="F1150" s="618"/>
      <c r="G1150" s="618"/>
      <c r="H1150" s="618"/>
      <c r="I1150" s="617" t="s">
        <v>1885</v>
      </c>
      <c r="U1150" s="617">
        <v>2000</v>
      </c>
      <c r="Z1150" s="617" t="s">
        <v>1895</v>
      </c>
      <c r="AA1150" s="617" t="s">
        <v>1895</v>
      </c>
    </row>
    <row r="1151" spans="1:27" ht="15" customHeight="1" x14ac:dyDescent="0.3">
      <c r="A1151" s="212">
        <v>526210</v>
      </c>
      <c r="B1151" s="212" t="s">
        <v>2130</v>
      </c>
      <c r="C1151" s="212" t="s">
        <v>1824</v>
      </c>
      <c r="D1151" s="212" t="s">
        <v>1821</v>
      </c>
      <c r="F1151" s="618"/>
      <c r="G1151" s="618"/>
      <c r="H1151" s="618"/>
      <c r="I1151" s="617" t="s">
        <v>1885</v>
      </c>
      <c r="U1151" s="617">
        <v>2000</v>
      </c>
      <c r="Z1151" s="617" t="s">
        <v>1895</v>
      </c>
      <c r="AA1151" s="617" t="s">
        <v>1895</v>
      </c>
    </row>
    <row r="1152" spans="1:27" ht="15" customHeight="1" x14ac:dyDescent="0.3">
      <c r="A1152" s="212">
        <v>526212</v>
      </c>
      <c r="B1152" s="212" t="s">
        <v>2131</v>
      </c>
      <c r="C1152" s="212" t="s">
        <v>109</v>
      </c>
      <c r="D1152" s="212" t="s">
        <v>2189</v>
      </c>
      <c r="F1152" s="619"/>
      <c r="G1152" s="619"/>
      <c r="H1152" s="619"/>
      <c r="I1152" s="617" t="s">
        <v>1885</v>
      </c>
      <c r="U1152" s="617">
        <v>2000</v>
      </c>
      <c r="Z1152" s="617" t="s">
        <v>1895</v>
      </c>
      <c r="AA1152" s="617" t="s">
        <v>1895</v>
      </c>
    </row>
    <row r="1153" spans="1:27" ht="15" customHeight="1" x14ac:dyDescent="0.3">
      <c r="A1153" s="212">
        <v>526215</v>
      </c>
      <c r="B1153" s="212" t="s">
        <v>2132</v>
      </c>
      <c r="C1153" s="212" t="s">
        <v>91</v>
      </c>
      <c r="D1153" s="212" t="s">
        <v>1873</v>
      </c>
      <c r="F1153" s="619"/>
      <c r="G1153" s="619"/>
      <c r="H1153" s="619"/>
      <c r="I1153" s="617" t="s">
        <v>1885</v>
      </c>
      <c r="U1153" s="617">
        <v>2000</v>
      </c>
      <c r="Z1153" s="617" t="s">
        <v>1895</v>
      </c>
      <c r="AA1153" s="617" t="s">
        <v>1895</v>
      </c>
    </row>
    <row r="1154" spans="1:27" ht="15" customHeight="1" x14ac:dyDescent="0.3">
      <c r="A1154" s="212">
        <v>526216</v>
      </c>
      <c r="B1154" s="212" t="s">
        <v>2133</v>
      </c>
      <c r="C1154" s="212" t="s">
        <v>366</v>
      </c>
      <c r="D1154" s="212" t="s">
        <v>1629</v>
      </c>
      <c r="F1154" s="618"/>
      <c r="G1154" s="618"/>
      <c r="H1154" s="618"/>
      <c r="I1154" s="617" t="s">
        <v>1885</v>
      </c>
      <c r="U1154" s="617">
        <v>2000</v>
      </c>
      <c r="Z1154" s="617" t="s">
        <v>1895</v>
      </c>
      <c r="AA1154" s="617" t="s">
        <v>1895</v>
      </c>
    </row>
    <row r="1155" spans="1:27" ht="15" customHeight="1" x14ac:dyDescent="0.3">
      <c r="A1155" s="212">
        <v>526223</v>
      </c>
      <c r="B1155" s="212" t="s">
        <v>2137</v>
      </c>
      <c r="C1155" s="212" t="s">
        <v>454</v>
      </c>
      <c r="D1155" s="212" t="s">
        <v>1840</v>
      </c>
      <c r="F1155" s="619"/>
      <c r="G1155" s="619"/>
      <c r="H1155" s="619"/>
      <c r="I1155" s="617" t="s">
        <v>1885</v>
      </c>
      <c r="U1155" s="617">
        <v>2000</v>
      </c>
      <c r="Z1155" s="617" t="s">
        <v>1895</v>
      </c>
      <c r="AA1155" s="617" t="s">
        <v>1895</v>
      </c>
    </row>
    <row r="1156" spans="1:27" ht="15" customHeight="1" x14ac:dyDescent="0.3">
      <c r="A1156" s="212">
        <v>526225</v>
      </c>
      <c r="B1156" s="212" t="s">
        <v>2138</v>
      </c>
      <c r="C1156" s="212" t="s">
        <v>1064</v>
      </c>
      <c r="D1156" s="212" t="s">
        <v>440</v>
      </c>
      <c r="F1156" s="618"/>
      <c r="G1156" s="618"/>
      <c r="H1156" s="618"/>
      <c r="I1156" s="617" t="s">
        <v>1885</v>
      </c>
      <c r="U1156" s="617">
        <v>2000</v>
      </c>
      <c r="Z1156" s="617" t="s">
        <v>1895</v>
      </c>
      <c r="AA1156" s="617" t="s">
        <v>1895</v>
      </c>
    </row>
    <row r="1157" spans="1:27" ht="15" customHeight="1" x14ac:dyDescent="0.3">
      <c r="A1157" s="212">
        <v>526226</v>
      </c>
      <c r="B1157" s="212" t="s">
        <v>2139</v>
      </c>
      <c r="C1157" s="212" t="s">
        <v>384</v>
      </c>
      <c r="D1157" s="212" t="s">
        <v>2580</v>
      </c>
      <c r="F1157" s="619"/>
      <c r="G1157" s="619"/>
      <c r="H1157" s="619"/>
      <c r="I1157" s="617" t="s">
        <v>1885</v>
      </c>
      <c r="U1157" s="617">
        <v>2000</v>
      </c>
      <c r="Z1157" s="617" t="s">
        <v>1895</v>
      </c>
      <c r="AA1157" s="617" t="s">
        <v>1895</v>
      </c>
    </row>
    <row r="1158" spans="1:27" ht="15" customHeight="1" x14ac:dyDescent="0.3">
      <c r="A1158" s="212">
        <v>526239</v>
      </c>
      <c r="B1158" s="212" t="s">
        <v>2145</v>
      </c>
      <c r="C1158" s="212" t="s">
        <v>710</v>
      </c>
      <c r="D1158" s="212" t="s">
        <v>1629</v>
      </c>
      <c r="F1158" s="619"/>
      <c r="G1158" s="619"/>
      <c r="H1158" s="619"/>
      <c r="I1158" s="617" t="s">
        <v>1885</v>
      </c>
      <c r="U1158" s="617">
        <v>2000</v>
      </c>
      <c r="Z1158" s="617" t="s">
        <v>1895</v>
      </c>
      <c r="AA1158" s="617" t="s">
        <v>1895</v>
      </c>
    </row>
    <row r="1159" spans="1:27" ht="15" customHeight="1" x14ac:dyDescent="0.3">
      <c r="A1159" s="212">
        <v>526251</v>
      </c>
      <c r="B1159" s="212" t="s">
        <v>2150</v>
      </c>
      <c r="C1159" s="212" t="s">
        <v>88</v>
      </c>
      <c r="D1159" s="212" t="s">
        <v>1551</v>
      </c>
      <c r="F1159" s="618"/>
      <c r="G1159" s="618"/>
      <c r="H1159" s="618"/>
      <c r="I1159" s="617" t="s">
        <v>1885</v>
      </c>
      <c r="U1159" s="617">
        <v>2000</v>
      </c>
      <c r="Z1159" s="617" t="s">
        <v>1895</v>
      </c>
      <c r="AA1159" s="617" t="s">
        <v>1895</v>
      </c>
    </row>
    <row r="1160" spans="1:27" ht="15" customHeight="1" x14ac:dyDescent="0.3">
      <c r="A1160" s="212">
        <v>526255</v>
      </c>
      <c r="B1160" s="212" t="s">
        <v>2151</v>
      </c>
      <c r="C1160" s="212" t="s">
        <v>70</v>
      </c>
      <c r="D1160" s="212" t="s">
        <v>1610</v>
      </c>
      <c r="F1160" s="619"/>
      <c r="G1160" s="619"/>
      <c r="H1160" s="619"/>
      <c r="I1160" s="617" t="s">
        <v>1885</v>
      </c>
      <c r="U1160" s="617">
        <v>2000</v>
      </c>
      <c r="Z1160" s="617" t="s">
        <v>1895</v>
      </c>
      <c r="AA1160" s="617" t="s">
        <v>1895</v>
      </c>
    </row>
    <row r="1161" spans="1:27" ht="15" customHeight="1" x14ac:dyDescent="0.3">
      <c r="A1161" s="212">
        <v>526257</v>
      </c>
      <c r="B1161" s="212" t="s">
        <v>2152</v>
      </c>
      <c r="C1161" s="212" t="s">
        <v>1155</v>
      </c>
      <c r="D1161" s="212" t="s">
        <v>1726</v>
      </c>
      <c r="F1161" s="619"/>
      <c r="G1161" s="619"/>
      <c r="H1161" s="619"/>
      <c r="I1161" s="617" t="s">
        <v>1885</v>
      </c>
      <c r="U1161" s="617">
        <v>2000</v>
      </c>
      <c r="Z1161" s="617" t="s">
        <v>1895</v>
      </c>
      <c r="AA1161" s="617" t="s">
        <v>1895</v>
      </c>
    </row>
    <row r="1162" spans="1:27" ht="15" customHeight="1" x14ac:dyDescent="0.3">
      <c r="A1162" s="212">
        <v>526261</v>
      </c>
      <c r="B1162" s="212" t="s">
        <v>2153</v>
      </c>
      <c r="C1162" s="212" t="s">
        <v>70</v>
      </c>
      <c r="D1162" s="212" t="s">
        <v>1518</v>
      </c>
      <c r="F1162" s="619"/>
      <c r="G1162" s="619"/>
      <c r="H1162" s="619"/>
      <c r="I1162" s="617" t="s">
        <v>1885</v>
      </c>
      <c r="U1162" s="617">
        <v>2000</v>
      </c>
      <c r="Z1162" s="617" t="s">
        <v>1895</v>
      </c>
      <c r="AA1162" s="617" t="s">
        <v>1895</v>
      </c>
    </row>
    <row r="1163" spans="1:27" ht="15" customHeight="1" x14ac:dyDescent="0.3">
      <c r="A1163" s="212">
        <v>526262</v>
      </c>
      <c r="B1163" s="212" t="s">
        <v>2154</v>
      </c>
      <c r="C1163" s="212" t="s">
        <v>2155</v>
      </c>
      <c r="F1163" s="618"/>
      <c r="G1163" s="618"/>
      <c r="H1163" s="618"/>
      <c r="I1163" s="617" t="s">
        <v>1885</v>
      </c>
      <c r="U1163" s="617">
        <v>2000</v>
      </c>
      <c r="Z1163" s="617" t="s">
        <v>1895</v>
      </c>
      <c r="AA1163" s="617" t="s">
        <v>1895</v>
      </c>
    </row>
    <row r="1164" spans="1:27" ht="15" customHeight="1" x14ac:dyDescent="0.3">
      <c r="A1164" s="212">
        <v>526270</v>
      </c>
      <c r="B1164" s="212" t="s">
        <v>2158</v>
      </c>
      <c r="C1164" s="212" t="s">
        <v>72</v>
      </c>
      <c r="D1164" s="212" t="s">
        <v>1838</v>
      </c>
      <c r="F1164" s="618"/>
      <c r="G1164" s="618"/>
      <c r="H1164" s="618"/>
      <c r="I1164" s="617" t="s">
        <v>1885</v>
      </c>
      <c r="U1164" s="617">
        <v>2000</v>
      </c>
      <c r="Z1164" s="617" t="s">
        <v>1895</v>
      </c>
      <c r="AA1164" s="617" t="s">
        <v>1895</v>
      </c>
    </row>
    <row r="1165" spans="1:27" ht="15" customHeight="1" x14ac:dyDescent="0.3">
      <c r="A1165" s="212">
        <v>526281</v>
      </c>
      <c r="B1165" s="212" t="s">
        <v>2162</v>
      </c>
      <c r="C1165" s="212" t="s">
        <v>69</v>
      </c>
      <c r="D1165" s="212" t="s">
        <v>1543</v>
      </c>
      <c r="F1165" s="618"/>
      <c r="G1165" s="618"/>
      <c r="H1165" s="618"/>
      <c r="I1165" s="617" t="s">
        <v>1885</v>
      </c>
      <c r="U1165" s="617">
        <v>2000</v>
      </c>
      <c r="Z1165" s="617" t="s">
        <v>1895</v>
      </c>
      <c r="AA1165" s="617" t="s">
        <v>1895</v>
      </c>
    </row>
    <row r="1166" spans="1:27" ht="15" customHeight="1" x14ac:dyDescent="0.3">
      <c r="A1166" s="212">
        <v>526287</v>
      </c>
      <c r="B1166" s="212" t="s">
        <v>2165</v>
      </c>
      <c r="C1166" s="212" t="s">
        <v>75</v>
      </c>
      <c r="D1166" s="212" t="s">
        <v>1587</v>
      </c>
      <c r="F1166" s="619"/>
      <c r="G1166" s="619"/>
      <c r="H1166" s="619"/>
      <c r="I1166" s="617" t="s">
        <v>1885</v>
      </c>
      <c r="U1166" s="617">
        <v>2000</v>
      </c>
      <c r="Z1166" s="617" t="s">
        <v>1895</v>
      </c>
      <c r="AA1166" s="617" t="s">
        <v>1895</v>
      </c>
    </row>
    <row r="1167" spans="1:27" ht="15" customHeight="1" x14ac:dyDescent="0.3">
      <c r="A1167" s="212">
        <v>526299</v>
      </c>
      <c r="B1167" s="212" t="s">
        <v>2168</v>
      </c>
      <c r="C1167" s="212" t="s">
        <v>246</v>
      </c>
      <c r="D1167" s="212" t="s">
        <v>1878</v>
      </c>
      <c r="F1167" s="618"/>
      <c r="G1167" s="618"/>
      <c r="H1167" s="618"/>
      <c r="I1167" s="617" t="s">
        <v>1885</v>
      </c>
      <c r="U1167" s="617">
        <v>2000</v>
      </c>
      <c r="Z1167" s="617" t="s">
        <v>1895</v>
      </c>
      <c r="AA1167" s="617" t="s">
        <v>1895</v>
      </c>
    </row>
    <row r="1168" spans="1:27" ht="15" customHeight="1" x14ac:dyDescent="0.3">
      <c r="A1168" s="212">
        <v>526309</v>
      </c>
      <c r="B1168" s="212" t="s">
        <v>2169</v>
      </c>
      <c r="C1168" s="212" t="s">
        <v>72</v>
      </c>
      <c r="D1168" s="212" t="s">
        <v>2366</v>
      </c>
      <c r="F1168" s="618"/>
      <c r="G1168" s="618"/>
      <c r="H1168" s="618"/>
      <c r="I1168" s="617" t="s">
        <v>1885</v>
      </c>
      <c r="U1168" s="617">
        <v>2000</v>
      </c>
      <c r="Z1168" s="617" t="s">
        <v>1895</v>
      </c>
      <c r="AA1168" s="617" t="s">
        <v>1895</v>
      </c>
    </row>
    <row r="1169" spans="1:27" ht="15" customHeight="1" x14ac:dyDescent="0.3">
      <c r="A1169" s="212">
        <v>526325</v>
      </c>
      <c r="B1169" s="212" t="s">
        <v>901</v>
      </c>
      <c r="C1169" s="212" t="s">
        <v>567</v>
      </c>
      <c r="D1169" s="212" t="s">
        <v>1492</v>
      </c>
      <c r="F1169" s="618"/>
      <c r="G1169" s="618"/>
      <c r="H1169" s="618"/>
      <c r="I1169" s="617" t="s">
        <v>1885</v>
      </c>
      <c r="U1169" s="617">
        <v>2000</v>
      </c>
      <c r="Z1169" s="617" t="s">
        <v>1895</v>
      </c>
      <c r="AA1169" s="617" t="s">
        <v>1895</v>
      </c>
    </row>
    <row r="1170" spans="1:27" ht="15" customHeight="1" x14ac:dyDescent="0.3">
      <c r="A1170" s="212">
        <v>526334</v>
      </c>
      <c r="B1170" s="212" t="s">
        <v>2173</v>
      </c>
      <c r="C1170" s="212" t="s">
        <v>275</v>
      </c>
      <c r="D1170" s="212" t="s">
        <v>2237</v>
      </c>
      <c r="F1170" s="619"/>
      <c r="G1170" s="619"/>
      <c r="H1170" s="619"/>
      <c r="I1170" s="617" t="s">
        <v>1885</v>
      </c>
      <c r="U1170" s="617">
        <v>2000</v>
      </c>
      <c r="Z1170" s="617" t="s">
        <v>1895</v>
      </c>
      <c r="AA1170" s="617" t="s">
        <v>1895</v>
      </c>
    </row>
    <row r="1171" spans="1:27" ht="15" customHeight="1" x14ac:dyDescent="0.3">
      <c r="A1171" s="212">
        <v>526344</v>
      </c>
      <c r="B1171" s="212" t="s">
        <v>2177</v>
      </c>
      <c r="C1171" s="212" t="s">
        <v>72</v>
      </c>
      <c r="D1171" s="212" t="s">
        <v>1834</v>
      </c>
      <c r="F1171" s="619"/>
      <c r="G1171" s="619"/>
      <c r="H1171" s="619"/>
      <c r="I1171" s="617" t="s">
        <v>1885</v>
      </c>
      <c r="U1171" s="617">
        <v>2000</v>
      </c>
      <c r="Z1171" s="617" t="s">
        <v>1895</v>
      </c>
      <c r="AA1171" s="617" t="s">
        <v>1895</v>
      </c>
    </row>
    <row r="1172" spans="1:27" ht="15" customHeight="1" x14ac:dyDescent="0.3">
      <c r="A1172" s="212">
        <v>517412</v>
      </c>
      <c r="B1172" s="212" t="s">
        <v>479</v>
      </c>
      <c r="C1172" s="212" t="s">
        <v>82</v>
      </c>
      <c r="D1172" s="212" t="s">
        <v>1652</v>
      </c>
      <c r="F1172" s="618"/>
      <c r="G1172" s="618"/>
      <c r="H1172" s="618"/>
      <c r="I1172" s="617" t="s">
        <v>1885</v>
      </c>
      <c r="U1172" s="617">
        <v>2000</v>
      </c>
      <c r="Z1172" s="617" t="s">
        <v>1895</v>
      </c>
      <c r="AA1172" s="617" t="s">
        <v>1895</v>
      </c>
    </row>
    <row r="1173" spans="1:27" ht="15" customHeight="1" x14ac:dyDescent="0.3">
      <c r="A1173" s="212">
        <v>520184</v>
      </c>
      <c r="B1173" s="212" t="s">
        <v>2250</v>
      </c>
      <c r="C1173" s="212" t="s">
        <v>2180</v>
      </c>
      <c r="D1173" s="212" t="s">
        <v>1643</v>
      </c>
      <c r="F1173" s="618"/>
      <c r="G1173" s="618"/>
      <c r="H1173" s="618"/>
      <c r="I1173" s="617" t="s">
        <v>1885</v>
      </c>
      <c r="U1173" s="617">
        <v>2000</v>
      </c>
      <c r="Z1173" s="617" t="s">
        <v>1895</v>
      </c>
      <c r="AA1173" s="617" t="s">
        <v>1895</v>
      </c>
    </row>
    <row r="1174" spans="1:27" ht="15" customHeight="1" x14ac:dyDescent="0.3">
      <c r="A1174" s="212">
        <v>514645</v>
      </c>
      <c r="B1174" s="212" t="s">
        <v>453</v>
      </c>
      <c r="C1174" s="212" t="s">
        <v>95</v>
      </c>
      <c r="D1174" s="212" t="s">
        <v>1529</v>
      </c>
      <c r="F1174" s="618"/>
      <c r="G1174" s="618"/>
      <c r="H1174" s="618"/>
      <c r="I1174" s="617" t="s">
        <v>1885</v>
      </c>
      <c r="U1174" s="617">
        <v>2000</v>
      </c>
      <c r="AA1174" s="617" t="s">
        <v>1895</v>
      </c>
    </row>
    <row r="1175" spans="1:27" ht="15" customHeight="1" x14ac:dyDescent="0.3">
      <c r="A1175" s="212">
        <v>520095</v>
      </c>
      <c r="B1175" s="212" t="s">
        <v>2438</v>
      </c>
      <c r="C1175" s="212" t="s">
        <v>2393</v>
      </c>
      <c r="D1175" s="212" t="s">
        <v>434</v>
      </c>
      <c r="F1175" s="618"/>
      <c r="G1175" s="618"/>
      <c r="H1175" s="618"/>
      <c r="I1175" s="617" t="s">
        <v>1885</v>
      </c>
      <c r="U1175" s="617">
        <v>2000</v>
      </c>
      <c r="AA1175" s="617" t="s">
        <v>1895</v>
      </c>
    </row>
    <row r="1176" spans="1:27" ht="15" customHeight="1" x14ac:dyDescent="0.3">
      <c r="A1176" s="212">
        <v>522110</v>
      </c>
      <c r="B1176" s="212" t="s">
        <v>596</v>
      </c>
      <c r="C1176" s="212" t="s">
        <v>67</v>
      </c>
      <c r="D1176" s="212" t="s">
        <v>2503</v>
      </c>
      <c r="F1176" s="618"/>
      <c r="G1176" s="618"/>
      <c r="H1176" s="618"/>
      <c r="I1176" s="617" t="s">
        <v>1885</v>
      </c>
      <c r="U1176" s="617">
        <v>2000</v>
      </c>
      <c r="AA1176" s="617" t="s">
        <v>1895</v>
      </c>
    </row>
    <row r="1177" spans="1:27" ht="15" customHeight="1" x14ac:dyDescent="0.3">
      <c r="A1177" s="212">
        <v>522960</v>
      </c>
      <c r="B1177" s="212" t="s">
        <v>689</v>
      </c>
      <c r="C1177" s="212" t="s">
        <v>349</v>
      </c>
      <c r="D1177" s="212" t="s">
        <v>1495</v>
      </c>
      <c r="F1177" s="618"/>
      <c r="G1177" s="618"/>
      <c r="H1177" s="618"/>
      <c r="I1177" s="617" t="s">
        <v>1885</v>
      </c>
      <c r="U1177" s="617">
        <v>2000</v>
      </c>
      <c r="AA1177" s="617" t="s">
        <v>1895</v>
      </c>
    </row>
    <row r="1178" spans="1:27" ht="15" customHeight="1" x14ac:dyDescent="0.3">
      <c r="A1178" s="212">
        <v>523564</v>
      </c>
      <c r="B1178" s="212" t="s">
        <v>749</v>
      </c>
      <c r="C1178" s="212" t="s">
        <v>67</v>
      </c>
      <c r="D1178" s="212" t="s">
        <v>1677</v>
      </c>
      <c r="F1178" s="619"/>
      <c r="G1178" s="619"/>
      <c r="H1178" s="619"/>
      <c r="I1178" s="617" t="s">
        <v>1885</v>
      </c>
      <c r="U1178" s="617">
        <v>2000</v>
      </c>
      <c r="AA1178" s="617" t="s">
        <v>1895</v>
      </c>
    </row>
    <row r="1179" spans="1:27" ht="15" customHeight="1" x14ac:dyDescent="0.3">
      <c r="A1179" s="212">
        <v>523777</v>
      </c>
      <c r="B1179" s="212" t="s">
        <v>776</v>
      </c>
      <c r="C1179" s="212" t="s">
        <v>777</v>
      </c>
      <c r="D1179" s="212" t="s">
        <v>1741</v>
      </c>
      <c r="F1179" s="618"/>
      <c r="G1179" s="618"/>
      <c r="H1179" s="618"/>
      <c r="I1179" s="617" t="s">
        <v>1885</v>
      </c>
      <c r="U1179" s="617">
        <v>2000</v>
      </c>
      <c r="AA1179" s="617" t="s">
        <v>1895</v>
      </c>
    </row>
    <row r="1180" spans="1:27" ht="15" customHeight="1" x14ac:dyDescent="0.3">
      <c r="A1180" s="212">
        <v>524066</v>
      </c>
      <c r="B1180" s="212" t="s">
        <v>795</v>
      </c>
      <c r="C1180" s="212" t="s">
        <v>2181</v>
      </c>
      <c r="D1180" s="212" t="s">
        <v>1805</v>
      </c>
      <c r="F1180" s="618"/>
      <c r="G1180" s="618"/>
      <c r="H1180" s="618"/>
      <c r="I1180" s="617" t="s">
        <v>1885</v>
      </c>
      <c r="U1180" s="617">
        <v>2000</v>
      </c>
      <c r="AA1180" s="617" t="s">
        <v>1895</v>
      </c>
    </row>
    <row r="1181" spans="1:27" ht="15" customHeight="1" x14ac:dyDescent="0.3">
      <c r="A1181" s="212">
        <v>524110</v>
      </c>
      <c r="B1181" s="212" t="s">
        <v>799</v>
      </c>
      <c r="C1181" s="212" t="s">
        <v>99</v>
      </c>
      <c r="D1181" s="212" t="s">
        <v>1667</v>
      </c>
      <c r="F1181" s="618"/>
      <c r="G1181" s="618"/>
      <c r="H1181" s="618"/>
      <c r="I1181" s="617" t="s">
        <v>1885</v>
      </c>
      <c r="U1181" s="617">
        <v>2000</v>
      </c>
      <c r="AA1181" s="617" t="s">
        <v>1895</v>
      </c>
    </row>
    <row r="1182" spans="1:27" ht="15" customHeight="1" x14ac:dyDescent="0.3">
      <c r="A1182" s="212">
        <v>524177</v>
      </c>
      <c r="B1182" s="212" t="s">
        <v>818</v>
      </c>
      <c r="C1182" s="212" t="s">
        <v>70</v>
      </c>
      <c r="D1182" s="212" t="s">
        <v>1818</v>
      </c>
      <c r="F1182" s="618"/>
      <c r="G1182" s="618"/>
      <c r="H1182" s="618"/>
      <c r="I1182" s="617" t="s">
        <v>1885</v>
      </c>
      <c r="U1182" s="617">
        <v>2000</v>
      </c>
      <c r="AA1182" s="617" t="s">
        <v>1895</v>
      </c>
    </row>
    <row r="1183" spans="1:27" ht="15" customHeight="1" x14ac:dyDescent="0.3">
      <c r="A1183" s="212">
        <v>524257</v>
      </c>
      <c r="B1183" s="212" t="s">
        <v>852</v>
      </c>
      <c r="C1183" s="212" t="s">
        <v>367</v>
      </c>
      <c r="D1183" s="212" t="s">
        <v>2551</v>
      </c>
      <c r="F1183" s="618"/>
      <c r="G1183" s="618"/>
      <c r="H1183" s="618"/>
      <c r="I1183" s="617" t="s">
        <v>1885</v>
      </c>
      <c r="U1183" s="617">
        <v>2000</v>
      </c>
      <c r="AA1183" s="617" t="s">
        <v>1895</v>
      </c>
    </row>
    <row r="1184" spans="1:27" ht="15" customHeight="1" x14ac:dyDescent="0.3">
      <c r="A1184" s="212">
        <v>524328</v>
      </c>
      <c r="B1184" s="212" t="s">
        <v>882</v>
      </c>
      <c r="C1184" s="212" t="s">
        <v>92</v>
      </c>
      <c r="D1184" s="212" t="s">
        <v>1549</v>
      </c>
      <c r="F1184" s="618"/>
      <c r="G1184" s="618"/>
      <c r="H1184" s="618"/>
      <c r="I1184" s="617" t="s">
        <v>1885</v>
      </c>
      <c r="U1184" s="617">
        <v>2000</v>
      </c>
      <c r="AA1184" s="617" t="s">
        <v>1895</v>
      </c>
    </row>
    <row r="1185" spans="1:27" ht="15" customHeight="1" x14ac:dyDescent="0.3">
      <c r="A1185" s="212">
        <v>524369</v>
      </c>
      <c r="B1185" s="212" t="s">
        <v>892</v>
      </c>
      <c r="C1185" s="212" t="s">
        <v>285</v>
      </c>
      <c r="D1185" s="212" t="s">
        <v>1543</v>
      </c>
      <c r="F1185" s="619"/>
      <c r="G1185" s="619"/>
      <c r="H1185" s="619"/>
      <c r="I1185" s="617" t="s">
        <v>1885</v>
      </c>
      <c r="U1185" s="617">
        <v>2000</v>
      </c>
      <c r="AA1185" s="617" t="s">
        <v>1895</v>
      </c>
    </row>
    <row r="1186" spans="1:27" ht="15" customHeight="1" x14ac:dyDescent="0.3">
      <c r="A1186" s="212">
        <v>524475</v>
      </c>
      <c r="B1186" s="212" t="s">
        <v>922</v>
      </c>
      <c r="C1186" s="212" t="s">
        <v>481</v>
      </c>
      <c r="D1186" s="212" t="s">
        <v>1594</v>
      </c>
      <c r="F1186" s="618"/>
      <c r="G1186" s="618"/>
      <c r="H1186" s="618"/>
      <c r="I1186" s="617" t="s">
        <v>1885</v>
      </c>
      <c r="U1186" s="617">
        <v>2000</v>
      </c>
      <c r="AA1186" s="617" t="s">
        <v>1895</v>
      </c>
    </row>
    <row r="1187" spans="1:27" ht="15" customHeight="1" x14ac:dyDescent="0.3">
      <c r="A1187" s="212">
        <v>524480</v>
      </c>
      <c r="B1187" s="212" t="s">
        <v>926</v>
      </c>
      <c r="C1187" s="212" t="s">
        <v>100</v>
      </c>
      <c r="D1187" s="212" t="s">
        <v>1721</v>
      </c>
      <c r="F1187" s="618"/>
      <c r="G1187" s="618"/>
      <c r="H1187" s="618"/>
      <c r="I1187" s="617" t="s">
        <v>1885</v>
      </c>
      <c r="U1187" s="617">
        <v>2000</v>
      </c>
      <c r="AA1187" s="617" t="s">
        <v>1895</v>
      </c>
    </row>
    <row r="1188" spans="1:27" ht="15" customHeight="1" x14ac:dyDescent="0.3">
      <c r="A1188" s="212">
        <v>524523</v>
      </c>
      <c r="B1188" s="212" t="s">
        <v>938</v>
      </c>
      <c r="C1188" s="212" t="s">
        <v>74</v>
      </c>
      <c r="D1188" s="212" t="s">
        <v>2556</v>
      </c>
      <c r="F1188" s="618"/>
      <c r="G1188" s="618"/>
      <c r="H1188" s="618"/>
      <c r="I1188" s="617" t="s">
        <v>1885</v>
      </c>
      <c r="U1188" s="617">
        <v>2000</v>
      </c>
      <c r="AA1188" s="617" t="s">
        <v>1895</v>
      </c>
    </row>
    <row r="1189" spans="1:27" ht="15" customHeight="1" x14ac:dyDescent="0.3">
      <c r="A1189" s="212">
        <v>524574</v>
      </c>
      <c r="B1189" s="212" t="s">
        <v>960</v>
      </c>
      <c r="C1189" s="212" t="s">
        <v>256</v>
      </c>
      <c r="D1189" s="212" t="s">
        <v>440</v>
      </c>
      <c r="E1189" s="618"/>
      <c r="F1189" s="618"/>
      <c r="G1189" s="618"/>
      <c r="H1189" s="618"/>
      <c r="I1189" s="617" t="s">
        <v>1885</v>
      </c>
      <c r="U1189" s="617">
        <v>2000</v>
      </c>
      <c r="AA1189" s="617" t="s">
        <v>1895</v>
      </c>
    </row>
    <row r="1190" spans="1:27" ht="15" customHeight="1" x14ac:dyDescent="0.3">
      <c r="A1190" s="212">
        <v>524576</v>
      </c>
      <c r="B1190" s="212" t="s">
        <v>961</v>
      </c>
      <c r="C1190" s="212" t="s">
        <v>962</v>
      </c>
      <c r="D1190" s="212" t="s">
        <v>1702</v>
      </c>
      <c r="F1190" s="618"/>
      <c r="G1190" s="618"/>
      <c r="H1190" s="618"/>
      <c r="I1190" s="617" t="s">
        <v>1885</v>
      </c>
      <c r="U1190" s="617">
        <v>2000</v>
      </c>
      <c r="AA1190" s="617" t="s">
        <v>1895</v>
      </c>
    </row>
    <row r="1191" spans="1:27" ht="15" customHeight="1" x14ac:dyDescent="0.3">
      <c r="A1191" s="212">
        <v>524584</v>
      </c>
      <c r="B1191" s="212" t="s">
        <v>966</v>
      </c>
      <c r="C1191" s="212" t="s">
        <v>84</v>
      </c>
      <c r="D1191" s="212" t="s">
        <v>1596</v>
      </c>
      <c r="F1191" s="619"/>
      <c r="G1191" s="619"/>
      <c r="H1191" s="619"/>
      <c r="I1191" s="617" t="s">
        <v>1885</v>
      </c>
      <c r="U1191" s="617">
        <v>2000</v>
      </c>
      <c r="AA1191" s="617" t="s">
        <v>1895</v>
      </c>
    </row>
    <row r="1192" spans="1:27" ht="15" customHeight="1" x14ac:dyDescent="0.3">
      <c r="A1192" s="212">
        <v>524589</v>
      </c>
      <c r="B1192" s="212" t="s">
        <v>968</v>
      </c>
      <c r="C1192" s="212" t="s">
        <v>69</v>
      </c>
      <c r="D1192" s="212" t="s">
        <v>1494</v>
      </c>
      <c r="F1192" s="618"/>
      <c r="G1192" s="618"/>
      <c r="H1192" s="618"/>
      <c r="I1192" s="617" t="s">
        <v>1885</v>
      </c>
      <c r="U1192" s="617">
        <v>2000</v>
      </c>
      <c r="AA1192" s="617" t="s">
        <v>1895</v>
      </c>
    </row>
    <row r="1193" spans="1:27" ht="15" customHeight="1" x14ac:dyDescent="0.3">
      <c r="A1193" s="212">
        <v>524646</v>
      </c>
      <c r="B1193" s="212" t="s">
        <v>989</v>
      </c>
      <c r="C1193" s="212" t="s">
        <v>105</v>
      </c>
      <c r="D1193" s="212" t="s">
        <v>1491</v>
      </c>
      <c r="F1193" s="619"/>
      <c r="G1193" s="619"/>
      <c r="H1193" s="619"/>
      <c r="I1193" s="617" t="s">
        <v>1885</v>
      </c>
      <c r="U1193" s="617">
        <v>2000</v>
      </c>
      <c r="AA1193" s="617" t="s">
        <v>1895</v>
      </c>
    </row>
    <row r="1194" spans="1:27" ht="15" customHeight="1" x14ac:dyDescent="0.3">
      <c r="A1194" s="212">
        <v>524656</v>
      </c>
      <c r="B1194" s="212" t="s">
        <v>995</v>
      </c>
      <c r="C1194" s="212" t="s">
        <v>392</v>
      </c>
      <c r="D1194" s="212" t="s">
        <v>2186</v>
      </c>
      <c r="F1194" s="618"/>
      <c r="G1194" s="618"/>
      <c r="H1194" s="618"/>
      <c r="I1194" s="617" t="s">
        <v>1885</v>
      </c>
      <c r="U1194" s="617">
        <v>2000</v>
      </c>
      <c r="AA1194" s="617" t="s">
        <v>1895</v>
      </c>
    </row>
    <row r="1195" spans="1:27" ht="15" customHeight="1" x14ac:dyDescent="0.3">
      <c r="A1195" s="212">
        <v>524691</v>
      </c>
      <c r="B1195" s="212" t="s">
        <v>1008</v>
      </c>
      <c r="C1195" s="212" t="s">
        <v>494</v>
      </c>
      <c r="D1195" s="212" t="s">
        <v>437</v>
      </c>
      <c r="F1195" s="618"/>
      <c r="G1195" s="618"/>
      <c r="H1195" s="618"/>
      <c r="I1195" s="617" t="s">
        <v>1885</v>
      </c>
      <c r="U1195" s="617">
        <v>2000</v>
      </c>
      <c r="AA1195" s="617" t="s">
        <v>1895</v>
      </c>
    </row>
    <row r="1196" spans="1:27" ht="15" customHeight="1" x14ac:dyDescent="0.3">
      <c r="A1196" s="212">
        <v>524705</v>
      </c>
      <c r="B1196" s="212" t="s">
        <v>1013</v>
      </c>
      <c r="C1196" s="212" t="s">
        <v>858</v>
      </c>
      <c r="D1196" s="212" t="s">
        <v>1551</v>
      </c>
      <c r="F1196" s="619"/>
      <c r="G1196" s="619"/>
      <c r="H1196" s="619"/>
      <c r="I1196" s="617" t="s">
        <v>1885</v>
      </c>
      <c r="U1196" s="617">
        <v>2000</v>
      </c>
      <c r="AA1196" s="617" t="s">
        <v>1895</v>
      </c>
    </row>
    <row r="1197" spans="1:27" ht="15" customHeight="1" x14ac:dyDescent="0.3">
      <c r="A1197" s="212">
        <v>524706</v>
      </c>
      <c r="B1197" s="212" t="s">
        <v>1014</v>
      </c>
      <c r="C1197" s="212" t="s">
        <v>81</v>
      </c>
      <c r="D1197" s="212" t="s">
        <v>433</v>
      </c>
      <c r="F1197" s="618"/>
      <c r="G1197" s="618"/>
      <c r="H1197" s="618"/>
      <c r="I1197" s="617" t="s">
        <v>1885</v>
      </c>
      <c r="U1197" s="617">
        <v>2000</v>
      </c>
      <c r="AA1197" s="617" t="s">
        <v>1895</v>
      </c>
    </row>
    <row r="1198" spans="1:27" ht="15" customHeight="1" x14ac:dyDescent="0.3">
      <c r="A1198" s="212">
        <v>524709</v>
      </c>
      <c r="B1198" s="212" t="s">
        <v>1016</v>
      </c>
      <c r="C1198" s="212" t="s">
        <v>455</v>
      </c>
      <c r="D1198" s="212" t="s">
        <v>1610</v>
      </c>
      <c r="F1198" s="618"/>
      <c r="G1198" s="618"/>
      <c r="H1198" s="618"/>
      <c r="I1198" s="617" t="s">
        <v>1885</v>
      </c>
      <c r="U1198" s="617">
        <v>2000</v>
      </c>
      <c r="AA1198" s="617" t="s">
        <v>1895</v>
      </c>
    </row>
    <row r="1199" spans="1:27" ht="15" customHeight="1" x14ac:dyDescent="0.3">
      <c r="A1199" s="212">
        <v>524767</v>
      </c>
      <c r="B1199" s="212" t="s">
        <v>1034</v>
      </c>
      <c r="C1199" s="212" t="s">
        <v>1035</v>
      </c>
      <c r="D1199" s="212" t="s">
        <v>1757</v>
      </c>
      <c r="F1199" s="618"/>
      <c r="G1199" s="618"/>
      <c r="H1199" s="618"/>
      <c r="I1199" s="617" t="s">
        <v>1885</v>
      </c>
      <c r="U1199" s="617">
        <v>2000</v>
      </c>
      <c r="AA1199" s="617" t="s">
        <v>1895</v>
      </c>
    </row>
    <row r="1200" spans="1:27" ht="15" customHeight="1" x14ac:dyDescent="0.3">
      <c r="A1200" s="212">
        <v>524792</v>
      </c>
      <c r="B1200" s="212" t="s">
        <v>1045</v>
      </c>
      <c r="C1200" s="212" t="s">
        <v>1046</v>
      </c>
      <c r="D1200" s="212" t="s">
        <v>1876</v>
      </c>
      <c r="F1200" s="618"/>
      <c r="G1200" s="618"/>
      <c r="H1200" s="618"/>
      <c r="I1200" s="617" t="s">
        <v>1885</v>
      </c>
      <c r="U1200" s="617">
        <v>2000</v>
      </c>
      <c r="AA1200" s="617" t="s">
        <v>1895</v>
      </c>
    </row>
    <row r="1201" spans="1:27" ht="15" customHeight="1" x14ac:dyDescent="0.3">
      <c r="A1201" s="212">
        <v>524809</v>
      </c>
      <c r="B1201" s="212" t="s">
        <v>1053</v>
      </c>
      <c r="C1201" s="212" t="s">
        <v>69</v>
      </c>
      <c r="D1201" s="212" t="s">
        <v>2376</v>
      </c>
      <c r="F1201" s="619"/>
      <c r="G1201" s="619"/>
      <c r="H1201" s="619"/>
      <c r="I1201" s="617" t="s">
        <v>1885</v>
      </c>
      <c r="U1201" s="617">
        <v>2000</v>
      </c>
      <c r="AA1201" s="617" t="s">
        <v>1895</v>
      </c>
    </row>
    <row r="1202" spans="1:27" ht="15" customHeight="1" x14ac:dyDescent="0.3">
      <c r="A1202" s="212">
        <v>524810</v>
      </c>
      <c r="B1202" s="212" t="s">
        <v>1054</v>
      </c>
      <c r="C1202" s="212" t="s">
        <v>111</v>
      </c>
      <c r="D1202" s="212" t="s">
        <v>437</v>
      </c>
      <c r="F1202" s="619"/>
      <c r="G1202" s="619"/>
      <c r="H1202" s="619"/>
      <c r="I1202" s="617" t="s">
        <v>1885</v>
      </c>
      <c r="U1202" s="617">
        <v>2000</v>
      </c>
      <c r="AA1202" s="617" t="s">
        <v>1895</v>
      </c>
    </row>
    <row r="1203" spans="1:27" ht="15" customHeight="1" x14ac:dyDescent="0.3">
      <c r="A1203" s="212">
        <v>524881</v>
      </c>
      <c r="B1203" s="212" t="s">
        <v>1075</v>
      </c>
      <c r="C1203" s="212" t="s">
        <v>1076</v>
      </c>
      <c r="D1203" s="212" t="s">
        <v>1806</v>
      </c>
      <c r="F1203" s="618"/>
      <c r="G1203" s="618"/>
      <c r="H1203" s="618"/>
      <c r="I1203" s="617" t="s">
        <v>1885</v>
      </c>
      <c r="U1203" s="617">
        <v>2000</v>
      </c>
      <c r="AA1203" s="617" t="s">
        <v>1895</v>
      </c>
    </row>
    <row r="1204" spans="1:27" ht="15" customHeight="1" x14ac:dyDescent="0.3">
      <c r="A1204" s="212">
        <v>524891</v>
      </c>
      <c r="B1204" s="212" t="s">
        <v>1081</v>
      </c>
      <c r="C1204" s="212" t="s">
        <v>379</v>
      </c>
      <c r="D1204" s="212" t="s">
        <v>1757</v>
      </c>
      <c r="F1204" s="618"/>
      <c r="G1204" s="618"/>
      <c r="H1204" s="618"/>
      <c r="I1204" s="617" t="s">
        <v>1885</v>
      </c>
      <c r="U1204" s="617">
        <v>2000</v>
      </c>
      <c r="AA1204" s="617" t="s">
        <v>1895</v>
      </c>
    </row>
    <row r="1205" spans="1:27" ht="15" customHeight="1" x14ac:dyDescent="0.3">
      <c r="A1205" s="212">
        <v>524913</v>
      </c>
      <c r="B1205" s="212" t="s">
        <v>1085</v>
      </c>
      <c r="C1205" s="212" t="s">
        <v>74</v>
      </c>
      <c r="D1205" s="212" t="s">
        <v>1783</v>
      </c>
      <c r="F1205" s="618"/>
      <c r="G1205" s="618"/>
      <c r="H1205" s="618"/>
      <c r="I1205" s="617" t="s">
        <v>1885</v>
      </c>
      <c r="U1205" s="617">
        <v>2000</v>
      </c>
      <c r="AA1205" s="617" t="s">
        <v>1895</v>
      </c>
    </row>
    <row r="1206" spans="1:27" ht="15" customHeight="1" x14ac:dyDescent="0.3">
      <c r="A1206" s="212">
        <v>524971</v>
      </c>
      <c r="B1206" s="212" t="s">
        <v>1098</v>
      </c>
      <c r="C1206" s="212" t="s">
        <v>1099</v>
      </c>
      <c r="D1206" s="212" t="s">
        <v>2567</v>
      </c>
      <c r="F1206" s="619"/>
      <c r="G1206" s="619"/>
      <c r="H1206" s="619"/>
      <c r="I1206" s="617" t="s">
        <v>1885</v>
      </c>
      <c r="U1206" s="617">
        <v>2000</v>
      </c>
      <c r="AA1206" s="617" t="s">
        <v>1895</v>
      </c>
    </row>
    <row r="1207" spans="1:27" ht="15" customHeight="1" x14ac:dyDescent="0.3">
      <c r="A1207" s="212">
        <v>524997</v>
      </c>
      <c r="B1207" s="212" t="s">
        <v>1103</v>
      </c>
      <c r="C1207" s="212" t="s">
        <v>78</v>
      </c>
      <c r="D1207" s="212" t="s">
        <v>1500</v>
      </c>
      <c r="F1207" s="618"/>
      <c r="G1207" s="618"/>
      <c r="H1207" s="618"/>
      <c r="I1207" s="617" t="s">
        <v>1885</v>
      </c>
      <c r="U1207" s="617">
        <v>2000</v>
      </c>
      <c r="AA1207" s="617" t="s">
        <v>1895</v>
      </c>
    </row>
    <row r="1208" spans="1:27" ht="15" customHeight="1" x14ac:dyDescent="0.3">
      <c r="A1208" s="212">
        <v>525040</v>
      </c>
      <c r="B1208" s="212" t="s">
        <v>1117</v>
      </c>
      <c r="C1208" s="212" t="s">
        <v>88</v>
      </c>
      <c r="D1208" s="212" t="s">
        <v>2206</v>
      </c>
      <c r="I1208" s="617" t="s">
        <v>1885</v>
      </c>
      <c r="U1208" s="617">
        <v>2000</v>
      </c>
      <c r="AA1208" s="617" t="s">
        <v>1895</v>
      </c>
    </row>
    <row r="1209" spans="1:27" ht="15" customHeight="1" x14ac:dyDescent="0.3">
      <c r="A1209" s="212">
        <v>525046</v>
      </c>
      <c r="B1209" s="212" t="s">
        <v>1120</v>
      </c>
      <c r="C1209" s="212" t="s">
        <v>1121</v>
      </c>
      <c r="D1209" s="212" t="s">
        <v>2568</v>
      </c>
      <c r="F1209" s="618"/>
      <c r="G1209" s="618"/>
      <c r="H1209" s="618"/>
      <c r="I1209" s="617" t="s">
        <v>1885</v>
      </c>
      <c r="U1209" s="617">
        <v>2000</v>
      </c>
      <c r="AA1209" s="617" t="s">
        <v>1895</v>
      </c>
    </row>
    <row r="1210" spans="1:27" ht="15" customHeight="1" x14ac:dyDescent="0.3">
      <c r="A1210" s="212">
        <v>525072</v>
      </c>
      <c r="B1210" s="212" t="s">
        <v>1133</v>
      </c>
      <c r="C1210" s="212" t="s">
        <v>323</v>
      </c>
      <c r="D1210" s="212" t="s">
        <v>2290</v>
      </c>
      <c r="F1210" s="618"/>
      <c r="G1210" s="618"/>
      <c r="H1210" s="618"/>
      <c r="I1210" s="617" t="s">
        <v>1885</v>
      </c>
      <c r="U1210" s="617">
        <v>2000</v>
      </c>
      <c r="AA1210" s="617" t="s">
        <v>1895</v>
      </c>
    </row>
    <row r="1211" spans="1:27" ht="15" customHeight="1" x14ac:dyDescent="0.3">
      <c r="A1211" s="212">
        <v>525127</v>
      </c>
      <c r="B1211" s="212" t="s">
        <v>1153</v>
      </c>
      <c r="C1211" s="212" t="s">
        <v>88</v>
      </c>
      <c r="D1211" s="212" t="s">
        <v>1811</v>
      </c>
      <c r="F1211" s="618"/>
      <c r="G1211" s="618"/>
      <c r="H1211" s="618"/>
      <c r="I1211" s="617" t="s">
        <v>1885</v>
      </c>
      <c r="U1211" s="617">
        <v>2000</v>
      </c>
      <c r="AA1211" s="617" t="s">
        <v>1895</v>
      </c>
    </row>
    <row r="1212" spans="1:27" ht="15" customHeight="1" x14ac:dyDescent="0.3">
      <c r="A1212" s="212">
        <v>525174</v>
      </c>
      <c r="B1212" s="212" t="s">
        <v>621</v>
      </c>
      <c r="C1212" s="212" t="s">
        <v>73</v>
      </c>
      <c r="D1212" s="212" t="s">
        <v>2377</v>
      </c>
      <c r="I1212" s="617" t="s">
        <v>1885</v>
      </c>
      <c r="U1212" s="617">
        <v>2000</v>
      </c>
      <c r="AA1212" s="617" t="s">
        <v>1895</v>
      </c>
    </row>
    <row r="1213" spans="1:27" ht="15" customHeight="1" x14ac:dyDescent="0.3">
      <c r="A1213" s="212">
        <v>525183</v>
      </c>
      <c r="B1213" s="212" t="s">
        <v>1164</v>
      </c>
      <c r="C1213" s="212" t="s">
        <v>106</v>
      </c>
      <c r="D1213" s="212" t="s">
        <v>1650</v>
      </c>
      <c r="F1213" s="619"/>
      <c r="G1213" s="619"/>
      <c r="H1213" s="619"/>
      <c r="I1213" s="617" t="s">
        <v>1885</v>
      </c>
      <c r="U1213" s="617">
        <v>2000</v>
      </c>
      <c r="AA1213" s="617" t="s">
        <v>1895</v>
      </c>
    </row>
    <row r="1214" spans="1:27" ht="15" customHeight="1" x14ac:dyDescent="0.3">
      <c r="A1214" s="212">
        <v>525260</v>
      </c>
      <c r="B1214" s="212" t="s">
        <v>1193</v>
      </c>
      <c r="C1214" s="212" t="s">
        <v>70</v>
      </c>
      <c r="D1214" s="212" t="s">
        <v>2378</v>
      </c>
      <c r="F1214" s="618"/>
      <c r="G1214" s="618"/>
      <c r="H1214" s="618"/>
      <c r="I1214" s="617" t="s">
        <v>1885</v>
      </c>
      <c r="U1214" s="617">
        <v>2000</v>
      </c>
      <c r="AA1214" s="617" t="s">
        <v>1895</v>
      </c>
    </row>
    <row r="1215" spans="1:27" ht="15" customHeight="1" x14ac:dyDescent="0.3">
      <c r="A1215" s="212">
        <v>525261</v>
      </c>
      <c r="B1215" s="212" t="s">
        <v>1194</v>
      </c>
      <c r="C1215" s="212" t="s">
        <v>831</v>
      </c>
      <c r="D1215" s="212" t="s">
        <v>1517</v>
      </c>
      <c r="F1215" s="618"/>
      <c r="G1215" s="618"/>
      <c r="H1215" s="618"/>
      <c r="I1215" s="617" t="s">
        <v>1885</v>
      </c>
      <c r="U1215" s="617">
        <v>2000</v>
      </c>
      <c r="AA1215" s="617" t="s">
        <v>1895</v>
      </c>
    </row>
    <row r="1216" spans="1:27" ht="15" customHeight="1" x14ac:dyDescent="0.3">
      <c r="A1216" s="212">
        <v>525274</v>
      </c>
      <c r="B1216" s="212" t="s">
        <v>1202</v>
      </c>
      <c r="C1216" s="212" t="s">
        <v>917</v>
      </c>
      <c r="D1216" s="212" t="s">
        <v>441</v>
      </c>
      <c r="F1216" s="618"/>
      <c r="G1216" s="618"/>
      <c r="H1216" s="618"/>
      <c r="I1216" s="617" t="s">
        <v>1885</v>
      </c>
      <c r="U1216" s="617">
        <v>2000</v>
      </c>
      <c r="AA1216" s="617" t="s">
        <v>1895</v>
      </c>
    </row>
    <row r="1217" spans="1:27" ht="15" customHeight="1" x14ac:dyDescent="0.3">
      <c r="A1217" s="212">
        <v>525291</v>
      </c>
      <c r="B1217" s="212" t="s">
        <v>1211</v>
      </c>
      <c r="C1217" s="212" t="s">
        <v>77</v>
      </c>
      <c r="D1217" s="212" t="s">
        <v>1650</v>
      </c>
      <c r="F1217" s="618"/>
      <c r="G1217" s="618"/>
      <c r="H1217" s="618"/>
      <c r="I1217" s="617" t="s">
        <v>1885</v>
      </c>
      <c r="U1217" s="617">
        <v>2000</v>
      </c>
      <c r="AA1217" s="617" t="s">
        <v>1895</v>
      </c>
    </row>
    <row r="1218" spans="1:27" ht="15" customHeight="1" x14ac:dyDescent="0.3">
      <c r="A1218" s="212">
        <v>525353</v>
      </c>
      <c r="B1218" s="212" t="s">
        <v>1233</v>
      </c>
      <c r="C1218" s="212" t="s">
        <v>142</v>
      </c>
      <c r="D1218" s="212" t="s">
        <v>438</v>
      </c>
      <c r="F1218" s="619"/>
      <c r="G1218" s="619"/>
      <c r="H1218" s="619"/>
      <c r="I1218" s="617" t="s">
        <v>1885</v>
      </c>
      <c r="U1218" s="617">
        <v>2000</v>
      </c>
      <c r="AA1218" s="617" t="s">
        <v>1895</v>
      </c>
    </row>
    <row r="1219" spans="1:27" ht="15" customHeight="1" x14ac:dyDescent="0.3">
      <c r="A1219" s="212">
        <v>525386</v>
      </c>
      <c r="B1219" s="212" t="s">
        <v>1241</v>
      </c>
      <c r="C1219" s="212" t="s">
        <v>81</v>
      </c>
      <c r="D1219" s="212" t="s">
        <v>2212</v>
      </c>
      <c r="F1219" s="618"/>
      <c r="G1219" s="618"/>
      <c r="H1219" s="618"/>
      <c r="I1219" s="617" t="s">
        <v>1885</v>
      </c>
      <c r="U1219" s="617">
        <v>2000</v>
      </c>
      <c r="AA1219" s="617" t="s">
        <v>1895</v>
      </c>
    </row>
    <row r="1220" spans="1:27" ht="15" customHeight="1" x14ac:dyDescent="0.3">
      <c r="A1220" s="212">
        <v>525422</v>
      </c>
      <c r="B1220" s="212" t="s">
        <v>1255</v>
      </c>
      <c r="C1220" s="212" t="s">
        <v>1256</v>
      </c>
      <c r="D1220" s="212" t="s">
        <v>1615</v>
      </c>
      <c r="F1220" s="618"/>
      <c r="G1220" s="618"/>
      <c r="H1220" s="618"/>
      <c r="I1220" s="617" t="s">
        <v>1885</v>
      </c>
      <c r="U1220" s="617">
        <v>2000</v>
      </c>
      <c r="AA1220" s="617" t="s">
        <v>1895</v>
      </c>
    </row>
    <row r="1221" spans="1:27" ht="15" customHeight="1" x14ac:dyDescent="0.3">
      <c r="A1221" s="212">
        <v>525423</v>
      </c>
      <c r="B1221" s="212" t="s">
        <v>1257</v>
      </c>
      <c r="C1221" s="212" t="s">
        <v>306</v>
      </c>
      <c r="D1221" s="212" t="s">
        <v>2383</v>
      </c>
      <c r="I1221" s="617" t="s">
        <v>1885</v>
      </c>
      <c r="U1221" s="617">
        <v>2000</v>
      </c>
      <c r="AA1221" s="617" t="s">
        <v>1895</v>
      </c>
    </row>
    <row r="1222" spans="1:27" ht="15" customHeight="1" x14ac:dyDescent="0.3">
      <c r="A1222" s="212">
        <v>525424</v>
      </c>
      <c r="B1222" s="212" t="s">
        <v>1258</v>
      </c>
      <c r="C1222" s="212" t="s">
        <v>100</v>
      </c>
      <c r="D1222" s="212" t="s">
        <v>432</v>
      </c>
      <c r="F1222" s="619"/>
      <c r="G1222" s="619"/>
      <c r="H1222" s="619"/>
      <c r="I1222" s="617" t="s">
        <v>1885</v>
      </c>
      <c r="U1222" s="617">
        <v>2000</v>
      </c>
      <c r="AA1222" s="617" t="s">
        <v>1895</v>
      </c>
    </row>
    <row r="1223" spans="1:27" ht="15" customHeight="1" x14ac:dyDescent="0.3">
      <c r="A1223" s="212">
        <v>525442</v>
      </c>
      <c r="B1223" s="212" t="s">
        <v>1265</v>
      </c>
      <c r="C1223" s="212" t="s">
        <v>271</v>
      </c>
      <c r="D1223" s="212" t="s">
        <v>2231</v>
      </c>
      <c r="F1223" s="618"/>
      <c r="G1223" s="618"/>
      <c r="H1223" s="618"/>
      <c r="I1223" s="617" t="s">
        <v>1885</v>
      </c>
      <c r="U1223" s="617">
        <v>2000</v>
      </c>
      <c r="AA1223" s="617" t="s">
        <v>1895</v>
      </c>
    </row>
    <row r="1224" spans="1:27" ht="15" customHeight="1" x14ac:dyDescent="0.3">
      <c r="A1224" s="212">
        <v>525462</v>
      </c>
      <c r="B1224" s="212" t="s">
        <v>1273</v>
      </c>
      <c r="C1224" s="212" t="s">
        <v>830</v>
      </c>
      <c r="D1224" s="212" t="s">
        <v>2574</v>
      </c>
      <c r="F1224" s="618"/>
      <c r="G1224" s="618"/>
      <c r="H1224" s="618"/>
      <c r="I1224" s="617" t="s">
        <v>1885</v>
      </c>
      <c r="U1224" s="617">
        <v>2000</v>
      </c>
      <c r="AA1224" s="617" t="s">
        <v>1895</v>
      </c>
    </row>
    <row r="1225" spans="1:27" ht="15" customHeight="1" x14ac:dyDescent="0.3">
      <c r="A1225" s="212">
        <v>525474</v>
      </c>
      <c r="B1225" s="212" t="s">
        <v>1278</v>
      </c>
      <c r="C1225" s="212" t="s">
        <v>1279</v>
      </c>
      <c r="D1225" s="212" t="s">
        <v>1576</v>
      </c>
      <c r="F1225" s="619"/>
      <c r="G1225" s="619"/>
      <c r="H1225" s="619"/>
      <c r="I1225" s="617" t="s">
        <v>1885</v>
      </c>
      <c r="U1225" s="617">
        <v>2000</v>
      </c>
      <c r="AA1225" s="617" t="s">
        <v>1895</v>
      </c>
    </row>
    <row r="1226" spans="1:27" ht="15" customHeight="1" x14ac:dyDescent="0.3">
      <c r="A1226" s="212">
        <v>525486</v>
      </c>
      <c r="B1226" s="212" t="s">
        <v>1282</v>
      </c>
      <c r="C1226" s="212" t="s">
        <v>306</v>
      </c>
      <c r="D1226" s="212" t="s">
        <v>434</v>
      </c>
      <c r="F1226" s="618"/>
      <c r="G1226" s="618"/>
      <c r="H1226" s="618"/>
      <c r="I1226" s="617" t="s">
        <v>1885</v>
      </c>
      <c r="U1226" s="617">
        <v>2000</v>
      </c>
      <c r="AA1226" s="617" t="s">
        <v>1895</v>
      </c>
    </row>
    <row r="1227" spans="1:27" ht="15" customHeight="1" x14ac:dyDescent="0.3">
      <c r="A1227" s="212">
        <v>525494</v>
      </c>
      <c r="B1227" s="212" t="s">
        <v>1285</v>
      </c>
      <c r="C1227" s="212" t="s">
        <v>88</v>
      </c>
      <c r="D1227" s="212" t="s">
        <v>2190</v>
      </c>
      <c r="F1227" s="618"/>
      <c r="G1227" s="618"/>
      <c r="H1227" s="618"/>
      <c r="I1227" s="617" t="s">
        <v>1885</v>
      </c>
      <c r="U1227" s="617">
        <v>2000</v>
      </c>
      <c r="AA1227" s="617" t="s">
        <v>1895</v>
      </c>
    </row>
    <row r="1228" spans="1:27" ht="15" customHeight="1" x14ac:dyDescent="0.3">
      <c r="A1228" s="212">
        <v>525507</v>
      </c>
      <c r="B1228" s="212" t="s">
        <v>1291</v>
      </c>
      <c r="C1228" s="212" t="s">
        <v>979</v>
      </c>
      <c r="D1228" s="212" t="s">
        <v>434</v>
      </c>
      <c r="F1228" s="618"/>
      <c r="G1228" s="618"/>
      <c r="H1228" s="618"/>
      <c r="I1228" s="617" t="s">
        <v>1885</v>
      </c>
      <c r="U1228" s="617">
        <v>2000</v>
      </c>
      <c r="AA1228" s="617" t="s">
        <v>1895</v>
      </c>
    </row>
    <row r="1229" spans="1:27" ht="15" customHeight="1" x14ac:dyDescent="0.3">
      <c r="A1229" s="212">
        <v>525549</v>
      </c>
      <c r="B1229" s="212" t="s">
        <v>1301</v>
      </c>
      <c r="C1229" s="212" t="s">
        <v>1302</v>
      </c>
      <c r="F1229" s="618"/>
      <c r="G1229" s="618"/>
      <c r="H1229" s="618"/>
      <c r="I1229" s="617" t="s">
        <v>1885</v>
      </c>
      <c r="U1229" s="617">
        <v>2000</v>
      </c>
      <c r="AA1229" s="617" t="s">
        <v>1895</v>
      </c>
    </row>
    <row r="1230" spans="1:27" ht="15" customHeight="1" x14ac:dyDescent="0.3">
      <c r="A1230" s="212">
        <v>525562</v>
      </c>
      <c r="B1230" s="212" t="s">
        <v>1305</v>
      </c>
      <c r="C1230" s="212" t="s">
        <v>1306</v>
      </c>
      <c r="D1230" s="212" t="s">
        <v>1494</v>
      </c>
      <c r="F1230" s="618"/>
      <c r="G1230" s="618"/>
      <c r="H1230" s="618"/>
      <c r="I1230" s="617" t="s">
        <v>1885</v>
      </c>
      <c r="U1230" s="617">
        <v>2000</v>
      </c>
      <c r="AA1230" s="617" t="s">
        <v>1895</v>
      </c>
    </row>
    <row r="1231" spans="1:27" ht="15" customHeight="1" x14ac:dyDescent="0.3">
      <c r="A1231" s="212">
        <v>525564</v>
      </c>
      <c r="B1231" s="212" t="s">
        <v>1309</v>
      </c>
      <c r="C1231" s="212" t="s">
        <v>305</v>
      </c>
      <c r="D1231" s="212" t="s">
        <v>1527</v>
      </c>
      <c r="F1231" s="618"/>
      <c r="G1231" s="618"/>
      <c r="H1231" s="618"/>
      <c r="I1231" s="617" t="s">
        <v>1885</v>
      </c>
      <c r="U1231" s="617">
        <v>2000</v>
      </c>
      <c r="AA1231" s="617" t="s">
        <v>1895</v>
      </c>
    </row>
    <row r="1232" spans="1:27" ht="15" customHeight="1" x14ac:dyDescent="0.3">
      <c r="A1232" s="212">
        <v>525574</v>
      </c>
      <c r="B1232" s="212" t="s">
        <v>1311</v>
      </c>
      <c r="C1232" s="212" t="s">
        <v>70</v>
      </c>
      <c r="D1232" s="212" t="s">
        <v>1554</v>
      </c>
      <c r="F1232" s="619"/>
      <c r="G1232" s="619"/>
      <c r="H1232" s="619"/>
      <c r="I1232" s="617" t="s">
        <v>1885</v>
      </c>
      <c r="U1232" s="617">
        <v>2000</v>
      </c>
      <c r="AA1232" s="617" t="s">
        <v>1895</v>
      </c>
    </row>
    <row r="1233" spans="1:27" ht="15" customHeight="1" x14ac:dyDescent="0.3">
      <c r="A1233" s="212">
        <v>525576</v>
      </c>
      <c r="B1233" s="212" t="s">
        <v>1312</v>
      </c>
      <c r="C1233" s="212" t="s">
        <v>333</v>
      </c>
      <c r="D1233" s="212" t="s">
        <v>1820</v>
      </c>
      <c r="F1233" s="619"/>
      <c r="G1233" s="619"/>
      <c r="H1233" s="619"/>
      <c r="I1233" s="617" t="s">
        <v>1885</v>
      </c>
      <c r="U1233" s="617">
        <v>2000</v>
      </c>
      <c r="AA1233" s="617" t="s">
        <v>1895</v>
      </c>
    </row>
    <row r="1234" spans="1:27" ht="15" customHeight="1" x14ac:dyDescent="0.3">
      <c r="A1234" s="212">
        <v>525582</v>
      </c>
      <c r="B1234" s="212" t="s">
        <v>1315</v>
      </c>
      <c r="C1234" s="212" t="s">
        <v>70</v>
      </c>
      <c r="D1234" s="212" t="s">
        <v>1854</v>
      </c>
      <c r="F1234" s="618"/>
      <c r="G1234" s="618"/>
      <c r="H1234" s="618"/>
      <c r="I1234" s="617" t="s">
        <v>1885</v>
      </c>
      <c r="U1234" s="617">
        <v>2000</v>
      </c>
      <c r="AA1234" s="617" t="s">
        <v>1895</v>
      </c>
    </row>
    <row r="1235" spans="1:27" ht="15" customHeight="1" x14ac:dyDescent="0.3">
      <c r="A1235" s="212">
        <v>525605</v>
      </c>
      <c r="B1235" s="212" t="s">
        <v>1320</v>
      </c>
      <c r="C1235" s="212" t="s">
        <v>348</v>
      </c>
      <c r="D1235" s="212" t="s">
        <v>1573</v>
      </c>
      <c r="F1235" s="618"/>
      <c r="G1235" s="618"/>
      <c r="H1235" s="618"/>
      <c r="I1235" s="617" t="s">
        <v>1885</v>
      </c>
      <c r="U1235" s="617">
        <v>2000</v>
      </c>
      <c r="AA1235" s="617" t="s">
        <v>1895</v>
      </c>
    </row>
    <row r="1236" spans="1:27" ht="15" customHeight="1" x14ac:dyDescent="0.3">
      <c r="A1236" s="212">
        <v>525614</v>
      </c>
      <c r="B1236" s="212" t="s">
        <v>1322</v>
      </c>
      <c r="C1236" s="212" t="s">
        <v>74</v>
      </c>
      <c r="D1236" s="212" t="s">
        <v>447</v>
      </c>
      <c r="F1236" s="618"/>
      <c r="G1236" s="618"/>
      <c r="H1236" s="618"/>
      <c r="I1236" s="617" t="s">
        <v>1885</v>
      </c>
      <c r="U1236" s="617">
        <v>2000</v>
      </c>
      <c r="AA1236" s="617" t="s">
        <v>1895</v>
      </c>
    </row>
    <row r="1237" spans="1:27" ht="15" customHeight="1" x14ac:dyDescent="0.3">
      <c r="A1237" s="212">
        <v>525629</v>
      </c>
      <c r="B1237" s="212" t="s">
        <v>1328</v>
      </c>
      <c r="C1237" s="212" t="s">
        <v>387</v>
      </c>
      <c r="D1237" s="212" t="s">
        <v>441</v>
      </c>
      <c r="F1237" s="618"/>
      <c r="G1237" s="618"/>
      <c r="H1237" s="618"/>
      <c r="I1237" s="617" t="s">
        <v>1885</v>
      </c>
      <c r="U1237" s="617">
        <v>2000</v>
      </c>
      <c r="AA1237" s="617" t="s">
        <v>1895</v>
      </c>
    </row>
    <row r="1238" spans="1:27" ht="15" customHeight="1" x14ac:dyDescent="0.3">
      <c r="A1238" s="212">
        <v>525665</v>
      </c>
      <c r="B1238" s="212" t="s">
        <v>1341</v>
      </c>
      <c r="C1238" s="212" t="s">
        <v>111</v>
      </c>
      <c r="D1238" s="212" t="s">
        <v>2304</v>
      </c>
      <c r="F1238" s="618"/>
      <c r="G1238" s="618"/>
      <c r="H1238" s="618"/>
      <c r="I1238" s="617" t="s">
        <v>1885</v>
      </c>
      <c r="U1238" s="617">
        <v>2000</v>
      </c>
      <c r="AA1238" s="617" t="s">
        <v>1895</v>
      </c>
    </row>
    <row r="1239" spans="1:27" ht="15" customHeight="1" x14ac:dyDescent="0.3">
      <c r="A1239" s="212">
        <v>525682</v>
      </c>
      <c r="B1239" s="212" t="s">
        <v>1819</v>
      </c>
      <c r="C1239" s="212" t="s">
        <v>363</v>
      </c>
      <c r="D1239" s="212" t="s">
        <v>1820</v>
      </c>
      <c r="F1239" s="619"/>
      <c r="G1239" s="619"/>
      <c r="H1239" s="619"/>
      <c r="I1239" s="617" t="s">
        <v>1885</v>
      </c>
      <c r="U1239" s="617">
        <v>2000</v>
      </c>
      <c r="AA1239" s="617" t="s">
        <v>1895</v>
      </c>
    </row>
    <row r="1240" spans="1:27" ht="15" customHeight="1" x14ac:dyDescent="0.3">
      <c r="A1240" s="212">
        <v>525696</v>
      </c>
      <c r="B1240" s="212" t="s">
        <v>2579</v>
      </c>
      <c r="C1240" s="212" t="s">
        <v>81</v>
      </c>
      <c r="D1240" s="212" t="s">
        <v>2254</v>
      </c>
      <c r="F1240" s="618"/>
      <c r="G1240" s="618"/>
      <c r="H1240" s="618"/>
      <c r="I1240" s="617" t="s">
        <v>1885</v>
      </c>
      <c r="U1240" s="617">
        <v>2000</v>
      </c>
      <c r="AA1240" s="617" t="s">
        <v>1895</v>
      </c>
    </row>
    <row r="1241" spans="1:27" ht="15" customHeight="1" x14ac:dyDescent="0.3">
      <c r="A1241" s="212">
        <v>525705</v>
      </c>
      <c r="B1241" s="212" t="s">
        <v>1941</v>
      </c>
      <c r="C1241" s="212" t="s">
        <v>332</v>
      </c>
      <c r="D1241" s="212" t="s">
        <v>429</v>
      </c>
      <c r="F1241" s="618"/>
      <c r="G1241" s="618"/>
      <c r="H1241" s="618"/>
      <c r="I1241" s="617" t="s">
        <v>1885</v>
      </c>
      <c r="U1241" s="617">
        <v>2000</v>
      </c>
      <c r="AA1241" s="617" t="s">
        <v>1895</v>
      </c>
    </row>
    <row r="1242" spans="1:27" ht="15" customHeight="1" x14ac:dyDescent="0.3">
      <c r="A1242" s="212">
        <v>525726</v>
      </c>
      <c r="B1242" s="212" t="s">
        <v>1948</v>
      </c>
      <c r="C1242" s="212" t="s">
        <v>365</v>
      </c>
      <c r="D1242" s="212" t="s">
        <v>1757</v>
      </c>
      <c r="F1242" s="618"/>
      <c r="G1242" s="618"/>
      <c r="H1242" s="618"/>
      <c r="I1242" s="617" t="s">
        <v>1885</v>
      </c>
      <c r="U1242" s="617">
        <v>2000</v>
      </c>
      <c r="AA1242" s="617" t="s">
        <v>1895</v>
      </c>
    </row>
    <row r="1243" spans="1:27" ht="15" customHeight="1" x14ac:dyDescent="0.3">
      <c r="A1243" s="212">
        <v>525732</v>
      </c>
      <c r="B1243" s="212" t="s">
        <v>1951</v>
      </c>
      <c r="C1243" s="212" t="s">
        <v>67</v>
      </c>
      <c r="D1243" s="212" t="s">
        <v>2382</v>
      </c>
      <c r="F1243" s="618"/>
      <c r="G1243" s="618"/>
      <c r="H1243" s="618"/>
      <c r="I1243" s="617" t="s">
        <v>1885</v>
      </c>
      <c r="U1243" s="617">
        <v>2000</v>
      </c>
      <c r="AA1243" s="617" t="s">
        <v>1895</v>
      </c>
    </row>
    <row r="1244" spans="1:27" ht="15" customHeight="1" x14ac:dyDescent="0.3">
      <c r="A1244" s="212">
        <v>525758</v>
      </c>
      <c r="B1244" s="212" t="s">
        <v>1955</v>
      </c>
      <c r="C1244" s="212" t="s">
        <v>70</v>
      </c>
      <c r="D1244" s="212" t="s">
        <v>1491</v>
      </c>
      <c r="F1244" s="618"/>
      <c r="G1244" s="618"/>
      <c r="H1244" s="618"/>
      <c r="I1244" s="617" t="s">
        <v>1885</v>
      </c>
      <c r="U1244" s="617">
        <v>2000</v>
      </c>
      <c r="AA1244" s="617" t="s">
        <v>1895</v>
      </c>
    </row>
    <row r="1245" spans="1:27" ht="15" customHeight="1" x14ac:dyDescent="0.3">
      <c r="A1245" s="212">
        <v>525761</v>
      </c>
      <c r="B1245" s="212" t="s">
        <v>1956</v>
      </c>
      <c r="C1245" s="212" t="s">
        <v>74</v>
      </c>
      <c r="D1245" s="212" t="s">
        <v>488</v>
      </c>
      <c r="F1245" s="618"/>
      <c r="G1245" s="618"/>
      <c r="H1245" s="618"/>
      <c r="I1245" s="617" t="s">
        <v>1885</v>
      </c>
      <c r="U1245" s="617">
        <v>2000</v>
      </c>
      <c r="AA1245" s="617" t="s">
        <v>1895</v>
      </c>
    </row>
    <row r="1246" spans="1:27" ht="15" customHeight="1" x14ac:dyDescent="0.3">
      <c r="A1246" s="212">
        <v>525772</v>
      </c>
      <c r="B1246" s="212" t="s">
        <v>1963</v>
      </c>
      <c r="C1246" s="212" t="s">
        <v>567</v>
      </c>
      <c r="D1246" s="212" t="s">
        <v>2581</v>
      </c>
      <c r="F1246" s="618"/>
      <c r="G1246" s="618"/>
      <c r="H1246" s="618"/>
      <c r="I1246" s="617" t="s">
        <v>1885</v>
      </c>
      <c r="U1246" s="617">
        <v>2000</v>
      </c>
      <c r="AA1246" s="617" t="s">
        <v>1895</v>
      </c>
    </row>
    <row r="1247" spans="1:27" ht="15" customHeight="1" x14ac:dyDescent="0.3">
      <c r="A1247" s="212">
        <v>525799</v>
      </c>
      <c r="B1247" s="212" t="s">
        <v>1970</v>
      </c>
      <c r="C1247" s="212" t="s">
        <v>78</v>
      </c>
      <c r="D1247" s="212" t="s">
        <v>1846</v>
      </c>
      <c r="F1247" s="618"/>
      <c r="G1247" s="618"/>
      <c r="H1247" s="618"/>
      <c r="I1247" s="617" t="s">
        <v>1885</v>
      </c>
      <c r="U1247" s="617">
        <v>2000</v>
      </c>
      <c r="AA1247" s="617" t="s">
        <v>1895</v>
      </c>
    </row>
    <row r="1248" spans="1:27" ht="15" customHeight="1" x14ac:dyDescent="0.3">
      <c r="A1248" s="212">
        <v>525807</v>
      </c>
      <c r="B1248" s="212" t="s">
        <v>1973</v>
      </c>
      <c r="C1248" s="212" t="s">
        <v>321</v>
      </c>
      <c r="D1248" s="212" t="s">
        <v>2287</v>
      </c>
      <c r="F1248" s="618"/>
      <c r="G1248" s="618"/>
      <c r="H1248" s="618"/>
      <c r="I1248" s="617" t="s">
        <v>1885</v>
      </c>
      <c r="U1248" s="617">
        <v>2000</v>
      </c>
      <c r="AA1248" s="617" t="s">
        <v>1895</v>
      </c>
    </row>
    <row r="1249" spans="1:27" ht="15" customHeight="1" x14ac:dyDescent="0.3">
      <c r="A1249" s="212">
        <v>525809</v>
      </c>
      <c r="B1249" s="212" t="s">
        <v>1975</v>
      </c>
      <c r="C1249" s="212" t="s">
        <v>112</v>
      </c>
      <c r="D1249" s="212" t="s">
        <v>2284</v>
      </c>
      <c r="F1249" s="618"/>
      <c r="G1249" s="618"/>
      <c r="H1249" s="618"/>
      <c r="I1249" s="617" t="s">
        <v>1885</v>
      </c>
      <c r="U1249" s="617">
        <v>2000</v>
      </c>
      <c r="AA1249" s="617" t="s">
        <v>1895</v>
      </c>
    </row>
    <row r="1250" spans="1:27" ht="15" customHeight="1" x14ac:dyDescent="0.3">
      <c r="A1250" s="212">
        <v>525822</v>
      </c>
      <c r="B1250" s="212" t="s">
        <v>1978</v>
      </c>
      <c r="C1250" s="212" t="s">
        <v>70</v>
      </c>
      <c r="D1250" s="212" t="s">
        <v>1652</v>
      </c>
      <c r="F1250" s="618"/>
      <c r="G1250" s="618"/>
      <c r="H1250" s="618"/>
      <c r="I1250" s="617" t="s">
        <v>1885</v>
      </c>
      <c r="U1250" s="617">
        <v>2000</v>
      </c>
      <c r="AA1250" s="617" t="s">
        <v>1895</v>
      </c>
    </row>
    <row r="1251" spans="1:27" ht="15" customHeight="1" x14ac:dyDescent="0.3">
      <c r="A1251" s="212">
        <v>525830</v>
      </c>
      <c r="B1251" s="212" t="s">
        <v>1979</v>
      </c>
      <c r="C1251" s="212" t="s">
        <v>310</v>
      </c>
      <c r="D1251" s="212" t="s">
        <v>1870</v>
      </c>
      <c r="F1251" s="618"/>
      <c r="G1251" s="618"/>
      <c r="H1251" s="618"/>
      <c r="I1251" s="617" t="s">
        <v>1885</v>
      </c>
      <c r="U1251" s="617">
        <v>2000</v>
      </c>
      <c r="AA1251" s="617" t="s">
        <v>1895</v>
      </c>
    </row>
    <row r="1252" spans="1:27" ht="15" customHeight="1" x14ac:dyDescent="0.3">
      <c r="A1252" s="212">
        <v>525832</v>
      </c>
      <c r="B1252" s="212" t="s">
        <v>1981</v>
      </c>
      <c r="C1252" s="212" t="s">
        <v>90</v>
      </c>
      <c r="D1252" s="212" t="s">
        <v>1584</v>
      </c>
      <c r="F1252" s="619"/>
      <c r="G1252" s="619"/>
      <c r="H1252" s="619"/>
      <c r="I1252" s="617" t="s">
        <v>1885</v>
      </c>
      <c r="U1252" s="617">
        <v>2000</v>
      </c>
      <c r="AA1252" s="617" t="s">
        <v>1895</v>
      </c>
    </row>
    <row r="1253" spans="1:27" ht="15" customHeight="1" x14ac:dyDescent="0.3">
      <c r="A1253" s="212">
        <v>525842</v>
      </c>
      <c r="B1253" s="212" t="s">
        <v>1984</v>
      </c>
      <c r="C1253" s="212" t="s">
        <v>1883</v>
      </c>
      <c r="D1253" s="212" t="s">
        <v>2191</v>
      </c>
      <c r="F1253" s="619"/>
      <c r="G1253" s="619"/>
      <c r="H1253" s="619"/>
      <c r="I1253" s="617" t="s">
        <v>1885</v>
      </c>
      <c r="U1253" s="617">
        <v>2000</v>
      </c>
      <c r="AA1253" s="617" t="s">
        <v>1895</v>
      </c>
    </row>
    <row r="1254" spans="1:27" ht="15" customHeight="1" x14ac:dyDescent="0.3">
      <c r="A1254" s="212">
        <v>525871</v>
      </c>
      <c r="B1254" s="212" t="s">
        <v>1992</v>
      </c>
      <c r="C1254" s="212" t="s">
        <v>341</v>
      </c>
      <c r="D1254" s="212" t="s">
        <v>1551</v>
      </c>
      <c r="F1254" s="619"/>
      <c r="G1254" s="619"/>
      <c r="H1254" s="619"/>
      <c r="I1254" s="617" t="s">
        <v>1885</v>
      </c>
      <c r="U1254" s="617">
        <v>2000</v>
      </c>
      <c r="AA1254" s="617" t="s">
        <v>1895</v>
      </c>
    </row>
    <row r="1255" spans="1:27" ht="15" customHeight="1" x14ac:dyDescent="0.3">
      <c r="A1255" s="212">
        <v>525878</v>
      </c>
      <c r="B1255" s="212" t="s">
        <v>292</v>
      </c>
      <c r="C1255" s="212" t="s">
        <v>78</v>
      </c>
      <c r="D1255" s="212" t="s">
        <v>426</v>
      </c>
      <c r="F1255" s="619"/>
      <c r="G1255" s="619"/>
      <c r="H1255" s="619"/>
      <c r="I1255" s="617" t="s">
        <v>1885</v>
      </c>
      <c r="U1255" s="617">
        <v>2000</v>
      </c>
      <c r="AA1255" s="617" t="s">
        <v>1895</v>
      </c>
    </row>
    <row r="1256" spans="1:27" ht="15" customHeight="1" x14ac:dyDescent="0.3">
      <c r="A1256" s="212">
        <v>525901</v>
      </c>
      <c r="B1256" s="212" t="s">
        <v>2000</v>
      </c>
      <c r="C1256" s="212" t="s">
        <v>2001</v>
      </c>
      <c r="D1256" s="212" t="s">
        <v>1371</v>
      </c>
      <c r="F1256" s="618"/>
      <c r="G1256" s="618"/>
      <c r="H1256" s="618"/>
      <c r="I1256" s="617" t="s">
        <v>1885</v>
      </c>
      <c r="U1256" s="617">
        <v>2000</v>
      </c>
      <c r="AA1256" s="617" t="s">
        <v>1895</v>
      </c>
    </row>
    <row r="1257" spans="1:27" ht="15" customHeight="1" x14ac:dyDescent="0.3">
      <c r="A1257" s="212">
        <v>525902</v>
      </c>
      <c r="B1257" s="212" t="s">
        <v>2002</v>
      </c>
      <c r="C1257" s="212" t="s">
        <v>275</v>
      </c>
      <c r="D1257" s="212" t="s">
        <v>434</v>
      </c>
      <c r="F1257" s="619"/>
      <c r="G1257" s="619"/>
      <c r="H1257" s="619"/>
      <c r="I1257" s="617" t="s">
        <v>1885</v>
      </c>
      <c r="U1257" s="617">
        <v>2000</v>
      </c>
      <c r="AA1257" s="617" t="s">
        <v>1895</v>
      </c>
    </row>
    <row r="1258" spans="1:27" ht="15" customHeight="1" x14ac:dyDescent="0.3">
      <c r="A1258" s="212">
        <v>525917</v>
      </c>
      <c r="B1258" s="212" t="s">
        <v>2008</v>
      </c>
      <c r="C1258" s="212" t="s">
        <v>92</v>
      </c>
      <c r="D1258" s="212" t="s">
        <v>1685</v>
      </c>
      <c r="F1258" s="618"/>
      <c r="G1258" s="618"/>
      <c r="H1258" s="618"/>
      <c r="I1258" s="617" t="s">
        <v>1885</v>
      </c>
      <c r="U1258" s="617">
        <v>2000</v>
      </c>
      <c r="AA1258" s="617" t="s">
        <v>1895</v>
      </c>
    </row>
    <row r="1259" spans="1:27" ht="15" customHeight="1" x14ac:dyDescent="0.3">
      <c r="A1259" s="212">
        <v>525934</v>
      </c>
      <c r="B1259" s="212" t="s">
        <v>2012</v>
      </c>
      <c r="C1259" s="212" t="s">
        <v>293</v>
      </c>
      <c r="D1259" s="212" t="s">
        <v>2307</v>
      </c>
      <c r="F1259" s="618"/>
      <c r="G1259" s="618"/>
      <c r="H1259" s="618"/>
      <c r="I1259" s="617" t="s">
        <v>1885</v>
      </c>
      <c r="U1259" s="617">
        <v>2000</v>
      </c>
      <c r="AA1259" s="617" t="s">
        <v>1895</v>
      </c>
    </row>
    <row r="1260" spans="1:27" ht="15" customHeight="1" x14ac:dyDescent="0.3">
      <c r="A1260" s="212">
        <v>525945</v>
      </c>
      <c r="B1260" s="212" t="s">
        <v>2015</v>
      </c>
      <c r="C1260" s="212" t="s">
        <v>81</v>
      </c>
      <c r="D1260" s="212" t="s">
        <v>1503</v>
      </c>
      <c r="F1260" s="619"/>
      <c r="G1260" s="619"/>
      <c r="H1260" s="619"/>
      <c r="I1260" s="617" t="s">
        <v>1885</v>
      </c>
      <c r="U1260" s="617">
        <v>2000</v>
      </c>
      <c r="AA1260" s="617" t="s">
        <v>1895</v>
      </c>
    </row>
    <row r="1261" spans="1:27" ht="15" customHeight="1" x14ac:dyDescent="0.3">
      <c r="A1261" s="212">
        <v>525951</v>
      </c>
      <c r="B1261" s="212" t="s">
        <v>2019</v>
      </c>
      <c r="C1261" s="212" t="s">
        <v>1370</v>
      </c>
      <c r="D1261" s="212" t="s">
        <v>1557</v>
      </c>
      <c r="F1261" s="619"/>
      <c r="G1261" s="619"/>
      <c r="H1261" s="619"/>
      <c r="I1261" s="617" t="s">
        <v>1885</v>
      </c>
      <c r="U1261" s="617">
        <v>2000</v>
      </c>
      <c r="AA1261" s="617" t="s">
        <v>1895</v>
      </c>
    </row>
    <row r="1262" spans="1:27" ht="15" customHeight="1" x14ac:dyDescent="0.3">
      <c r="A1262" s="212">
        <v>525954</v>
      </c>
      <c r="B1262" s="212" t="s">
        <v>2022</v>
      </c>
      <c r="C1262" s="212" t="s">
        <v>375</v>
      </c>
      <c r="D1262" s="212" t="s">
        <v>2303</v>
      </c>
      <c r="F1262" s="618"/>
      <c r="G1262" s="618"/>
      <c r="H1262" s="618"/>
      <c r="I1262" s="617" t="s">
        <v>1885</v>
      </c>
      <c r="U1262" s="617">
        <v>2000</v>
      </c>
      <c r="AA1262" s="617" t="s">
        <v>1895</v>
      </c>
    </row>
    <row r="1263" spans="1:27" ht="15" customHeight="1" x14ac:dyDescent="0.3">
      <c r="A1263" s="212">
        <v>525965</v>
      </c>
      <c r="B1263" s="212" t="s">
        <v>2026</v>
      </c>
      <c r="C1263" s="212" t="s">
        <v>99</v>
      </c>
      <c r="D1263" s="212" t="s">
        <v>428</v>
      </c>
      <c r="F1263" s="618"/>
      <c r="G1263" s="618"/>
      <c r="H1263" s="618"/>
      <c r="I1263" s="617" t="s">
        <v>1885</v>
      </c>
      <c r="U1263" s="617">
        <v>2000</v>
      </c>
      <c r="AA1263" s="617" t="s">
        <v>1895</v>
      </c>
    </row>
    <row r="1264" spans="1:27" ht="15" customHeight="1" x14ac:dyDescent="0.3">
      <c r="A1264" s="212">
        <v>525967</v>
      </c>
      <c r="B1264" s="212" t="s">
        <v>2027</v>
      </c>
      <c r="C1264" s="212" t="s">
        <v>466</v>
      </c>
      <c r="D1264" s="212" t="s">
        <v>1766</v>
      </c>
      <c r="F1264" s="618"/>
      <c r="G1264" s="618"/>
      <c r="H1264" s="618"/>
      <c r="I1264" s="617" t="s">
        <v>1885</v>
      </c>
      <c r="U1264" s="617">
        <v>2000</v>
      </c>
      <c r="AA1264" s="617" t="s">
        <v>1895</v>
      </c>
    </row>
    <row r="1265" spans="1:27" ht="15" customHeight="1" x14ac:dyDescent="0.3">
      <c r="A1265" s="212">
        <v>525973</v>
      </c>
      <c r="B1265" s="212" t="s">
        <v>2030</v>
      </c>
      <c r="C1265" s="212" t="s">
        <v>104</v>
      </c>
      <c r="D1265" s="212" t="s">
        <v>2396</v>
      </c>
      <c r="F1265" s="619"/>
      <c r="G1265" s="619"/>
      <c r="H1265" s="619"/>
      <c r="I1265" s="617" t="s">
        <v>1885</v>
      </c>
      <c r="U1265" s="617">
        <v>2000</v>
      </c>
      <c r="AA1265" s="617" t="s">
        <v>1895</v>
      </c>
    </row>
    <row r="1266" spans="1:27" ht="15" customHeight="1" x14ac:dyDescent="0.3">
      <c r="A1266" s="212">
        <v>525974</v>
      </c>
      <c r="B1266" s="212" t="s">
        <v>2031</v>
      </c>
      <c r="C1266" s="212" t="s">
        <v>73</v>
      </c>
      <c r="D1266" s="212" t="s">
        <v>1535</v>
      </c>
      <c r="F1266" s="618"/>
      <c r="G1266" s="618"/>
      <c r="H1266" s="618"/>
      <c r="I1266" s="617" t="s">
        <v>1885</v>
      </c>
      <c r="U1266" s="617">
        <v>2000</v>
      </c>
      <c r="AA1266" s="617" t="s">
        <v>1895</v>
      </c>
    </row>
    <row r="1267" spans="1:27" ht="15" customHeight="1" x14ac:dyDescent="0.3">
      <c r="A1267" s="212">
        <v>525976</v>
      </c>
      <c r="B1267" s="212" t="s">
        <v>2032</v>
      </c>
      <c r="C1267" s="212" t="s">
        <v>381</v>
      </c>
      <c r="D1267" s="212" t="s">
        <v>2592</v>
      </c>
      <c r="F1267" s="619"/>
      <c r="G1267" s="619"/>
      <c r="H1267" s="619"/>
      <c r="I1267" s="617" t="s">
        <v>1885</v>
      </c>
      <c r="U1267" s="617">
        <v>2000</v>
      </c>
      <c r="AA1267" s="617" t="s">
        <v>1895</v>
      </c>
    </row>
    <row r="1268" spans="1:27" ht="15" customHeight="1" x14ac:dyDescent="0.3">
      <c r="A1268" s="212">
        <v>525977</v>
      </c>
      <c r="B1268" s="212" t="s">
        <v>2033</v>
      </c>
      <c r="C1268" s="212" t="s">
        <v>70</v>
      </c>
      <c r="D1268" s="212" t="s">
        <v>2203</v>
      </c>
      <c r="F1268" s="619"/>
      <c r="G1268" s="619"/>
      <c r="H1268" s="619"/>
      <c r="I1268" s="617" t="s">
        <v>1885</v>
      </c>
      <c r="U1268" s="617">
        <v>2000</v>
      </c>
      <c r="AA1268" s="617" t="s">
        <v>1895</v>
      </c>
    </row>
    <row r="1269" spans="1:27" ht="15" customHeight="1" x14ac:dyDescent="0.3">
      <c r="A1269" s="212">
        <v>525988</v>
      </c>
      <c r="B1269" s="212" t="s">
        <v>2038</v>
      </c>
      <c r="C1269" s="212" t="s">
        <v>1254</v>
      </c>
      <c r="D1269" s="212" t="s">
        <v>440</v>
      </c>
      <c r="F1269" s="618"/>
      <c r="G1269" s="618"/>
      <c r="H1269" s="618"/>
      <c r="I1269" s="617" t="s">
        <v>1885</v>
      </c>
      <c r="U1269" s="617">
        <v>2000</v>
      </c>
      <c r="AA1269" s="617" t="s">
        <v>1895</v>
      </c>
    </row>
    <row r="1270" spans="1:27" ht="15" customHeight="1" x14ac:dyDescent="0.3">
      <c r="A1270" s="212">
        <v>525994</v>
      </c>
      <c r="B1270" s="212" t="s">
        <v>2041</v>
      </c>
      <c r="C1270" s="212" t="s">
        <v>316</v>
      </c>
      <c r="D1270" s="212" t="s">
        <v>440</v>
      </c>
      <c r="F1270" s="618"/>
      <c r="G1270" s="618"/>
      <c r="H1270" s="618"/>
      <c r="I1270" s="617" t="s">
        <v>1885</v>
      </c>
      <c r="U1270" s="617">
        <v>2000</v>
      </c>
      <c r="AA1270" s="617" t="s">
        <v>1895</v>
      </c>
    </row>
    <row r="1271" spans="1:27" ht="15" customHeight="1" x14ac:dyDescent="0.3">
      <c r="A1271" s="212">
        <v>525998</v>
      </c>
      <c r="B1271" s="212" t="s">
        <v>2045</v>
      </c>
      <c r="C1271" s="212" t="s">
        <v>288</v>
      </c>
      <c r="D1271" s="212" t="s">
        <v>1820</v>
      </c>
      <c r="F1271" s="618"/>
      <c r="G1271" s="618"/>
      <c r="H1271" s="618"/>
      <c r="I1271" s="617" t="s">
        <v>1885</v>
      </c>
      <c r="U1271" s="617">
        <v>2000</v>
      </c>
      <c r="AA1271" s="617" t="s">
        <v>1895</v>
      </c>
    </row>
    <row r="1272" spans="1:27" ht="15" customHeight="1" x14ac:dyDescent="0.3">
      <c r="A1272" s="212">
        <v>526005</v>
      </c>
      <c r="B1272" s="212" t="s">
        <v>2048</v>
      </c>
      <c r="C1272" s="212" t="s">
        <v>70</v>
      </c>
      <c r="D1272" s="212" t="s">
        <v>1712</v>
      </c>
      <c r="F1272" s="618"/>
      <c r="G1272" s="618"/>
      <c r="H1272" s="618"/>
      <c r="I1272" s="617" t="s">
        <v>1885</v>
      </c>
      <c r="U1272" s="617">
        <v>2000</v>
      </c>
      <c r="AA1272" s="617" t="s">
        <v>1895</v>
      </c>
    </row>
    <row r="1273" spans="1:27" ht="15" customHeight="1" x14ac:dyDescent="0.3">
      <c r="A1273" s="212">
        <v>526014</v>
      </c>
      <c r="B1273" s="212" t="s">
        <v>2053</v>
      </c>
      <c r="C1273" s="212" t="s">
        <v>91</v>
      </c>
      <c r="D1273" s="212" t="s">
        <v>1721</v>
      </c>
      <c r="F1273" s="618"/>
      <c r="G1273" s="618"/>
      <c r="H1273" s="618"/>
      <c r="I1273" s="617" t="s">
        <v>1885</v>
      </c>
      <c r="U1273" s="617">
        <v>2000</v>
      </c>
      <c r="AA1273" s="617" t="s">
        <v>1895</v>
      </c>
    </row>
    <row r="1274" spans="1:27" ht="15" customHeight="1" x14ac:dyDescent="0.3">
      <c r="A1274" s="212">
        <v>526035</v>
      </c>
      <c r="B1274" s="212" t="s">
        <v>2063</v>
      </c>
      <c r="C1274" s="212" t="s">
        <v>84</v>
      </c>
      <c r="D1274" s="212" t="s">
        <v>670</v>
      </c>
      <c r="F1274" s="618"/>
      <c r="G1274" s="618"/>
      <c r="H1274" s="618"/>
      <c r="I1274" s="617" t="s">
        <v>1885</v>
      </c>
      <c r="U1274" s="617">
        <v>2000</v>
      </c>
      <c r="AA1274" s="617" t="s">
        <v>1895</v>
      </c>
    </row>
    <row r="1275" spans="1:27" ht="15" customHeight="1" x14ac:dyDescent="0.3">
      <c r="A1275" s="212">
        <v>526040</v>
      </c>
      <c r="B1275" s="212" t="s">
        <v>2064</v>
      </c>
      <c r="C1275" s="212" t="s">
        <v>105</v>
      </c>
      <c r="D1275" s="212" t="s">
        <v>1670</v>
      </c>
      <c r="F1275" s="618"/>
      <c r="G1275" s="618"/>
      <c r="H1275" s="618"/>
      <c r="I1275" s="617" t="s">
        <v>1885</v>
      </c>
      <c r="U1275" s="617">
        <v>2000</v>
      </c>
      <c r="AA1275" s="617" t="s">
        <v>1895</v>
      </c>
    </row>
    <row r="1276" spans="1:27" ht="15" customHeight="1" x14ac:dyDescent="0.3">
      <c r="A1276" s="212">
        <v>526042</v>
      </c>
      <c r="B1276" s="212" t="s">
        <v>2065</v>
      </c>
      <c r="C1276" s="212" t="s">
        <v>321</v>
      </c>
      <c r="D1276" s="212" t="s">
        <v>2595</v>
      </c>
      <c r="F1276" s="618"/>
      <c r="G1276" s="618"/>
      <c r="H1276" s="618"/>
      <c r="I1276" s="617" t="s">
        <v>1885</v>
      </c>
      <c r="U1276" s="617">
        <v>2000</v>
      </c>
      <c r="AA1276" s="617" t="s">
        <v>1895</v>
      </c>
    </row>
    <row r="1277" spans="1:27" ht="15" customHeight="1" x14ac:dyDescent="0.3">
      <c r="A1277" s="212">
        <v>526060</v>
      </c>
      <c r="B1277" s="212" t="s">
        <v>2069</v>
      </c>
      <c r="C1277" s="212" t="s">
        <v>2070</v>
      </c>
      <c r="D1277" s="212" t="s">
        <v>1551</v>
      </c>
      <c r="F1277" s="618"/>
      <c r="G1277" s="618"/>
      <c r="H1277" s="618"/>
      <c r="I1277" s="617" t="s">
        <v>1885</v>
      </c>
      <c r="U1277" s="617">
        <v>2000</v>
      </c>
      <c r="AA1277" s="617" t="s">
        <v>1895</v>
      </c>
    </row>
    <row r="1278" spans="1:27" ht="15" customHeight="1" x14ac:dyDescent="0.3">
      <c r="A1278" s="212">
        <v>526064</v>
      </c>
      <c r="B1278" s="212" t="s">
        <v>2073</v>
      </c>
      <c r="C1278" s="212" t="s">
        <v>70</v>
      </c>
      <c r="D1278" s="212" t="s">
        <v>2598</v>
      </c>
      <c r="F1278" s="618"/>
      <c r="G1278" s="618"/>
      <c r="H1278" s="618"/>
      <c r="I1278" s="617" t="s">
        <v>1885</v>
      </c>
      <c r="U1278" s="617">
        <v>2000</v>
      </c>
      <c r="AA1278" s="617" t="s">
        <v>1895</v>
      </c>
    </row>
    <row r="1279" spans="1:27" ht="15" customHeight="1" x14ac:dyDescent="0.3">
      <c r="A1279" s="212">
        <v>526079</v>
      </c>
      <c r="B1279" s="212" t="s">
        <v>2079</v>
      </c>
      <c r="C1279" s="212" t="s">
        <v>108</v>
      </c>
      <c r="F1279" s="618"/>
      <c r="G1279" s="618"/>
      <c r="H1279" s="618"/>
      <c r="I1279" s="617" t="s">
        <v>1885</v>
      </c>
      <c r="U1279" s="617">
        <v>2000</v>
      </c>
      <c r="AA1279" s="617" t="s">
        <v>1895</v>
      </c>
    </row>
    <row r="1280" spans="1:27" ht="15" customHeight="1" x14ac:dyDescent="0.3">
      <c r="A1280" s="212">
        <v>526092</v>
      </c>
      <c r="B1280" s="212" t="s">
        <v>2086</v>
      </c>
      <c r="C1280" s="212" t="s">
        <v>88</v>
      </c>
      <c r="D1280" s="212" t="s">
        <v>2384</v>
      </c>
      <c r="F1280" s="618"/>
      <c r="G1280" s="618"/>
      <c r="H1280" s="618"/>
      <c r="I1280" s="617" t="s">
        <v>1885</v>
      </c>
      <c r="U1280" s="617">
        <v>2000</v>
      </c>
      <c r="AA1280" s="617" t="s">
        <v>1895</v>
      </c>
    </row>
    <row r="1281" spans="1:27" ht="15" customHeight="1" x14ac:dyDescent="0.3">
      <c r="A1281" s="212">
        <v>526114</v>
      </c>
      <c r="B1281" s="212" t="s">
        <v>2093</v>
      </c>
      <c r="C1281" s="212" t="s">
        <v>83</v>
      </c>
      <c r="D1281" s="212" t="s">
        <v>2350</v>
      </c>
      <c r="F1281" s="619"/>
      <c r="G1281" s="619"/>
      <c r="H1281" s="619"/>
      <c r="I1281" s="617" t="s">
        <v>1885</v>
      </c>
      <c r="U1281" s="617">
        <v>2000</v>
      </c>
      <c r="AA1281" s="617" t="s">
        <v>1895</v>
      </c>
    </row>
    <row r="1282" spans="1:27" ht="15" customHeight="1" x14ac:dyDescent="0.3">
      <c r="A1282" s="212">
        <v>526122</v>
      </c>
      <c r="B1282" s="212" t="s">
        <v>2096</v>
      </c>
      <c r="C1282" s="212" t="s">
        <v>424</v>
      </c>
      <c r="D1282" s="212" t="s">
        <v>1829</v>
      </c>
      <c r="F1282" s="619"/>
      <c r="G1282" s="619"/>
      <c r="H1282" s="619"/>
      <c r="I1282" s="617" t="s">
        <v>1885</v>
      </c>
      <c r="U1282" s="617">
        <v>2000</v>
      </c>
      <c r="AA1282" s="617" t="s">
        <v>1895</v>
      </c>
    </row>
    <row r="1283" spans="1:27" ht="15" customHeight="1" x14ac:dyDescent="0.3">
      <c r="A1283" s="212">
        <v>526131</v>
      </c>
      <c r="B1283" s="212" t="s">
        <v>2100</v>
      </c>
      <c r="C1283" s="212" t="s">
        <v>98</v>
      </c>
      <c r="D1283" s="212" t="s">
        <v>428</v>
      </c>
      <c r="F1283" s="619"/>
      <c r="G1283" s="619"/>
      <c r="H1283" s="619"/>
      <c r="I1283" s="617" t="s">
        <v>1885</v>
      </c>
      <c r="U1283" s="617">
        <v>2000</v>
      </c>
      <c r="AA1283" s="617" t="s">
        <v>1895</v>
      </c>
    </row>
    <row r="1284" spans="1:27" ht="15" customHeight="1" x14ac:dyDescent="0.3">
      <c r="A1284" s="212">
        <v>526135</v>
      </c>
      <c r="B1284" s="212" t="s">
        <v>2103</v>
      </c>
      <c r="C1284" s="212" t="s">
        <v>575</v>
      </c>
      <c r="D1284" s="212" t="s">
        <v>1543</v>
      </c>
      <c r="F1284" s="618"/>
      <c r="G1284" s="618"/>
      <c r="H1284" s="618"/>
      <c r="I1284" s="617" t="s">
        <v>1885</v>
      </c>
      <c r="U1284" s="617">
        <v>2000</v>
      </c>
      <c r="AA1284" s="617" t="s">
        <v>1895</v>
      </c>
    </row>
    <row r="1285" spans="1:27" ht="15" customHeight="1" x14ac:dyDescent="0.3">
      <c r="A1285" s="212">
        <v>526151</v>
      </c>
      <c r="B1285" s="212" t="s">
        <v>2109</v>
      </c>
      <c r="C1285" s="212" t="s">
        <v>74</v>
      </c>
      <c r="D1285" s="212" t="s">
        <v>1610</v>
      </c>
      <c r="F1285" s="619"/>
      <c r="G1285" s="619"/>
      <c r="H1285" s="619"/>
      <c r="I1285" s="617" t="s">
        <v>1885</v>
      </c>
      <c r="U1285" s="617">
        <v>2000</v>
      </c>
      <c r="AA1285" s="617" t="s">
        <v>1895</v>
      </c>
    </row>
    <row r="1286" spans="1:27" ht="15" customHeight="1" x14ac:dyDescent="0.3">
      <c r="A1286" s="212">
        <v>526152</v>
      </c>
      <c r="B1286" s="212" t="s">
        <v>2110</v>
      </c>
      <c r="C1286" s="212" t="s">
        <v>95</v>
      </c>
      <c r="D1286" s="212" t="s">
        <v>2225</v>
      </c>
      <c r="F1286" s="618"/>
      <c r="G1286" s="618"/>
      <c r="H1286" s="618"/>
      <c r="I1286" s="617" t="s">
        <v>1885</v>
      </c>
      <c r="U1286" s="617">
        <v>2000</v>
      </c>
      <c r="AA1286" s="617" t="s">
        <v>1895</v>
      </c>
    </row>
    <row r="1287" spans="1:27" ht="15" customHeight="1" x14ac:dyDescent="0.3">
      <c r="A1287" s="212">
        <v>526153</v>
      </c>
      <c r="B1287" s="212" t="s">
        <v>2111</v>
      </c>
      <c r="C1287" s="212" t="s">
        <v>369</v>
      </c>
      <c r="D1287" s="212" t="s">
        <v>1543</v>
      </c>
      <c r="F1287" s="619"/>
      <c r="G1287" s="619"/>
      <c r="H1287" s="619"/>
      <c r="I1287" s="617" t="s">
        <v>1885</v>
      </c>
      <c r="U1287" s="617">
        <v>2000</v>
      </c>
      <c r="AA1287" s="617" t="s">
        <v>1895</v>
      </c>
    </row>
    <row r="1288" spans="1:27" ht="15" customHeight="1" x14ac:dyDescent="0.3">
      <c r="A1288" s="212">
        <v>526155</v>
      </c>
      <c r="B1288" s="212" t="s">
        <v>2112</v>
      </c>
      <c r="C1288" s="212" t="s">
        <v>92</v>
      </c>
      <c r="D1288" s="212" t="s">
        <v>1514</v>
      </c>
      <c r="F1288" s="619"/>
      <c r="G1288" s="619"/>
      <c r="H1288" s="619"/>
      <c r="I1288" s="617" t="s">
        <v>1885</v>
      </c>
      <c r="U1288" s="617">
        <v>2000</v>
      </c>
      <c r="AA1288" s="617" t="s">
        <v>1895</v>
      </c>
    </row>
    <row r="1289" spans="1:27" ht="15" customHeight="1" x14ac:dyDescent="0.3">
      <c r="A1289" s="212">
        <v>526158</v>
      </c>
      <c r="B1289" s="212" t="s">
        <v>2114</v>
      </c>
      <c r="C1289" s="212" t="s">
        <v>69</v>
      </c>
      <c r="D1289" s="212" t="s">
        <v>440</v>
      </c>
      <c r="F1289" s="618"/>
      <c r="G1289" s="618"/>
      <c r="H1289" s="618"/>
      <c r="I1289" s="617" t="s">
        <v>1885</v>
      </c>
      <c r="U1289" s="617">
        <v>2000</v>
      </c>
      <c r="AA1289" s="617" t="s">
        <v>1895</v>
      </c>
    </row>
    <row r="1290" spans="1:27" ht="15" customHeight="1" x14ac:dyDescent="0.3">
      <c r="A1290" s="212">
        <v>526178</v>
      </c>
      <c r="B1290" s="212" t="s">
        <v>2121</v>
      </c>
      <c r="C1290" s="212" t="s">
        <v>88</v>
      </c>
      <c r="D1290" s="212" t="s">
        <v>441</v>
      </c>
      <c r="F1290" s="618"/>
      <c r="G1290" s="618"/>
      <c r="H1290" s="618"/>
      <c r="I1290" s="617" t="s">
        <v>1885</v>
      </c>
      <c r="U1290" s="617">
        <v>2000</v>
      </c>
      <c r="AA1290" s="617" t="s">
        <v>1895</v>
      </c>
    </row>
    <row r="1291" spans="1:27" ht="15" customHeight="1" x14ac:dyDescent="0.3">
      <c r="A1291" s="212">
        <v>526180</v>
      </c>
      <c r="B1291" s="212" t="s">
        <v>2122</v>
      </c>
      <c r="C1291" s="212" t="s">
        <v>416</v>
      </c>
      <c r="D1291" s="212" t="s">
        <v>2607</v>
      </c>
      <c r="F1291" s="618"/>
      <c r="G1291" s="618"/>
      <c r="H1291" s="618"/>
      <c r="I1291" s="617" t="s">
        <v>1885</v>
      </c>
      <c r="U1291" s="617">
        <v>2000</v>
      </c>
      <c r="AA1291" s="617" t="s">
        <v>1895</v>
      </c>
    </row>
    <row r="1292" spans="1:27" ht="15" customHeight="1" x14ac:dyDescent="0.3">
      <c r="A1292" s="212">
        <v>526194</v>
      </c>
      <c r="B1292" s="212" t="s">
        <v>2125</v>
      </c>
      <c r="C1292" s="212" t="s">
        <v>70</v>
      </c>
      <c r="D1292" s="212" t="s">
        <v>1749</v>
      </c>
      <c r="F1292" s="618"/>
      <c r="G1292" s="618"/>
      <c r="H1292" s="618"/>
      <c r="I1292" s="617" t="s">
        <v>1885</v>
      </c>
      <c r="U1292" s="617">
        <v>2000</v>
      </c>
      <c r="AA1292" s="617" t="s">
        <v>1895</v>
      </c>
    </row>
    <row r="1293" spans="1:27" ht="15" customHeight="1" x14ac:dyDescent="0.3">
      <c r="A1293" s="212">
        <v>526195</v>
      </c>
      <c r="B1293" s="212" t="s">
        <v>2126</v>
      </c>
      <c r="C1293" s="212" t="s">
        <v>1352</v>
      </c>
      <c r="D1293" s="212" t="s">
        <v>2192</v>
      </c>
      <c r="F1293" s="619"/>
      <c r="G1293" s="619"/>
      <c r="H1293" s="619"/>
      <c r="I1293" s="617" t="s">
        <v>1885</v>
      </c>
      <c r="U1293" s="617">
        <v>2000</v>
      </c>
      <c r="AA1293" s="617" t="s">
        <v>1895</v>
      </c>
    </row>
    <row r="1294" spans="1:27" ht="15" customHeight="1" x14ac:dyDescent="0.3">
      <c r="A1294" s="212">
        <v>526221</v>
      </c>
      <c r="B1294" s="212" t="s">
        <v>2136</v>
      </c>
      <c r="C1294" s="212" t="s">
        <v>275</v>
      </c>
      <c r="D1294" s="212" t="s">
        <v>2348</v>
      </c>
      <c r="F1294" s="618"/>
      <c r="G1294" s="618"/>
      <c r="H1294" s="618"/>
      <c r="I1294" s="617" t="s">
        <v>1885</v>
      </c>
      <c r="U1294" s="617">
        <v>2000</v>
      </c>
      <c r="AA1294" s="617" t="s">
        <v>1895</v>
      </c>
    </row>
    <row r="1295" spans="1:27" ht="15" customHeight="1" x14ac:dyDescent="0.3">
      <c r="A1295" s="212">
        <v>526229</v>
      </c>
      <c r="B1295" s="212" t="s">
        <v>2140</v>
      </c>
      <c r="C1295" s="212" t="s">
        <v>248</v>
      </c>
      <c r="D1295" s="212" t="s">
        <v>1864</v>
      </c>
      <c r="F1295" s="619"/>
      <c r="G1295" s="619"/>
      <c r="H1295" s="619"/>
      <c r="I1295" s="617" t="s">
        <v>1885</v>
      </c>
      <c r="U1295" s="617">
        <v>2000</v>
      </c>
      <c r="AA1295" s="617" t="s">
        <v>1895</v>
      </c>
    </row>
    <row r="1296" spans="1:27" ht="15" customHeight="1" x14ac:dyDescent="0.3">
      <c r="A1296" s="212">
        <v>526230</v>
      </c>
      <c r="B1296" s="212" t="s">
        <v>1351</v>
      </c>
      <c r="C1296" s="212" t="s">
        <v>377</v>
      </c>
      <c r="D1296" s="212" t="s">
        <v>1808</v>
      </c>
      <c r="F1296" s="618"/>
      <c r="G1296" s="618"/>
      <c r="H1296" s="618"/>
      <c r="I1296" s="617" t="s">
        <v>1885</v>
      </c>
      <c r="U1296" s="617">
        <v>2000</v>
      </c>
      <c r="AA1296" s="617" t="s">
        <v>1895</v>
      </c>
    </row>
    <row r="1297" spans="1:31" ht="15" customHeight="1" x14ac:dyDescent="0.3">
      <c r="A1297" s="212">
        <v>526249</v>
      </c>
      <c r="B1297" s="212" t="s">
        <v>2149</v>
      </c>
      <c r="C1297" s="212" t="s">
        <v>88</v>
      </c>
      <c r="D1297" s="212" t="s">
        <v>1518</v>
      </c>
      <c r="F1297" s="618"/>
      <c r="G1297" s="618"/>
      <c r="H1297" s="618"/>
      <c r="I1297" s="617" t="s">
        <v>1885</v>
      </c>
      <c r="U1297" s="617">
        <v>2000</v>
      </c>
      <c r="AA1297" s="617" t="s">
        <v>1895</v>
      </c>
    </row>
    <row r="1298" spans="1:31" ht="15" customHeight="1" x14ac:dyDescent="0.3">
      <c r="A1298" s="212">
        <v>526276</v>
      </c>
      <c r="B1298" s="212" t="s">
        <v>2161</v>
      </c>
      <c r="C1298" s="212" t="s">
        <v>91</v>
      </c>
      <c r="D1298" s="212" t="s">
        <v>1700</v>
      </c>
      <c r="F1298" s="619"/>
      <c r="G1298" s="619"/>
      <c r="H1298" s="619"/>
      <c r="I1298" s="617" t="s">
        <v>1885</v>
      </c>
      <c r="U1298" s="617">
        <v>2000</v>
      </c>
      <c r="AA1298" s="617" t="s">
        <v>1895</v>
      </c>
    </row>
    <row r="1299" spans="1:31" ht="15" customHeight="1" x14ac:dyDescent="0.3">
      <c r="A1299" s="212">
        <v>526282</v>
      </c>
      <c r="B1299" s="212" t="s">
        <v>2163</v>
      </c>
      <c r="C1299" s="212" t="s">
        <v>88</v>
      </c>
      <c r="D1299" s="212" t="s">
        <v>1721</v>
      </c>
      <c r="F1299" s="618"/>
      <c r="G1299" s="618"/>
      <c r="H1299" s="618"/>
      <c r="I1299" s="617" t="s">
        <v>1885</v>
      </c>
      <c r="U1299" s="617">
        <v>2000</v>
      </c>
      <c r="AA1299" s="617" t="s">
        <v>1895</v>
      </c>
    </row>
    <row r="1300" spans="1:31" ht="15" customHeight="1" x14ac:dyDescent="0.3">
      <c r="A1300" s="212">
        <v>526284</v>
      </c>
      <c r="B1300" s="212" t="s">
        <v>2164</v>
      </c>
      <c r="C1300" s="212" t="s">
        <v>367</v>
      </c>
      <c r="D1300" s="212" t="s">
        <v>2277</v>
      </c>
      <c r="F1300" s="618"/>
      <c r="G1300" s="618"/>
      <c r="H1300" s="618"/>
      <c r="I1300" s="617" t="s">
        <v>1885</v>
      </c>
      <c r="U1300" s="617">
        <v>2000</v>
      </c>
      <c r="AA1300" s="617" t="s">
        <v>1895</v>
      </c>
    </row>
    <row r="1301" spans="1:31" ht="15" customHeight="1" x14ac:dyDescent="0.3">
      <c r="A1301" s="212">
        <v>526292</v>
      </c>
      <c r="B1301" s="212" t="s">
        <v>2166</v>
      </c>
      <c r="C1301" s="212" t="s">
        <v>94</v>
      </c>
      <c r="D1301" s="212" t="s">
        <v>2610</v>
      </c>
      <c r="F1301" s="618"/>
      <c r="G1301" s="618"/>
      <c r="H1301" s="618"/>
      <c r="I1301" s="617" t="s">
        <v>1885</v>
      </c>
      <c r="U1301" s="617">
        <v>2000</v>
      </c>
      <c r="AA1301" s="617" t="s">
        <v>1895</v>
      </c>
    </row>
    <row r="1302" spans="1:31" ht="15" customHeight="1" x14ac:dyDescent="0.3">
      <c r="A1302" s="212">
        <v>526293</v>
      </c>
      <c r="B1302" s="212" t="s">
        <v>2167</v>
      </c>
      <c r="C1302" s="212" t="s">
        <v>70</v>
      </c>
      <c r="D1302" s="212" t="s">
        <v>1619</v>
      </c>
      <c r="F1302" s="618"/>
      <c r="G1302" s="618"/>
      <c r="H1302" s="618"/>
      <c r="I1302" s="617" t="s">
        <v>1885</v>
      </c>
      <c r="U1302" s="617">
        <v>2000</v>
      </c>
      <c r="AA1302" s="617" t="s">
        <v>1895</v>
      </c>
    </row>
    <row r="1303" spans="1:31" ht="15" customHeight="1" x14ac:dyDescent="0.3">
      <c r="A1303" s="212">
        <v>526314</v>
      </c>
      <c r="B1303" s="212" t="s">
        <v>2170</v>
      </c>
      <c r="C1303" s="212" t="s">
        <v>92</v>
      </c>
      <c r="D1303" s="212" t="s">
        <v>1535</v>
      </c>
      <c r="F1303" s="619"/>
      <c r="G1303" s="619"/>
      <c r="H1303" s="619"/>
      <c r="I1303" s="617" t="s">
        <v>1885</v>
      </c>
      <c r="U1303" s="617">
        <v>2000</v>
      </c>
      <c r="AA1303" s="617" t="s">
        <v>1895</v>
      </c>
    </row>
    <row r="1304" spans="1:31" ht="15" customHeight="1" x14ac:dyDescent="0.3">
      <c r="A1304" s="212">
        <v>526317</v>
      </c>
      <c r="B1304" s="212" t="s">
        <v>2172</v>
      </c>
      <c r="C1304" s="212" t="s">
        <v>454</v>
      </c>
      <c r="D1304" s="212" t="s">
        <v>1507</v>
      </c>
      <c r="F1304" s="618"/>
      <c r="G1304" s="618"/>
      <c r="H1304" s="618"/>
      <c r="I1304" s="617" t="s">
        <v>1885</v>
      </c>
      <c r="U1304" s="617">
        <v>2000</v>
      </c>
      <c r="AA1304" s="617" t="s">
        <v>1895</v>
      </c>
    </row>
    <row r="1305" spans="1:31" ht="15" customHeight="1" x14ac:dyDescent="0.3">
      <c r="A1305" s="212">
        <v>526342</v>
      </c>
      <c r="B1305" s="212" t="s">
        <v>2175</v>
      </c>
      <c r="C1305" s="212" t="s">
        <v>66</v>
      </c>
      <c r="D1305" s="212" t="s">
        <v>1480</v>
      </c>
      <c r="F1305" s="619"/>
      <c r="G1305" s="619"/>
      <c r="H1305" s="619"/>
      <c r="I1305" s="617" t="s">
        <v>1885</v>
      </c>
      <c r="U1305" s="617">
        <v>2000</v>
      </c>
      <c r="AA1305" s="617" t="s">
        <v>1895</v>
      </c>
    </row>
    <row r="1306" spans="1:31" ht="15" customHeight="1" x14ac:dyDescent="0.3">
      <c r="A1306" s="212">
        <v>516230</v>
      </c>
      <c r="B1306" s="212" t="s">
        <v>465</v>
      </c>
      <c r="C1306" s="212" t="s">
        <v>81</v>
      </c>
      <c r="D1306" s="212" t="s">
        <v>1858</v>
      </c>
      <c r="F1306" s="618"/>
      <c r="G1306" s="618"/>
      <c r="H1306" s="618"/>
      <c r="I1306" s="617" t="s">
        <v>1885</v>
      </c>
      <c r="U1306" s="617">
        <v>2000</v>
      </c>
      <c r="AA1306" s="617" t="s">
        <v>1895</v>
      </c>
    </row>
    <row r="1307" spans="1:31" ht="15" customHeight="1" x14ac:dyDescent="0.3">
      <c r="A1307" s="212">
        <v>516612</v>
      </c>
      <c r="B1307" s="212" t="s">
        <v>472</v>
      </c>
      <c r="C1307" s="212" t="s">
        <v>92</v>
      </c>
      <c r="D1307" s="212" t="s">
        <v>2211</v>
      </c>
      <c r="F1307" s="618"/>
      <c r="G1307" s="618"/>
      <c r="H1307" s="618"/>
      <c r="I1307" s="617" t="s">
        <v>1885</v>
      </c>
      <c r="U1307" s="617">
        <v>2000</v>
      </c>
      <c r="AA1307" s="617" t="s">
        <v>1895</v>
      </c>
    </row>
    <row r="1308" spans="1:31" ht="15" customHeight="1" x14ac:dyDescent="0.3">
      <c r="A1308" s="212">
        <v>513637</v>
      </c>
      <c r="B1308" s="212" t="s">
        <v>2851</v>
      </c>
      <c r="C1308" s="212" t="s">
        <v>2796</v>
      </c>
      <c r="D1308" s="212" t="s">
        <v>2739</v>
      </c>
      <c r="E1308" s="212"/>
      <c r="F1308" s="212"/>
      <c r="G1308" s="212"/>
      <c r="H1308" s="212"/>
      <c r="I1308" s="212" t="s">
        <v>1885</v>
      </c>
      <c r="J1308" s="212"/>
      <c r="K1308" s="212"/>
      <c r="L1308" s="212"/>
      <c r="M1308" s="212"/>
      <c r="N1308" s="212"/>
      <c r="O1308" s="212"/>
      <c r="P1308" s="212"/>
      <c r="Q1308" s="212"/>
      <c r="R1308" s="212"/>
      <c r="S1308" s="212"/>
      <c r="T1308" s="212"/>
      <c r="U1308" s="617">
        <v>2000</v>
      </c>
      <c r="V1308" s="212"/>
      <c r="W1308" s="212"/>
      <c r="X1308" s="212"/>
      <c r="Y1308" s="212"/>
      <c r="Z1308" s="212"/>
      <c r="AA1308" s="617" t="s">
        <v>1895</v>
      </c>
      <c r="AB1308" s="212"/>
      <c r="AC1308" s="212"/>
      <c r="AD1308" s="212"/>
      <c r="AE1308" s="212"/>
    </row>
    <row r="1309" spans="1:31" ht="15" customHeight="1" x14ac:dyDescent="0.3">
      <c r="A1309" s="212">
        <v>514994</v>
      </c>
      <c r="B1309" s="212" t="s">
        <v>2852</v>
      </c>
      <c r="C1309" s="212" t="s">
        <v>92</v>
      </c>
      <c r="D1309" s="212" t="s">
        <v>488</v>
      </c>
      <c r="E1309" s="212"/>
      <c r="F1309" s="212"/>
      <c r="G1309" s="212"/>
      <c r="H1309" s="212"/>
      <c r="I1309" s="212" t="s">
        <v>1885</v>
      </c>
      <c r="J1309" s="212"/>
      <c r="K1309" s="212"/>
      <c r="L1309" s="212"/>
      <c r="M1309" s="212"/>
      <c r="N1309" s="212"/>
      <c r="O1309" s="212"/>
      <c r="P1309" s="212"/>
      <c r="Q1309" s="212"/>
      <c r="R1309" s="212"/>
      <c r="S1309" s="212"/>
      <c r="T1309" s="212"/>
      <c r="U1309" s="617">
        <v>2000</v>
      </c>
      <c r="V1309" s="212"/>
      <c r="W1309" s="212"/>
      <c r="X1309" s="212"/>
      <c r="Y1309" s="212"/>
      <c r="Z1309" s="212"/>
      <c r="AA1309" s="617" t="s">
        <v>1895</v>
      </c>
      <c r="AB1309" s="212"/>
      <c r="AC1309" s="212"/>
      <c r="AD1309" s="212"/>
      <c r="AE1309" s="212"/>
    </row>
    <row r="1310" spans="1:31" ht="15" customHeight="1" x14ac:dyDescent="0.3">
      <c r="A1310" s="212">
        <v>515506</v>
      </c>
      <c r="B1310" s="212" t="s">
        <v>2853</v>
      </c>
      <c r="C1310" s="212" t="s">
        <v>455</v>
      </c>
      <c r="D1310" s="212" t="s">
        <v>1543</v>
      </c>
      <c r="E1310" s="212"/>
      <c r="F1310" s="212"/>
      <c r="G1310" s="212"/>
      <c r="H1310" s="212"/>
      <c r="I1310" s="212" t="s">
        <v>1885</v>
      </c>
      <c r="J1310" s="212"/>
      <c r="K1310" s="212"/>
      <c r="L1310" s="212"/>
      <c r="M1310" s="212"/>
      <c r="N1310" s="212"/>
      <c r="O1310" s="212"/>
      <c r="P1310" s="212"/>
      <c r="Q1310" s="212"/>
      <c r="R1310" s="212"/>
      <c r="S1310" s="212"/>
      <c r="T1310" s="212"/>
      <c r="U1310" s="617">
        <v>2000</v>
      </c>
      <c r="V1310" s="212"/>
      <c r="W1310" s="212"/>
      <c r="X1310" s="212"/>
      <c r="Y1310" s="212"/>
      <c r="Z1310" s="212"/>
      <c r="AA1310" s="617" t="s">
        <v>1895</v>
      </c>
      <c r="AB1310" s="212"/>
      <c r="AC1310" s="212"/>
      <c r="AD1310" s="212"/>
      <c r="AE1310" s="212"/>
    </row>
    <row r="1311" spans="1:31" ht="15" customHeight="1" x14ac:dyDescent="0.3">
      <c r="A1311" s="212">
        <v>520150</v>
      </c>
      <c r="B1311" s="212" t="s">
        <v>2859</v>
      </c>
      <c r="C1311" s="212" t="s">
        <v>2464</v>
      </c>
      <c r="D1311" s="212" t="s">
        <v>1713</v>
      </c>
      <c r="E1311" s="212"/>
      <c r="F1311" s="212"/>
      <c r="G1311" s="212"/>
      <c r="H1311" s="212"/>
      <c r="I1311" s="212" t="s">
        <v>1885</v>
      </c>
      <c r="J1311" s="212"/>
      <c r="K1311" s="212"/>
      <c r="L1311" s="212"/>
      <c r="M1311" s="212"/>
      <c r="N1311" s="212"/>
      <c r="O1311" s="212"/>
      <c r="P1311" s="212"/>
      <c r="Q1311" s="212"/>
      <c r="R1311" s="212"/>
      <c r="S1311" s="212"/>
      <c r="T1311" s="212"/>
      <c r="U1311" s="617">
        <v>2000</v>
      </c>
      <c r="V1311" s="212"/>
      <c r="W1311" s="212"/>
      <c r="X1311" s="212"/>
      <c r="Y1311" s="212"/>
      <c r="Z1311" s="212"/>
      <c r="AA1311" s="617" t="s">
        <v>1895</v>
      </c>
      <c r="AB1311" s="212"/>
      <c r="AC1311" s="212"/>
      <c r="AD1311" s="212"/>
      <c r="AE1311" s="212"/>
    </row>
    <row r="1312" spans="1:31" ht="15" customHeight="1" x14ac:dyDescent="0.3">
      <c r="A1312" s="212">
        <v>520568</v>
      </c>
      <c r="B1312" s="212" t="s">
        <v>2861</v>
      </c>
      <c r="C1312" s="212" t="s">
        <v>70</v>
      </c>
      <c r="D1312" s="212" t="s">
        <v>1694</v>
      </c>
      <c r="E1312" s="212"/>
      <c r="F1312" s="212"/>
      <c r="G1312" s="212"/>
      <c r="H1312" s="212"/>
      <c r="I1312" s="212" t="s">
        <v>1885</v>
      </c>
      <c r="J1312" s="212"/>
      <c r="K1312" s="212"/>
      <c r="L1312" s="212"/>
      <c r="M1312" s="212"/>
      <c r="N1312" s="212"/>
      <c r="O1312" s="212"/>
      <c r="P1312" s="212"/>
      <c r="Q1312" s="212"/>
      <c r="R1312" s="212"/>
      <c r="S1312" s="212"/>
      <c r="T1312" s="212"/>
      <c r="U1312" s="617">
        <v>2000</v>
      </c>
      <c r="V1312" s="212"/>
      <c r="W1312" s="212"/>
      <c r="X1312" s="212"/>
      <c r="Y1312" s="212"/>
      <c r="Z1312" s="212"/>
      <c r="AA1312" s="617" t="s">
        <v>1895</v>
      </c>
      <c r="AB1312" s="212"/>
      <c r="AC1312" s="212"/>
      <c r="AD1312" s="212"/>
      <c r="AE1312" s="212"/>
    </row>
    <row r="1313" spans="1:31" ht="15" customHeight="1" x14ac:dyDescent="0.3">
      <c r="A1313" s="212">
        <v>511548</v>
      </c>
      <c r="B1313" s="212" t="s">
        <v>2871</v>
      </c>
      <c r="C1313" s="212" t="s">
        <v>2872</v>
      </c>
      <c r="D1313" s="212" t="s">
        <v>2795</v>
      </c>
      <c r="E1313" s="212"/>
      <c r="F1313" s="212"/>
      <c r="G1313" s="212"/>
      <c r="H1313" s="212"/>
      <c r="I1313" s="212" t="s">
        <v>1885</v>
      </c>
      <c r="J1313" s="212"/>
      <c r="K1313" s="212"/>
      <c r="L1313" s="212"/>
      <c r="M1313" s="212"/>
      <c r="N1313" s="212"/>
      <c r="O1313" s="212"/>
      <c r="P1313" s="212"/>
      <c r="Q1313" s="212"/>
      <c r="R1313" s="212"/>
      <c r="S1313" s="212"/>
      <c r="T1313" s="212"/>
      <c r="U1313" s="617">
        <v>2000</v>
      </c>
      <c r="V1313" s="212"/>
      <c r="W1313" s="212"/>
      <c r="X1313" s="212"/>
      <c r="Y1313" s="212"/>
      <c r="Z1313" s="212"/>
      <c r="AA1313" s="617" t="s">
        <v>1895</v>
      </c>
      <c r="AB1313" s="212"/>
      <c r="AC1313" s="212"/>
      <c r="AD1313" s="212"/>
      <c r="AE1313" s="212"/>
    </row>
    <row r="1314" spans="1:31" ht="15" customHeight="1" x14ac:dyDescent="0.3">
      <c r="A1314" s="212">
        <v>513843</v>
      </c>
      <c r="B1314" s="212" t="s">
        <v>2873</v>
      </c>
      <c r="C1314" s="212" t="s">
        <v>81</v>
      </c>
      <c r="D1314" s="212" t="s">
        <v>1659</v>
      </c>
      <c r="E1314" s="212"/>
      <c r="F1314" s="212"/>
      <c r="G1314" s="212"/>
      <c r="H1314" s="212"/>
      <c r="I1314" s="212" t="s">
        <v>1885</v>
      </c>
      <c r="J1314" s="212"/>
      <c r="K1314" s="212"/>
      <c r="L1314" s="212"/>
      <c r="M1314" s="212"/>
      <c r="N1314" s="212"/>
      <c r="O1314" s="212"/>
      <c r="P1314" s="212"/>
      <c r="Q1314" s="212"/>
      <c r="R1314" s="212"/>
      <c r="S1314" s="212"/>
      <c r="T1314" s="212"/>
      <c r="U1314" s="617">
        <v>2000</v>
      </c>
      <c r="V1314" s="212"/>
      <c r="W1314" s="212"/>
      <c r="X1314" s="212"/>
      <c r="Y1314" s="212"/>
      <c r="Z1314" s="212"/>
      <c r="AA1314" s="617" t="s">
        <v>1895</v>
      </c>
      <c r="AB1314" s="212"/>
      <c r="AC1314" s="212"/>
      <c r="AD1314" s="212"/>
      <c r="AE1314" s="212"/>
    </row>
    <row r="1315" spans="1:31" ht="15" customHeight="1" x14ac:dyDescent="0.3">
      <c r="A1315" s="212">
        <v>514216</v>
      </c>
      <c r="B1315" s="212" t="s">
        <v>2874</v>
      </c>
      <c r="C1315" s="212" t="s">
        <v>70</v>
      </c>
      <c r="D1315" s="212" t="s">
        <v>2875</v>
      </c>
      <c r="E1315" s="212"/>
      <c r="F1315" s="212"/>
      <c r="G1315" s="212"/>
      <c r="H1315" s="212"/>
      <c r="I1315" s="212" t="s">
        <v>1885</v>
      </c>
      <c r="J1315" s="212"/>
      <c r="K1315" s="212"/>
      <c r="L1315" s="212"/>
      <c r="M1315" s="212"/>
      <c r="N1315" s="212"/>
      <c r="O1315" s="212"/>
      <c r="P1315" s="212"/>
      <c r="Q1315" s="212"/>
      <c r="R1315" s="212"/>
      <c r="S1315" s="212"/>
      <c r="T1315" s="212"/>
      <c r="U1315" s="617">
        <v>2000</v>
      </c>
      <c r="V1315" s="212"/>
      <c r="W1315" s="212"/>
      <c r="X1315" s="212"/>
      <c r="Y1315" s="212"/>
      <c r="Z1315" s="212"/>
      <c r="AA1315" s="617" t="s">
        <v>1895</v>
      </c>
      <c r="AB1315" s="212"/>
      <c r="AC1315" s="212"/>
      <c r="AD1315" s="212"/>
      <c r="AE1315" s="212"/>
    </row>
    <row r="1316" spans="1:31" ht="15" customHeight="1" x14ac:dyDescent="0.3">
      <c r="A1316" s="212">
        <v>514230</v>
      </c>
      <c r="B1316" s="212" t="s">
        <v>2876</v>
      </c>
      <c r="C1316" s="212" t="s">
        <v>69</v>
      </c>
      <c r="D1316" s="212" t="s">
        <v>2827</v>
      </c>
      <c r="E1316" s="212"/>
      <c r="F1316" s="212"/>
      <c r="G1316" s="212"/>
      <c r="H1316" s="212"/>
      <c r="I1316" s="212" t="s">
        <v>1885</v>
      </c>
      <c r="J1316" s="212"/>
      <c r="K1316" s="212"/>
      <c r="L1316" s="212"/>
      <c r="M1316" s="212"/>
      <c r="N1316" s="212"/>
      <c r="O1316" s="212"/>
      <c r="P1316" s="212"/>
      <c r="Q1316" s="212"/>
      <c r="R1316" s="212"/>
      <c r="S1316" s="212"/>
      <c r="T1316" s="212"/>
      <c r="U1316" s="617">
        <v>2000</v>
      </c>
      <c r="V1316" s="212"/>
      <c r="W1316" s="212"/>
      <c r="X1316" s="212"/>
      <c r="Y1316" s="212"/>
      <c r="Z1316" s="212"/>
      <c r="AA1316" s="617" t="s">
        <v>1895</v>
      </c>
      <c r="AB1316" s="212"/>
      <c r="AC1316" s="212"/>
      <c r="AD1316" s="212"/>
      <c r="AE1316" s="212"/>
    </row>
    <row r="1317" spans="1:31" ht="15" customHeight="1" x14ac:dyDescent="0.3">
      <c r="A1317" s="212">
        <v>514231</v>
      </c>
      <c r="B1317" s="212" t="s">
        <v>2877</v>
      </c>
      <c r="C1317" s="212" t="s">
        <v>1124</v>
      </c>
      <c r="D1317" s="212" t="s">
        <v>2878</v>
      </c>
      <c r="E1317" s="212"/>
      <c r="F1317" s="212"/>
      <c r="G1317" s="212"/>
      <c r="H1317" s="212"/>
      <c r="I1317" s="212" t="s">
        <v>1885</v>
      </c>
      <c r="J1317" s="212"/>
      <c r="K1317" s="212"/>
      <c r="L1317" s="212"/>
      <c r="M1317" s="212"/>
      <c r="N1317" s="212"/>
      <c r="O1317" s="212"/>
      <c r="P1317" s="212"/>
      <c r="Q1317" s="212"/>
      <c r="R1317" s="212"/>
      <c r="S1317" s="212"/>
      <c r="T1317" s="212"/>
      <c r="U1317" s="617">
        <v>2000</v>
      </c>
      <c r="V1317" s="212"/>
      <c r="W1317" s="212"/>
      <c r="X1317" s="212"/>
      <c r="Y1317" s="212"/>
      <c r="Z1317" s="212"/>
      <c r="AA1317" s="617" t="s">
        <v>1895</v>
      </c>
      <c r="AB1317" s="212"/>
      <c r="AC1317" s="212"/>
      <c r="AD1317" s="212"/>
      <c r="AE1317" s="212"/>
    </row>
    <row r="1318" spans="1:31" ht="15" customHeight="1" x14ac:dyDescent="0.3">
      <c r="A1318" s="212">
        <v>514391</v>
      </c>
      <c r="B1318" s="212" t="s">
        <v>2829</v>
      </c>
      <c r="C1318" s="212" t="s">
        <v>244</v>
      </c>
      <c r="D1318" s="212" t="s">
        <v>1650</v>
      </c>
      <c r="E1318" s="212"/>
      <c r="F1318" s="212"/>
      <c r="G1318" s="212"/>
      <c r="H1318" s="212"/>
      <c r="I1318" s="212" t="s">
        <v>1885</v>
      </c>
      <c r="J1318" s="212"/>
      <c r="K1318" s="212"/>
      <c r="L1318" s="212"/>
      <c r="M1318" s="212"/>
      <c r="N1318" s="212"/>
      <c r="O1318" s="212"/>
      <c r="P1318" s="212"/>
      <c r="Q1318" s="212"/>
      <c r="R1318" s="212"/>
      <c r="S1318" s="212"/>
      <c r="T1318" s="212"/>
      <c r="U1318" s="617">
        <v>2000</v>
      </c>
      <c r="V1318" s="212"/>
      <c r="W1318" s="212"/>
      <c r="X1318" s="212"/>
      <c r="Y1318" s="212"/>
      <c r="Z1318" s="212"/>
      <c r="AA1318" s="617" t="s">
        <v>1895</v>
      </c>
      <c r="AB1318" s="212"/>
      <c r="AC1318" s="212"/>
      <c r="AD1318" s="212"/>
      <c r="AE1318" s="212"/>
    </row>
    <row r="1319" spans="1:31" ht="15" customHeight="1" x14ac:dyDescent="0.3">
      <c r="A1319" s="212">
        <v>514634</v>
      </c>
      <c r="B1319" s="212" t="s">
        <v>2879</v>
      </c>
      <c r="C1319" s="212" t="s">
        <v>323</v>
      </c>
      <c r="D1319" s="212" t="s">
        <v>1615</v>
      </c>
      <c r="E1319" s="212"/>
      <c r="F1319" s="212"/>
      <c r="G1319" s="212"/>
      <c r="H1319" s="212"/>
      <c r="I1319" s="212" t="s">
        <v>1885</v>
      </c>
      <c r="J1319" s="212"/>
      <c r="K1319" s="212"/>
      <c r="L1319" s="212"/>
      <c r="M1319" s="212"/>
      <c r="N1319" s="212"/>
      <c r="O1319" s="212"/>
      <c r="P1319" s="212"/>
      <c r="Q1319" s="212"/>
      <c r="R1319" s="212"/>
      <c r="S1319" s="212"/>
      <c r="T1319" s="212"/>
      <c r="U1319" s="617">
        <v>2000</v>
      </c>
      <c r="V1319" s="212"/>
      <c r="W1319" s="212"/>
      <c r="X1319" s="212"/>
      <c r="Y1319" s="212"/>
      <c r="Z1319" s="212"/>
      <c r="AA1319" s="617" t="s">
        <v>1895</v>
      </c>
      <c r="AB1319" s="212"/>
      <c r="AC1319" s="212"/>
      <c r="AD1319" s="212"/>
      <c r="AE1319" s="212"/>
    </row>
    <row r="1320" spans="1:31" ht="15" customHeight="1" x14ac:dyDescent="0.3">
      <c r="A1320" s="212">
        <v>514891</v>
      </c>
      <c r="B1320" s="212" t="s">
        <v>2880</v>
      </c>
      <c r="C1320" s="212" t="s">
        <v>2323</v>
      </c>
      <c r="D1320" s="212" t="s">
        <v>1670</v>
      </c>
      <c r="E1320" s="212"/>
      <c r="F1320" s="212"/>
      <c r="G1320" s="212"/>
      <c r="H1320" s="212"/>
      <c r="I1320" s="212" t="s">
        <v>1885</v>
      </c>
      <c r="J1320" s="212"/>
      <c r="K1320" s="212"/>
      <c r="L1320" s="212"/>
      <c r="M1320" s="212"/>
      <c r="N1320" s="212"/>
      <c r="O1320" s="212"/>
      <c r="P1320" s="212"/>
      <c r="Q1320" s="212"/>
      <c r="R1320" s="212"/>
      <c r="S1320" s="212"/>
      <c r="T1320" s="212"/>
      <c r="U1320" s="617">
        <v>2000</v>
      </c>
      <c r="V1320" s="212"/>
      <c r="W1320" s="212"/>
      <c r="X1320" s="212"/>
      <c r="Y1320" s="212"/>
      <c r="Z1320" s="212"/>
      <c r="AA1320" s="617" t="s">
        <v>1895</v>
      </c>
      <c r="AB1320" s="212"/>
      <c r="AC1320" s="212"/>
      <c r="AD1320" s="212"/>
      <c r="AE1320" s="212"/>
    </row>
    <row r="1321" spans="1:31" ht="15" customHeight="1" x14ac:dyDescent="0.3">
      <c r="A1321" s="212">
        <v>515162</v>
      </c>
      <c r="B1321" s="212" t="s">
        <v>2881</v>
      </c>
      <c r="C1321" s="212" t="s">
        <v>70</v>
      </c>
      <c r="E1321" s="212"/>
      <c r="F1321" s="212"/>
      <c r="G1321" s="212"/>
      <c r="H1321" s="212"/>
      <c r="I1321" s="212" t="s">
        <v>1885</v>
      </c>
      <c r="J1321" s="212"/>
      <c r="K1321" s="212"/>
      <c r="L1321" s="212"/>
      <c r="M1321" s="212"/>
      <c r="N1321" s="212"/>
      <c r="O1321" s="212"/>
      <c r="P1321" s="212"/>
      <c r="Q1321" s="212"/>
      <c r="R1321" s="212"/>
      <c r="S1321" s="212"/>
      <c r="T1321" s="212"/>
      <c r="U1321" s="617">
        <v>2000</v>
      </c>
      <c r="V1321" s="212"/>
      <c r="W1321" s="212"/>
      <c r="X1321" s="212"/>
      <c r="Y1321" s="212"/>
      <c r="Z1321" s="212"/>
      <c r="AA1321" s="617" t="s">
        <v>1895</v>
      </c>
      <c r="AB1321" s="212"/>
      <c r="AC1321" s="212"/>
      <c r="AD1321" s="212"/>
      <c r="AE1321" s="212"/>
    </row>
    <row r="1322" spans="1:31" ht="15" customHeight="1" x14ac:dyDescent="0.3">
      <c r="A1322" s="212">
        <v>515253</v>
      </c>
      <c r="B1322" s="212" t="s">
        <v>2882</v>
      </c>
      <c r="C1322" s="212" t="s">
        <v>95</v>
      </c>
      <c r="D1322" s="212" t="s">
        <v>1707</v>
      </c>
      <c r="E1322" s="212"/>
      <c r="F1322" s="212"/>
      <c r="G1322" s="212"/>
      <c r="H1322" s="212"/>
      <c r="I1322" s="212" t="s">
        <v>1885</v>
      </c>
      <c r="J1322" s="212"/>
      <c r="K1322" s="212"/>
      <c r="L1322" s="212"/>
      <c r="M1322" s="212"/>
      <c r="N1322" s="212"/>
      <c r="O1322" s="212"/>
      <c r="P1322" s="212"/>
      <c r="Q1322" s="212"/>
      <c r="R1322" s="212"/>
      <c r="S1322" s="212"/>
      <c r="T1322" s="212"/>
      <c r="U1322" s="617">
        <v>2000</v>
      </c>
      <c r="V1322" s="212"/>
      <c r="W1322" s="212"/>
      <c r="X1322" s="212"/>
      <c r="Y1322" s="212"/>
      <c r="Z1322" s="212"/>
      <c r="AA1322" s="617" t="s">
        <v>1895</v>
      </c>
      <c r="AB1322" s="212"/>
      <c r="AC1322" s="212"/>
      <c r="AD1322" s="212"/>
      <c r="AE1322" s="212"/>
    </row>
    <row r="1323" spans="1:31" ht="15" customHeight="1" x14ac:dyDescent="0.3">
      <c r="A1323" s="212">
        <v>515474</v>
      </c>
      <c r="B1323" s="212" t="s">
        <v>2883</v>
      </c>
      <c r="C1323" s="212" t="s">
        <v>73</v>
      </c>
      <c r="D1323" s="212" t="s">
        <v>441</v>
      </c>
      <c r="E1323" s="212"/>
      <c r="F1323" s="212"/>
      <c r="G1323" s="212"/>
      <c r="H1323" s="212"/>
      <c r="I1323" s="212" t="s">
        <v>1885</v>
      </c>
      <c r="J1323" s="212"/>
      <c r="K1323" s="212"/>
      <c r="L1323" s="212"/>
      <c r="M1323" s="212"/>
      <c r="N1323" s="212"/>
      <c r="O1323" s="212"/>
      <c r="P1323" s="212"/>
      <c r="Q1323" s="212"/>
      <c r="R1323" s="212"/>
      <c r="S1323" s="212"/>
      <c r="T1323" s="212"/>
      <c r="U1323" s="617">
        <v>2000</v>
      </c>
      <c r="V1323" s="212"/>
      <c r="W1323" s="212"/>
      <c r="X1323" s="212"/>
      <c r="Y1323" s="212"/>
      <c r="Z1323" s="212"/>
      <c r="AA1323" s="617" t="s">
        <v>1895</v>
      </c>
      <c r="AB1323" s="212"/>
      <c r="AC1323" s="212"/>
      <c r="AD1323" s="212"/>
      <c r="AE1323" s="212"/>
    </row>
    <row r="1324" spans="1:31" ht="15" customHeight="1" x14ac:dyDescent="0.3">
      <c r="A1324" s="212">
        <v>515505</v>
      </c>
      <c r="B1324" s="212" t="s">
        <v>2884</v>
      </c>
      <c r="C1324" s="212" t="s">
        <v>70</v>
      </c>
      <c r="D1324" s="212" t="s">
        <v>1550</v>
      </c>
      <c r="E1324" s="212"/>
      <c r="F1324" s="212"/>
      <c r="G1324" s="212"/>
      <c r="H1324" s="212"/>
      <c r="I1324" s="212" t="s">
        <v>1885</v>
      </c>
      <c r="J1324" s="212"/>
      <c r="K1324" s="212"/>
      <c r="L1324" s="212"/>
      <c r="M1324" s="212"/>
      <c r="N1324" s="212"/>
      <c r="O1324" s="212"/>
      <c r="P1324" s="212"/>
      <c r="Q1324" s="212"/>
      <c r="R1324" s="212"/>
      <c r="S1324" s="212"/>
      <c r="T1324" s="212"/>
      <c r="U1324" s="617">
        <v>2000</v>
      </c>
      <c r="V1324" s="212"/>
      <c r="W1324" s="212"/>
      <c r="X1324" s="212"/>
      <c r="Y1324" s="212"/>
      <c r="Z1324" s="212"/>
      <c r="AA1324" s="617" t="s">
        <v>1895</v>
      </c>
      <c r="AB1324" s="212"/>
      <c r="AC1324" s="212"/>
      <c r="AD1324" s="212"/>
      <c r="AE1324" s="212"/>
    </row>
    <row r="1325" spans="1:31" ht="15" customHeight="1" x14ac:dyDescent="0.3">
      <c r="A1325" s="212">
        <v>515716</v>
      </c>
      <c r="B1325" s="212" t="s">
        <v>2885</v>
      </c>
      <c r="C1325" s="212" t="s">
        <v>365</v>
      </c>
      <c r="D1325" s="212" t="s">
        <v>434</v>
      </c>
      <c r="E1325" s="212"/>
      <c r="F1325" s="212"/>
      <c r="G1325" s="212"/>
      <c r="H1325" s="212"/>
      <c r="I1325" s="212" t="s">
        <v>1885</v>
      </c>
      <c r="J1325" s="212"/>
      <c r="K1325" s="212"/>
      <c r="L1325" s="212"/>
      <c r="M1325" s="212"/>
      <c r="N1325" s="212"/>
      <c r="O1325" s="212"/>
      <c r="P1325" s="212"/>
      <c r="Q1325" s="212"/>
      <c r="R1325" s="212"/>
      <c r="S1325" s="212"/>
      <c r="T1325" s="212"/>
      <c r="U1325" s="617">
        <v>2000</v>
      </c>
      <c r="V1325" s="212"/>
      <c r="W1325" s="212"/>
      <c r="X1325" s="212"/>
      <c r="Y1325" s="212"/>
      <c r="Z1325" s="212"/>
      <c r="AA1325" s="617" t="s">
        <v>1895</v>
      </c>
      <c r="AB1325" s="212"/>
      <c r="AC1325" s="212"/>
      <c r="AD1325" s="212"/>
      <c r="AE1325" s="212"/>
    </row>
    <row r="1326" spans="1:31" ht="15" customHeight="1" x14ac:dyDescent="0.3">
      <c r="A1326" s="212">
        <v>516151</v>
      </c>
      <c r="B1326" s="212" t="s">
        <v>2886</v>
      </c>
      <c r="C1326" s="212" t="s">
        <v>2243</v>
      </c>
      <c r="D1326" s="212" t="s">
        <v>1551</v>
      </c>
      <c r="E1326" s="212"/>
      <c r="F1326" s="212"/>
      <c r="G1326" s="212"/>
      <c r="H1326" s="212"/>
      <c r="I1326" s="212" t="s">
        <v>1885</v>
      </c>
      <c r="J1326" s="212"/>
      <c r="K1326" s="212"/>
      <c r="L1326" s="212"/>
      <c r="M1326" s="212"/>
      <c r="N1326" s="212"/>
      <c r="O1326" s="212"/>
      <c r="P1326" s="212"/>
      <c r="Q1326" s="212"/>
      <c r="R1326" s="212"/>
      <c r="S1326" s="212"/>
      <c r="T1326" s="212"/>
      <c r="U1326" s="617">
        <v>2000</v>
      </c>
      <c r="V1326" s="212"/>
      <c r="W1326" s="212"/>
      <c r="X1326" s="212"/>
      <c r="Y1326" s="212"/>
      <c r="Z1326" s="212"/>
      <c r="AA1326" s="617" t="s">
        <v>1895</v>
      </c>
      <c r="AB1326" s="212"/>
      <c r="AC1326" s="212"/>
      <c r="AD1326" s="212"/>
      <c r="AE1326" s="212"/>
    </row>
    <row r="1327" spans="1:31" ht="15" customHeight="1" x14ac:dyDescent="0.3">
      <c r="A1327" s="212">
        <v>516271</v>
      </c>
      <c r="B1327" s="212" t="s">
        <v>2887</v>
      </c>
      <c r="C1327" s="212" t="s">
        <v>466</v>
      </c>
      <c r="D1327" s="212" t="s">
        <v>2821</v>
      </c>
      <c r="E1327" s="212"/>
      <c r="F1327" s="212"/>
      <c r="G1327" s="212"/>
      <c r="H1327" s="212"/>
      <c r="I1327" s="212" t="s">
        <v>1885</v>
      </c>
      <c r="J1327" s="212"/>
      <c r="K1327" s="212"/>
      <c r="L1327" s="212"/>
      <c r="M1327" s="212"/>
      <c r="N1327" s="212"/>
      <c r="O1327" s="212"/>
      <c r="P1327" s="212"/>
      <c r="Q1327" s="212"/>
      <c r="R1327" s="212"/>
      <c r="S1327" s="212"/>
      <c r="T1327" s="212"/>
      <c r="U1327" s="617">
        <v>2000</v>
      </c>
      <c r="V1327" s="212"/>
      <c r="W1327" s="212"/>
      <c r="X1327" s="212"/>
      <c r="Y1327" s="212"/>
      <c r="Z1327" s="212"/>
      <c r="AA1327" s="617" t="s">
        <v>1895</v>
      </c>
      <c r="AB1327" s="212"/>
      <c r="AC1327" s="212"/>
      <c r="AD1327" s="212"/>
      <c r="AE1327" s="212"/>
    </row>
    <row r="1328" spans="1:31" ht="15" customHeight="1" x14ac:dyDescent="0.3">
      <c r="A1328" s="212">
        <v>516495</v>
      </c>
      <c r="B1328" s="212" t="s">
        <v>2888</v>
      </c>
      <c r="C1328" s="212" t="s">
        <v>107</v>
      </c>
      <c r="D1328" s="212" t="s">
        <v>1826</v>
      </c>
      <c r="E1328" s="212"/>
      <c r="F1328" s="212"/>
      <c r="G1328" s="212"/>
      <c r="H1328" s="212"/>
      <c r="I1328" s="212" t="s">
        <v>1885</v>
      </c>
      <c r="J1328" s="212"/>
      <c r="K1328" s="212"/>
      <c r="L1328" s="212"/>
      <c r="M1328" s="212"/>
      <c r="N1328" s="212"/>
      <c r="O1328" s="212"/>
      <c r="P1328" s="212"/>
      <c r="Q1328" s="212"/>
      <c r="R1328" s="212"/>
      <c r="S1328" s="212"/>
      <c r="T1328" s="212"/>
      <c r="U1328" s="617">
        <v>2000</v>
      </c>
      <c r="V1328" s="212"/>
      <c r="W1328" s="212"/>
      <c r="X1328" s="212"/>
      <c r="Y1328" s="212"/>
      <c r="Z1328" s="212"/>
      <c r="AA1328" s="617" t="s">
        <v>1895</v>
      </c>
      <c r="AB1328" s="212"/>
      <c r="AC1328" s="212"/>
      <c r="AD1328" s="212"/>
      <c r="AE1328" s="212"/>
    </row>
    <row r="1329" spans="1:31" ht="15" customHeight="1" x14ac:dyDescent="0.3">
      <c r="A1329" s="212">
        <v>516714</v>
      </c>
      <c r="B1329" s="212" t="s">
        <v>2889</v>
      </c>
      <c r="C1329" s="212" t="s">
        <v>808</v>
      </c>
      <c r="E1329" s="212"/>
      <c r="F1329" s="212"/>
      <c r="G1329" s="212"/>
      <c r="H1329" s="212"/>
      <c r="I1329" s="212" t="s">
        <v>1885</v>
      </c>
      <c r="J1329" s="212"/>
      <c r="K1329" s="212"/>
      <c r="L1329" s="212"/>
      <c r="M1329" s="212"/>
      <c r="N1329" s="212"/>
      <c r="O1329" s="212"/>
      <c r="P1329" s="212"/>
      <c r="Q1329" s="212"/>
      <c r="R1329" s="212"/>
      <c r="S1329" s="212"/>
      <c r="T1329" s="212"/>
      <c r="U1329" s="617">
        <v>2000</v>
      </c>
      <c r="V1329" s="212"/>
      <c r="W1329" s="212"/>
      <c r="X1329" s="212"/>
      <c r="Y1329" s="212"/>
      <c r="Z1329" s="212"/>
      <c r="AA1329" s="617" t="s">
        <v>1895</v>
      </c>
      <c r="AB1329" s="212"/>
      <c r="AC1329" s="212"/>
      <c r="AD1329" s="212"/>
      <c r="AE1329" s="212"/>
    </row>
    <row r="1330" spans="1:31" ht="15" customHeight="1" x14ac:dyDescent="0.3">
      <c r="A1330" s="212">
        <v>517883</v>
      </c>
      <c r="B1330" s="212" t="s">
        <v>2890</v>
      </c>
      <c r="C1330" s="212" t="s">
        <v>98</v>
      </c>
      <c r="E1330" s="212"/>
      <c r="F1330" s="212"/>
      <c r="G1330" s="212"/>
      <c r="H1330" s="212"/>
      <c r="I1330" s="212" t="s">
        <v>1885</v>
      </c>
      <c r="J1330" s="212"/>
      <c r="K1330" s="212"/>
      <c r="L1330" s="212"/>
      <c r="M1330" s="212"/>
      <c r="N1330" s="212"/>
      <c r="O1330" s="212"/>
      <c r="P1330" s="212"/>
      <c r="Q1330" s="212"/>
      <c r="R1330" s="212"/>
      <c r="S1330" s="212"/>
      <c r="T1330" s="212"/>
      <c r="U1330" s="617">
        <v>2000</v>
      </c>
      <c r="V1330" s="212"/>
      <c r="W1330" s="212"/>
      <c r="X1330" s="212"/>
      <c r="Y1330" s="212"/>
      <c r="Z1330" s="212"/>
      <c r="AA1330" s="617" t="s">
        <v>1895</v>
      </c>
      <c r="AB1330" s="212"/>
      <c r="AC1330" s="212"/>
      <c r="AD1330" s="212"/>
      <c r="AE1330" s="212"/>
    </row>
    <row r="1331" spans="1:31" ht="15" customHeight="1" x14ac:dyDescent="0.3">
      <c r="A1331" s="212">
        <v>518103</v>
      </c>
      <c r="B1331" s="212" t="s">
        <v>2891</v>
      </c>
      <c r="C1331" s="212" t="s">
        <v>2892</v>
      </c>
      <c r="D1331" s="212" t="s">
        <v>1584</v>
      </c>
      <c r="E1331" s="212"/>
      <c r="F1331" s="212"/>
      <c r="G1331" s="212"/>
      <c r="H1331" s="212"/>
      <c r="I1331" s="212" t="s">
        <v>1885</v>
      </c>
      <c r="J1331" s="212"/>
      <c r="K1331" s="212"/>
      <c r="L1331" s="212"/>
      <c r="M1331" s="212"/>
      <c r="N1331" s="212"/>
      <c r="O1331" s="212"/>
      <c r="P1331" s="212"/>
      <c r="Q1331" s="212"/>
      <c r="R1331" s="212"/>
      <c r="S1331" s="212"/>
      <c r="T1331" s="212"/>
      <c r="U1331" s="617">
        <v>2000</v>
      </c>
      <c r="V1331" s="212"/>
      <c r="W1331" s="212"/>
      <c r="X1331" s="212"/>
      <c r="Y1331" s="212"/>
      <c r="Z1331" s="212"/>
      <c r="AA1331" s="617" t="s">
        <v>1895</v>
      </c>
      <c r="AB1331" s="212"/>
      <c r="AC1331" s="212"/>
      <c r="AD1331" s="212"/>
      <c r="AE1331" s="212"/>
    </row>
    <row r="1332" spans="1:31" ht="15" customHeight="1" x14ac:dyDescent="0.3">
      <c r="A1332" s="212">
        <v>521412</v>
      </c>
      <c r="B1332" s="212" t="s">
        <v>2820</v>
      </c>
      <c r="C1332" s="212" t="s">
        <v>1914</v>
      </c>
      <c r="E1332" s="212"/>
      <c r="F1332" s="212"/>
      <c r="G1332" s="212"/>
      <c r="H1332" s="212"/>
      <c r="I1332" s="212" t="s">
        <v>1885</v>
      </c>
      <c r="J1332" s="212"/>
      <c r="K1332" s="212"/>
      <c r="L1332" s="212"/>
      <c r="M1332" s="212"/>
      <c r="N1332" s="212"/>
      <c r="O1332" s="212"/>
      <c r="P1332" s="212"/>
      <c r="Q1332" s="212"/>
      <c r="R1332" s="212"/>
      <c r="S1332" s="212"/>
      <c r="T1332" s="212"/>
      <c r="U1332" s="617">
        <v>2000</v>
      </c>
      <c r="V1332" s="212"/>
      <c r="W1332" s="212"/>
      <c r="X1332" s="212"/>
      <c r="Y1332" s="212"/>
      <c r="Z1332" s="212"/>
      <c r="AA1332" s="617" t="s">
        <v>1895</v>
      </c>
      <c r="AB1332" s="212"/>
      <c r="AC1332" s="212"/>
      <c r="AD1332" s="212"/>
      <c r="AE1332" s="212"/>
    </row>
    <row r="1333" spans="1:31" ht="15" customHeight="1" x14ac:dyDescent="0.3">
      <c r="A1333" s="212">
        <v>522482</v>
      </c>
      <c r="B1333" s="212" t="s">
        <v>2893</v>
      </c>
      <c r="C1333" s="212" t="s">
        <v>415</v>
      </c>
      <c r="D1333" s="212" t="s">
        <v>1656</v>
      </c>
      <c r="E1333" s="212"/>
      <c r="F1333" s="212"/>
      <c r="G1333" s="212"/>
      <c r="H1333" s="212"/>
      <c r="I1333" s="212" t="s">
        <v>1885</v>
      </c>
      <c r="J1333" s="212"/>
      <c r="K1333" s="212"/>
      <c r="L1333" s="212"/>
      <c r="M1333" s="212"/>
      <c r="N1333" s="212"/>
      <c r="O1333" s="212"/>
      <c r="P1333" s="212"/>
      <c r="Q1333" s="212"/>
      <c r="R1333" s="212"/>
      <c r="S1333" s="212"/>
      <c r="T1333" s="212"/>
      <c r="U1333" s="617">
        <v>2000</v>
      </c>
      <c r="V1333" s="212"/>
      <c r="W1333" s="212"/>
      <c r="X1333" s="212"/>
      <c r="Y1333" s="212"/>
      <c r="Z1333" s="212"/>
      <c r="AA1333" s="617" t="s">
        <v>1895</v>
      </c>
      <c r="AB1333" s="212"/>
      <c r="AC1333" s="212"/>
      <c r="AD1333" s="212"/>
      <c r="AE1333" s="212"/>
    </row>
    <row r="1334" spans="1:31" ht="15" customHeight="1" x14ac:dyDescent="0.3">
      <c r="A1334" s="212">
        <v>519073</v>
      </c>
      <c r="B1334" s="212" t="s">
        <v>2996</v>
      </c>
      <c r="C1334" s="212" t="s">
        <v>91</v>
      </c>
      <c r="E1334" s="212"/>
      <c r="F1334" s="212"/>
      <c r="G1334" s="212"/>
      <c r="H1334" s="212"/>
      <c r="I1334" s="212" t="s">
        <v>1885</v>
      </c>
      <c r="J1334" s="212"/>
      <c r="K1334" s="212"/>
      <c r="L1334" s="212"/>
      <c r="M1334" s="212"/>
      <c r="N1334" s="212"/>
      <c r="O1334" s="212"/>
      <c r="P1334" s="212"/>
      <c r="Q1334" s="212"/>
      <c r="R1334" s="212"/>
      <c r="S1334" s="212"/>
      <c r="T1334" s="212"/>
      <c r="U1334" s="617">
        <v>2000</v>
      </c>
      <c r="V1334" s="212"/>
      <c r="W1334" s="212"/>
      <c r="X1334" s="212"/>
      <c r="Y1334" s="212"/>
      <c r="Z1334" s="212"/>
      <c r="AA1334" s="617" t="s">
        <v>1895</v>
      </c>
      <c r="AB1334" s="212"/>
      <c r="AC1334" s="212"/>
      <c r="AD1334" s="212"/>
      <c r="AE1334" s="212"/>
    </row>
    <row r="1335" spans="1:31" ht="15" customHeight="1" x14ac:dyDescent="0.3">
      <c r="A1335" s="212">
        <v>513496</v>
      </c>
      <c r="B1335" s="212" t="s">
        <v>2997</v>
      </c>
      <c r="C1335" s="212" t="s">
        <v>2746</v>
      </c>
      <c r="D1335" s="212" t="s">
        <v>1675</v>
      </c>
      <c r="E1335" s="212"/>
      <c r="F1335" s="212"/>
      <c r="G1335" s="212"/>
      <c r="H1335" s="212"/>
      <c r="I1335" s="212" t="s">
        <v>1885</v>
      </c>
      <c r="J1335" s="212"/>
      <c r="K1335" s="212"/>
      <c r="L1335" s="212"/>
      <c r="M1335" s="212"/>
      <c r="N1335" s="212"/>
      <c r="O1335" s="212"/>
      <c r="P1335" s="212"/>
      <c r="Q1335" s="212"/>
      <c r="R1335" s="212"/>
      <c r="S1335" s="212"/>
      <c r="T1335" s="212"/>
      <c r="U1335" s="617">
        <v>2000</v>
      </c>
      <c r="V1335" s="212"/>
      <c r="W1335" s="212"/>
      <c r="X1335" s="212"/>
      <c r="Y1335" s="212"/>
      <c r="Z1335" s="212"/>
      <c r="AA1335" s="617" t="s">
        <v>1895</v>
      </c>
      <c r="AB1335" s="212"/>
      <c r="AC1335" s="212"/>
      <c r="AD1335" s="212"/>
      <c r="AE1335" s="212"/>
    </row>
    <row r="1336" spans="1:31" ht="15" customHeight="1" x14ac:dyDescent="0.3">
      <c r="A1336" s="212">
        <v>526746</v>
      </c>
      <c r="B1336" s="212" t="s">
        <v>3434</v>
      </c>
      <c r="C1336" s="212" t="s">
        <v>321</v>
      </c>
      <c r="D1336" s="212" t="s">
        <v>3435</v>
      </c>
      <c r="E1336" s="212"/>
      <c r="F1336" s="212"/>
      <c r="G1336" s="212"/>
      <c r="H1336" s="212"/>
      <c r="I1336" s="212" t="s">
        <v>1885</v>
      </c>
      <c r="J1336" s="212"/>
      <c r="K1336" s="212"/>
      <c r="L1336" s="212"/>
      <c r="M1336" s="212"/>
      <c r="N1336" s="212"/>
      <c r="O1336" s="212"/>
      <c r="P1336" s="212"/>
      <c r="Q1336" s="212"/>
      <c r="R1336" s="212"/>
      <c r="S1336" s="212"/>
      <c r="T1336" s="212"/>
      <c r="U1336" s="617">
        <v>2000</v>
      </c>
      <c r="V1336" s="212"/>
      <c r="W1336" s="212"/>
      <c r="X1336" s="212"/>
      <c r="Y1336" s="212"/>
      <c r="Z1336" s="212"/>
      <c r="AA1336" s="617" t="s">
        <v>1895</v>
      </c>
      <c r="AB1336" s="212"/>
      <c r="AC1336" s="212"/>
      <c r="AD1336" s="212"/>
      <c r="AE1336" s="212"/>
    </row>
    <row r="1337" spans="1:31" ht="15" customHeight="1" x14ac:dyDescent="0.3">
      <c r="A1337" s="212">
        <v>526749</v>
      </c>
      <c r="B1337" s="212" t="s">
        <v>3438</v>
      </c>
      <c r="C1337" s="212" t="s">
        <v>962</v>
      </c>
      <c r="D1337" s="212" t="s">
        <v>2291</v>
      </c>
      <c r="E1337" s="212"/>
      <c r="F1337" s="212"/>
      <c r="G1337" s="212"/>
      <c r="H1337" s="212"/>
      <c r="I1337" s="212" t="s">
        <v>1885</v>
      </c>
      <c r="J1337" s="212"/>
      <c r="K1337" s="212"/>
      <c r="L1337" s="212"/>
      <c r="M1337" s="212"/>
      <c r="N1337" s="212"/>
      <c r="O1337" s="212"/>
      <c r="P1337" s="212"/>
      <c r="Q1337" s="212"/>
      <c r="R1337" s="212"/>
      <c r="S1337" s="212"/>
      <c r="T1337" s="212"/>
      <c r="U1337" s="617">
        <v>2000</v>
      </c>
      <c r="V1337" s="212"/>
      <c r="W1337" s="212"/>
      <c r="X1337" s="212"/>
      <c r="Y1337" s="212"/>
      <c r="Z1337" s="212"/>
      <c r="AA1337" s="617" t="s">
        <v>1895</v>
      </c>
      <c r="AB1337" s="212"/>
      <c r="AC1337" s="212"/>
      <c r="AD1337" s="212"/>
      <c r="AE1337" s="212"/>
    </row>
    <row r="1338" spans="1:31" ht="15" customHeight="1" x14ac:dyDescent="0.3">
      <c r="A1338" s="212">
        <v>526750</v>
      </c>
      <c r="B1338" s="212" t="s">
        <v>3004</v>
      </c>
      <c r="C1338" s="212" t="s">
        <v>3439</v>
      </c>
      <c r="D1338" s="212" t="s">
        <v>1829</v>
      </c>
      <c r="E1338" s="212"/>
      <c r="F1338" s="212"/>
      <c r="G1338" s="212"/>
      <c r="H1338" s="212"/>
      <c r="I1338" s="212" t="s">
        <v>1885</v>
      </c>
      <c r="J1338" s="212"/>
      <c r="K1338" s="212"/>
      <c r="L1338" s="212"/>
      <c r="M1338" s="212"/>
      <c r="N1338" s="212"/>
      <c r="O1338" s="212"/>
      <c r="P1338" s="212"/>
      <c r="Q1338" s="212"/>
      <c r="R1338" s="212"/>
      <c r="S1338" s="212"/>
      <c r="T1338" s="212"/>
      <c r="U1338" s="617">
        <v>2000</v>
      </c>
      <c r="V1338" s="212"/>
      <c r="W1338" s="212"/>
      <c r="X1338" s="212"/>
      <c r="Y1338" s="212"/>
      <c r="Z1338" s="212"/>
      <c r="AA1338" s="617" t="s">
        <v>1895</v>
      </c>
      <c r="AB1338" s="212"/>
      <c r="AC1338" s="212"/>
      <c r="AD1338" s="212"/>
      <c r="AE1338" s="212"/>
    </row>
    <row r="1339" spans="1:31" ht="15" customHeight="1" x14ac:dyDescent="0.3">
      <c r="A1339" s="212">
        <v>526751</v>
      </c>
      <c r="B1339" s="212" t="s">
        <v>3440</v>
      </c>
      <c r="C1339" s="212" t="s">
        <v>367</v>
      </c>
      <c r="E1339" s="212"/>
      <c r="F1339" s="212"/>
      <c r="G1339" s="212"/>
      <c r="H1339" s="212"/>
      <c r="I1339" s="212" t="s">
        <v>1885</v>
      </c>
      <c r="J1339" s="212"/>
      <c r="K1339" s="212"/>
      <c r="L1339" s="212"/>
      <c r="M1339" s="212"/>
      <c r="N1339" s="212"/>
      <c r="O1339" s="212"/>
      <c r="P1339" s="212"/>
      <c r="Q1339" s="212"/>
      <c r="R1339" s="212"/>
      <c r="S1339" s="212"/>
      <c r="T1339" s="212"/>
      <c r="U1339" s="617">
        <v>2000</v>
      </c>
      <c r="V1339" s="212"/>
      <c r="W1339" s="212"/>
      <c r="X1339" s="212"/>
      <c r="Y1339" s="212"/>
      <c r="Z1339" s="212"/>
      <c r="AA1339" s="617" t="s">
        <v>1895</v>
      </c>
      <c r="AB1339" s="212"/>
      <c r="AC1339" s="212"/>
      <c r="AD1339" s="212"/>
      <c r="AE1339" s="212"/>
    </row>
    <row r="1340" spans="1:31" ht="15" customHeight="1" x14ac:dyDescent="0.3">
      <c r="A1340" s="212">
        <v>515744</v>
      </c>
      <c r="B1340" s="212" t="s">
        <v>459</v>
      </c>
      <c r="C1340" s="212" t="s">
        <v>88</v>
      </c>
      <c r="D1340" s="212" t="s">
        <v>2351</v>
      </c>
      <c r="F1340" s="618"/>
      <c r="G1340" s="618"/>
      <c r="H1340" s="618"/>
      <c r="I1340" s="617" t="s">
        <v>1885</v>
      </c>
    </row>
    <row r="1341" spans="1:31" ht="15" customHeight="1" x14ac:dyDescent="0.3">
      <c r="A1341" s="212">
        <v>519060</v>
      </c>
      <c r="B1341" s="212" t="s">
        <v>500</v>
      </c>
      <c r="C1341" s="212" t="s">
        <v>368</v>
      </c>
      <c r="D1341" s="212" t="s">
        <v>2364</v>
      </c>
      <c r="F1341" s="618"/>
      <c r="G1341" s="618"/>
      <c r="H1341" s="618"/>
      <c r="I1341" s="617" t="s">
        <v>1885</v>
      </c>
    </row>
    <row r="1342" spans="1:31" ht="15" customHeight="1" x14ac:dyDescent="0.3">
      <c r="A1342" s="212">
        <v>520007</v>
      </c>
      <c r="B1342" s="212" t="s">
        <v>2832</v>
      </c>
      <c r="C1342" s="212" t="s">
        <v>88</v>
      </c>
      <c r="D1342" s="212" t="s">
        <v>1550</v>
      </c>
      <c r="F1342" s="618"/>
      <c r="G1342" s="618"/>
      <c r="H1342" s="618"/>
      <c r="I1342" s="617" t="s">
        <v>1885</v>
      </c>
    </row>
    <row r="1343" spans="1:31" ht="15" customHeight="1" x14ac:dyDescent="0.3">
      <c r="A1343" s="212">
        <v>521454</v>
      </c>
      <c r="B1343" s="212" t="s">
        <v>2866</v>
      </c>
      <c r="C1343" s="212" t="s">
        <v>2774</v>
      </c>
      <c r="D1343" s="212" t="s">
        <v>1707</v>
      </c>
      <c r="E1343" s="212"/>
      <c r="F1343" s="212"/>
      <c r="G1343" s="212"/>
      <c r="H1343" s="212"/>
      <c r="I1343" s="212" t="s">
        <v>1885</v>
      </c>
      <c r="J1343" s="212"/>
      <c r="K1343" s="212"/>
      <c r="L1343" s="212"/>
      <c r="M1343" s="212"/>
      <c r="N1343" s="212"/>
      <c r="O1343" s="212"/>
      <c r="P1343" s="212"/>
      <c r="Q1343" s="212"/>
      <c r="R1343" s="212"/>
      <c r="S1343" s="212"/>
      <c r="T1343" s="212"/>
      <c r="U1343" s="212"/>
      <c r="V1343" s="212"/>
      <c r="W1343" s="212"/>
      <c r="X1343" s="212"/>
      <c r="Y1343" s="212"/>
      <c r="Z1343" s="212"/>
      <c r="AB1343" s="212"/>
      <c r="AC1343" s="212"/>
      <c r="AD1343" s="212"/>
      <c r="AE1343" s="212"/>
    </row>
    <row r="1344" spans="1:31" ht="15" customHeight="1" x14ac:dyDescent="0.3">
      <c r="A1344" s="212">
        <v>521851</v>
      </c>
      <c r="B1344" s="212" t="s">
        <v>2993</v>
      </c>
      <c r="C1344" s="212" t="s">
        <v>320</v>
      </c>
      <c r="D1344" s="212" t="s">
        <v>2794</v>
      </c>
      <c r="E1344" s="212"/>
      <c r="F1344" s="212"/>
      <c r="G1344" s="212"/>
      <c r="H1344" s="212"/>
      <c r="I1344" s="212" t="s">
        <v>1885</v>
      </c>
      <c r="J1344" s="212"/>
      <c r="K1344" s="212"/>
      <c r="L1344" s="212"/>
      <c r="M1344" s="212"/>
      <c r="N1344" s="212"/>
      <c r="O1344" s="212"/>
      <c r="P1344" s="212"/>
      <c r="Q1344" s="212"/>
      <c r="R1344" s="212"/>
      <c r="S1344" s="212"/>
      <c r="T1344" s="212"/>
      <c r="U1344" s="212"/>
      <c r="V1344" s="212"/>
      <c r="W1344" s="212"/>
      <c r="X1344" s="212"/>
      <c r="Y1344" s="212"/>
      <c r="Z1344" s="212"/>
      <c r="AB1344" s="212"/>
      <c r="AC1344" s="212"/>
      <c r="AD1344" s="212"/>
      <c r="AE1344" s="212"/>
    </row>
    <row r="1345" spans="1:9" ht="15" customHeight="1" x14ac:dyDescent="0.3">
      <c r="A1345" s="212">
        <v>522810</v>
      </c>
      <c r="B1345" s="212" t="s">
        <v>669</v>
      </c>
      <c r="C1345" s="212" t="s">
        <v>88</v>
      </c>
      <c r="F1345" s="618"/>
      <c r="G1345" s="618"/>
      <c r="H1345" s="618"/>
      <c r="I1345" s="617" t="s">
        <v>1885</v>
      </c>
    </row>
    <row r="1346" spans="1:9" ht="15" customHeight="1" x14ac:dyDescent="0.3">
      <c r="A1346" s="212">
        <v>522844</v>
      </c>
      <c r="B1346" s="212" t="s">
        <v>1478</v>
      </c>
      <c r="C1346" s="212" t="s">
        <v>252</v>
      </c>
      <c r="D1346" s="212" t="s">
        <v>2529</v>
      </c>
      <c r="F1346" s="618"/>
      <c r="G1346" s="618"/>
      <c r="H1346" s="618"/>
      <c r="I1346" s="617" t="s">
        <v>1885</v>
      </c>
    </row>
    <row r="1347" spans="1:9" ht="15" customHeight="1" x14ac:dyDescent="0.3">
      <c r="A1347" s="212">
        <v>522848</v>
      </c>
      <c r="B1347" s="212" t="s">
        <v>675</v>
      </c>
      <c r="C1347" s="212" t="s">
        <v>676</v>
      </c>
      <c r="D1347" s="212" t="s">
        <v>2530</v>
      </c>
      <c r="F1347" s="618"/>
      <c r="G1347" s="618"/>
      <c r="H1347" s="618"/>
      <c r="I1347" s="617" t="s">
        <v>1885</v>
      </c>
    </row>
    <row r="1348" spans="1:9" ht="15" customHeight="1" x14ac:dyDescent="0.3">
      <c r="A1348" s="212">
        <v>523468</v>
      </c>
      <c r="B1348" s="212" t="s">
        <v>738</v>
      </c>
      <c r="C1348" s="212" t="s">
        <v>334</v>
      </c>
      <c r="D1348" s="212" t="s">
        <v>1659</v>
      </c>
      <c r="F1348" s="619"/>
      <c r="G1348" s="619"/>
      <c r="H1348" s="619"/>
      <c r="I1348" s="617" t="s">
        <v>1885</v>
      </c>
    </row>
    <row r="1349" spans="1:9" ht="15" customHeight="1" x14ac:dyDescent="0.3">
      <c r="A1349" s="212">
        <v>523652</v>
      </c>
      <c r="B1349" s="212" t="s">
        <v>763</v>
      </c>
      <c r="C1349" s="212" t="s">
        <v>88</v>
      </c>
      <c r="D1349" s="212" t="s">
        <v>1706</v>
      </c>
      <c r="F1349" s="619"/>
      <c r="G1349" s="619"/>
      <c r="H1349" s="619"/>
      <c r="I1349" s="617" t="s">
        <v>1885</v>
      </c>
    </row>
    <row r="1350" spans="1:9" ht="15" customHeight="1" x14ac:dyDescent="0.3">
      <c r="A1350" s="212">
        <v>524063</v>
      </c>
      <c r="B1350" s="212" t="s">
        <v>794</v>
      </c>
      <c r="C1350" s="212" t="s">
        <v>70</v>
      </c>
      <c r="D1350" s="212" t="s">
        <v>430</v>
      </c>
      <c r="F1350" s="618"/>
      <c r="G1350" s="618"/>
      <c r="H1350" s="618"/>
      <c r="I1350" s="617" t="s">
        <v>1885</v>
      </c>
    </row>
    <row r="1351" spans="1:9" ht="15" customHeight="1" x14ac:dyDescent="0.3">
      <c r="A1351" s="212">
        <v>524070</v>
      </c>
      <c r="B1351" s="212" t="s">
        <v>797</v>
      </c>
      <c r="C1351" s="212" t="s">
        <v>70</v>
      </c>
      <c r="D1351" s="212" t="s">
        <v>2356</v>
      </c>
      <c r="F1351" s="618"/>
      <c r="G1351" s="618"/>
      <c r="H1351" s="618"/>
      <c r="I1351" s="617" t="s">
        <v>1885</v>
      </c>
    </row>
    <row r="1352" spans="1:9" ht="15" customHeight="1" x14ac:dyDescent="0.3">
      <c r="A1352" s="212">
        <v>524136</v>
      </c>
      <c r="B1352" s="212" t="s">
        <v>802</v>
      </c>
      <c r="C1352" s="212" t="s">
        <v>315</v>
      </c>
      <c r="D1352" s="212" t="s">
        <v>1582</v>
      </c>
      <c r="F1352" s="618"/>
      <c r="G1352" s="618"/>
      <c r="H1352" s="618"/>
      <c r="I1352" s="617" t="s">
        <v>1885</v>
      </c>
    </row>
    <row r="1353" spans="1:9" ht="15" customHeight="1" x14ac:dyDescent="0.3">
      <c r="A1353" s="212">
        <v>524140</v>
      </c>
      <c r="B1353" s="212" t="s">
        <v>804</v>
      </c>
      <c r="C1353" s="212" t="s">
        <v>382</v>
      </c>
      <c r="D1353" s="212" t="s">
        <v>1515</v>
      </c>
      <c r="F1353" s="619"/>
      <c r="G1353" s="619"/>
      <c r="H1353" s="619"/>
      <c r="I1353" s="617" t="s">
        <v>1885</v>
      </c>
    </row>
    <row r="1354" spans="1:9" ht="15" customHeight="1" x14ac:dyDescent="0.3">
      <c r="A1354" s="212">
        <v>524167</v>
      </c>
      <c r="B1354" s="212" t="s">
        <v>811</v>
      </c>
      <c r="C1354" s="212" t="s">
        <v>793</v>
      </c>
      <c r="D1354" s="212" t="s">
        <v>441</v>
      </c>
      <c r="F1354" s="618"/>
      <c r="G1354" s="618"/>
      <c r="H1354" s="618"/>
      <c r="I1354" s="617" t="s">
        <v>1885</v>
      </c>
    </row>
    <row r="1355" spans="1:9" ht="15" customHeight="1" x14ac:dyDescent="0.3">
      <c r="A1355" s="212">
        <v>524176</v>
      </c>
      <c r="B1355" s="212" t="s">
        <v>817</v>
      </c>
      <c r="C1355" s="212" t="s">
        <v>96</v>
      </c>
      <c r="D1355" s="212" t="s">
        <v>1817</v>
      </c>
      <c r="F1355" s="619"/>
      <c r="G1355" s="619"/>
      <c r="H1355" s="619"/>
      <c r="I1355" s="617" t="s">
        <v>1885</v>
      </c>
    </row>
    <row r="1356" spans="1:9" ht="15" customHeight="1" x14ac:dyDescent="0.3">
      <c r="A1356" s="212">
        <v>524181</v>
      </c>
      <c r="B1356" s="212" t="s">
        <v>822</v>
      </c>
      <c r="C1356" s="212" t="s">
        <v>69</v>
      </c>
      <c r="D1356" s="212" t="s">
        <v>2358</v>
      </c>
      <c r="I1356" s="617" t="s">
        <v>1885</v>
      </c>
    </row>
    <row r="1357" spans="1:9" ht="15" customHeight="1" x14ac:dyDescent="0.3">
      <c r="A1357" s="212">
        <v>524189</v>
      </c>
      <c r="B1357" s="212" t="s">
        <v>826</v>
      </c>
      <c r="C1357" s="212" t="s">
        <v>70</v>
      </c>
      <c r="D1357" s="212" t="s">
        <v>2285</v>
      </c>
      <c r="F1357" s="618"/>
      <c r="G1357" s="618"/>
      <c r="H1357" s="618"/>
      <c r="I1357" s="617" t="s">
        <v>1885</v>
      </c>
    </row>
    <row r="1358" spans="1:9" ht="15" customHeight="1" x14ac:dyDescent="0.3">
      <c r="A1358" s="212">
        <v>524219</v>
      </c>
      <c r="B1358" s="212" t="s">
        <v>836</v>
      </c>
      <c r="C1358" s="212" t="s">
        <v>88</v>
      </c>
      <c r="D1358" s="212" t="s">
        <v>2549</v>
      </c>
      <c r="F1358" s="618"/>
      <c r="G1358" s="618"/>
      <c r="H1358" s="618"/>
      <c r="I1358" s="617" t="s">
        <v>1885</v>
      </c>
    </row>
    <row r="1359" spans="1:9" ht="15" customHeight="1" x14ac:dyDescent="0.3">
      <c r="A1359" s="212">
        <v>524221</v>
      </c>
      <c r="B1359" s="212" t="s">
        <v>837</v>
      </c>
      <c r="C1359" s="212" t="s">
        <v>66</v>
      </c>
      <c r="D1359" s="212" t="s">
        <v>426</v>
      </c>
      <c r="F1359" s="619"/>
      <c r="G1359" s="619"/>
      <c r="H1359" s="619"/>
      <c r="I1359" s="617" t="s">
        <v>1885</v>
      </c>
    </row>
    <row r="1360" spans="1:9" ht="15" customHeight="1" x14ac:dyDescent="0.3">
      <c r="A1360" s="212">
        <v>524228</v>
      </c>
      <c r="B1360" s="212" t="s">
        <v>842</v>
      </c>
      <c r="C1360" s="212" t="s">
        <v>843</v>
      </c>
      <c r="D1360" s="212" t="s">
        <v>440</v>
      </c>
      <c r="F1360" s="619"/>
      <c r="G1360" s="619"/>
      <c r="H1360" s="619"/>
      <c r="I1360" s="617" t="s">
        <v>1885</v>
      </c>
    </row>
    <row r="1361" spans="1:9" ht="15" customHeight="1" x14ac:dyDescent="0.3">
      <c r="A1361" s="212">
        <v>524233</v>
      </c>
      <c r="B1361" s="212" t="s">
        <v>845</v>
      </c>
      <c r="C1361" s="212" t="s">
        <v>70</v>
      </c>
      <c r="D1361" s="212" t="s">
        <v>2198</v>
      </c>
      <c r="I1361" s="617" t="s">
        <v>1885</v>
      </c>
    </row>
    <row r="1362" spans="1:9" ht="15" customHeight="1" x14ac:dyDescent="0.3">
      <c r="A1362" s="212">
        <v>524238</v>
      </c>
      <c r="B1362" s="212" t="s">
        <v>846</v>
      </c>
      <c r="C1362" s="212" t="s">
        <v>108</v>
      </c>
      <c r="D1362" s="212" t="s">
        <v>1550</v>
      </c>
      <c r="F1362" s="618"/>
      <c r="G1362" s="618"/>
      <c r="H1362" s="618"/>
      <c r="I1362" s="617" t="s">
        <v>1885</v>
      </c>
    </row>
    <row r="1363" spans="1:9" ht="15" customHeight="1" x14ac:dyDescent="0.3">
      <c r="A1363" s="212">
        <v>524256</v>
      </c>
      <c r="B1363" s="212" t="s">
        <v>851</v>
      </c>
      <c r="C1363" s="212" t="s">
        <v>86</v>
      </c>
      <c r="D1363" s="212" t="s">
        <v>1562</v>
      </c>
      <c r="F1363" s="619"/>
      <c r="G1363" s="619"/>
      <c r="H1363" s="619"/>
      <c r="I1363" s="617" t="s">
        <v>1885</v>
      </c>
    </row>
    <row r="1364" spans="1:9" ht="15" customHeight="1" x14ac:dyDescent="0.3">
      <c r="A1364" s="212">
        <v>524261</v>
      </c>
      <c r="B1364" s="212" t="s">
        <v>855</v>
      </c>
      <c r="C1364" s="212" t="s">
        <v>856</v>
      </c>
      <c r="D1364" s="212" t="s">
        <v>1581</v>
      </c>
      <c r="F1364" s="619"/>
      <c r="G1364" s="619"/>
      <c r="H1364" s="619"/>
      <c r="I1364" s="617" t="s">
        <v>1885</v>
      </c>
    </row>
    <row r="1365" spans="1:9" ht="15" customHeight="1" x14ac:dyDescent="0.3">
      <c r="A1365" s="212">
        <v>524303</v>
      </c>
      <c r="B1365" s="212" t="s">
        <v>870</v>
      </c>
      <c r="C1365" s="212" t="s">
        <v>387</v>
      </c>
      <c r="D1365" s="212" t="s">
        <v>1721</v>
      </c>
      <c r="F1365" s="618"/>
      <c r="G1365" s="618"/>
      <c r="H1365" s="618"/>
      <c r="I1365" s="617" t="s">
        <v>1885</v>
      </c>
    </row>
    <row r="1366" spans="1:9" ht="15" customHeight="1" x14ac:dyDescent="0.3">
      <c r="A1366" s="212">
        <v>524306</v>
      </c>
      <c r="B1366" s="212" t="s">
        <v>872</v>
      </c>
      <c r="C1366" s="212" t="s">
        <v>69</v>
      </c>
      <c r="D1366" s="212" t="s">
        <v>2315</v>
      </c>
      <c r="F1366" s="618"/>
      <c r="G1366" s="618"/>
      <c r="H1366" s="618"/>
      <c r="I1366" s="617" t="s">
        <v>1885</v>
      </c>
    </row>
    <row r="1367" spans="1:9" ht="15" customHeight="1" x14ac:dyDescent="0.3">
      <c r="A1367" s="212">
        <v>524344</v>
      </c>
      <c r="B1367" s="212" t="s">
        <v>888</v>
      </c>
      <c r="C1367" s="212" t="s">
        <v>84</v>
      </c>
      <c r="D1367" s="212" t="s">
        <v>2361</v>
      </c>
      <c r="F1367" s="618"/>
      <c r="G1367" s="618"/>
      <c r="H1367" s="618"/>
      <c r="I1367" s="617" t="s">
        <v>1885</v>
      </c>
    </row>
    <row r="1368" spans="1:9" ht="15" customHeight="1" x14ac:dyDescent="0.3">
      <c r="A1368" s="212">
        <v>524422</v>
      </c>
      <c r="B1368" s="212" t="s">
        <v>907</v>
      </c>
      <c r="C1368" s="212" t="s">
        <v>419</v>
      </c>
      <c r="D1368" s="212" t="s">
        <v>1633</v>
      </c>
      <c r="F1368" s="618"/>
      <c r="G1368" s="618"/>
      <c r="H1368" s="618"/>
      <c r="I1368" s="617" t="s">
        <v>1885</v>
      </c>
    </row>
    <row r="1369" spans="1:9" ht="15" customHeight="1" x14ac:dyDescent="0.3">
      <c r="A1369" s="212">
        <v>524441</v>
      </c>
      <c r="B1369" s="212" t="s">
        <v>914</v>
      </c>
      <c r="C1369" s="212" t="s">
        <v>70</v>
      </c>
      <c r="D1369" s="212" t="s">
        <v>1854</v>
      </c>
      <c r="F1369" s="619"/>
      <c r="G1369" s="619"/>
      <c r="H1369" s="619"/>
      <c r="I1369" s="617" t="s">
        <v>1885</v>
      </c>
    </row>
    <row r="1370" spans="1:9" ht="15" customHeight="1" x14ac:dyDescent="0.3">
      <c r="A1370" s="212">
        <v>524474</v>
      </c>
      <c r="B1370" s="212" t="s">
        <v>921</v>
      </c>
      <c r="C1370" s="212" t="s">
        <v>394</v>
      </c>
      <c r="D1370" s="212" t="s">
        <v>1630</v>
      </c>
      <c r="I1370" s="617" t="s">
        <v>1885</v>
      </c>
    </row>
    <row r="1371" spans="1:9" ht="15" customHeight="1" x14ac:dyDescent="0.3">
      <c r="A1371" s="212">
        <v>524527</v>
      </c>
      <c r="B1371" s="212" t="s">
        <v>941</v>
      </c>
      <c r="C1371" s="212" t="s">
        <v>338</v>
      </c>
      <c r="D1371" s="212" t="s">
        <v>1495</v>
      </c>
      <c r="F1371" s="619"/>
      <c r="G1371" s="619"/>
      <c r="H1371" s="619"/>
      <c r="I1371" s="617" t="s">
        <v>1885</v>
      </c>
    </row>
    <row r="1372" spans="1:9" ht="15" customHeight="1" x14ac:dyDescent="0.3">
      <c r="A1372" s="212">
        <v>524549</v>
      </c>
      <c r="B1372" s="212" t="s">
        <v>949</v>
      </c>
      <c r="C1372" s="212" t="s">
        <v>950</v>
      </c>
      <c r="D1372" s="212" t="s">
        <v>2184</v>
      </c>
      <c r="F1372" s="619"/>
      <c r="G1372" s="619"/>
      <c r="H1372" s="619"/>
      <c r="I1372" s="617" t="s">
        <v>1885</v>
      </c>
    </row>
    <row r="1373" spans="1:9" ht="15" customHeight="1" x14ac:dyDescent="0.3">
      <c r="A1373" s="212">
        <v>524551</v>
      </c>
      <c r="B1373" s="212" t="s">
        <v>951</v>
      </c>
      <c r="C1373" s="212" t="s">
        <v>416</v>
      </c>
      <c r="D1373" s="212" t="s">
        <v>1841</v>
      </c>
      <c r="I1373" s="617" t="s">
        <v>1885</v>
      </c>
    </row>
    <row r="1374" spans="1:9" ht="15" customHeight="1" x14ac:dyDescent="0.3">
      <c r="A1374" s="212">
        <v>524564</v>
      </c>
      <c r="B1374" s="212" t="s">
        <v>956</v>
      </c>
      <c r="C1374" s="212" t="s">
        <v>93</v>
      </c>
      <c r="D1374" s="212" t="s">
        <v>441</v>
      </c>
      <c r="F1374" s="619"/>
      <c r="G1374" s="619"/>
      <c r="H1374" s="619"/>
      <c r="I1374" s="617" t="s">
        <v>1885</v>
      </c>
    </row>
    <row r="1375" spans="1:9" ht="15" customHeight="1" x14ac:dyDescent="0.3">
      <c r="A1375" s="212">
        <v>524602</v>
      </c>
      <c r="B1375" s="212" t="s">
        <v>975</v>
      </c>
      <c r="C1375" s="212" t="s">
        <v>92</v>
      </c>
      <c r="D1375" s="212" t="s">
        <v>441</v>
      </c>
      <c r="F1375" s="619"/>
      <c r="G1375" s="619"/>
      <c r="H1375" s="619"/>
      <c r="I1375" s="617" t="s">
        <v>1885</v>
      </c>
    </row>
    <row r="1376" spans="1:9" ht="15" customHeight="1" x14ac:dyDescent="0.3">
      <c r="A1376" s="212">
        <v>524657</v>
      </c>
      <c r="B1376" s="212" t="s">
        <v>996</v>
      </c>
      <c r="C1376" s="212" t="s">
        <v>761</v>
      </c>
      <c r="D1376" s="212" t="s">
        <v>1480</v>
      </c>
      <c r="F1376" s="618"/>
      <c r="G1376" s="618"/>
      <c r="H1376" s="618"/>
      <c r="I1376" s="617" t="s">
        <v>1885</v>
      </c>
    </row>
    <row r="1377" spans="1:9" ht="15" customHeight="1" x14ac:dyDescent="0.3">
      <c r="A1377" s="212">
        <v>524692</v>
      </c>
      <c r="B1377" s="212" t="s">
        <v>1009</v>
      </c>
      <c r="C1377" s="212" t="s">
        <v>81</v>
      </c>
      <c r="D1377" s="212" t="s">
        <v>430</v>
      </c>
      <c r="F1377" s="619"/>
      <c r="G1377" s="619"/>
      <c r="H1377" s="619"/>
      <c r="I1377" s="617" t="s">
        <v>1885</v>
      </c>
    </row>
    <row r="1378" spans="1:9" ht="15" customHeight="1" x14ac:dyDescent="0.3">
      <c r="A1378" s="212">
        <v>524742</v>
      </c>
      <c r="B1378" s="212" t="s">
        <v>1024</v>
      </c>
      <c r="C1378" s="212" t="s">
        <v>88</v>
      </c>
      <c r="D1378" s="212" t="s">
        <v>1545</v>
      </c>
      <c r="I1378" s="617" t="s">
        <v>1885</v>
      </c>
    </row>
    <row r="1379" spans="1:9" ht="15" customHeight="1" x14ac:dyDescent="0.3">
      <c r="A1379" s="212">
        <v>524756</v>
      </c>
      <c r="B1379" s="212" t="s">
        <v>1029</v>
      </c>
      <c r="C1379" s="212" t="s">
        <v>347</v>
      </c>
      <c r="D1379" s="212" t="s">
        <v>2302</v>
      </c>
      <c r="F1379" s="619"/>
      <c r="G1379" s="619"/>
      <c r="H1379" s="619"/>
      <c r="I1379" s="617" t="s">
        <v>1885</v>
      </c>
    </row>
    <row r="1380" spans="1:9" ht="15" customHeight="1" x14ac:dyDescent="0.3">
      <c r="A1380" s="212">
        <v>524762</v>
      </c>
      <c r="B1380" s="212" t="s">
        <v>1032</v>
      </c>
      <c r="C1380" s="212" t="s">
        <v>372</v>
      </c>
      <c r="F1380" s="619"/>
      <c r="G1380" s="619"/>
      <c r="H1380" s="619"/>
      <c r="I1380" s="617" t="s">
        <v>1885</v>
      </c>
    </row>
    <row r="1381" spans="1:9" ht="15" customHeight="1" x14ac:dyDescent="0.3">
      <c r="A1381" s="212">
        <v>524804</v>
      </c>
      <c r="B1381" s="212" t="s">
        <v>1051</v>
      </c>
      <c r="C1381" s="212" t="s">
        <v>1052</v>
      </c>
      <c r="D1381" s="212" t="s">
        <v>1631</v>
      </c>
      <c r="F1381" s="618"/>
      <c r="G1381" s="618"/>
      <c r="H1381" s="618"/>
      <c r="I1381" s="617" t="s">
        <v>1885</v>
      </c>
    </row>
    <row r="1382" spans="1:9" ht="15" customHeight="1" x14ac:dyDescent="0.3">
      <c r="A1382" s="212">
        <v>524837</v>
      </c>
      <c r="B1382" s="212" t="s">
        <v>1062</v>
      </c>
      <c r="C1382" s="212" t="s">
        <v>302</v>
      </c>
      <c r="D1382" s="212" t="s">
        <v>1573</v>
      </c>
      <c r="F1382" s="618"/>
      <c r="G1382" s="618"/>
      <c r="H1382" s="618"/>
      <c r="I1382" s="617" t="s">
        <v>1885</v>
      </c>
    </row>
    <row r="1383" spans="1:9" ht="15" customHeight="1" x14ac:dyDescent="0.3">
      <c r="A1383" s="212">
        <v>524841</v>
      </c>
      <c r="B1383" s="212" t="s">
        <v>1063</v>
      </c>
      <c r="C1383" s="212" t="s">
        <v>393</v>
      </c>
      <c r="D1383" s="212" t="s">
        <v>1712</v>
      </c>
      <c r="F1383" s="621"/>
      <c r="G1383" s="621"/>
      <c r="H1383" s="620"/>
      <c r="I1383" s="617" t="s">
        <v>1885</v>
      </c>
    </row>
    <row r="1384" spans="1:9" ht="15" customHeight="1" x14ac:dyDescent="0.3">
      <c r="A1384" s="212">
        <v>524850</v>
      </c>
      <c r="B1384" s="212" t="s">
        <v>1065</v>
      </c>
      <c r="C1384" s="212" t="s">
        <v>69</v>
      </c>
      <c r="D1384" s="212" t="s">
        <v>441</v>
      </c>
      <c r="F1384" s="618"/>
      <c r="G1384" s="618"/>
      <c r="H1384" s="618"/>
      <c r="I1384" s="617" t="s">
        <v>1885</v>
      </c>
    </row>
    <row r="1385" spans="1:9" ht="15" customHeight="1" x14ac:dyDescent="0.3">
      <c r="A1385" s="212">
        <v>524883</v>
      </c>
      <c r="B1385" s="212" t="s">
        <v>1077</v>
      </c>
      <c r="C1385" s="212" t="s">
        <v>79</v>
      </c>
      <c r="F1385" s="621"/>
      <c r="G1385" s="621"/>
      <c r="H1385" s="620"/>
      <c r="I1385" s="617" t="s">
        <v>1885</v>
      </c>
    </row>
    <row r="1386" spans="1:9" ht="15" customHeight="1" x14ac:dyDescent="0.3">
      <c r="A1386" s="212">
        <v>524903</v>
      </c>
      <c r="B1386" s="212" t="s">
        <v>2840</v>
      </c>
      <c r="C1386" s="212" t="s">
        <v>70</v>
      </c>
      <c r="F1386" s="618"/>
      <c r="G1386" s="618"/>
      <c r="H1386" s="618"/>
      <c r="I1386" s="617" t="s">
        <v>1885</v>
      </c>
    </row>
    <row r="1387" spans="1:9" ht="15" customHeight="1" x14ac:dyDescent="0.3">
      <c r="A1387" s="212">
        <v>524933</v>
      </c>
      <c r="B1387" s="212" t="s">
        <v>1089</v>
      </c>
      <c r="C1387" s="212" t="s">
        <v>81</v>
      </c>
      <c r="D1387" s="212" t="s">
        <v>2198</v>
      </c>
      <c r="F1387" s="618"/>
      <c r="G1387" s="618"/>
      <c r="H1387" s="618"/>
      <c r="I1387" s="617" t="s">
        <v>1885</v>
      </c>
    </row>
    <row r="1388" spans="1:9" ht="15" customHeight="1" x14ac:dyDescent="0.3">
      <c r="A1388" s="212">
        <v>524957</v>
      </c>
      <c r="B1388" s="212" t="s">
        <v>1095</v>
      </c>
      <c r="C1388" s="212" t="s">
        <v>918</v>
      </c>
      <c r="D1388" s="212" t="s">
        <v>1642</v>
      </c>
      <c r="F1388" s="618"/>
      <c r="G1388" s="618"/>
      <c r="H1388" s="618"/>
      <c r="I1388" s="617" t="s">
        <v>1885</v>
      </c>
    </row>
    <row r="1389" spans="1:9" ht="15" customHeight="1" x14ac:dyDescent="0.3">
      <c r="A1389" s="212">
        <v>525018</v>
      </c>
      <c r="B1389" s="212" t="s">
        <v>1108</v>
      </c>
      <c r="C1389" s="212" t="s">
        <v>73</v>
      </c>
      <c r="D1389" s="212" t="s">
        <v>1707</v>
      </c>
      <c r="I1389" s="617" t="s">
        <v>1885</v>
      </c>
    </row>
    <row r="1390" spans="1:9" ht="15" customHeight="1" x14ac:dyDescent="0.3">
      <c r="A1390" s="212">
        <v>525034</v>
      </c>
      <c r="B1390" s="212" t="s">
        <v>1114</v>
      </c>
      <c r="C1390" s="212" t="s">
        <v>67</v>
      </c>
      <c r="D1390" s="212" t="s">
        <v>2187</v>
      </c>
      <c r="F1390" s="619"/>
      <c r="G1390" s="619"/>
      <c r="H1390" s="619"/>
      <c r="I1390" s="617" t="s">
        <v>1885</v>
      </c>
    </row>
    <row r="1391" spans="1:9" ht="15" customHeight="1" x14ac:dyDescent="0.3">
      <c r="A1391" s="212">
        <v>525075</v>
      </c>
      <c r="B1391" s="212" t="s">
        <v>1134</v>
      </c>
      <c r="C1391" s="212" t="s">
        <v>73</v>
      </c>
      <c r="D1391" s="212" t="s">
        <v>1576</v>
      </c>
      <c r="F1391" s="619"/>
      <c r="G1391" s="619"/>
      <c r="H1391" s="619"/>
      <c r="I1391" s="617" t="s">
        <v>1885</v>
      </c>
    </row>
    <row r="1392" spans="1:9" ht="15" customHeight="1" x14ac:dyDescent="0.3">
      <c r="A1392" s="212">
        <v>525091</v>
      </c>
      <c r="B1392" s="212" t="s">
        <v>1139</v>
      </c>
      <c r="C1392" s="212" t="s">
        <v>345</v>
      </c>
      <c r="F1392" s="618"/>
      <c r="G1392" s="618"/>
      <c r="H1392" s="618"/>
      <c r="I1392" s="617" t="s">
        <v>1885</v>
      </c>
    </row>
    <row r="1393" spans="1:9" ht="15" customHeight="1" x14ac:dyDescent="0.3">
      <c r="A1393" s="212">
        <v>525122</v>
      </c>
      <c r="B1393" s="212" t="s">
        <v>1151</v>
      </c>
      <c r="C1393" s="212" t="s">
        <v>302</v>
      </c>
      <c r="D1393" s="212" t="s">
        <v>1554</v>
      </c>
      <c r="I1393" s="617" t="s">
        <v>1885</v>
      </c>
    </row>
    <row r="1394" spans="1:9" ht="15" customHeight="1" x14ac:dyDescent="0.3">
      <c r="A1394" s="212">
        <v>525134</v>
      </c>
      <c r="B1394" s="212" t="s">
        <v>1154</v>
      </c>
      <c r="C1394" s="212" t="s">
        <v>66</v>
      </c>
      <c r="D1394" s="212" t="s">
        <v>2569</v>
      </c>
      <c r="F1394" s="618"/>
      <c r="G1394" s="618"/>
      <c r="H1394" s="618"/>
      <c r="I1394" s="617" t="s">
        <v>1885</v>
      </c>
    </row>
    <row r="1395" spans="1:9" ht="15" customHeight="1" x14ac:dyDescent="0.3">
      <c r="A1395" s="212">
        <v>525189</v>
      </c>
      <c r="B1395" s="212" t="s">
        <v>1165</v>
      </c>
      <c r="C1395" s="212" t="s">
        <v>321</v>
      </c>
      <c r="D1395" s="212" t="s">
        <v>1610</v>
      </c>
      <c r="F1395" s="618"/>
      <c r="G1395" s="618"/>
      <c r="H1395" s="618"/>
      <c r="I1395" s="617" t="s">
        <v>1885</v>
      </c>
    </row>
    <row r="1396" spans="1:9" ht="15" customHeight="1" x14ac:dyDescent="0.3">
      <c r="A1396" s="212">
        <v>525243</v>
      </c>
      <c r="B1396" s="212" t="s">
        <v>1186</v>
      </c>
      <c r="C1396" s="212" t="s">
        <v>341</v>
      </c>
      <c r="D1396" s="212" t="s">
        <v>1594</v>
      </c>
      <c r="F1396" s="618"/>
      <c r="G1396" s="618"/>
      <c r="H1396" s="618"/>
      <c r="I1396" s="617" t="s">
        <v>1885</v>
      </c>
    </row>
    <row r="1397" spans="1:9" ht="15" customHeight="1" x14ac:dyDescent="0.3">
      <c r="A1397" s="212">
        <v>525244</v>
      </c>
      <c r="B1397" s="212" t="s">
        <v>1187</v>
      </c>
      <c r="C1397" s="212" t="s">
        <v>313</v>
      </c>
      <c r="D1397" s="212" t="s">
        <v>2347</v>
      </c>
      <c r="F1397" s="618"/>
      <c r="G1397" s="618"/>
      <c r="H1397" s="618"/>
      <c r="I1397" s="617" t="s">
        <v>1885</v>
      </c>
    </row>
    <row r="1398" spans="1:9" ht="15" customHeight="1" x14ac:dyDescent="0.3">
      <c r="A1398" s="212">
        <v>525248</v>
      </c>
      <c r="B1398" s="212" t="s">
        <v>1189</v>
      </c>
      <c r="C1398" s="212" t="s">
        <v>285</v>
      </c>
      <c r="D1398" s="212" t="s">
        <v>1573</v>
      </c>
      <c r="F1398" s="618"/>
      <c r="G1398" s="618"/>
      <c r="H1398" s="618"/>
      <c r="I1398" s="617" t="s">
        <v>1885</v>
      </c>
    </row>
    <row r="1399" spans="1:9" ht="15" customHeight="1" x14ac:dyDescent="0.3">
      <c r="A1399" s="212">
        <v>525273</v>
      </c>
      <c r="B1399" s="212" t="s">
        <v>1201</v>
      </c>
      <c r="C1399" s="212" t="s">
        <v>70</v>
      </c>
      <c r="D1399" s="212" t="s">
        <v>2327</v>
      </c>
      <c r="F1399" s="618"/>
      <c r="G1399" s="618"/>
      <c r="H1399" s="618"/>
      <c r="I1399" s="617" t="s">
        <v>1885</v>
      </c>
    </row>
    <row r="1400" spans="1:9" ht="15" customHeight="1" x14ac:dyDescent="0.3">
      <c r="A1400" s="212">
        <v>525311</v>
      </c>
      <c r="B1400" s="212" t="s">
        <v>1222</v>
      </c>
      <c r="C1400" s="212" t="s">
        <v>1223</v>
      </c>
      <c r="D1400" s="212" t="s">
        <v>1682</v>
      </c>
      <c r="F1400" s="619"/>
      <c r="G1400" s="619"/>
      <c r="H1400" s="619"/>
      <c r="I1400" s="617" t="s">
        <v>1885</v>
      </c>
    </row>
    <row r="1401" spans="1:9" ht="15" customHeight="1" x14ac:dyDescent="0.3">
      <c r="A1401" s="212">
        <v>525332</v>
      </c>
      <c r="B1401" s="212" t="s">
        <v>1228</v>
      </c>
      <c r="C1401" s="212" t="s">
        <v>311</v>
      </c>
      <c r="D1401" s="212" t="s">
        <v>1615</v>
      </c>
      <c r="F1401" s="618"/>
      <c r="G1401" s="618"/>
      <c r="H1401" s="618"/>
      <c r="I1401" s="617" t="s">
        <v>1885</v>
      </c>
    </row>
    <row r="1402" spans="1:9" ht="15" customHeight="1" x14ac:dyDescent="0.3">
      <c r="A1402" s="212">
        <v>525333</v>
      </c>
      <c r="B1402" s="212" t="s">
        <v>1229</v>
      </c>
      <c r="C1402" s="212" t="s">
        <v>334</v>
      </c>
      <c r="D1402" s="212" t="s">
        <v>1633</v>
      </c>
      <c r="F1402" s="618"/>
      <c r="G1402" s="618"/>
      <c r="H1402" s="618"/>
      <c r="I1402" s="617" t="s">
        <v>1885</v>
      </c>
    </row>
    <row r="1403" spans="1:9" ht="15" customHeight="1" x14ac:dyDescent="0.3">
      <c r="A1403" s="212">
        <v>525351</v>
      </c>
      <c r="B1403" s="212" t="s">
        <v>1231</v>
      </c>
      <c r="C1403" s="212" t="s">
        <v>73</v>
      </c>
      <c r="D1403" s="212" t="s">
        <v>2187</v>
      </c>
      <c r="F1403" s="618"/>
      <c r="G1403" s="618"/>
      <c r="H1403" s="618"/>
      <c r="I1403" s="617" t="s">
        <v>1885</v>
      </c>
    </row>
    <row r="1404" spans="1:9" ht="15" customHeight="1" x14ac:dyDescent="0.3">
      <c r="A1404" s="212">
        <v>525376</v>
      </c>
      <c r="B1404" s="212" t="s">
        <v>1238</v>
      </c>
      <c r="C1404" s="212" t="s">
        <v>102</v>
      </c>
      <c r="D1404" s="212" t="s">
        <v>1854</v>
      </c>
      <c r="F1404" s="619"/>
      <c r="G1404" s="619"/>
      <c r="H1404" s="619"/>
      <c r="I1404" s="617" t="s">
        <v>1885</v>
      </c>
    </row>
    <row r="1405" spans="1:9" ht="15" customHeight="1" x14ac:dyDescent="0.3">
      <c r="A1405" s="212">
        <v>525379</v>
      </c>
      <c r="B1405" s="212" t="s">
        <v>1239</v>
      </c>
      <c r="C1405" s="212" t="s">
        <v>82</v>
      </c>
      <c r="D1405" s="212" t="s">
        <v>1705</v>
      </c>
      <c r="F1405" s="618"/>
      <c r="G1405" s="618"/>
      <c r="H1405" s="618"/>
      <c r="I1405" s="617" t="s">
        <v>1885</v>
      </c>
    </row>
    <row r="1406" spans="1:9" ht="15" customHeight="1" x14ac:dyDescent="0.3">
      <c r="A1406" s="212">
        <v>525394</v>
      </c>
      <c r="B1406" s="212" t="s">
        <v>1244</v>
      </c>
      <c r="C1406" s="212" t="s">
        <v>87</v>
      </c>
      <c r="D1406" s="212" t="s">
        <v>1554</v>
      </c>
      <c r="F1406" s="619"/>
      <c r="G1406" s="619"/>
      <c r="H1406" s="619"/>
      <c r="I1406" s="617" t="s">
        <v>1885</v>
      </c>
    </row>
    <row r="1407" spans="1:9" ht="15" customHeight="1" x14ac:dyDescent="0.3">
      <c r="A1407" s="212">
        <v>525415</v>
      </c>
      <c r="B1407" s="212" t="s">
        <v>1252</v>
      </c>
      <c r="C1407" s="212" t="s">
        <v>342</v>
      </c>
      <c r="D1407" s="212" t="s">
        <v>1543</v>
      </c>
      <c r="F1407" s="619"/>
      <c r="G1407" s="619"/>
      <c r="H1407" s="619"/>
      <c r="I1407" s="617" t="s">
        <v>1885</v>
      </c>
    </row>
    <row r="1408" spans="1:9" ht="15" customHeight="1" x14ac:dyDescent="0.3">
      <c r="A1408" s="212">
        <v>525451</v>
      </c>
      <c r="B1408" s="212" t="s">
        <v>1267</v>
      </c>
      <c r="C1408" s="212" t="s">
        <v>72</v>
      </c>
      <c r="D1408" s="212" t="s">
        <v>2292</v>
      </c>
      <c r="F1408" s="618"/>
      <c r="G1408" s="618"/>
      <c r="H1408" s="618"/>
      <c r="I1408" s="617" t="s">
        <v>1885</v>
      </c>
    </row>
    <row r="1409" spans="1:9" ht="15" customHeight="1" x14ac:dyDescent="0.3">
      <c r="A1409" s="212">
        <v>525458</v>
      </c>
      <c r="B1409" s="212" t="s">
        <v>1271</v>
      </c>
      <c r="C1409" s="212" t="s">
        <v>1272</v>
      </c>
      <c r="D1409" s="212" t="s">
        <v>1834</v>
      </c>
      <c r="F1409" s="618"/>
      <c r="G1409" s="618"/>
      <c r="H1409" s="618"/>
      <c r="I1409" s="617" t="s">
        <v>1885</v>
      </c>
    </row>
    <row r="1410" spans="1:9" ht="15" customHeight="1" x14ac:dyDescent="0.3">
      <c r="A1410" s="212">
        <v>525470</v>
      </c>
      <c r="B1410" s="212" t="s">
        <v>1276</v>
      </c>
      <c r="C1410" s="212" t="s">
        <v>70</v>
      </c>
      <c r="D1410" s="212" t="s">
        <v>1489</v>
      </c>
      <c r="F1410" s="618"/>
      <c r="G1410" s="618"/>
      <c r="H1410" s="618"/>
      <c r="I1410" s="617" t="s">
        <v>1885</v>
      </c>
    </row>
    <row r="1411" spans="1:9" ht="15" customHeight="1" x14ac:dyDescent="0.3">
      <c r="A1411" s="212">
        <v>525488</v>
      </c>
      <c r="B1411" s="212" t="s">
        <v>1283</v>
      </c>
      <c r="C1411" s="212" t="s">
        <v>100</v>
      </c>
      <c r="D1411" s="212" t="s">
        <v>1845</v>
      </c>
      <c r="F1411" s="618"/>
      <c r="G1411" s="618"/>
      <c r="H1411" s="618"/>
      <c r="I1411" s="617" t="s">
        <v>1885</v>
      </c>
    </row>
    <row r="1412" spans="1:9" ht="15" customHeight="1" x14ac:dyDescent="0.3">
      <c r="A1412" s="212">
        <v>525490</v>
      </c>
      <c r="B1412" s="212" t="s">
        <v>1284</v>
      </c>
      <c r="C1412" s="212" t="s">
        <v>346</v>
      </c>
      <c r="D1412" s="212" t="s">
        <v>1854</v>
      </c>
      <c r="F1412" s="618"/>
      <c r="G1412" s="618"/>
      <c r="H1412" s="618"/>
      <c r="I1412" s="617" t="s">
        <v>1885</v>
      </c>
    </row>
    <row r="1413" spans="1:9" ht="15" customHeight="1" x14ac:dyDescent="0.3">
      <c r="A1413" s="212">
        <v>525496</v>
      </c>
      <c r="B1413" s="212" t="s">
        <v>1287</v>
      </c>
      <c r="C1413" s="212" t="s">
        <v>92</v>
      </c>
      <c r="D1413" s="212" t="s">
        <v>1591</v>
      </c>
      <c r="F1413" s="618"/>
      <c r="G1413" s="618"/>
      <c r="H1413" s="618"/>
      <c r="I1413" s="617" t="s">
        <v>1885</v>
      </c>
    </row>
    <row r="1414" spans="1:9" ht="15" customHeight="1" x14ac:dyDescent="0.3">
      <c r="A1414" s="212">
        <v>525502</v>
      </c>
      <c r="B1414" s="212" t="s">
        <v>1288</v>
      </c>
      <c r="C1414" s="212" t="s">
        <v>88</v>
      </c>
      <c r="D1414" s="212" t="s">
        <v>1837</v>
      </c>
      <c r="F1414" s="618"/>
      <c r="G1414" s="618"/>
      <c r="H1414" s="618"/>
      <c r="I1414" s="617" t="s">
        <v>1885</v>
      </c>
    </row>
    <row r="1415" spans="1:9" ht="15" customHeight="1" x14ac:dyDescent="0.3">
      <c r="A1415" s="212">
        <v>525506</v>
      </c>
      <c r="B1415" s="212" t="s">
        <v>1290</v>
      </c>
      <c r="C1415" s="212" t="s">
        <v>73</v>
      </c>
      <c r="D1415" s="212" t="s">
        <v>1495</v>
      </c>
      <c r="F1415" s="619"/>
      <c r="G1415" s="619"/>
      <c r="H1415" s="619"/>
      <c r="I1415" s="617" t="s">
        <v>1885</v>
      </c>
    </row>
    <row r="1416" spans="1:9" ht="15" customHeight="1" x14ac:dyDescent="0.3">
      <c r="A1416" s="212">
        <v>525577</v>
      </c>
      <c r="B1416" s="212" t="s">
        <v>1313</v>
      </c>
      <c r="C1416" s="212" t="s">
        <v>360</v>
      </c>
      <c r="D1416" s="212" t="s">
        <v>2575</v>
      </c>
      <c r="F1416" s="618"/>
      <c r="G1416" s="618"/>
      <c r="H1416" s="618"/>
      <c r="I1416" s="617" t="s">
        <v>1885</v>
      </c>
    </row>
    <row r="1417" spans="1:9" ht="15" customHeight="1" x14ac:dyDescent="0.3">
      <c r="A1417" s="212">
        <v>525613</v>
      </c>
      <c r="B1417" s="212" t="s">
        <v>1321</v>
      </c>
      <c r="C1417" s="212" t="s">
        <v>80</v>
      </c>
      <c r="D1417" s="212" t="s">
        <v>2225</v>
      </c>
      <c r="F1417" s="618"/>
      <c r="G1417" s="618"/>
      <c r="H1417" s="618"/>
      <c r="I1417" s="617" t="s">
        <v>1885</v>
      </c>
    </row>
    <row r="1418" spans="1:9" ht="15" customHeight="1" x14ac:dyDescent="0.3">
      <c r="A1418" s="212">
        <v>525617</v>
      </c>
      <c r="B1418" s="212" t="s">
        <v>1323</v>
      </c>
      <c r="C1418" s="212" t="s">
        <v>73</v>
      </c>
      <c r="D1418" s="212" t="s">
        <v>1549</v>
      </c>
      <c r="F1418" s="619"/>
      <c r="G1418" s="619"/>
      <c r="H1418" s="619"/>
      <c r="I1418" s="617" t="s">
        <v>1885</v>
      </c>
    </row>
    <row r="1419" spans="1:9" ht="15" customHeight="1" x14ac:dyDescent="0.3">
      <c r="A1419" s="212">
        <v>525626</v>
      </c>
      <c r="B1419" s="212" t="s">
        <v>1327</v>
      </c>
      <c r="C1419" s="212" t="s">
        <v>316</v>
      </c>
      <c r="D1419" s="212" t="s">
        <v>2230</v>
      </c>
      <c r="F1419" s="618"/>
      <c r="G1419" s="618"/>
      <c r="H1419" s="618"/>
      <c r="I1419" s="617" t="s">
        <v>1885</v>
      </c>
    </row>
    <row r="1420" spans="1:9" ht="15" customHeight="1" x14ac:dyDescent="0.3">
      <c r="A1420" s="212">
        <v>525646</v>
      </c>
      <c r="B1420" s="212" t="s">
        <v>1332</v>
      </c>
      <c r="C1420" s="212" t="s">
        <v>100</v>
      </c>
      <c r="D1420" s="212" t="s">
        <v>2191</v>
      </c>
      <c r="F1420" s="619"/>
      <c r="G1420" s="619"/>
      <c r="H1420" s="619"/>
      <c r="I1420" s="617" t="s">
        <v>1885</v>
      </c>
    </row>
    <row r="1421" spans="1:9" ht="15" customHeight="1" x14ac:dyDescent="0.3">
      <c r="A1421" s="212">
        <v>525673</v>
      </c>
      <c r="B1421" s="212" t="s">
        <v>1342</v>
      </c>
      <c r="C1421" s="212" t="s">
        <v>70</v>
      </c>
      <c r="D1421" s="212" t="s">
        <v>1834</v>
      </c>
      <c r="F1421" s="618"/>
      <c r="G1421" s="618"/>
      <c r="H1421" s="618"/>
      <c r="I1421" s="617" t="s">
        <v>1885</v>
      </c>
    </row>
    <row r="1422" spans="1:9" ht="15" customHeight="1" x14ac:dyDescent="0.3">
      <c r="A1422" s="212">
        <v>525685</v>
      </c>
      <c r="B1422" s="212" t="s">
        <v>2388</v>
      </c>
      <c r="C1422" s="212" t="s">
        <v>933</v>
      </c>
      <c r="D1422" s="212" t="s">
        <v>1584</v>
      </c>
      <c r="F1422" s="618"/>
      <c r="G1422" s="618"/>
      <c r="H1422" s="618"/>
      <c r="I1422" s="617" t="s">
        <v>1885</v>
      </c>
    </row>
    <row r="1423" spans="1:9" ht="15" customHeight="1" x14ac:dyDescent="0.3">
      <c r="A1423" s="212">
        <v>525700</v>
      </c>
      <c r="B1423" s="212" t="s">
        <v>1937</v>
      </c>
      <c r="C1423" s="212" t="s">
        <v>369</v>
      </c>
      <c r="D1423" s="212" t="s">
        <v>2265</v>
      </c>
      <c r="F1423" s="619"/>
      <c r="G1423" s="619"/>
      <c r="H1423" s="619"/>
      <c r="I1423" s="617" t="s">
        <v>1885</v>
      </c>
    </row>
    <row r="1424" spans="1:9" ht="15" customHeight="1" x14ac:dyDescent="0.3">
      <c r="A1424" s="212">
        <v>525703</v>
      </c>
      <c r="B1424" s="212" t="s">
        <v>1939</v>
      </c>
      <c r="C1424" s="212" t="s">
        <v>1940</v>
      </c>
      <c r="D1424" s="212" t="s">
        <v>2391</v>
      </c>
      <c r="F1424" s="618"/>
      <c r="G1424" s="618"/>
      <c r="H1424" s="618"/>
      <c r="I1424" s="617" t="s">
        <v>1885</v>
      </c>
    </row>
    <row r="1425" spans="1:9" ht="15" customHeight="1" x14ac:dyDescent="0.3">
      <c r="A1425" s="212">
        <v>525706</v>
      </c>
      <c r="B1425" s="212" t="s">
        <v>1942</v>
      </c>
      <c r="C1425" s="212" t="s">
        <v>343</v>
      </c>
      <c r="D1425" s="212" t="s">
        <v>1864</v>
      </c>
      <c r="F1425" s="619"/>
      <c r="G1425" s="619"/>
      <c r="H1425" s="619"/>
      <c r="I1425" s="617" t="s">
        <v>1885</v>
      </c>
    </row>
    <row r="1426" spans="1:9" ht="15" customHeight="1" x14ac:dyDescent="0.3">
      <c r="A1426" s="212">
        <v>525712</v>
      </c>
      <c r="B1426" s="212" t="s">
        <v>1944</v>
      </c>
      <c r="C1426" s="212" t="s">
        <v>917</v>
      </c>
      <c r="D1426" s="212" t="s">
        <v>1717</v>
      </c>
      <c r="F1426" s="619"/>
      <c r="G1426" s="619"/>
      <c r="H1426" s="619"/>
      <c r="I1426" s="617" t="s">
        <v>1885</v>
      </c>
    </row>
    <row r="1427" spans="1:9" ht="15" customHeight="1" x14ac:dyDescent="0.3">
      <c r="A1427" s="212">
        <v>525720</v>
      </c>
      <c r="B1427" s="212" t="s">
        <v>1945</v>
      </c>
      <c r="C1427" s="212" t="s">
        <v>70</v>
      </c>
      <c r="D1427" s="212" t="s">
        <v>1576</v>
      </c>
      <c r="F1427" s="619"/>
      <c r="G1427" s="619"/>
      <c r="H1427" s="619"/>
      <c r="I1427" s="617" t="s">
        <v>1885</v>
      </c>
    </row>
    <row r="1428" spans="1:9" ht="15" customHeight="1" x14ac:dyDescent="0.3">
      <c r="A1428" s="212">
        <v>525721</v>
      </c>
      <c r="B1428" s="212" t="s">
        <v>1946</v>
      </c>
      <c r="C1428" s="212" t="s">
        <v>72</v>
      </c>
      <c r="D1428" s="212" t="s">
        <v>1573</v>
      </c>
      <c r="F1428" s="618"/>
      <c r="G1428" s="618"/>
      <c r="H1428" s="618"/>
      <c r="I1428" s="617" t="s">
        <v>1885</v>
      </c>
    </row>
    <row r="1429" spans="1:9" ht="15" customHeight="1" x14ac:dyDescent="0.3">
      <c r="A1429" s="212">
        <v>525723</v>
      </c>
      <c r="B1429" s="212" t="s">
        <v>1947</v>
      </c>
      <c r="C1429" s="212" t="s">
        <v>69</v>
      </c>
      <c r="D1429" s="212" t="s">
        <v>438</v>
      </c>
      <c r="F1429" s="618"/>
      <c r="G1429" s="618"/>
      <c r="H1429" s="618"/>
      <c r="I1429" s="617" t="s">
        <v>1885</v>
      </c>
    </row>
    <row r="1430" spans="1:9" ht="15" customHeight="1" x14ac:dyDescent="0.3">
      <c r="A1430" s="212">
        <v>525729</v>
      </c>
      <c r="B1430" s="212" t="s">
        <v>1950</v>
      </c>
      <c r="C1430" s="212" t="s">
        <v>88</v>
      </c>
      <c r="D1430" s="212" t="s">
        <v>2580</v>
      </c>
      <c r="F1430" s="619"/>
      <c r="G1430" s="619"/>
      <c r="H1430" s="619"/>
      <c r="I1430" s="617" t="s">
        <v>1885</v>
      </c>
    </row>
    <row r="1431" spans="1:9" ht="15" customHeight="1" x14ac:dyDescent="0.3">
      <c r="A1431" s="212">
        <v>525747</v>
      </c>
      <c r="B1431" s="212" t="s">
        <v>1953</v>
      </c>
      <c r="C1431" s="212" t="s">
        <v>346</v>
      </c>
      <c r="D1431" s="212" t="s">
        <v>2558</v>
      </c>
      <c r="F1431" s="619"/>
      <c r="G1431" s="619"/>
      <c r="H1431" s="619"/>
      <c r="I1431" s="617" t="s">
        <v>1885</v>
      </c>
    </row>
    <row r="1432" spans="1:9" ht="15" customHeight="1" x14ac:dyDescent="0.3">
      <c r="A1432" s="212">
        <v>525764</v>
      </c>
      <c r="B1432" s="212" t="s">
        <v>1957</v>
      </c>
      <c r="C1432" s="212" t="s">
        <v>108</v>
      </c>
      <c r="D1432" s="212" t="s">
        <v>440</v>
      </c>
      <c r="F1432" s="618"/>
      <c r="G1432" s="618"/>
      <c r="H1432" s="618"/>
      <c r="I1432" s="617" t="s">
        <v>1885</v>
      </c>
    </row>
    <row r="1433" spans="1:9" ht="15" customHeight="1" x14ac:dyDescent="0.3">
      <c r="A1433" s="212">
        <v>525766</v>
      </c>
      <c r="B1433" s="212" t="s">
        <v>1958</v>
      </c>
      <c r="C1433" s="212" t="s">
        <v>67</v>
      </c>
      <c r="D1433" s="212" t="s">
        <v>1634</v>
      </c>
      <c r="F1433" s="618"/>
      <c r="G1433" s="618"/>
      <c r="H1433" s="618"/>
      <c r="I1433" s="617" t="s">
        <v>1885</v>
      </c>
    </row>
    <row r="1434" spans="1:9" ht="15" customHeight="1" x14ac:dyDescent="0.3">
      <c r="A1434" s="212">
        <v>525767</v>
      </c>
      <c r="B1434" s="212" t="s">
        <v>1959</v>
      </c>
      <c r="C1434" s="212" t="s">
        <v>98</v>
      </c>
      <c r="D1434" s="212" t="s">
        <v>1610</v>
      </c>
      <c r="F1434" s="619"/>
      <c r="G1434" s="619"/>
      <c r="H1434" s="619"/>
      <c r="I1434" s="617" t="s">
        <v>1885</v>
      </c>
    </row>
    <row r="1435" spans="1:9" ht="15" customHeight="1" x14ac:dyDescent="0.3">
      <c r="A1435" s="212">
        <v>525770</v>
      </c>
      <c r="B1435" s="212" t="s">
        <v>1961</v>
      </c>
      <c r="C1435" s="212" t="s">
        <v>80</v>
      </c>
      <c r="D1435" s="212" t="s">
        <v>2203</v>
      </c>
      <c r="F1435" s="618"/>
      <c r="G1435" s="618"/>
      <c r="H1435" s="618"/>
      <c r="I1435" s="617" t="s">
        <v>1885</v>
      </c>
    </row>
    <row r="1436" spans="1:9" ht="15" customHeight="1" x14ac:dyDescent="0.3">
      <c r="A1436" s="212">
        <v>525779</v>
      </c>
      <c r="B1436" s="212" t="s">
        <v>1964</v>
      </c>
      <c r="C1436" s="212" t="s">
        <v>70</v>
      </c>
      <c r="D1436" s="212" t="s">
        <v>1540</v>
      </c>
      <c r="F1436" s="619"/>
      <c r="G1436" s="619"/>
      <c r="H1436" s="619"/>
      <c r="I1436" s="617" t="s">
        <v>1885</v>
      </c>
    </row>
    <row r="1437" spans="1:9" ht="15" customHeight="1" x14ac:dyDescent="0.3">
      <c r="A1437" s="212">
        <v>525790</v>
      </c>
      <c r="B1437" s="212" t="s">
        <v>1968</v>
      </c>
      <c r="C1437" s="212" t="s">
        <v>408</v>
      </c>
      <c r="D1437" s="212" t="s">
        <v>1554</v>
      </c>
      <c r="F1437" s="618"/>
      <c r="G1437" s="618"/>
      <c r="H1437" s="618"/>
      <c r="I1437" s="617" t="s">
        <v>1885</v>
      </c>
    </row>
    <row r="1438" spans="1:9" ht="15" customHeight="1" x14ac:dyDescent="0.3">
      <c r="A1438" s="212">
        <v>525796</v>
      </c>
      <c r="B1438" s="212" t="s">
        <v>1969</v>
      </c>
      <c r="C1438" s="212" t="s">
        <v>443</v>
      </c>
      <c r="D1438" s="212" t="s">
        <v>440</v>
      </c>
      <c r="F1438" s="618"/>
      <c r="G1438" s="618"/>
      <c r="H1438" s="618"/>
      <c r="I1438" s="617" t="s">
        <v>1885</v>
      </c>
    </row>
    <row r="1439" spans="1:9" ht="15" customHeight="1" x14ac:dyDescent="0.3">
      <c r="A1439" s="212">
        <v>525800</v>
      </c>
      <c r="B1439" s="212" t="s">
        <v>1971</v>
      </c>
      <c r="C1439" s="212" t="s">
        <v>81</v>
      </c>
      <c r="D1439" s="212" t="s">
        <v>1727</v>
      </c>
      <c r="F1439" s="618"/>
      <c r="G1439" s="618"/>
      <c r="H1439" s="618"/>
      <c r="I1439" s="617" t="s">
        <v>1885</v>
      </c>
    </row>
    <row r="1440" spans="1:9" ht="15" customHeight="1" x14ac:dyDescent="0.3">
      <c r="A1440" s="212">
        <v>525803</v>
      </c>
      <c r="B1440" s="212" t="s">
        <v>1972</v>
      </c>
      <c r="C1440" s="212" t="s">
        <v>69</v>
      </c>
      <c r="D1440" s="212" t="s">
        <v>1562</v>
      </c>
      <c r="F1440" s="618"/>
      <c r="G1440" s="618"/>
      <c r="H1440" s="618"/>
      <c r="I1440" s="617" t="s">
        <v>1885</v>
      </c>
    </row>
    <row r="1441" spans="1:9" ht="15" customHeight="1" x14ac:dyDescent="0.3">
      <c r="A1441" s="212">
        <v>525814</v>
      </c>
      <c r="B1441" s="212" t="s">
        <v>1976</v>
      </c>
      <c r="C1441" s="212" t="s">
        <v>88</v>
      </c>
      <c r="D1441" s="212" t="s">
        <v>2583</v>
      </c>
      <c r="F1441" s="619"/>
      <c r="G1441" s="619"/>
      <c r="H1441" s="619"/>
      <c r="I1441" s="617" t="s">
        <v>1885</v>
      </c>
    </row>
    <row r="1442" spans="1:9" ht="15" customHeight="1" x14ac:dyDescent="0.3">
      <c r="A1442" s="212">
        <v>525817</v>
      </c>
      <c r="B1442" s="212" t="s">
        <v>1345</v>
      </c>
      <c r="C1442" s="212" t="s">
        <v>375</v>
      </c>
      <c r="D1442" s="212" t="s">
        <v>2365</v>
      </c>
      <c r="F1442" s="618"/>
      <c r="G1442" s="618"/>
      <c r="H1442" s="618"/>
      <c r="I1442" s="617" t="s">
        <v>1885</v>
      </c>
    </row>
    <row r="1443" spans="1:9" ht="15" customHeight="1" x14ac:dyDescent="0.3">
      <c r="A1443" s="212">
        <v>525833</v>
      </c>
      <c r="B1443" s="212" t="s">
        <v>1982</v>
      </c>
      <c r="C1443" s="212" t="s">
        <v>287</v>
      </c>
      <c r="D1443" s="212" t="s">
        <v>2279</v>
      </c>
      <c r="F1443" s="618"/>
      <c r="G1443" s="618"/>
      <c r="H1443" s="618"/>
      <c r="I1443" s="617" t="s">
        <v>1885</v>
      </c>
    </row>
    <row r="1444" spans="1:9" ht="15" customHeight="1" x14ac:dyDescent="0.3">
      <c r="A1444" s="212">
        <v>525846</v>
      </c>
      <c r="B1444" s="212" t="s">
        <v>1985</v>
      </c>
      <c r="C1444" s="212" t="s">
        <v>72</v>
      </c>
      <c r="D1444" s="212" t="s">
        <v>2337</v>
      </c>
      <c r="F1444" s="618"/>
      <c r="G1444" s="618"/>
      <c r="H1444" s="618"/>
      <c r="I1444" s="617" t="s">
        <v>1885</v>
      </c>
    </row>
    <row r="1445" spans="1:9" ht="15" customHeight="1" x14ac:dyDescent="0.3">
      <c r="A1445" s="212">
        <v>525847</v>
      </c>
      <c r="B1445" s="212" t="s">
        <v>1986</v>
      </c>
      <c r="C1445" s="212" t="s">
        <v>70</v>
      </c>
      <c r="D1445" s="212" t="s">
        <v>1500</v>
      </c>
      <c r="F1445" s="619"/>
      <c r="G1445" s="619"/>
      <c r="H1445" s="619"/>
      <c r="I1445" s="617" t="s">
        <v>1885</v>
      </c>
    </row>
    <row r="1446" spans="1:9" ht="15" customHeight="1" x14ac:dyDescent="0.3">
      <c r="A1446" s="212">
        <v>525854</v>
      </c>
      <c r="B1446" s="212" t="s">
        <v>1988</v>
      </c>
      <c r="C1446" s="212" t="s">
        <v>90</v>
      </c>
      <c r="D1446" s="212" t="s">
        <v>1500</v>
      </c>
      <c r="F1446" s="619"/>
      <c r="G1446" s="619"/>
      <c r="H1446" s="619"/>
      <c r="I1446" s="617" t="s">
        <v>1885</v>
      </c>
    </row>
    <row r="1447" spans="1:9" ht="15" customHeight="1" x14ac:dyDescent="0.3">
      <c r="A1447" s="212">
        <v>525860</v>
      </c>
      <c r="B1447" s="212" t="s">
        <v>1989</v>
      </c>
      <c r="C1447" s="212" t="s">
        <v>361</v>
      </c>
      <c r="D1447" s="212" t="s">
        <v>2584</v>
      </c>
      <c r="F1447" s="618"/>
      <c r="G1447" s="618"/>
      <c r="H1447" s="618"/>
      <c r="I1447" s="617" t="s">
        <v>1885</v>
      </c>
    </row>
    <row r="1448" spans="1:9" ht="15" customHeight="1" x14ac:dyDescent="0.3">
      <c r="A1448" s="212">
        <v>525864</v>
      </c>
      <c r="B1448" s="212" t="s">
        <v>1990</v>
      </c>
      <c r="C1448" s="212" t="s">
        <v>253</v>
      </c>
      <c r="D1448" s="212" t="s">
        <v>1491</v>
      </c>
      <c r="F1448" s="618"/>
      <c r="G1448" s="618"/>
      <c r="H1448" s="618"/>
      <c r="I1448" s="617" t="s">
        <v>1885</v>
      </c>
    </row>
    <row r="1449" spans="1:9" ht="15" customHeight="1" x14ac:dyDescent="0.3">
      <c r="A1449" s="212">
        <v>525867</v>
      </c>
      <c r="B1449" s="212" t="s">
        <v>1991</v>
      </c>
      <c r="C1449" s="212" t="s">
        <v>101</v>
      </c>
      <c r="D1449" s="212" t="s">
        <v>2345</v>
      </c>
      <c r="F1449" s="618"/>
      <c r="G1449" s="618"/>
      <c r="H1449" s="618"/>
      <c r="I1449" s="617" t="s">
        <v>1885</v>
      </c>
    </row>
    <row r="1450" spans="1:9" ht="15" customHeight="1" x14ac:dyDescent="0.3">
      <c r="A1450" s="212">
        <v>525877</v>
      </c>
      <c r="B1450" s="212" t="s">
        <v>1994</v>
      </c>
      <c r="C1450" s="212" t="s">
        <v>73</v>
      </c>
      <c r="D1450" s="212" t="s">
        <v>440</v>
      </c>
      <c r="F1450" s="618"/>
      <c r="G1450" s="618"/>
      <c r="H1450" s="618"/>
      <c r="I1450" s="617" t="s">
        <v>1885</v>
      </c>
    </row>
    <row r="1451" spans="1:9" ht="15" customHeight="1" x14ac:dyDescent="0.3">
      <c r="A1451" s="212">
        <v>525887</v>
      </c>
      <c r="B1451" s="212" t="s">
        <v>1995</v>
      </c>
      <c r="C1451" s="212" t="s">
        <v>73</v>
      </c>
      <c r="D1451" s="212" t="s">
        <v>2191</v>
      </c>
      <c r="F1451" s="619"/>
      <c r="G1451" s="619"/>
      <c r="H1451" s="619"/>
      <c r="I1451" s="617" t="s">
        <v>1885</v>
      </c>
    </row>
    <row r="1452" spans="1:9" ht="15" customHeight="1" x14ac:dyDescent="0.3">
      <c r="A1452" s="212">
        <v>525890</v>
      </c>
      <c r="B1452" s="212" t="s">
        <v>1996</v>
      </c>
      <c r="C1452" s="212" t="s">
        <v>418</v>
      </c>
      <c r="D1452" s="212" t="s">
        <v>2585</v>
      </c>
      <c r="F1452" s="618"/>
      <c r="G1452" s="618"/>
      <c r="H1452" s="618"/>
      <c r="I1452" s="617" t="s">
        <v>1885</v>
      </c>
    </row>
    <row r="1453" spans="1:9" ht="15" customHeight="1" x14ac:dyDescent="0.3">
      <c r="A1453" s="212">
        <v>525891</v>
      </c>
      <c r="B1453" s="212" t="s">
        <v>1997</v>
      </c>
      <c r="C1453" s="212" t="s">
        <v>245</v>
      </c>
      <c r="D1453" s="212" t="s">
        <v>1859</v>
      </c>
      <c r="F1453" s="619"/>
      <c r="G1453" s="619"/>
      <c r="H1453" s="619"/>
      <c r="I1453" s="617" t="s">
        <v>1885</v>
      </c>
    </row>
    <row r="1454" spans="1:9" ht="15" customHeight="1" x14ac:dyDescent="0.3">
      <c r="A1454" s="212">
        <v>525897</v>
      </c>
      <c r="B1454" s="212" t="s">
        <v>1372</v>
      </c>
      <c r="C1454" s="212" t="s">
        <v>848</v>
      </c>
      <c r="D1454" s="212" t="s">
        <v>2586</v>
      </c>
      <c r="F1454" s="619"/>
      <c r="G1454" s="619"/>
      <c r="H1454" s="619"/>
      <c r="I1454" s="617" t="s">
        <v>1885</v>
      </c>
    </row>
    <row r="1455" spans="1:9" ht="15" customHeight="1" x14ac:dyDescent="0.3">
      <c r="A1455" s="212">
        <v>525899</v>
      </c>
      <c r="B1455" s="212" t="s">
        <v>1998</v>
      </c>
      <c r="C1455" s="212" t="s">
        <v>249</v>
      </c>
      <c r="D1455" s="212" t="s">
        <v>2368</v>
      </c>
      <c r="F1455" s="619"/>
      <c r="G1455" s="619"/>
      <c r="H1455" s="619"/>
      <c r="I1455" s="617" t="s">
        <v>1885</v>
      </c>
    </row>
    <row r="1456" spans="1:9" ht="15" customHeight="1" x14ac:dyDescent="0.3">
      <c r="A1456" s="212">
        <v>525900</v>
      </c>
      <c r="B1456" s="212" t="s">
        <v>1999</v>
      </c>
      <c r="C1456" s="212" t="s">
        <v>69</v>
      </c>
      <c r="D1456" s="212" t="s">
        <v>2587</v>
      </c>
      <c r="F1456" s="618"/>
      <c r="G1456" s="618"/>
      <c r="H1456" s="618"/>
      <c r="I1456" s="617" t="s">
        <v>1885</v>
      </c>
    </row>
    <row r="1457" spans="1:9" ht="15" customHeight="1" x14ac:dyDescent="0.3">
      <c r="A1457" s="212">
        <v>525914</v>
      </c>
      <c r="B1457" s="212" t="s">
        <v>2006</v>
      </c>
      <c r="C1457" s="212" t="s">
        <v>69</v>
      </c>
      <c r="D1457" s="212" t="s">
        <v>2588</v>
      </c>
      <c r="F1457" s="618"/>
      <c r="G1457" s="618"/>
      <c r="H1457" s="618"/>
      <c r="I1457" s="617" t="s">
        <v>1885</v>
      </c>
    </row>
    <row r="1458" spans="1:9" ht="15" customHeight="1" x14ac:dyDescent="0.3">
      <c r="A1458" s="212">
        <v>525938</v>
      </c>
      <c r="B1458" s="212" t="s">
        <v>2013</v>
      </c>
      <c r="C1458" s="212" t="s">
        <v>88</v>
      </c>
      <c r="D1458" s="212" t="s">
        <v>2222</v>
      </c>
      <c r="F1458" s="618"/>
      <c r="G1458" s="618"/>
      <c r="H1458" s="618"/>
      <c r="I1458" s="617" t="s">
        <v>1885</v>
      </c>
    </row>
    <row r="1459" spans="1:9" ht="15" customHeight="1" x14ac:dyDescent="0.3">
      <c r="A1459" s="212">
        <v>525943</v>
      </c>
      <c r="B1459" s="212" t="s">
        <v>2014</v>
      </c>
      <c r="C1459" s="212" t="s">
        <v>81</v>
      </c>
      <c r="D1459" s="212" t="s">
        <v>1527</v>
      </c>
      <c r="F1459" s="618"/>
      <c r="G1459" s="618"/>
      <c r="H1459" s="618"/>
      <c r="I1459" s="617" t="s">
        <v>1885</v>
      </c>
    </row>
    <row r="1460" spans="1:9" ht="15" customHeight="1" x14ac:dyDescent="0.3">
      <c r="A1460" s="212">
        <v>525950</v>
      </c>
      <c r="B1460" s="212" t="s">
        <v>2018</v>
      </c>
      <c r="C1460" s="212" t="s">
        <v>275</v>
      </c>
      <c r="D1460" s="212" t="s">
        <v>2187</v>
      </c>
      <c r="F1460" s="618"/>
      <c r="G1460" s="618"/>
      <c r="H1460" s="618"/>
      <c r="I1460" s="617" t="s">
        <v>1885</v>
      </c>
    </row>
    <row r="1461" spans="1:9" ht="15" customHeight="1" x14ac:dyDescent="0.3">
      <c r="A1461" s="212">
        <v>525952</v>
      </c>
      <c r="B1461" s="212" t="s">
        <v>2020</v>
      </c>
      <c r="C1461" s="212" t="s">
        <v>291</v>
      </c>
      <c r="D1461" s="212" t="s">
        <v>1803</v>
      </c>
      <c r="F1461" s="618"/>
      <c r="G1461" s="618"/>
      <c r="H1461" s="618"/>
      <c r="I1461" s="617" t="s">
        <v>1885</v>
      </c>
    </row>
    <row r="1462" spans="1:9" ht="15" customHeight="1" x14ac:dyDescent="0.3">
      <c r="A1462" s="212">
        <v>525972</v>
      </c>
      <c r="B1462" s="212" t="s">
        <v>2029</v>
      </c>
      <c r="C1462" s="212" t="s">
        <v>247</v>
      </c>
      <c r="D1462" s="212" t="s">
        <v>434</v>
      </c>
      <c r="F1462" s="618"/>
      <c r="G1462" s="618"/>
      <c r="H1462" s="618"/>
      <c r="I1462" s="617" t="s">
        <v>1885</v>
      </c>
    </row>
    <row r="1463" spans="1:9" ht="15" customHeight="1" x14ac:dyDescent="0.3">
      <c r="A1463" s="212">
        <v>525980</v>
      </c>
      <c r="B1463" s="212" t="s">
        <v>2034</v>
      </c>
      <c r="C1463" s="212" t="s">
        <v>2035</v>
      </c>
      <c r="D1463" s="212" t="s">
        <v>2551</v>
      </c>
      <c r="F1463" s="619"/>
      <c r="G1463" s="619"/>
      <c r="H1463" s="619"/>
      <c r="I1463" s="617" t="s">
        <v>1885</v>
      </c>
    </row>
    <row r="1464" spans="1:9" ht="15" customHeight="1" x14ac:dyDescent="0.3">
      <c r="A1464" s="212">
        <v>525983</v>
      </c>
      <c r="B1464" s="212" t="s">
        <v>2036</v>
      </c>
      <c r="C1464" s="212" t="s">
        <v>265</v>
      </c>
      <c r="D1464" s="212" t="s">
        <v>1825</v>
      </c>
      <c r="F1464" s="618"/>
      <c r="G1464" s="618"/>
      <c r="H1464" s="618"/>
      <c r="I1464" s="617" t="s">
        <v>1885</v>
      </c>
    </row>
    <row r="1465" spans="1:9" ht="15" customHeight="1" x14ac:dyDescent="0.3">
      <c r="A1465" s="212">
        <v>525992</v>
      </c>
      <c r="B1465" s="212" t="s">
        <v>2040</v>
      </c>
      <c r="C1465" s="212" t="s">
        <v>279</v>
      </c>
      <c r="D1465" s="212" t="s">
        <v>2190</v>
      </c>
      <c r="F1465" s="619"/>
      <c r="G1465" s="619"/>
      <c r="H1465" s="619"/>
      <c r="I1465" s="617" t="s">
        <v>1885</v>
      </c>
    </row>
    <row r="1466" spans="1:9" ht="15" customHeight="1" x14ac:dyDescent="0.3">
      <c r="A1466" s="212">
        <v>526000</v>
      </c>
      <c r="B1466" s="212" t="s">
        <v>2047</v>
      </c>
      <c r="C1466" s="212" t="s">
        <v>88</v>
      </c>
      <c r="D1466" s="212" t="s">
        <v>2291</v>
      </c>
      <c r="F1466" s="618"/>
      <c r="G1466" s="618"/>
      <c r="H1466" s="618"/>
      <c r="I1466" s="617" t="s">
        <v>1885</v>
      </c>
    </row>
    <row r="1467" spans="1:9" ht="15" customHeight="1" x14ac:dyDescent="0.3">
      <c r="A1467" s="212">
        <v>526008</v>
      </c>
      <c r="B1467" s="212" t="s">
        <v>2051</v>
      </c>
      <c r="C1467" s="212" t="s">
        <v>244</v>
      </c>
      <c r="D1467" s="212" t="s">
        <v>1712</v>
      </c>
      <c r="F1467" s="618"/>
      <c r="G1467" s="618"/>
      <c r="H1467" s="618"/>
      <c r="I1467" s="617" t="s">
        <v>1885</v>
      </c>
    </row>
    <row r="1468" spans="1:9" ht="15" customHeight="1" x14ac:dyDescent="0.3">
      <c r="A1468" s="212">
        <v>526013</v>
      </c>
      <c r="B1468" s="212" t="s">
        <v>2052</v>
      </c>
      <c r="C1468" s="212" t="s">
        <v>85</v>
      </c>
      <c r="D1468" s="212" t="s">
        <v>1554</v>
      </c>
      <c r="F1468" s="618"/>
      <c r="G1468" s="618"/>
      <c r="H1468" s="618"/>
      <c r="I1468" s="617" t="s">
        <v>1885</v>
      </c>
    </row>
    <row r="1469" spans="1:9" ht="15" customHeight="1" x14ac:dyDescent="0.3">
      <c r="A1469" s="212">
        <v>526020</v>
      </c>
      <c r="B1469" s="212" t="s">
        <v>2057</v>
      </c>
      <c r="C1469" s="212" t="s">
        <v>88</v>
      </c>
      <c r="D1469" s="212" t="s">
        <v>1717</v>
      </c>
      <c r="F1469" s="618"/>
      <c r="G1469" s="618"/>
      <c r="H1469" s="618"/>
      <c r="I1469" s="617" t="s">
        <v>1885</v>
      </c>
    </row>
    <row r="1470" spans="1:9" ht="15" customHeight="1" x14ac:dyDescent="0.3">
      <c r="A1470" s="212">
        <v>526025</v>
      </c>
      <c r="B1470" s="212" t="s">
        <v>2059</v>
      </c>
      <c r="C1470" s="212" t="s">
        <v>251</v>
      </c>
      <c r="D1470" s="212" t="s">
        <v>670</v>
      </c>
      <c r="F1470" s="618"/>
      <c r="G1470" s="618"/>
      <c r="H1470" s="618"/>
      <c r="I1470" s="617" t="s">
        <v>1885</v>
      </c>
    </row>
    <row r="1471" spans="1:9" ht="15" customHeight="1" x14ac:dyDescent="0.3">
      <c r="A1471" s="212">
        <v>526028</v>
      </c>
      <c r="B1471" s="212" t="s">
        <v>2060</v>
      </c>
      <c r="C1471" s="212" t="s">
        <v>97</v>
      </c>
      <c r="D1471" s="212" t="s">
        <v>2379</v>
      </c>
      <c r="F1471" s="618"/>
      <c r="G1471" s="618"/>
      <c r="H1471" s="618"/>
      <c r="I1471" s="617" t="s">
        <v>1885</v>
      </c>
    </row>
    <row r="1472" spans="1:9" ht="15" customHeight="1" x14ac:dyDescent="0.3">
      <c r="A1472" s="212">
        <v>526033</v>
      </c>
      <c r="B1472" s="212" t="s">
        <v>2062</v>
      </c>
      <c r="C1472" s="212" t="s">
        <v>78</v>
      </c>
      <c r="D1472" s="212" t="s">
        <v>2238</v>
      </c>
      <c r="F1472" s="619"/>
      <c r="G1472" s="619"/>
      <c r="H1472" s="619"/>
      <c r="I1472" s="617" t="s">
        <v>1885</v>
      </c>
    </row>
    <row r="1473" spans="1:9" ht="15" customHeight="1" x14ac:dyDescent="0.3">
      <c r="A1473" s="212">
        <v>526049</v>
      </c>
      <c r="B1473" s="212" t="s">
        <v>2066</v>
      </c>
      <c r="C1473" s="212" t="s">
        <v>320</v>
      </c>
      <c r="D1473" s="212" t="s">
        <v>1561</v>
      </c>
      <c r="F1473" s="619"/>
      <c r="G1473" s="619"/>
      <c r="H1473" s="619"/>
      <c r="I1473" s="617" t="s">
        <v>1885</v>
      </c>
    </row>
    <row r="1474" spans="1:9" ht="15" customHeight="1" x14ac:dyDescent="0.3">
      <c r="A1474" s="212">
        <v>526054</v>
      </c>
      <c r="B1474" s="212" t="s">
        <v>2068</v>
      </c>
      <c r="C1474" s="212" t="s">
        <v>317</v>
      </c>
      <c r="D1474" s="212" t="s">
        <v>2316</v>
      </c>
      <c r="F1474" s="619"/>
      <c r="G1474" s="619"/>
      <c r="H1474" s="619"/>
      <c r="I1474" s="617" t="s">
        <v>1885</v>
      </c>
    </row>
    <row r="1475" spans="1:9" ht="15" customHeight="1" x14ac:dyDescent="0.3">
      <c r="A1475" s="212">
        <v>526068</v>
      </c>
      <c r="B1475" s="212" t="s">
        <v>2075</v>
      </c>
      <c r="C1475" s="212" t="s">
        <v>70</v>
      </c>
      <c r="D1475" s="212" t="s">
        <v>2599</v>
      </c>
      <c r="F1475" s="619"/>
      <c r="G1475" s="619"/>
      <c r="H1475" s="619"/>
      <c r="I1475" s="617" t="s">
        <v>1885</v>
      </c>
    </row>
    <row r="1476" spans="1:9" ht="15" customHeight="1" x14ac:dyDescent="0.3">
      <c r="A1476" s="212">
        <v>526076</v>
      </c>
      <c r="B1476" s="212" t="s">
        <v>2078</v>
      </c>
      <c r="C1476" s="212" t="s">
        <v>69</v>
      </c>
      <c r="D1476" s="212" t="s">
        <v>2600</v>
      </c>
      <c r="F1476" s="619"/>
      <c r="G1476" s="619"/>
      <c r="H1476" s="619"/>
      <c r="I1476" s="617" t="s">
        <v>1885</v>
      </c>
    </row>
    <row r="1477" spans="1:9" ht="15" customHeight="1" x14ac:dyDescent="0.3">
      <c r="A1477" s="212">
        <v>526081</v>
      </c>
      <c r="B1477" s="212" t="s">
        <v>2080</v>
      </c>
      <c r="C1477" s="212" t="s">
        <v>365</v>
      </c>
      <c r="D1477" s="212" t="s">
        <v>1503</v>
      </c>
      <c r="F1477" s="618"/>
      <c r="G1477" s="618"/>
      <c r="H1477" s="618"/>
      <c r="I1477" s="617" t="s">
        <v>1885</v>
      </c>
    </row>
    <row r="1478" spans="1:9" ht="15" customHeight="1" x14ac:dyDescent="0.3">
      <c r="A1478" s="212">
        <v>526089</v>
      </c>
      <c r="B1478" s="212" t="s">
        <v>2083</v>
      </c>
      <c r="C1478" s="212" t="s">
        <v>85</v>
      </c>
      <c r="D1478" s="212" t="s">
        <v>2198</v>
      </c>
      <c r="F1478" s="619"/>
      <c r="G1478" s="619"/>
      <c r="H1478" s="619"/>
      <c r="I1478" s="617" t="s">
        <v>1885</v>
      </c>
    </row>
    <row r="1479" spans="1:9" ht="15" customHeight="1" x14ac:dyDescent="0.3">
      <c r="A1479" s="212">
        <v>526099</v>
      </c>
      <c r="B1479" s="212" t="s">
        <v>2088</v>
      </c>
      <c r="C1479" s="212" t="s">
        <v>324</v>
      </c>
      <c r="D1479" s="212" t="s">
        <v>1630</v>
      </c>
      <c r="F1479" s="618"/>
      <c r="G1479" s="618"/>
      <c r="H1479" s="618"/>
      <c r="I1479" s="617" t="s">
        <v>1885</v>
      </c>
    </row>
    <row r="1480" spans="1:9" ht="15" customHeight="1" x14ac:dyDescent="0.3">
      <c r="A1480" s="212">
        <v>526101</v>
      </c>
      <c r="B1480" s="212" t="s">
        <v>2089</v>
      </c>
      <c r="C1480" s="212" t="s">
        <v>323</v>
      </c>
      <c r="D1480" s="212" t="s">
        <v>440</v>
      </c>
      <c r="F1480" s="618"/>
      <c r="G1480" s="618"/>
      <c r="H1480" s="618"/>
      <c r="I1480" s="617" t="s">
        <v>1885</v>
      </c>
    </row>
    <row r="1481" spans="1:9" ht="15" customHeight="1" x14ac:dyDescent="0.3">
      <c r="A1481" s="212">
        <v>526129</v>
      </c>
      <c r="B1481" s="212" t="s">
        <v>2098</v>
      </c>
      <c r="C1481" s="212" t="s">
        <v>2099</v>
      </c>
      <c r="D1481" s="212" t="s">
        <v>2602</v>
      </c>
      <c r="F1481" s="619"/>
      <c r="G1481" s="619"/>
      <c r="H1481" s="619"/>
      <c r="I1481" s="617" t="s">
        <v>1885</v>
      </c>
    </row>
    <row r="1482" spans="1:9" ht="15" customHeight="1" x14ac:dyDescent="0.3">
      <c r="A1482" s="212">
        <v>526132</v>
      </c>
      <c r="B1482" s="212" t="s">
        <v>2101</v>
      </c>
      <c r="C1482" s="212" t="s">
        <v>318</v>
      </c>
      <c r="D1482" s="212" t="s">
        <v>1633</v>
      </c>
      <c r="F1482" s="618"/>
      <c r="G1482" s="618"/>
      <c r="H1482" s="618"/>
      <c r="I1482" s="617" t="s">
        <v>1885</v>
      </c>
    </row>
    <row r="1483" spans="1:9" ht="15" customHeight="1" x14ac:dyDescent="0.3">
      <c r="A1483" s="212">
        <v>526146</v>
      </c>
      <c r="B1483" s="212" t="s">
        <v>2106</v>
      </c>
      <c r="C1483" s="212" t="s">
        <v>101</v>
      </c>
      <c r="D1483" s="212" t="s">
        <v>1551</v>
      </c>
      <c r="F1483" s="619"/>
      <c r="G1483" s="619"/>
      <c r="H1483" s="619"/>
      <c r="I1483" s="617" t="s">
        <v>1885</v>
      </c>
    </row>
    <row r="1484" spans="1:9" ht="15" customHeight="1" x14ac:dyDescent="0.3">
      <c r="A1484" s="212">
        <v>526148</v>
      </c>
      <c r="B1484" s="212" t="s">
        <v>2107</v>
      </c>
      <c r="C1484" s="212" t="s">
        <v>102</v>
      </c>
      <c r="D1484" s="212" t="s">
        <v>1489</v>
      </c>
      <c r="F1484" s="619"/>
      <c r="G1484" s="619"/>
      <c r="H1484" s="619"/>
      <c r="I1484" s="617" t="s">
        <v>1885</v>
      </c>
    </row>
    <row r="1485" spans="1:9" ht="15" customHeight="1" x14ac:dyDescent="0.3">
      <c r="A1485" s="212">
        <v>526156</v>
      </c>
      <c r="B1485" s="212" t="s">
        <v>2113</v>
      </c>
      <c r="C1485" s="212" t="s">
        <v>362</v>
      </c>
      <c r="D1485" s="212" t="s">
        <v>1587</v>
      </c>
      <c r="F1485" s="618"/>
      <c r="G1485" s="618"/>
      <c r="H1485" s="618"/>
      <c r="I1485" s="617" t="s">
        <v>1885</v>
      </c>
    </row>
    <row r="1486" spans="1:9" ht="15" customHeight="1" x14ac:dyDescent="0.3">
      <c r="A1486" s="212">
        <v>526170</v>
      </c>
      <c r="B1486" s="212" t="s">
        <v>2119</v>
      </c>
      <c r="C1486" s="212" t="s">
        <v>323</v>
      </c>
      <c r="D1486" s="212" t="s">
        <v>1551</v>
      </c>
      <c r="F1486" s="619"/>
      <c r="G1486" s="619"/>
      <c r="H1486" s="619"/>
      <c r="I1486" s="617" t="s">
        <v>1885</v>
      </c>
    </row>
    <row r="1487" spans="1:9" ht="15" customHeight="1" x14ac:dyDescent="0.3">
      <c r="A1487" s="212">
        <v>526182</v>
      </c>
      <c r="B1487" s="212" t="s">
        <v>2123</v>
      </c>
      <c r="C1487" s="212" t="s">
        <v>393</v>
      </c>
      <c r="D1487" s="212" t="s">
        <v>1583</v>
      </c>
      <c r="F1487" s="618"/>
      <c r="G1487" s="618"/>
      <c r="H1487" s="618"/>
      <c r="I1487" s="617" t="s">
        <v>1885</v>
      </c>
    </row>
    <row r="1488" spans="1:9" ht="15" customHeight="1" x14ac:dyDescent="0.3">
      <c r="A1488" s="212">
        <v>526200</v>
      </c>
      <c r="B1488" s="212" t="s">
        <v>2127</v>
      </c>
      <c r="C1488" s="212" t="s">
        <v>70</v>
      </c>
      <c r="D1488" s="212" t="s">
        <v>1828</v>
      </c>
      <c r="F1488" s="618"/>
      <c r="G1488" s="618"/>
      <c r="H1488" s="618"/>
      <c r="I1488" s="617" t="s">
        <v>1885</v>
      </c>
    </row>
    <row r="1489" spans="1:9" ht="15" customHeight="1" x14ac:dyDescent="0.3">
      <c r="A1489" s="212">
        <v>526218</v>
      </c>
      <c r="B1489" s="212" t="s">
        <v>2134</v>
      </c>
      <c r="C1489" s="212" t="s">
        <v>2135</v>
      </c>
      <c r="D1489" s="212" t="s">
        <v>440</v>
      </c>
      <c r="F1489" s="618"/>
      <c r="G1489" s="618"/>
      <c r="H1489" s="618"/>
      <c r="I1489" s="617" t="s">
        <v>1885</v>
      </c>
    </row>
    <row r="1490" spans="1:9" ht="15" customHeight="1" x14ac:dyDescent="0.3">
      <c r="A1490" s="212">
        <v>526232</v>
      </c>
      <c r="B1490" s="212" t="s">
        <v>2141</v>
      </c>
      <c r="C1490" s="212" t="s">
        <v>346</v>
      </c>
      <c r="D1490" s="212" t="s">
        <v>1582</v>
      </c>
      <c r="F1490" s="618"/>
      <c r="G1490" s="618"/>
      <c r="H1490" s="618"/>
      <c r="I1490" s="617" t="s">
        <v>1885</v>
      </c>
    </row>
    <row r="1491" spans="1:9" ht="15" customHeight="1" x14ac:dyDescent="0.3">
      <c r="A1491" s="212">
        <v>526233</v>
      </c>
      <c r="B1491" s="212" t="s">
        <v>2142</v>
      </c>
      <c r="C1491" s="212" t="s">
        <v>278</v>
      </c>
      <c r="D1491" s="212" t="s">
        <v>1826</v>
      </c>
      <c r="F1491" s="619"/>
      <c r="G1491" s="619"/>
      <c r="H1491" s="619"/>
      <c r="I1491" s="617" t="s">
        <v>1885</v>
      </c>
    </row>
    <row r="1492" spans="1:9" ht="15" customHeight="1" x14ac:dyDescent="0.3">
      <c r="A1492" s="212">
        <v>526234</v>
      </c>
      <c r="B1492" s="212" t="s">
        <v>2143</v>
      </c>
      <c r="C1492" s="212" t="s">
        <v>393</v>
      </c>
      <c r="D1492" s="212" t="s">
        <v>1712</v>
      </c>
      <c r="F1492" s="618"/>
      <c r="G1492" s="618"/>
      <c r="H1492" s="618"/>
      <c r="I1492" s="617" t="s">
        <v>1885</v>
      </c>
    </row>
    <row r="1493" spans="1:9" ht="15" customHeight="1" x14ac:dyDescent="0.3">
      <c r="A1493" s="212">
        <v>526235</v>
      </c>
      <c r="B1493" s="212" t="s">
        <v>2144</v>
      </c>
      <c r="C1493" s="212" t="s">
        <v>388</v>
      </c>
      <c r="D1493" s="212" t="s">
        <v>1606</v>
      </c>
      <c r="F1493" s="619"/>
      <c r="G1493" s="619"/>
      <c r="H1493" s="619"/>
      <c r="I1493" s="617" t="s">
        <v>1885</v>
      </c>
    </row>
    <row r="1494" spans="1:9" ht="15" customHeight="1" x14ac:dyDescent="0.3">
      <c r="A1494" s="212">
        <v>526242</v>
      </c>
      <c r="B1494" s="212" t="s">
        <v>2146</v>
      </c>
      <c r="C1494" s="212" t="s">
        <v>88</v>
      </c>
      <c r="D1494" s="212" t="s">
        <v>2609</v>
      </c>
      <c r="F1494" s="618"/>
      <c r="G1494" s="618"/>
      <c r="H1494" s="618"/>
      <c r="I1494" s="617" t="s">
        <v>1885</v>
      </c>
    </row>
    <row r="1495" spans="1:9" ht="15" customHeight="1" x14ac:dyDescent="0.3">
      <c r="A1495" s="212">
        <v>526244</v>
      </c>
      <c r="B1495" s="212" t="s">
        <v>2147</v>
      </c>
      <c r="C1495" s="212" t="s">
        <v>69</v>
      </c>
      <c r="D1495" s="212" t="s">
        <v>1554</v>
      </c>
      <c r="F1495" s="618"/>
      <c r="G1495" s="618"/>
      <c r="H1495" s="618"/>
      <c r="I1495" s="617" t="s">
        <v>1885</v>
      </c>
    </row>
    <row r="1496" spans="1:9" ht="15" customHeight="1" x14ac:dyDescent="0.3">
      <c r="A1496" s="212">
        <v>526247</v>
      </c>
      <c r="B1496" s="212" t="s">
        <v>2148</v>
      </c>
      <c r="C1496" s="212" t="s">
        <v>104</v>
      </c>
      <c r="D1496" s="212" t="s">
        <v>2317</v>
      </c>
      <c r="F1496" s="618"/>
      <c r="G1496" s="618"/>
      <c r="H1496" s="618"/>
      <c r="I1496" s="617" t="s">
        <v>1885</v>
      </c>
    </row>
    <row r="1497" spans="1:9" ht="15" customHeight="1" x14ac:dyDescent="0.3">
      <c r="A1497" s="212">
        <v>526266</v>
      </c>
      <c r="B1497" s="212" t="s">
        <v>2156</v>
      </c>
      <c r="C1497" s="212" t="s">
        <v>322</v>
      </c>
      <c r="D1497" s="212" t="s">
        <v>1480</v>
      </c>
      <c r="F1497" s="618"/>
      <c r="G1497" s="618"/>
      <c r="H1497" s="618"/>
      <c r="I1497" s="617" t="s">
        <v>1885</v>
      </c>
    </row>
    <row r="1498" spans="1:9" ht="15" customHeight="1" x14ac:dyDescent="0.3">
      <c r="A1498" s="212">
        <v>526268</v>
      </c>
      <c r="B1498" s="212" t="s">
        <v>2157</v>
      </c>
      <c r="C1498" s="212" t="s">
        <v>242</v>
      </c>
      <c r="D1498" s="212" t="s">
        <v>2369</v>
      </c>
      <c r="F1498" s="618"/>
      <c r="G1498" s="618"/>
      <c r="H1498" s="618"/>
      <c r="I1498" s="617" t="s">
        <v>1885</v>
      </c>
    </row>
    <row r="1499" spans="1:9" ht="15" customHeight="1" x14ac:dyDescent="0.3">
      <c r="A1499" s="212">
        <v>526274</v>
      </c>
      <c r="B1499" s="212" t="s">
        <v>2159</v>
      </c>
      <c r="C1499" s="212" t="s">
        <v>70</v>
      </c>
      <c r="D1499" s="212" t="s">
        <v>1610</v>
      </c>
      <c r="F1499" s="618"/>
      <c r="G1499" s="618"/>
      <c r="H1499" s="618"/>
      <c r="I1499" s="617" t="s">
        <v>1885</v>
      </c>
    </row>
    <row r="1500" spans="1:9" ht="15" customHeight="1" x14ac:dyDescent="0.3">
      <c r="A1500" s="212">
        <v>526275</v>
      </c>
      <c r="B1500" s="212" t="s">
        <v>2160</v>
      </c>
      <c r="C1500" s="212" t="s">
        <v>68</v>
      </c>
      <c r="D1500" s="212" t="s">
        <v>1746</v>
      </c>
      <c r="F1500" s="618"/>
      <c r="G1500" s="618"/>
      <c r="H1500" s="618"/>
      <c r="I1500" s="617" t="s">
        <v>1885</v>
      </c>
    </row>
    <row r="1501" spans="1:9" ht="15" customHeight="1" x14ac:dyDescent="0.3">
      <c r="A1501" s="212">
        <v>526315</v>
      </c>
      <c r="B1501" s="212" t="s">
        <v>2171</v>
      </c>
      <c r="C1501" s="212" t="s">
        <v>245</v>
      </c>
      <c r="D1501" s="212" t="s">
        <v>1531</v>
      </c>
      <c r="F1501" s="618"/>
      <c r="G1501" s="618"/>
      <c r="H1501" s="618"/>
      <c r="I1501" s="617" t="s">
        <v>1885</v>
      </c>
    </row>
    <row r="1502" spans="1:9" ht="15" customHeight="1" x14ac:dyDescent="0.3">
      <c r="A1502" s="212">
        <v>526316</v>
      </c>
      <c r="B1502" s="212" t="s">
        <v>1367</v>
      </c>
      <c r="C1502" s="212" t="s">
        <v>363</v>
      </c>
      <c r="D1502" s="212" t="s">
        <v>1838</v>
      </c>
      <c r="F1502" s="619"/>
      <c r="G1502" s="619"/>
      <c r="H1502" s="619"/>
      <c r="I1502" s="617" t="s">
        <v>1885</v>
      </c>
    </row>
    <row r="1503" spans="1:9" ht="15" customHeight="1" x14ac:dyDescent="0.3">
      <c r="A1503" s="212">
        <v>526335</v>
      </c>
      <c r="B1503" s="212" t="s">
        <v>2174</v>
      </c>
      <c r="C1503" s="212" t="s">
        <v>362</v>
      </c>
      <c r="D1503" s="212" t="s">
        <v>2611</v>
      </c>
      <c r="E1503" s="618"/>
      <c r="F1503" s="618"/>
      <c r="G1503" s="618"/>
      <c r="H1503" s="618"/>
      <c r="I1503" s="617" t="s">
        <v>1885</v>
      </c>
    </row>
    <row r="1504" spans="1:9" ht="15" customHeight="1" x14ac:dyDescent="0.3">
      <c r="A1504" s="212">
        <v>526340</v>
      </c>
      <c r="B1504" s="212" t="s">
        <v>2844</v>
      </c>
      <c r="C1504" s="212" t="s">
        <v>386</v>
      </c>
      <c r="D1504" s="212" t="s">
        <v>1743</v>
      </c>
      <c r="F1504" s="618"/>
      <c r="G1504" s="618"/>
      <c r="H1504" s="618"/>
      <c r="I1504" s="617" t="s">
        <v>1885</v>
      </c>
    </row>
    <row r="1505" spans="1:31" ht="15" customHeight="1" x14ac:dyDescent="0.3">
      <c r="A1505" s="212">
        <v>526343</v>
      </c>
      <c r="B1505" s="212" t="s">
        <v>2176</v>
      </c>
      <c r="C1505" s="212" t="s">
        <v>73</v>
      </c>
      <c r="D1505" s="212" t="s">
        <v>1688</v>
      </c>
      <c r="F1505" s="618"/>
      <c r="G1505" s="618"/>
      <c r="H1505" s="618"/>
      <c r="I1505" s="617" t="s">
        <v>1885</v>
      </c>
    </row>
    <row r="1506" spans="1:31" ht="15" customHeight="1" x14ac:dyDescent="0.3">
      <c r="A1506" s="212">
        <v>526350</v>
      </c>
      <c r="B1506" s="212" t="s">
        <v>2998</v>
      </c>
      <c r="C1506" s="212" t="s">
        <v>105</v>
      </c>
      <c r="D1506" s="212" t="s">
        <v>2235</v>
      </c>
      <c r="E1506" s="212"/>
      <c r="F1506" s="212"/>
      <c r="G1506" s="212"/>
      <c r="H1506" s="212"/>
      <c r="I1506" s="212" t="s">
        <v>1885</v>
      </c>
      <c r="J1506" s="212"/>
      <c r="K1506" s="212"/>
      <c r="L1506" s="212"/>
      <c r="M1506" s="212"/>
      <c r="N1506" s="212"/>
      <c r="O1506" s="212"/>
      <c r="P1506" s="212"/>
      <c r="Q1506" s="212"/>
      <c r="R1506" s="212"/>
      <c r="S1506" s="212"/>
      <c r="T1506" s="212"/>
      <c r="U1506" s="212"/>
      <c r="V1506" s="212"/>
      <c r="W1506" s="212"/>
      <c r="X1506" s="212"/>
      <c r="Y1506" s="212"/>
      <c r="Z1506" s="212"/>
      <c r="AB1506" s="212"/>
      <c r="AC1506" s="212"/>
      <c r="AD1506" s="212"/>
      <c r="AE1506" s="212"/>
    </row>
    <row r="1507" spans="1:31" ht="15" customHeight="1" x14ac:dyDescent="0.3">
      <c r="A1507" s="212">
        <v>526351</v>
      </c>
      <c r="B1507" s="212" t="s">
        <v>451</v>
      </c>
      <c r="C1507" s="212" t="s">
        <v>242</v>
      </c>
      <c r="D1507" s="212" t="s">
        <v>1652</v>
      </c>
      <c r="E1507" s="212"/>
      <c r="F1507" s="212"/>
      <c r="G1507" s="212"/>
      <c r="H1507" s="212"/>
      <c r="I1507" s="212" t="s">
        <v>1885</v>
      </c>
      <c r="J1507" s="212"/>
      <c r="K1507" s="212"/>
      <c r="L1507" s="212"/>
      <c r="M1507" s="212"/>
      <c r="N1507" s="212"/>
      <c r="O1507" s="212"/>
      <c r="P1507" s="212"/>
      <c r="Q1507" s="212"/>
      <c r="R1507" s="212"/>
      <c r="S1507" s="212"/>
      <c r="T1507" s="212"/>
      <c r="U1507" s="212"/>
      <c r="V1507" s="212"/>
      <c r="W1507" s="212"/>
      <c r="X1507" s="212"/>
      <c r="Y1507" s="212"/>
      <c r="Z1507" s="212"/>
      <c r="AB1507" s="212"/>
      <c r="AC1507" s="212"/>
      <c r="AD1507" s="212"/>
      <c r="AE1507" s="212"/>
    </row>
    <row r="1508" spans="1:31" ht="15" customHeight="1" x14ac:dyDescent="0.3">
      <c r="A1508" s="212">
        <v>526352</v>
      </c>
      <c r="B1508" s="212" t="s">
        <v>2999</v>
      </c>
      <c r="C1508" s="212" t="s">
        <v>3000</v>
      </c>
      <c r="D1508" s="212" t="s">
        <v>426</v>
      </c>
      <c r="E1508" s="212"/>
      <c r="F1508" s="212"/>
      <c r="G1508" s="212"/>
      <c r="H1508" s="212"/>
      <c r="I1508" s="212" t="s">
        <v>1885</v>
      </c>
      <c r="J1508" s="212"/>
      <c r="K1508" s="212"/>
      <c r="L1508" s="212"/>
      <c r="M1508" s="212"/>
      <c r="N1508" s="212"/>
      <c r="O1508" s="212"/>
      <c r="P1508" s="212"/>
      <c r="Q1508" s="212"/>
      <c r="R1508" s="212"/>
      <c r="S1508" s="212"/>
      <c r="T1508" s="212"/>
      <c r="U1508" s="212"/>
      <c r="V1508" s="212"/>
      <c r="W1508" s="212"/>
      <c r="X1508" s="212"/>
      <c r="Y1508" s="212"/>
      <c r="Z1508" s="212"/>
      <c r="AB1508" s="212"/>
      <c r="AC1508" s="212"/>
      <c r="AD1508" s="212"/>
      <c r="AE1508" s="212"/>
    </row>
    <row r="1509" spans="1:31" ht="15" customHeight="1" x14ac:dyDescent="0.3">
      <c r="A1509" s="212">
        <v>526353</v>
      </c>
      <c r="B1509" s="212" t="s">
        <v>3001</v>
      </c>
      <c r="C1509" s="212" t="s">
        <v>88</v>
      </c>
      <c r="D1509" s="212" t="s">
        <v>1643</v>
      </c>
      <c r="E1509" s="212"/>
      <c r="F1509" s="212"/>
      <c r="G1509" s="212"/>
      <c r="H1509" s="212"/>
      <c r="I1509" s="212" t="s">
        <v>1885</v>
      </c>
      <c r="J1509" s="212"/>
      <c r="K1509" s="212"/>
      <c r="L1509" s="212"/>
      <c r="M1509" s="212"/>
      <c r="N1509" s="212"/>
      <c r="O1509" s="212"/>
      <c r="P1509" s="212"/>
      <c r="Q1509" s="212"/>
      <c r="R1509" s="212"/>
      <c r="S1509" s="212"/>
      <c r="T1509" s="212"/>
      <c r="U1509" s="212"/>
      <c r="V1509" s="212"/>
      <c r="W1509" s="212"/>
      <c r="X1509" s="212"/>
      <c r="Y1509" s="212"/>
      <c r="Z1509" s="212"/>
      <c r="AB1509" s="212"/>
      <c r="AC1509" s="212"/>
      <c r="AD1509" s="212"/>
      <c r="AE1509" s="212"/>
    </row>
    <row r="1510" spans="1:31" ht="15" customHeight="1" x14ac:dyDescent="0.3">
      <c r="A1510" s="212">
        <v>526354</v>
      </c>
      <c r="B1510" s="212" t="s">
        <v>3002</v>
      </c>
      <c r="C1510" s="212" t="s">
        <v>82</v>
      </c>
      <c r="D1510" s="212" t="s">
        <v>1590</v>
      </c>
      <c r="E1510" s="212"/>
      <c r="F1510" s="212"/>
      <c r="G1510" s="212"/>
      <c r="H1510" s="212"/>
      <c r="I1510" s="212" t="s">
        <v>1885</v>
      </c>
      <c r="J1510" s="212"/>
      <c r="K1510" s="212"/>
      <c r="L1510" s="212"/>
      <c r="M1510" s="212"/>
      <c r="N1510" s="212"/>
      <c r="O1510" s="212"/>
      <c r="P1510" s="212"/>
      <c r="Q1510" s="212"/>
      <c r="R1510" s="212"/>
      <c r="S1510" s="212"/>
      <c r="T1510" s="212"/>
      <c r="U1510" s="212"/>
      <c r="V1510" s="212"/>
      <c r="W1510" s="212"/>
      <c r="X1510" s="212"/>
      <c r="Y1510" s="212"/>
      <c r="Z1510" s="212"/>
      <c r="AB1510" s="212"/>
      <c r="AC1510" s="212"/>
      <c r="AD1510" s="212"/>
      <c r="AE1510" s="212"/>
    </row>
    <row r="1511" spans="1:31" ht="15" customHeight="1" x14ac:dyDescent="0.3">
      <c r="A1511" s="212">
        <v>526355</v>
      </c>
      <c r="B1511" s="212" t="s">
        <v>3003</v>
      </c>
      <c r="C1511" s="212" t="s">
        <v>74</v>
      </c>
      <c r="D1511" s="212" t="s">
        <v>1705</v>
      </c>
      <c r="E1511" s="212"/>
      <c r="F1511" s="212"/>
      <c r="G1511" s="212"/>
      <c r="H1511" s="212"/>
      <c r="I1511" s="212" t="s">
        <v>1885</v>
      </c>
      <c r="J1511" s="212"/>
      <c r="K1511" s="212"/>
      <c r="L1511" s="212"/>
      <c r="M1511" s="212"/>
      <c r="N1511" s="212"/>
      <c r="O1511" s="212"/>
      <c r="P1511" s="212"/>
      <c r="Q1511" s="212"/>
      <c r="R1511" s="212"/>
      <c r="S1511" s="212"/>
      <c r="T1511" s="212"/>
      <c r="U1511" s="212"/>
      <c r="V1511" s="212"/>
      <c r="W1511" s="212"/>
      <c r="X1511" s="212"/>
      <c r="Y1511" s="212"/>
      <c r="Z1511" s="212"/>
      <c r="AB1511" s="212"/>
      <c r="AC1511" s="212"/>
      <c r="AD1511" s="212"/>
      <c r="AE1511" s="212"/>
    </row>
    <row r="1512" spans="1:31" ht="15" customHeight="1" x14ac:dyDescent="0.3">
      <c r="A1512" s="212">
        <v>526356</v>
      </c>
      <c r="B1512" s="212" t="s">
        <v>3004</v>
      </c>
      <c r="C1512" s="212" t="s">
        <v>88</v>
      </c>
      <c r="D1512" s="212" t="s">
        <v>1587</v>
      </c>
      <c r="E1512" s="212"/>
      <c r="F1512" s="212"/>
      <c r="G1512" s="212"/>
      <c r="H1512" s="212"/>
      <c r="I1512" s="212" t="s">
        <v>1885</v>
      </c>
      <c r="J1512" s="212"/>
      <c r="K1512" s="212"/>
      <c r="L1512" s="212"/>
      <c r="M1512" s="212"/>
      <c r="N1512" s="212"/>
      <c r="O1512" s="212"/>
      <c r="P1512" s="212"/>
      <c r="Q1512" s="212"/>
      <c r="R1512" s="212"/>
      <c r="S1512" s="212"/>
      <c r="T1512" s="212"/>
      <c r="U1512" s="212"/>
      <c r="V1512" s="212"/>
      <c r="W1512" s="212"/>
      <c r="X1512" s="212"/>
      <c r="Y1512" s="212"/>
      <c r="Z1512" s="212"/>
      <c r="AB1512" s="212"/>
      <c r="AC1512" s="212"/>
      <c r="AD1512" s="212"/>
      <c r="AE1512" s="212"/>
    </row>
    <row r="1513" spans="1:31" ht="15" customHeight="1" x14ac:dyDescent="0.3">
      <c r="A1513" s="212">
        <v>526357</v>
      </c>
      <c r="B1513" s="212" t="s">
        <v>3005</v>
      </c>
      <c r="C1513" s="212" t="s">
        <v>69</v>
      </c>
      <c r="D1513" s="212" t="s">
        <v>2803</v>
      </c>
      <c r="E1513" s="212"/>
      <c r="F1513" s="212"/>
      <c r="G1513" s="212"/>
      <c r="H1513" s="212"/>
      <c r="I1513" s="212" t="s">
        <v>1885</v>
      </c>
      <c r="J1513" s="212"/>
      <c r="K1513" s="212"/>
      <c r="L1513" s="212"/>
      <c r="M1513" s="212"/>
      <c r="N1513" s="212"/>
      <c r="O1513" s="212"/>
      <c r="P1513" s="212"/>
      <c r="Q1513" s="212"/>
      <c r="R1513" s="212"/>
      <c r="S1513" s="212"/>
      <c r="T1513" s="212"/>
      <c r="U1513" s="212"/>
      <c r="V1513" s="212"/>
      <c r="W1513" s="212"/>
      <c r="X1513" s="212"/>
      <c r="Y1513" s="212"/>
      <c r="Z1513" s="212"/>
      <c r="AB1513" s="212"/>
      <c r="AC1513" s="212"/>
      <c r="AD1513" s="212"/>
      <c r="AE1513" s="212"/>
    </row>
    <row r="1514" spans="1:31" ht="15" customHeight="1" x14ac:dyDescent="0.3">
      <c r="A1514" s="212">
        <v>526358</v>
      </c>
      <c r="B1514" s="212" t="s">
        <v>3006</v>
      </c>
      <c r="C1514" s="212" t="s">
        <v>3007</v>
      </c>
      <c r="D1514" s="212" t="s">
        <v>426</v>
      </c>
      <c r="E1514" s="212"/>
      <c r="F1514" s="212"/>
      <c r="G1514" s="212"/>
      <c r="H1514" s="212"/>
      <c r="I1514" s="212" t="s">
        <v>1885</v>
      </c>
      <c r="J1514" s="212"/>
      <c r="K1514" s="212"/>
      <c r="L1514" s="212"/>
      <c r="M1514" s="212"/>
      <c r="N1514" s="212"/>
      <c r="O1514" s="212"/>
      <c r="P1514" s="212"/>
      <c r="Q1514" s="212"/>
      <c r="R1514" s="212"/>
      <c r="S1514" s="212"/>
      <c r="T1514" s="212"/>
      <c r="U1514" s="212"/>
      <c r="V1514" s="212"/>
      <c r="W1514" s="212"/>
      <c r="X1514" s="212"/>
      <c r="Y1514" s="212"/>
      <c r="Z1514" s="212"/>
      <c r="AB1514" s="212"/>
      <c r="AC1514" s="212"/>
      <c r="AD1514" s="212"/>
      <c r="AE1514" s="212"/>
    </row>
    <row r="1515" spans="1:31" ht="15" customHeight="1" x14ac:dyDescent="0.3">
      <c r="A1515" s="212">
        <v>526359</v>
      </c>
      <c r="B1515" s="212" t="s">
        <v>3008</v>
      </c>
      <c r="C1515" s="212" t="s">
        <v>110</v>
      </c>
      <c r="D1515" s="212" t="s">
        <v>1854</v>
      </c>
      <c r="E1515" s="212"/>
      <c r="F1515" s="212"/>
      <c r="G1515" s="212"/>
      <c r="H1515" s="212"/>
      <c r="I1515" s="212" t="s">
        <v>1885</v>
      </c>
      <c r="J1515" s="212"/>
      <c r="K1515" s="212"/>
      <c r="L1515" s="212"/>
      <c r="M1515" s="212"/>
      <c r="N1515" s="212"/>
      <c r="O1515" s="212"/>
      <c r="P1515" s="212"/>
      <c r="Q1515" s="212"/>
      <c r="R1515" s="212"/>
      <c r="S1515" s="212"/>
      <c r="T1515" s="212"/>
      <c r="U1515" s="212"/>
      <c r="V1515" s="212"/>
      <c r="W1515" s="212"/>
      <c r="X1515" s="212"/>
      <c r="Y1515" s="212"/>
      <c r="Z1515" s="212"/>
      <c r="AB1515" s="212"/>
      <c r="AC1515" s="212"/>
      <c r="AD1515" s="212"/>
      <c r="AE1515" s="212"/>
    </row>
    <row r="1516" spans="1:31" ht="15" customHeight="1" x14ac:dyDescent="0.3">
      <c r="A1516" s="212">
        <v>526360</v>
      </c>
      <c r="B1516" s="212" t="s">
        <v>2808</v>
      </c>
      <c r="C1516" s="212" t="s">
        <v>91</v>
      </c>
      <c r="D1516" s="212" t="s">
        <v>2317</v>
      </c>
      <c r="E1516" s="212"/>
      <c r="F1516" s="212"/>
      <c r="G1516" s="212"/>
      <c r="H1516" s="212"/>
      <c r="I1516" s="212" t="s">
        <v>1885</v>
      </c>
      <c r="J1516" s="212"/>
      <c r="K1516" s="212"/>
      <c r="L1516" s="212"/>
      <c r="M1516" s="212"/>
      <c r="N1516" s="212"/>
      <c r="O1516" s="212"/>
      <c r="P1516" s="212"/>
      <c r="Q1516" s="212"/>
      <c r="R1516" s="212"/>
      <c r="S1516" s="212"/>
      <c r="T1516" s="212"/>
      <c r="U1516" s="212"/>
      <c r="V1516" s="212"/>
      <c r="W1516" s="212"/>
      <c r="X1516" s="212"/>
      <c r="Y1516" s="212"/>
      <c r="Z1516" s="212"/>
      <c r="AB1516" s="212"/>
      <c r="AC1516" s="212"/>
      <c r="AD1516" s="212"/>
      <c r="AE1516" s="212"/>
    </row>
    <row r="1517" spans="1:31" ht="15" customHeight="1" x14ac:dyDescent="0.3">
      <c r="A1517" s="212">
        <v>526361</v>
      </c>
      <c r="B1517" s="212" t="s">
        <v>3009</v>
      </c>
      <c r="C1517" s="212" t="s">
        <v>88</v>
      </c>
      <c r="D1517" s="212" t="s">
        <v>1856</v>
      </c>
      <c r="E1517" s="212"/>
      <c r="F1517" s="212"/>
      <c r="G1517" s="212"/>
      <c r="H1517" s="212"/>
      <c r="I1517" s="212" t="s">
        <v>1885</v>
      </c>
      <c r="J1517" s="212"/>
      <c r="K1517" s="212"/>
      <c r="L1517" s="212"/>
      <c r="M1517" s="212"/>
      <c r="N1517" s="212"/>
      <c r="O1517" s="212"/>
      <c r="P1517" s="212"/>
      <c r="Q1517" s="212"/>
      <c r="R1517" s="212"/>
      <c r="S1517" s="212"/>
      <c r="T1517" s="212"/>
      <c r="U1517" s="212"/>
      <c r="V1517" s="212"/>
      <c r="W1517" s="212"/>
      <c r="X1517" s="212"/>
      <c r="Y1517" s="212"/>
      <c r="Z1517" s="212"/>
      <c r="AB1517" s="212"/>
      <c r="AC1517" s="212"/>
      <c r="AD1517" s="212"/>
      <c r="AE1517" s="212"/>
    </row>
    <row r="1518" spans="1:31" ht="15" customHeight="1" x14ac:dyDescent="0.3">
      <c r="A1518" s="212">
        <v>526362</v>
      </c>
      <c r="B1518" s="212" t="s">
        <v>3010</v>
      </c>
      <c r="C1518" s="212" t="s">
        <v>306</v>
      </c>
      <c r="D1518" s="212" t="s">
        <v>3011</v>
      </c>
      <c r="E1518" s="212"/>
      <c r="F1518" s="212"/>
      <c r="G1518" s="212"/>
      <c r="H1518" s="212"/>
      <c r="I1518" s="212" t="s">
        <v>1885</v>
      </c>
      <c r="J1518" s="212"/>
      <c r="K1518" s="212"/>
      <c r="L1518" s="212"/>
      <c r="M1518" s="212"/>
      <c r="N1518" s="212"/>
      <c r="O1518" s="212"/>
      <c r="P1518" s="212"/>
      <c r="Q1518" s="212"/>
      <c r="R1518" s="212"/>
      <c r="S1518" s="212"/>
      <c r="T1518" s="212"/>
      <c r="U1518" s="212"/>
      <c r="V1518" s="212"/>
      <c r="W1518" s="212"/>
      <c r="X1518" s="212"/>
      <c r="Y1518" s="212"/>
      <c r="Z1518" s="212"/>
      <c r="AB1518" s="212"/>
      <c r="AC1518" s="212"/>
      <c r="AD1518" s="212"/>
      <c r="AE1518" s="212"/>
    </row>
    <row r="1519" spans="1:31" ht="15" customHeight="1" x14ac:dyDescent="0.3">
      <c r="A1519" s="212">
        <v>526363</v>
      </c>
      <c r="B1519" s="212" t="s">
        <v>3012</v>
      </c>
      <c r="C1519" s="212" t="s">
        <v>84</v>
      </c>
      <c r="D1519" s="212" t="s">
        <v>1707</v>
      </c>
      <c r="E1519" s="212"/>
      <c r="F1519" s="212"/>
      <c r="G1519" s="212"/>
      <c r="H1519" s="212"/>
      <c r="I1519" s="212" t="s">
        <v>1885</v>
      </c>
      <c r="J1519" s="212"/>
      <c r="K1519" s="212"/>
      <c r="L1519" s="212"/>
      <c r="M1519" s="212"/>
      <c r="N1519" s="212"/>
      <c r="O1519" s="212"/>
      <c r="P1519" s="212"/>
      <c r="Q1519" s="212"/>
      <c r="R1519" s="212"/>
      <c r="S1519" s="212"/>
      <c r="T1519" s="212"/>
      <c r="U1519" s="212"/>
      <c r="V1519" s="212"/>
      <c r="W1519" s="212"/>
      <c r="X1519" s="212"/>
      <c r="Y1519" s="212"/>
      <c r="Z1519" s="212"/>
      <c r="AB1519" s="212"/>
      <c r="AC1519" s="212"/>
      <c r="AD1519" s="212"/>
      <c r="AE1519" s="212"/>
    </row>
    <row r="1520" spans="1:31" ht="15" customHeight="1" x14ac:dyDescent="0.3">
      <c r="A1520" s="212">
        <v>526364</v>
      </c>
      <c r="B1520" s="212" t="s">
        <v>3013</v>
      </c>
      <c r="C1520" s="212" t="s">
        <v>271</v>
      </c>
      <c r="D1520" s="212" t="s">
        <v>2995</v>
      </c>
      <c r="E1520" s="212"/>
      <c r="F1520" s="212"/>
      <c r="G1520" s="212"/>
      <c r="H1520" s="212"/>
      <c r="I1520" s="212" t="s">
        <v>1885</v>
      </c>
      <c r="J1520" s="212"/>
      <c r="K1520" s="212"/>
      <c r="L1520" s="212"/>
      <c r="M1520" s="212"/>
      <c r="N1520" s="212"/>
      <c r="O1520" s="212"/>
      <c r="P1520" s="212"/>
      <c r="Q1520" s="212"/>
      <c r="R1520" s="212"/>
      <c r="S1520" s="212"/>
      <c r="T1520" s="212"/>
      <c r="U1520" s="212"/>
      <c r="V1520" s="212"/>
      <c r="W1520" s="212"/>
      <c r="X1520" s="212"/>
      <c r="Y1520" s="212"/>
      <c r="Z1520" s="212"/>
      <c r="AB1520" s="212"/>
      <c r="AC1520" s="212"/>
      <c r="AD1520" s="212"/>
      <c r="AE1520" s="212"/>
    </row>
    <row r="1521" spans="1:31" ht="15" customHeight="1" x14ac:dyDescent="0.3">
      <c r="A1521" s="212">
        <v>526365</v>
      </c>
      <c r="B1521" s="212" t="s">
        <v>3014</v>
      </c>
      <c r="C1521" s="212" t="s">
        <v>315</v>
      </c>
      <c r="D1521" s="212" t="s">
        <v>1537</v>
      </c>
      <c r="E1521" s="212"/>
      <c r="F1521" s="212"/>
      <c r="G1521" s="212"/>
      <c r="H1521" s="212"/>
      <c r="I1521" s="212" t="s">
        <v>1885</v>
      </c>
      <c r="J1521" s="212"/>
      <c r="K1521" s="212"/>
      <c r="L1521" s="212"/>
      <c r="M1521" s="212"/>
      <c r="N1521" s="212"/>
      <c r="O1521" s="212"/>
      <c r="P1521" s="212"/>
      <c r="Q1521" s="212"/>
      <c r="R1521" s="212"/>
      <c r="S1521" s="212"/>
      <c r="T1521" s="212"/>
      <c r="U1521" s="212"/>
      <c r="V1521" s="212"/>
      <c r="W1521" s="212"/>
      <c r="X1521" s="212"/>
      <c r="Y1521" s="212"/>
      <c r="Z1521" s="212"/>
      <c r="AB1521" s="212"/>
      <c r="AC1521" s="212"/>
      <c r="AD1521" s="212"/>
      <c r="AE1521" s="212"/>
    </row>
    <row r="1522" spans="1:31" ht="15" customHeight="1" x14ac:dyDescent="0.3">
      <c r="A1522" s="212">
        <v>526366</v>
      </c>
      <c r="B1522" s="212" t="s">
        <v>3015</v>
      </c>
      <c r="C1522" s="212" t="s">
        <v>70</v>
      </c>
      <c r="D1522" s="212" t="s">
        <v>1706</v>
      </c>
      <c r="E1522" s="212"/>
      <c r="F1522" s="212"/>
      <c r="G1522" s="212"/>
      <c r="H1522" s="212"/>
      <c r="I1522" s="212" t="s">
        <v>1885</v>
      </c>
      <c r="J1522" s="212"/>
      <c r="K1522" s="212"/>
      <c r="L1522" s="212"/>
      <c r="M1522" s="212"/>
      <c r="N1522" s="212"/>
      <c r="O1522" s="212"/>
      <c r="P1522" s="212"/>
      <c r="Q1522" s="212"/>
      <c r="R1522" s="212"/>
      <c r="S1522" s="212"/>
      <c r="T1522" s="212"/>
      <c r="U1522" s="212"/>
      <c r="V1522" s="212"/>
      <c r="W1522" s="212"/>
      <c r="X1522" s="212"/>
      <c r="Y1522" s="212"/>
      <c r="Z1522" s="212"/>
      <c r="AB1522" s="212"/>
      <c r="AC1522" s="212"/>
      <c r="AD1522" s="212"/>
      <c r="AE1522" s="212"/>
    </row>
    <row r="1523" spans="1:31" ht="15" customHeight="1" x14ac:dyDescent="0.3">
      <c r="A1523" s="212">
        <v>526367</v>
      </c>
      <c r="B1523" s="212" t="s">
        <v>3016</v>
      </c>
      <c r="C1523" s="212" t="s">
        <v>979</v>
      </c>
      <c r="D1523" s="212" t="s">
        <v>429</v>
      </c>
      <c r="E1523" s="212"/>
      <c r="F1523" s="212"/>
      <c r="G1523" s="212"/>
      <c r="H1523" s="212"/>
      <c r="I1523" s="212" t="s">
        <v>1885</v>
      </c>
      <c r="J1523" s="212"/>
      <c r="K1523" s="212"/>
      <c r="L1523" s="212"/>
      <c r="M1523" s="212"/>
      <c r="N1523" s="212"/>
      <c r="O1523" s="212"/>
      <c r="P1523" s="212"/>
      <c r="Q1523" s="212"/>
      <c r="R1523" s="212"/>
      <c r="S1523" s="212"/>
      <c r="T1523" s="212"/>
      <c r="U1523" s="212"/>
      <c r="V1523" s="212"/>
      <c r="W1523" s="212"/>
      <c r="X1523" s="212"/>
      <c r="Y1523" s="212"/>
      <c r="Z1523" s="212"/>
      <c r="AB1523" s="212"/>
      <c r="AC1523" s="212"/>
      <c r="AD1523" s="212"/>
      <c r="AE1523" s="212"/>
    </row>
    <row r="1524" spans="1:31" ht="15" customHeight="1" x14ac:dyDescent="0.3">
      <c r="A1524" s="212">
        <v>526368</v>
      </c>
      <c r="B1524" s="212" t="s">
        <v>3017</v>
      </c>
      <c r="C1524" s="212" t="s">
        <v>70</v>
      </c>
      <c r="D1524" s="212" t="s">
        <v>2214</v>
      </c>
      <c r="E1524" s="212"/>
      <c r="F1524" s="212"/>
      <c r="G1524" s="212"/>
      <c r="H1524" s="212"/>
      <c r="I1524" s="212" t="s">
        <v>1885</v>
      </c>
      <c r="J1524" s="212"/>
      <c r="K1524" s="212"/>
      <c r="L1524" s="212"/>
      <c r="M1524" s="212"/>
      <c r="N1524" s="212"/>
      <c r="O1524" s="212"/>
      <c r="P1524" s="212"/>
      <c r="Q1524" s="212"/>
      <c r="R1524" s="212"/>
      <c r="S1524" s="212"/>
      <c r="T1524" s="212"/>
      <c r="U1524" s="212"/>
      <c r="V1524" s="212"/>
      <c r="W1524" s="212"/>
      <c r="X1524" s="212"/>
      <c r="Y1524" s="212"/>
      <c r="Z1524" s="212"/>
      <c r="AB1524" s="212"/>
      <c r="AC1524" s="212"/>
      <c r="AD1524" s="212"/>
      <c r="AE1524" s="212"/>
    </row>
    <row r="1525" spans="1:31" ht="15" customHeight="1" x14ac:dyDescent="0.3">
      <c r="A1525" s="212">
        <v>526369</v>
      </c>
      <c r="B1525" s="212" t="s">
        <v>3018</v>
      </c>
      <c r="C1525" s="212" t="s">
        <v>363</v>
      </c>
      <c r="D1525" s="212" t="s">
        <v>1806</v>
      </c>
      <c r="E1525" s="212"/>
      <c r="F1525" s="212"/>
      <c r="G1525" s="212"/>
      <c r="H1525" s="212"/>
      <c r="I1525" s="212" t="s">
        <v>1885</v>
      </c>
      <c r="J1525" s="212"/>
      <c r="K1525" s="212"/>
      <c r="L1525" s="212"/>
      <c r="M1525" s="212"/>
      <c r="N1525" s="212"/>
      <c r="O1525" s="212"/>
      <c r="P1525" s="212"/>
      <c r="Q1525" s="212"/>
      <c r="R1525" s="212"/>
      <c r="S1525" s="212"/>
      <c r="T1525" s="212"/>
      <c r="U1525" s="212"/>
      <c r="V1525" s="212"/>
      <c r="W1525" s="212"/>
      <c r="X1525" s="212"/>
      <c r="Y1525" s="212"/>
      <c r="Z1525" s="212"/>
      <c r="AB1525" s="212"/>
      <c r="AC1525" s="212"/>
      <c r="AD1525" s="212"/>
      <c r="AE1525" s="212"/>
    </row>
    <row r="1526" spans="1:31" ht="15" customHeight="1" x14ac:dyDescent="0.3">
      <c r="A1526" s="212">
        <v>526370</v>
      </c>
      <c r="B1526" s="212" t="s">
        <v>3019</v>
      </c>
      <c r="C1526" s="212" t="s">
        <v>69</v>
      </c>
      <c r="D1526" s="212" t="s">
        <v>1850</v>
      </c>
      <c r="E1526" s="212"/>
      <c r="F1526" s="212"/>
      <c r="G1526" s="212"/>
      <c r="H1526" s="212"/>
      <c r="I1526" s="212" t="s">
        <v>1885</v>
      </c>
      <c r="J1526" s="212"/>
      <c r="K1526" s="212"/>
      <c r="L1526" s="212"/>
      <c r="M1526" s="212"/>
      <c r="N1526" s="212"/>
      <c r="O1526" s="212"/>
      <c r="P1526" s="212"/>
      <c r="Q1526" s="212"/>
      <c r="R1526" s="212"/>
      <c r="S1526" s="212"/>
      <c r="T1526" s="212"/>
      <c r="U1526" s="212"/>
      <c r="V1526" s="212"/>
      <c r="W1526" s="212"/>
      <c r="X1526" s="212"/>
      <c r="Y1526" s="212"/>
      <c r="Z1526" s="212"/>
      <c r="AB1526" s="212"/>
      <c r="AC1526" s="212"/>
      <c r="AD1526" s="212"/>
      <c r="AE1526" s="212"/>
    </row>
    <row r="1527" spans="1:31" ht="15" customHeight="1" x14ac:dyDescent="0.3">
      <c r="A1527" s="212">
        <v>526371</v>
      </c>
      <c r="B1527" s="212" t="s">
        <v>3020</v>
      </c>
      <c r="C1527" s="212" t="s">
        <v>323</v>
      </c>
      <c r="D1527" s="212" t="s">
        <v>3021</v>
      </c>
      <c r="E1527" s="212"/>
      <c r="F1527" s="212"/>
      <c r="G1527" s="212"/>
      <c r="H1527" s="212"/>
      <c r="I1527" s="212" t="s">
        <v>1885</v>
      </c>
      <c r="J1527" s="212"/>
      <c r="K1527" s="212"/>
      <c r="L1527" s="212"/>
      <c r="M1527" s="212"/>
      <c r="N1527" s="212"/>
      <c r="O1527" s="212"/>
      <c r="P1527" s="212"/>
      <c r="Q1527" s="212"/>
      <c r="R1527" s="212"/>
      <c r="S1527" s="212"/>
      <c r="T1527" s="212"/>
      <c r="U1527" s="212"/>
      <c r="V1527" s="212"/>
      <c r="W1527" s="212"/>
      <c r="X1527" s="212"/>
      <c r="Y1527" s="212"/>
      <c r="Z1527" s="212"/>
      <c r="AB1527" s="212"/>
      <c r="AC1527" s="212"/>
      <c r="AD1527" s="212"/>
      <c r="AE1527" s="212"/>
    </row>
    <row r="1528" spans="1:31" ht="15" customHeight="1" x14ac:dyDescent="0.3">
      <c r="A1528" s="212">
        <v>526372</v>
      </c>
      <c r="B1528" s="212" t="s">
        <v>3022</v>
      </c>
      <c r="C1528" s="212" t="s">
        <v>79</v>
      </c>
      <c r="D1528" s="212" t="s">
        <v>1573</v>
      </c>
      <c r="E1528" s="212"/>
      <c r="F1528" s="212"/>
      <c r="G1528" s="212"/>
      <c r="H1528" s="212"/>
      <c r="I1528" s="212" t="s">
        <v>1885</v>
      </c>
      <c r="J1528" s="212"/>
      <c r="K1528" s="212"/>
      <c r="L1528" s="212"/>
      <c r="M1528" s="212"/>
      <c r="N1528" s="212"/>
      <c r="O1528" s="212"/>
      <c r="P1528" s="212"/>
      <c r="Q1528" s="212"/>
      <c r="R1528" s="212"/>
      <c r="S1528" s="212"/>
      <c r="T1528" s="212"/>
      <c r="U1528" s="212"/>
      <c r="V1528" s="212"/>
      <c r="W1528" s="212"/>
      <c r="X1528" s="212"/>
      <c r="Y1528" s="212"/>
      <c r="Z1528" s="212"/>
      <c r="AB1528" s="212"/>
      <c r="AC1528" s="212"/>
      <c r="AD1528" s="212"/>
      <c r="AE1528" s="212"/>
    </row>
    <row r="1529" spans="1:31" ht="15" customHeight="1" x14ac:dyDescent="0.3">
      <c r="A1529" s="212">
        <v>526373</v>
      </c>
      <c r="B1529" s="212" t="s">
        <v>3023</v>
      </c>
      <c r="C1529" s="212" t="s">
        <v>88</v>
      </c>
      <c r="D1529" s="212" t="s">
        <v>1576</v>
      </c>
      <c r="E1529" s="212"/>
      <c r="F1529" s="212"/>
      <c r="G1529" s="212"/>
      <c r="H1529" s="212"/>
      <c r="I1529" s="212" t="s">
        <v>1885</v>
      </c>
      <c r="J1529" s="212"/>
      <c r="K1529" s="212"/>
      <c r="L1529" s="212"/>
      <c r="M1529" s="212"/>
      <c r="N1529" s="212"/>
      <c r="O1529" s="212"/>
      <c r="P1529" s="212"/>
      <c r="Q1529" s="212"/>
      <c r="R1529" s="212"/>
      <c r="S1529" s="212"/>
      <c r="T1529" s="212"/>
      <c r="U1529" s="212"/>
      <c r="V1529" s="212"/>
      <c r="W1529" s="212"/>
      <c r="X1529" s="212"/>
      <c r="Y1529" s="212"/>
      <c r="Z1529" s="212"/>
      <c r="AB1529" s="212"/>
      <c r="AC1529" s="212"/>
      <c r="AD1529" s="212"/>
      <c r="AE1529" s="212"/>
    </row>
    <row r="1530" spans="1:31" ht="15" customHeight="1" x14ac:dyDescent="0.3">
      <c r="A1530" s="212">
        <v>526374</v>
      </c>
      <c r="B1530" s="212" t="s">
        <v>3024</v>
      </c>
      <c r="C1530" s="212" t="s">
        <v>496</v>
      </c>
      <c r="D1530" s="212" t="s">
        <v>2772</v>
      </c>
      <c r="E1530" s="212"/>
      <c r="F1530" s="212"/>
      <c r="G1530" s="212"/>
      <c r="H1530" s="212"/>
      <c r="I1530" s="212" t="s">
        <v>1885</v>
      </c>
      <c r="J1530" s="212"/>
      <c r="K1530" s="212"/>
      <c r="L1530" s="212"/>
      <c r="M1530" s="212"/>
      <c r="N1530" s="212"/>
      <c r="O1530" s="212"/>
      <c r="P1530" s="212"/>
      <c r="Q1530" s="212"/>
      <c r="R1530" s="212"/>
      <c r="S1530" s="212"/>
      <c r="T1530" s="212"/>
      <c r="U1530" s="212"/>
      <c r="V1530" s="212"/>
      <c r="W1530" s="212"/>
      <c r="X1530" s="212"/>
      <c r="Y1530" s="212"/>
      <c r="Z1530" s="212"/>
      <c r="AB1530" s="212"/>
      <c r="AC1530" s="212"/>
      <c r="AD1530" s="212"/>
      <c r="AE1530" s="212"/>
    </row>
    <row r="1531" spans="1:31" ht="15" customHeight="1" x14ac:dyDescent="0.3">
      <c r="A1531" s="212">
        <v>526375</v>
      </c>
      <c r="B1531" s="212" t="s">
        <v>3025</v>
      </c>
      <c r="C1531" s="212" t="s">
        <v>365</v>
      </c>
      <c r="D1531" s="212" t="s">
        <v>2794</v>
      </c>
      <c r="E1531" s="212"/>
      <c r="F1531" s="212"/>
      <c r="G1531" s="212"/>
      <c r="H1531" s="212"/>
      <c r="I1531" s="212" t="s">
        <v>1885</v>
      </c>
      <c r="J1531" s="212"/>
      <c r="K1531" s="212"/>
      <c r="L1531" s="212"/>
      <c r="M1531" s="212"/>
      <c r="N1531" s="212"/>
      <c r="O1531" s="212"/>
      <c r="P1531" s="212"/>
      <c r="Q1531" s="212"/>
      <c r="R1531" s="212"/>
      <c r="S1531" s="212"/>
      <c r="T1531" s="212"/>
      <c r="U1531" s="212"/>
      <c r="V1531" s="212"/>
      <c r="W1531" s="212"/>
      <c r="X1531" s="212"/>
      <c r="Y1531" s="212"/>
      <c r="Z1531" s="212"/>
      <c r="AB1531" s="212"/>
      <c r="AC1531" s="212"/>
      <c r="AD1531" s="212"/>
      <c r="AE1531" s="212"/>
    </row>
    <row r="1532" spans="1:31" ht="15" customHeight="1" x14ac:dyDescent="0.3">
      <c r="A1532" s="212">
        <v>526376</v>
      </c>
      <c r="B1532" s="212" t="s">
        <v>3026</v>
      </c>
      <c r="C1532" s="212" t="s">
        <v>372</v>
      </c>
      <c r="D1532" s="212" t="s">
        <v>2203</v>
      </c>
      <c r="E1532" s="212"/>
      <c r="F1532" s="212"/>
      <c r="G1532" s="212"/>
      <c r="H1532" s="212"/>
      <c r="I1532" s="212" t="s">
        <v>1885</v>
      </c>
      <c r="J1532" s="212"/>
      <c r="K1532" s="212"/>
      <c r="L1532" s="212"/>
      <c r="M1532" s="212"/>
      <c r="N1532" s="212"/>
      <c r="O1532" s="212"/>
      <c r="P1532" s="212"/>
      <c r="Q1532" s="212"/>
      <c r="R1532" s="212"/>
      <c r="S1532" s="212"/>
      <c r="T1532" s="212"/>
      <c r="U1532" s="212"/>
      <c r="V1532" s="212"/>
      <c r="W1532" s="212"/>
      <c r="X1532" s="212"/>
      <c r="Y1532" s="212"/>
      <c r="Z1532" s="212"/>
      <c r="AB1532" s="212"/>
      <c r="AC1532" s="212"/>
      <c r="AD1532" s="212"/>
      <c r="AE1532" s="212"/>
    </row>
    <row r="1533" spans="1:31" ht="15" customHeight="1" x14ac:dyDescent="0.3">
      <c r="A1533" s="212">
        <v>526377</v>
      </c>
      <c r="B1533" s="212" t="s">
        <v>3027</v>
      </c>
      <c r="C1533" s="212" t="s">
        <v>81</v>
      </c>
      <c r="D1533" s="212" t="s">
        <v>1700</v>
      </c>
      <c r="E1533" s="212"/>
      <c r="F1533" s="212"/>
      <c r="G1533" s="212"/>
      <c r="H1533" s="212"/>
      <c r="I1533" s="212" t="s">
        <v>1885</v>
      </c>
      <c r="J1533" s="212"/>
      <c r="K1533" s="212"/>
      <c r="L1533" s="212"/>
      <c r="M1533" s="212"/>
      <c r="N1533" s="212"/>
      <c r="O1533" s="212"/>
      <c r="P1533" s="212"/>
      <c r="Q1533" s="212"/>
      <c r="R1533" s="212"/>
      <c r="S1533" s="212"/>
      <c r="T1533" s="212"/>
      <c r="U1533" s="212"/>
      <c r="V1533" s="212"/>
      <c r="W1533" s="212"/>
      <c r="X1533" s="212"/>
      <c r="Y1533" s="212"/>
      <c r="Z1533" s="212"/>
      <c r="AB1533" s="212"/>
      <c r="AC1533" s="212"/>
      <c r="AD1533" s="212"/>
      <c r="AE1533" s="212"/>
    </row>
    <row r="1534" spans="1:31" ht="15" customHeight="1" x14ac:dyDescent="0.3">
      <c r="A1534" s="212">
        <v>526378</v>
      </c>
      <c r="B1534" s="212" t="s">
        <v>3028</v>
      </c>
      <c r="C1534" s="212" t="s">
        <v>88</v>
      </c>
      <c r="D1534" s="212" t="s">
        <v>440</v>
      </c>
      <c r="E1534" s="212"/>
      <c r="F1534" s="212"/>
      <c r="G1534" s="212"/>
      <c r="H1534" s="212"/>
      <c r="I1534" s="212" t="s">
        <v>1885</v>
      </c>
      <c r="J1534" s="212"/>
      <c r="K1534" s="212"/>
      <c r="L1534" s="212"/>
      <c r="M1534" s="212"/>
      <c r="N1534" s="212"/>
      <c r="O1534" s="212"/>
      <c r="P1534" s="212"/>
      <c r="Q1534" s="212"/>
      <c r="R1534" s="212"/>
      <c r="S1534" s="212"/>
      <c r="T1534" s="212"/>
      <c r="U1534" s="212"/>
      <c r="V1534" s="212"/>
      <c r="W1534" s="212"/>
      <c r="X1534" s="212"/>
      <c r="Y1534" s="212"/>
      <c r="Z1534" s="212"/>
      <c r="AB1534" s="212"/>
      <c r="AC1534" s="212"/>
      <c r="AD1534" s="212"/>
      <c r="AE1534" s="212"/>
    </row>
    <row r="1535" spans="1:31" ht="15" customHeight="1" x14ac:dyDescent="0.3">
      <c r="A1535" s="212">
        <v>526379</v>
      </c>
      <c r="B1535" s="212" t="s">
        <v>3029</v>
      </c>
      <c r="C1535" s="212" t="s">
        <v>3030</v>
      </c>
      <c r="D1535" s="212" t="s">
        <v>430</v>
      </c>
      <c r="E1535" s="212"/>
      <c r="F1535" s="212"/>
      <c r="G1535" s="212"/>
      <c r="H1535" s="212"/>
      <c r="I1535" s="212" t="s">
        <v>1885</v>
      </c>
      <c r="J1535" s="212"/>
      <c r="K1535" s="212"/>
      <c r="L1535" s="212"/>
      <c r="M1535" s="212"/>
      <c r="N1535" s="212"/>
      <c r="O1535" s="212"/>
      <c r="P1535" s="212"/>
      <c r="Q1535" s="212"/>
      <c r="R1535" s="212"/>
      <c r="S1535" s="212"/>
      <c r="T1535" s="212"/>
      <c r="U1535" s="212"/>
      <c r="V1535" s="212"/>
      <c r="W1535" s="212"/>
      <c r="X1535" s="212"/>
      <c r="Y1535" s="212"/>
      <c r="Z1535" s="212"/>
      <c r="AB1535" s="212"/>
      <c r="AC1535" s="212"/>
      <c r="AD1535" s="212"/>
      <c r="AE1535" s="212"/>
    </row>
    <row r="1536" spans="1:31" ht="15" customHeight="1" x14ac:dyDescent="0.3">
      <c r="A1536" s="212">
        <v>526380</v>
      </c>
      <c r="B1536" s="212" t="s">
        <v>3031</v>
      </c>
      <c r="C1536" s="212" t="s">
        <v>69</v>
      </c>
      <c r="D1536" s="212" t="s">
        <v>1685</v>
      </c>
      <c r="E1536" s="212"/>
      <c r="F1536" s="212"/>
      <c r="G1536" s="212"/>
      <c r="H1536" s="212"/>
      <c r="I1536" s="212" t="s">
        <v>1885</v>
      </c>
      <c r="J1536" s="212"/>
      <c r="K1536" s="212"/>
      <c r="L1536" s="212"/>
      <c r="M1536" s="212"/>
      <c r="N1536" s="212"/>
      <c r="O1536" s="212"/>
      <c r="P1536" s="212"/>
      <c r="Q1536" s="212"/>
      <c r="R1536" s="212"/>
      <c r="S1536" s="212"/>
      <c r="T1536" s="212"/>
      <c r="U1536" s="212"/>
      <c r="V1536" s="212"/>
      <c r="W1536" s="212"/>
      <c r="X1536" s="212"/>
      <c r="Y1536" s="212"/>
      <c r="Z1536" s="212"/>
      <c r="AB1536" s="212"/>
      <c r="AC1536" s="212"/>
      <c r="AD1536" s="212"/>
      <c r="AE1536" s="212"/>
    </row>
    <row r="1537" spans="1:31" ht="15" customHeight="1" x14ac:dyDescent="0.3">
      <c r="A1537" s="212">
        <v>526381</v>
      </c>
      <c r="B1537" s="212" t="s">
        <v>3032</v>
      </c>
      <c r="C1537" s="212" t="s">
        <v>100</v>
      </c>
      <c r="D1537" s="212" t="s">
        <v>3033</v>
      </c>
      <c r="E1537" s="212"/>
      <c r="F1537" s="212"/>
      <c r="G1537" s="212"/>
      <c r="H1537" s="212"/>
      <c r="I1537" s="212" t="s">
        <v>1885</v>
      </c>
      <c r="J1537" s="212"/>
      <c r="K1537" s="212"/>
      <c r="L1537" s="212"/>
      <c r="M1537" s="212"/>
      <c r="N1537" s="212"/>
      <c r="O1537" s="212"/>
      <c r="P1537" s="212"/>
      <c r="Q1537" s="212"/>
      <c r="R1537" s="212"/>
      <c r="S1537" s="212"/>
      <c r="T1537" s="212"/>
      <c r="U1537" s="212"/>
      <c r="V1537" s="212"/>
      <c r="W1537" s="212"/>
      <c r="X1537" s="212"/>
      <c r="Y1537" s="212"/>
      <c r="Z1537" s="212"/>
      <c r="AB1537" s="212"/>
      <c r="AC1537" s="212"/>
      <c r="AD1537" s="212"/>
      <c r="AE1537" s="212"/>
    </row>
    <row r="1538" spans="1:31" ht="15" customHeight="1" x14ac:dyDescent="0.3">
      <c r="A1538" s="212">
        <v>526382</v>
      </c>
      <c r="B1538" s="212" t="s">
        <v>3034</v>
      </c>
      <c r="C1538" s="212" t="s">
        <v>935</v>
      </c>
      <c r="D1538" s="212" t="s">
        <v>1518</v>
      </c>
      <c r="E1538" s="212"/>
      <c r="F1538" s="212"/>
      <c r="G1538" s="212"/>
      <c r="H1538" s="212"/>
      <c r="I1538" s="212" t="s">
        <v>1885</v>
      </c>
      <c r="J1538" s="212"/>
      <c r="K1538" s="212"/>
      <c r="L1538" s="212"/>
      <c r="M1538" s="212"/>
      <c r="N1538" s="212"/>
      <c r="O1538" s="212"/>
      <c r="P1538" s="212"/>
      <c r="Q1538" s="212"/>
      <c r="R1538" s="212"/>
      <c r="S1538" s="212"/>
      <c r="T1538" s="212"/>
      <c r="U1538" s="212"/>
      <c r="V1538" s="212"/>
      <c r="W1538" s="212"/>
      <c r="X1538" s="212"/>
      <c r="Y1538" s="212"/>
      <c r="Z1538" s="212"/>
      <c r="AB1538" s="212"/>
      <c r="AC1538" s="212"/>
      <c r="AD1538" s="212"/>
      <c r="AE1538" s="212"/>
    </row>
    <row r="1539" spans="1:31" ht="15" customHeight="1" x14ac:dyDescent="0.3">
      <c r="A1539" s="212">
        <v>526383</v>
      </c>
      <c r="B1539" s="212" t="s">
        <v>3035</v>
      </c>
      <c r="C1539" s="212" t="s">
        <v>101</v>
      </c>
      <c r="D1539" s="212" t="s">
        <v>1705</v>
      </c>
      <c r="E1539" s="212"/>
      <c r="F1539" s="212"/>
      <c r="G1539" s="212"/>
      <c r="H1539" s="212"/>
      <c r="I1539" s="212" t="s">
        <v>1885</v>
      </c>
      <c r="J1539" s="212"/>
      <c r="K1539" s="212"/>
      <c r="L1539" s="212"/>
      <c r="M1539" s="212"/>
      <c r="N1539" s="212"/>
      <c r="O1539" s="212"/>
      <c r="P1539" s="212"/>
      <c r="Q1539" s="212"/>
      <c r="R1539" s="212"/>
      <c r="S1539" s="212"/>
      <c r="T1539" s="212"/>
      <c r="U1539" s="212"/>
      <c r="V1539" s="212"/>
      <c r="W1539" s="212"/>
      <c r="X1539" s="212"/>
      <c r="Y1539" s="212"/>
      <c r="Z1539" s="212"/>
      <c r="AB1539" s="212"/>
      <c r="AC1539" s="212"/>
      <c r="AD1539" s="212"/>
      <c r="AE1539" s="212"/>
    </row>
    <row r="1540" spans="1:31" ht="15" customHeight="1" x14ac:dyDescent="0.3">
      <c r="A1540" s="212">
        <v>526384</v>
      </c>
      <c r="B1540" s="212" t="s">
        <v>3036</v>
      </c>
      <c r="C1540" s="212" t="s">
        <v>70</v>
      </c>
      <c r="D1540" s="212" t="s">
        <v>2368</v>
      </c>
      <c r="E1540" s="212"/>
      <c r="F1540" s="212"/>
      <c r="G1540" s="212"/>
      <c r="H1540" s="212"/>
      <c r="I1540" s="212" t="s">
        <v>1885</v>
      </c>
      <c r="J1540" s="212"/>
      <c r="K1540" s="212"/>
      <c r="L1540" s="212"/>
      <c r="M1540" s="212"/>
      <c r="N1540" s="212"/>
      <c r="O1540" s="212"/>
      <c r="P1540" s="212"/>
      <c r="Q1540" s="212"/>
      <c r="R1540" s="212"/>
      <c r="S1540" s="212"/>
      <c r="T1540" s="212"/>
      <c r="U1540" s="212"/>
      <c r="V1540" s="212"/>
      <c r="W1540" s="212"/>
      <c r="X1540" s="212"/>
      <c r="Y1540" s="212"/>
      <c r="Z1540" s="212"/>
      <c r="AB1540" s="212"/>
      <c r="AC1540" s="212"/>
      <c r="AD1540" s="212"/>
      <c r="AE1540" s="212"/>
    </row>
    <row r="1541" spans="1:31" ht="15" customHeight="1" x14ac:dyDescent="0.3">
      <c r="A1541" s="212">
        <v>526385</v>
      </c>
      <c r="B1541" s="212" t="s">
        <v>3037</v>
      </c>
      <c r="C1541" s="212" t="s">
        <v>70</v>
      </c>
      <c r="D1541" s="212" t="s">
        <v>3038</v>
      </c>
      <c r="E1541" s="212"/>
      <c r="F1541" s="212"/>
      <c r="G1541" s="212"/>
      <c r="H1541" s="212"/>
      <c r="I1541" s="212" t="s">
        <v>1885</v>
      </c>
      <c r="J1541" s="212"/>
      <c r="K1541" s="212"/>
      <c r="L1541" s="212"/>
      <c r="M1541" s="212"/>
      <c r="N1541" s="212"/>
      <c r="O1541" s="212"/>
      <c r="P1541" s="212"/>
      <c r="Q1541" s="212"/>
      <c r="R1541" s="212"/>
      <c r="S1541" s="212"/>
      <c r="T1541" s="212"/>
      <c r="U1541" s="212"/>
      <c r="V1541" s="212"/>
      <c r="W1541" s="212"/>
      <c r="X1541" s="212"/>
      <c r="Y1541" s="212"/>
      <c r="Z1541" s="212"/>
      <c r="AB1541" s="212"/>
      <c r="AC1541" s="212"/>
      <c r="AD1541" s="212"/>
      <c r="AE1541" s="212"/>
    </row>
    <row r="1542" spans="1:31" ht="15" customHeight="1" x14ac:dyDescent="0.3">
      <c r="A1542" s="212">
        <v>526386</v>
      </c>
      <c r="B1542" s="212" t="s">
        <v>3039</v>
      </c>
      <c r="C1542" s="212" t="s">
        <v>86</v>
      </c>
      <c r="D1542" s="212" t="s">
        <v>3040</v>
      </c>
      <c r="E1542" s="212"/>
      <c r="F1542" s="212"/>
      <c r="G1542" s="212"/>
      <c r="H1542" s="212"/>
      <c r="I1542" s="212" t="s">
        <v>1885</v>
      </c>
      <c r="J1542" s="212"/>
      <c r="K1542" s="212"/>
      <c r="L1542" s="212"/>
      <c r="M1542" s="212"/>
      <c r="N1542" s="212"/>
      <c r="O1542" s="212"/>
      <c r="P1542" s="212"/>
      <c r="Q1542" s="212"/>
      <c r="R1542" s="212"/>
      <c r="S1542" s="212"/>
      <c r="T1542" s="212"/>
      <c r="U1542" s="212"/>
      <c r="V1542" s="212"/>
      <c r="W1542" s="212"/>
      <c r="X1542" s="212"/>
      <c r="Y1542" s="212"/>
      <c r="Z1542" s="212"/>
      <c r="AB1542" s="212"/>
      <c r="AC1542" s="212"/>
      <c r="AD1542" s="212"/>
      <c r="AE1542" s="212"/>
    </row>
    <row r="1543" spans="1:31" ht="15" customHeight="1" x14ac:dyDescent="0.3">
      <c r="A1543" s="212">
        <v>526387</v>
      </c>
      <c r="B1543" s="212" t="s">
        <v>3041</v>
      </c>
      <c r="C1543" s="212" t="s">
        <v>346</v>
      </c>
      <c r="D1543" s="212" t="s">
        <v>1695</v>
      </c>
      <c r="E1543" s="212"/>
      <c r="F1543" s="212"/>
      <c r="G1543" s="212"/>
      <c r="H1543" s="212"/>
      <c r="I1543" s="212" t="s">
        <v>1885</v>
      </c>
      <c r="J1543" s="212"/>
      <c r="K1543" s="212"/>
      <c r="L1543" s="212"/>
      <c r="M1543" s="212"/>
      <c r="N1543" s="212"/>
      <c r="O1543" s="212"/>
      <c r="P1543" s="212"/>
      <c r="Q1543" s="212"/>
      <c r="R1543" s="212"/>
      <c r="S1543" s="212"/>
      <c r="T1543" s="212"/>
      <c r="U1543" s="212"/>
      <c r="V1543" s="212"/>
      <c r="W1543" s="212"/>
      <c r="X1543" s="212"/>
      <c r="Y1543" s="212"/>
      <c r="Z1543" s="212"/>
      <c r="AB1543" s="212"/>
      <c r="AC1543" s="212"/>
      <c r="AD1543" s="212"/>
      <c r="AE1543" s="212"/>
    </row>
    <row r="1544" spans="1:31" ht="15" customHeight="1" x14ac:dyDescent="0.3">
      <c r="A1544" s="212">
        <v>526388</v>
      </c>
      <c r="B1544" s="212" t="s">
        <v>3042</v>
      </c>
      <c r="C1544" s="212" t="s">
        <v>104</v>
      </c>
      <c r="D1544" s="212" t="s">
        <v>488</v>
      </c>
      <c r="E1544" s="212"/>
      <c r="F1544" s="212"/>
      <c r="G1544" s="212"/>
      <c r="H1544" s="212"/>
      <c r="I1544" s="212" t="s">
        <v>1885</v>
      </c>
      <c r="J1544" s="212"/>
      <c r="K1544" s="212"/>
      <c r="L1544" s="212"/>
      <c r="M1544" s="212"/>
      <c r="N1544" s="212"/>
      <c r="O1544" s="212"/>
      <c r="P1544" s="212"/>
      <c r="Q1544" s="212"/>
      <c r="R1544" s="212"/>
      <c r="S1544" s="212"/>
      <c r="T1544" s="212"/>
      <c r="U1544" s="212"/>
      <c r="V1544" s="212"/>
      <c r="W1544" s="212"/>
      <c r="X1544" s="212"/>
      <c r="Y1544" s="212"/>
      <c r="Z1544" s="212"/>
      <c r="AB1544" s="212"/>
      <c r="AC1544" s="212"/>
      <c r="AD1544" s="212"/>
      <c r="AE1544" s="212"/>
    </row>
    <row r="1545" spans="1:31" ht="15" customHeight="1" x14ac:dyDescent="0.3">
      <c r="A1545" s="212">
        <v>526389</v>
      </c>
      <c r="B1545" s="212" t="s">
        <v>3043</v>
      </c>
      <c r="C1545" s="212" t="s">
        <v>886</v>
      </c>
      <c r="D1545" s="212" t="s">
        <v>1529</v>
      </c>
      <c r="E1545" s="212"/>
      <c r="F1545" s="212"/>
      <c r="G1545" s="212"/>
      <c r="H1545" s="212"/>
      <c r="I1545" s="212" t="s">
        <v>1885</v>
      </c>
      <c r="J1545" s="212"/>
      <c r="K1545" s="212"/>
      <c r="L1545" s="212"/>
      <c r="M1545" s="212"/>
      <c r="N1545" s="212"/>
      <c r="O1545" s="212"/>
      <c r="P1545" s="212"/>
      <c r="Q1545" s="212"/>
      <c r="R1545" s="212"/>
      <c r="S1545" s="212"/>
      <c r="T1545" s="212"/>
      <c r="U1545" s="212"/>
      <c r="V1545" s="212"/>
      <c r="W1545" s="212"/>
      <c r="X1545" s="212"/>
      <c r="Y1545" s="212"/>
      <c r="Z1545" s="212"/>
      <c r="AB1545" s="212"/>
      <c r="AC1545" s="212"/>
      <c r="AD1545" s="212"/>
      <c r="AE1545" s="212"/>
    </row>
    <row r="1546" spans="1:31" ht="15" customHeight="1" x14ac:dyDescent="0.3">
      <c r="A1546" s="212">
        <v>526390</v>
      </c>
      <c r="B1546" s="212" t="s">
        <v>3044</v>
      </c>
      <c r="C1546" s="212" t="s">
        <v>2757</v>
      </c>
      <c r="D1546" s="212" t="s">
        <v>3040</v>
      </c>
      <c r="E1546" s="212"/>
      <c r="F1546" s="212"/>
      <c r="G1546" s="212"/>
      <c r="H1546" s="212"/>
      <c r="I1546" s="212" t="s">
        <v>1885</v>
      </c>
      <c r="J1546" s="212"/>
      <c r="K1546" s="212"/>
      <c r="L1546" s="212"/>
      <c r="M1546" s="212"/>
      <c r="N1546" s="212"/>
      <c r="O1546" s="212"/>
      <c r="P1546" s="212"/>
      <c r="Q1546" s="212"/>
      <c r="R1546" s="212"/>
      <c r="S1546" s="212"/>
      <c r="T1546" s="212"/>
      <c r="U1546" s="212"/>
      <c r="V1546" s="212"/>
      <c r="W1546" s="212"/>
      <c r="X1546" s="212"/>
      <c r="Y1546" s="212"/>
      <c r="Z1546" s="212"/>
      <c r="AB1546" s="212"/>
      <c r="AC1546" s="212"/>
      <c r="AD1546" s="212"/>
      <c r="AE1546" s="212"/>
    </row>
    <row r="1547" spans="1:31" ht="15" customHeight="1" x14ac:dyDescent="0.3">
      <c r="A1547" s="212">
        <v>526391</v>
      </c>
      <c r="B1547" s="212" t="s">
        <v>3045</v>
      </c>
      <c r="C1547" s="212" t="s">
        <v>77</v>
      </c>
      <c r="D1547" s="212" t="s">
        <v>3046</v>
      </c>
      <c r="E1547" s="212"/>
      <c r="F1547" s="212"/>
      <c r="G1547" s="212"/>
      <c r="H1547" s="212"/>
      <c r="I1547" s="212" t="s">
        <v>1885</v>
      </c>
      <c r="J1547" s="212"/>
      <c r="K1547" s="212"/>
      <c r="L1547" s="212"/>
      <c r="M1547" s="212"/>
      <c r="N1547" s="212"/>
      <c r="O1547" s="212"/>
      <c r="P1547" s="212"/>
      <c r="Q1547" s="212"/>
      <c r="R1547" s="212"/>
      <c r="S1547" s="212"/>
      <c r="T1547" s="212"/>
      <c r="U1547" s="212"/>
      <c r="V1547" s="212"/>
      <c r="W1547" s="212"/>
      <c r="X1547" s="212"/>
      <c r="Y1547" s="212"/>
      <c r="Z1547" s="212"/>
      <c r="AB1547" s="212"/>
      <c r="AC1547" s="212"/>
      <c r="AD1547" s="212"/>
      <c r="AE1547" s="212"/>
    </row>
    <row r="1548" spans="1:31" ht="15" customHeight="1" x14ac:dyDescent="0.3">
      <c r="A1548" s="212">
        <v>526392</v>
      </c>
      <c r="B1548" s="212" t="s">
        <v>3047</v>
      </c>
      <c r="C1548" s="212" t="s">
        <v>70</v>
      </c>
      <c r="D1548" s="212" t="s">
        <v>2290</v>
      </c>
      <c r="E1548" s="212"/>
      <c r="F1548" s="212"/>
      <c r="G1548" s="212"/>
      <c r="H1548" s="212"/>
      <c r="I1548" s="212" t="s">
        <v>1885</v>
      </c>
      <c r="J1548" s="212"/>
      <c r="K1548" s="212"/>
      <c r="L1548" s="212"/>
      <c r="M1548" s="212"/>
      <c r="N1548" s="212"/>
      <c r="O1548" s="212"/>
      <c r="P1548" s="212"/>
      <c r="Q1548" s="212"/>
      <c r="R1548" s="212"/>
      <c r="S1548" s="212"/>
      <c r="T1548" s="212"/>
      <c r="U1548" s="212"/>
      <c r="V1548" s="212"/>
      <c r="W1548" s="212"/>
      <c r="X1548" s="212"/>
      <c r="Y1548" s="212"/>
      <c r="Z1548" s="212"/>
      <c r="AB1548" s="212"/>
      <c r="AC1548" s="212"/>
      <c r="AD1548" s="212"/>
      <c r="AE1548" s="212"/>
    </row>
    <row r="1549" spans="1:31" ht="15" customHeight="1" x14ac:dyDescent="0.3">
      <c r="A1549" s="212">
        <v>526393</v>
      </c>
      <c r="B1549" s="212" t="s">
        <v>3048</v>
      </c>
      <c r="C1549" s="212" t="s">
        <v>70</v>
      </c>
      <c r="D1549" s="212" t="s">
        <v>3049</v>
      </c>
      <c r="E1549" s="212"/>
      <c r="F1549" s="212"/>
      <c r="G1549" s="212"/>
      <c r="H1549" s="212"/>
      <c r="I1549" s="212" t="s">
        <v>1885</v>
      </c>
      <c r="J1549" s="212"/>
      <c r="K1549" s="212"/>
      <c r="L1549" s="212"/>
      <c r="M1549" s="212"/>
      <c r="N1549" s="212"/>
      <c r="O1549" s="212"/>
      <c r="P1549" s="212"/>
      <c r="Q1549" s="212"/>
      <c r="R1549" s="212"/>
      <c r="S1549" s="212"/>
      <c r="T1549" s="212"/>
      <c r="U1549" s="212"/>
      <c r="V1549" s="212"/>
      <c r="W1549" s="212"/>
      <c r="X1549" s="212"/>
      <c r="Y1549" s="212"/>
      <c r="Z1549" s="212"/>
      <c r="AB1549" s="212"/>
      <c r="AC1549" s="212"/>
      <c r="AD1549" s="212"/>
      <c r="AE1549" s="212"/>
    </row>
    <row r="1550" spans="1:31" ht="15" customHeight="1" x14ac:dyDescent="0.3">
      <c r="A1550" s="212">
        <v>526394</v>
      </c>
      <c r="B1550" s="212" t="s">
        <v>2750</v>
      </c>
      <c r="C1550" s="212" t="s">
        <v>321</v>
      </c>
      <c r="D1550" s="212" t="s">
        <v>2278</v>
      </c>
      <c r="E1550" s="212"/>
      <c r="F1550" s="212"/>
      <c r="G1550" s="212"/>
      <c r="H1550" s="212"/>
      <c r="I1550" s="212" t="s">
        <v>1885</v>
      </c>
      <c r="J1550" s="212"/>
      <c r="K1550" s="212"/>
      <c r="L1550" s="212"/>
      <c r="M1550" s="212"/>
      <c r="N1550" s="212"/>
      <c r="O1550" s="212"/>
      <c r="P1550" s="212"/>
      <c r="Q1550" s="212"/>
      <c r="R1550" s="212"/>
      <c r="S1550" s="212"/>
      <c r="T1550" s="212"/>
      <c r="U1550" s="212"/>
      <c r="V1550" s="212"/>
      <c r="W1550" s="212"/>
      <c r="X1550" s="212"/>
      <c r="Y1550" s="212"/>
      <c r="Z1550" s="212"/>
      <c r="AB1550" s="212"/>
      <c r="AC1550" s="212"/>
      <c r="AD1550" s="212"/>
      <c r="AE1550" s="212"/>
    </row>
    <row r="1551" spans="1:31" ht="15" customHeight="1" x14ac:dyDescent="0.3">
      <c r="A1551" s="212">
        <v>526395</v>
      </c>
      <c r="B1551" s="212" t="s">
        <v>3050</v>
      </c>
      <c r="C1551" s="212" t="s">
        <v>3051</v>
      </c>
      <c r="D1551" s="212" t="s">
        <v>670</v>
      </c>
      <c r="E1551" s="212"/>
      <c r="F1551" s="212"/>
      <c r="G1551" s="212"/>
      <c r="H1551" s="212"/>
      <c r="I1551" s="212" t="s">
        <v>1885</v>
      </c>
      <c r="J1551" s="212"/>
      <c r="K1551" s="212"/>
      <c r="L1551" s="212"/>
      <c r="M1551" s="212"/>
      <c r="N1551" s="212"/>
      <c r="O1551" s="212"/>
      <c r="P1551" s="212"/>
      <c r="Q1551" s="212"/>
      <c r="R1551" s="212"/>
      <c r="S1551" s="212"/>
      <c r="T1551" s="212"/>
      <c r="U1551" s="212"/>
      <c r="V1551" s="212"/>
      <c r="W1551" s="212"/>
      <c r="X1551" s="212"/>
      <c r="Y1551" s="212"/>
      <c r="Z1551" s="212"/>
      <c r="AB1551" s="212"/>
      <c r="AC1551" s="212"/>
      <c r="AD1551" s="212"/>
      <c r="AE1551" s="212"/>
    </row>
    <row r="1552" spans="1:31" ht="15" customHeight="1" x14ac:dyDescent="0.3">
      <c r="A1552" s="212">
        <v>526396</v>
      </c>
      <c r="B1552" s="212" t="s">
        <v>3052</v>
      </c>
      <c r="C1552" s="212" t="s">
        <v>1020</v>
      </c>
      <c r="D1552" s="212" t="s">
        <v>1652</v>
      </c>
      <c r="E1552" s="212"/>
      <c r="F1552" s="212"/>
      <c r="G1552" s="212"/>
      <c r="H1552" s="212"/>
      <c r="I1552" s="212" t="s">
        <v>1885</v>
      </c>
      <c r="J1552" s="212"/>
      <c r="K1552" s="212"/>
      <c r="L1552" s="212"/>
      <c r="M1552" s="212"/>
      <c r="N1552" s="212"/>
      <c r="O1552" s="212"/>
      <c r="P1552" s="212"/>
      <c r="Q1552" s="212"/>
      <c r="R1552" s="212"/>
      <c r="S1552" s="212"/>
      <c r="T1552" s="212"/>
      <c r="U1552" s="212"/>
      <c r="V1552" s="212"/>
      <c r="W1552" s="212"/>
      <c r="X1552" s="212"/>
      <c r="Y1552" s="212"/>
      <c r="Z1552" s="212"/>
      <c r="AB1552" s="212"/>
      <c r="AC1552" s="212"/>
      <c r="AD1552" s="212"/>
      <c r="AE1552" s="212"/>
    </row>
    <row r="1553" spans="1:31" ht="15" customHeight="1" x14ac:dyDescent="0.3">
      <c r="A1553" s="212">
        <v>526397</v>
      </c>
      <c r="B1553" s="212" t="s">
        <v>3053</v>
      </c>
      <c r="C1553" s="212" t="s">
        <v>1336</v>
      </c>
      <c r="D1553" s="212" t="s">
        <v>1853</v>
      </c>
      <c r="E1553" s="212"/>
      <c r="F1553" s="212"/>
      <c r="G1553" s="212"/>
      <c r="H1553" s="212"/>
      <c r="I1553" s="212" t="s">
        <v>1885</v>
      </c>
      <c r="J1553" s="212"/>
      <c r="K1553" s="212"/>
      <c r="L1553" s="212"/>
      <c r="M1553" s="212"/>
      <c r="N1553" s="212"/>
      <c r="O1553" s="212"/>
      <c r="P1553" s="212"/>
      <c r="Q1553" s="212"/>
      <c r="R1553" s="212"/>
      <c r="S1553" s="212"/>
      <c r="T1553" s="212"/>
      <c r="U1553" s="212"/>
      <c r="V1553" s="212"/>
      <c r="W1553" s="212"/>
      <c r="X1553" s="212"/>
      <c r="Y1553" s="212"/>
      <c r="Z1553" s="212"/>
      <c r="AB1553" s="212"/>
      <c r="AC1553" s="212"/>
      <c r="AD1553" s="212"/>
      <c r="AE1553" s="212"/>
    </row>
    <row r="1554" spans="1:31" ht="15" customHeight="1" x14ac:dyDescent="0.3">
      <c r="A1554" s="212">
        <v>526398</v>
      </c>
      <c r="B1554" s="212" t="s">
        <v>3054</v>
      </c>
      <c r="C1554" s="212" t="s">
        <v>244</v>
      </c>
      <c r="D1554" s="212" t="s">
        <v>1624</v>
      </c>
      <c r="E1554" s="212"/>
      <c r="F1554" s="212"/>
      <c r="G1554" s="212"/>
      <c r="H1554" s="212"/>
      <c r="I1554" s="212" t="s">
        <v>1885</v>
      </c>
      <c r="J1554" s="212"/>
      <c r="K1554" s="212"/>
      <c r="L1554" s="212"/>
      <c r="M1554" s="212"/>
      <c r="N1554" s="212"/>
      <c r="O1554" s="212"/>
      <c r="P1554" s="212"/>
      <c r="Q1554" s="212"/>
      <c r="R1554" s="212"/>
      <c r="S1554" s="212"/>
      <c r="T1554" s="212"/>
      <c r="U1554" s="212"/>
      <c r="V1554" s="212"/>
      <c r="W1554" s="212"/>
      <c r="X1554" s="212"/>
      <c r="Y1554" s="212"/>
      <c r="Z1554" s="212"/>
      <c r="AB1554" s="212"/>
      <c r="AC1554" s="212"/>
      <c r="AD1554" s="212"/>
      <c r="AE1554" s="212"/>
    </row>
    <row r="1555" spans="1:31" ht="15" customHeight="1" x14ac:dyDescent="0.3">
      <c r="A1555" s="212">
        <v>526399</v>
      </c>
      <c r="B1555" s="212" t="s">
        <v>3055</v>
      </c>
      <c r="C1555" s="212" t="s">
        <v>2810</v>
      </c>
      <c r="D1555" s="212" t="s">
        <v>2291</v>
      </c>
      <c r="E1555" s="212"/>
      <c r="F1555" s="212"/>
      <c r="G1555" s="212"/>
      <c r="H1555" s="212"/>
      <c r="I1555" s="212" t="s">
        <v>1885</v>
      </c>
      <c r="J1555" s="212"/>
      <c r="K1555" s="212"/>
      <c r="L1555" s="212"/>
      <c r="M1555" s="212"/>
      <c r="N1555" s="212"/>
      <c r="O1555" s="212"/>
      <c r="P1555" s="212"/>
      <c r="Q1555" s="212"/>
      <c r="R1555" s="212"/>
      <c r="S1555" s="212"/>
      <c r="T1555" s="212"/>
      <c r="U1555" s="212"/>
      <c r="V1555" s="212"/>
      <c r="W1555" s="212"/>
      <c r="X1555" s="212"/>
      <c r="Y1555" s="212"/>
      <c r="Z1555" s="212"/>
      <c r="AB1555" s="212"/>
      <c r="AC1555" s="212"/>
      <c r="AD1555" s="212"/>
      <c r="AE1555" s="212"/>
    </row>
    <row r="1556" spans="1:31" ht="15" customHeight="1" x14ac:dyDescent="0.3">
      <c r="A1556" s="212">
        <v>526400</v>
      </c>
      <c r="B1556" s="212" t="s">
        <v>3056</v>
      </c>
      <c r="C1556" s="212" t="s">
        <v>69</v>
      </c>
      <c r="D1556" s="212" t="s">
        <v>2819</v>
      </c>
      <c r="E1556" s="212"/>
      <c r="F1556" s="212"/>
      <c r="G1556" s="212"/>
      <c r="H1556" s="212"/>
      <c r="I1556" s="212" t="s">
        <v>1885</v>
      </c>
      <c r="J1556" s="212"/>
      <c r="K1556" s="212"/>
      <c r="L1556" s="212"/>
      <c r="M1556" s="212"/>
      <c r="N1556" s="212"/>
      <c r="O1556" s="212"/>
      <c r="P1556" s="212"/>
      <c r="Q1556" s="212"/>
      <c r="R1556" s="212"/>
      <c r="S1556" s="212"/>
      <c r="T1556" s="212"/>
      <c r="U1556" s="212"/>
      <c r="V1556" s="212"/>
      <c r="W1556" s="212"/>
      <c r="X1556" s="212"/>
      <c r="Y1556" s="212"/>
      <c r="Z1556" s="212"/>
      <c r="AB1556" s="212"/>
      <c r="AC1556" s="212"/>
      <c r="AD1556" s="212"/>
      <c r="AE1556" s="212"/>
    </row>
    <row r="1557" spans="1:31" ht="15" customHeight="1" x14ac:dyDescent="0.3">
      <c r="A1557" s="212">
        <v>526401</v>
      </c>
      <c r="B1557" s="212" t="s">
        <v>3057</v>
      </c>
      <c r="C1557" s="212" t="s">
        <v>75</v>
      </c>
      <c r="D1557" s="212" t="s">
        <v>446</v>
      </c>
      <c r="E1557" s="212"/>
      <c r="F1557" s="212"/>
      <c r="G1557" s="212"/>
      <c r="H1557" s="212"/>
      <c r="I1557" s="212" t="s">
        <v>1885</v>
      </c>
      <c r="J1557" s="212"/>
      <c r="K1557" s="212"/>
      <c r="L1557" s="212"/>
      <c r="M1557" s="212"/>
      <c r="N1557" s="212"/>
      <c r="O1557" s="212"/>
      <c r="P1557" s="212"/>
      <c r="Q1557" s="212"/>
      <c r="R1557" s="212"/>
      <c r="S1557" s="212"/>
      <c r="T1557" s="212"/>
      <c r="U1557" s="212"/>
      <c r="V1557" s="212"/>
      <c r="W1557" s="212"/>
      <c r="X1557" s="212"/>
      <c r="Y1557" s="212"/>
      <c r="Z1557" s="212"/>
      <c r="AB1557" s="212"/>
      <c r="AC1557" s="212"/>
      <c r="AD1557" s="212"/>
      <c r="AE1557" s="212"/>
    </row>
    <row r="1558" spans="1:31" ht="15" customHeight="1" x14ac:dyDescent="0.3">
      <c r="A1558" s="212">
        <v>526402</v>
      </c>
      <c r="B1558" s="212" t="s">
        <v>3058</v>
      </c>
      <c r="C1558" s="212" t="s">
        <v>356</v>
      </c>
      <c r="D1558" s="212" t="s">
        <v>1848</v>
      </c>
      <c r="E1558" s="212"/>
      <c r="F1558" s="212"/>
      <c r="G1558" s="212"/>
      <c r="H1558" s="212"/>
      <c r="I1558" s="212" t="s">
        <v>1885</v>
      </c>
      <c r="J1558" s="212"/>
      <c r="K1558" s="212"/>
      <c r="L1558" s="212"/>
      <c r="M1558" s="212"/>
      <c r="N1558" s="212"/>
      <c r="O1558" s="212"/>
      <c r="P1558" s="212"/>
      <c r="Q1558" s="212"/>
      <c r="R1558" s="212"/>
      <c r="S1558" s="212"/>
      <c r="T1558" s="212"/>
      <c r="U1558" s="212"/>
      <c r="V1558" s="212"/>
      <c r="W1558" s="212"/>
      <c r="X1558" s="212"/>
      <c r="Y1558" s="212"/>
      <c r="Z1558" s="212"/>
      <c r="AB1558" s="212"/>
      <c r="AC1558" s="212"/>
      <c r="AD1558" s="212"/>
      <c r="AE1558" s="212"/>
    </row>
    <row r="1559" spans="1:31" ht="15" customHeight="1" x14ac:dyDescent="0.3">
      <c r="A1559" s="212">
        <v>526403</v>
      </c>
      <c r="B1559" s="212" t="s">
        <v>3059</v>
      </c>
      <c r="C1559" s="212" t="s">
        <v>371</v>
      </c>
      <c r="D1559" s="212" t="s">
        <v>3060</v>
      </c>
      <c r="E1559" s="212"/>
      <c r="F1559" s="212"/>
      <c r="G1559" s="212"/>
      <c r="H1559" s="212"/>
      <c r="I1559" s="212" t="s">
        <v>1885</v>
      </c>
      <c r="J1559" s="212"/>
      <c r="K1559" s="212"/>
      <c r="L1559" s="212"/>
      <c r="M1559" s="212"/>
      <c r="N1559" s="212"/>
      <c r="O1559" s="212"/>
      <c r="P1559" s="212"/>
      <c r="Q1559" s="212"/>
      <c r="R1559" s="212"/>
      <c r="S1559" s="212"/>
      <c r="T1559" s="212"/>
      <c r="U1559" s="212"/>
      <c r="V1559" s="212"/>
      <c r="W1559" s="212"/>
      <c r="X1559" s="212"/>
      <c r="Y1559" s="212"/>
      <c r="Z1559" s="212"/>
      <c r="AB1559" s="212"/>
      <c r="AC1559" s="212"/>
      <c r="AD1559" s="212"/>
      <c r="AE1559" s="212"/>
    </row>
    <row r="1560" spans="1:31" ht="15" customHeight="1" x14ac:dyDescent="0.3">
      <c r="A1560" s="212">
        <v>526404</v>
      </c>
      <c r="B1560" s="212" t="s">
        <v>3061</v>
      </c>
      <c r="C1560" s="212" t="s">
        <v>70</v>
      </c>
      <c r="D1560" s="212" t="s">
        <v>3062</v>
      </c>
      <c r="E1560" s="212"/>
      <c r="F1560" s="212"/>
      <c r="G1560" s="212"/>
      <c r="H1560" s="212"/>
      <c r="I1560" s="212" t="s">
        <v>1885</v>
      </c>
      <c r="J1560" s="212"/>
      <c r="K1560" s="212"/>
      <c r="L1560" s="212"/>
      <c r="M1560" s="212"/>
      <c r="N1560" s="212"/>
      <c r="O1560" s="212"/>
      <c r="P1560" s="212"/>
      <c r="Q1560" s="212"/>
      <c r="R1560" s="212"/>
      <c r="S1560" s="212"/>
      <c r="T1560" s="212"/>
      <c r="U1560" s="212"/>
      <c r="V1560" s="212"/>
      <c r="W1560" s="212"/>
      <c r="X1560" s="212"/>
      <c r="Y1560" s="212"/>
      <c r="Z1560" s="212"/>
      <c r="AB1560" s="212"/>
      <c r="AC1560" s="212"/>
      <c r="AD1560" s="212"/>
      <c r="AE1560" s="212"/>
    </row>
    <row r="1561" spans="1:31" ht="15" customHeight="1" x14ac:dyDescent="0.3">
      <c r="A1561" s="212">
        <v>526405</v>
      </c>
      <c r="B1561" s="212" t="s">
        <v>3063</v>
      </c>
      <c r="C1561" s="212" t="s">
        <v>78</v>
      </c>
      <c r="D1561" s="212" t="s">
        <v>1594</v>
      </c>
      <c r="E1561" s="212"/>
      <c r="F1561" s="212"/>
      <c r="G1561" s="212"/>
      <c r="H1561" s="212"/>
      <c r="I1561" s="212" t="s">
        <v>1885</v>
      </c>
      <c r="J1561" s="212"/>
      <c r="K1561" s="212"/>
      <c r="L1561" s="212"/>
      <c r="M1561" s="212"/>
      <c r="N1561" s="212"/>
      <c r="O1561" s="212"/>
      <c r="P1561" s="212"/>
      <c r="Q1561" s="212"/>
      <c r="R1561" s="212"/>
      <c r="S1561" s="212"/>
      <c r="T1561" s="212"/>
      <c r="U1561" s="212"/>
      <c r="V1561" s="212"/>
      <c r="W1561" s="212"/>
      <c r="X1561" s="212"/>
      <c r="Y1561" s="212"/>
      <c r="Z1561" s="212"/>
      <c r="AB1561" s="212"/>
      <c r="AC1561" s="212"/>
      <c r="AD1561" s="212"/>
      <c r="AE1561" s="212"/>
    </row>
    <row r="1562" spans="1:31" ht="15" customHeight="1" x14ac:dyDescent="0.3">
      <c r="A1562" s="212">
        <v>526406</v>
      </c>
      <c r="B1562" s="212" t="s">
        <v>3064</v>
      </c>
      <c r="C1562" s="212" t="s">
        <v>415</v>
      </c>
      <c r="D1562" s="212" t="s">
        <v>1587</v>
      </c>
      <c r="E1562" s="212"/>
      <c r="F1562" s="212"/>
      <c r="G1562" s="212"/>
      <c r="H1562" s="212"/>
      <c r="I1562" s="212" t="s">
        <v>1885</v>
      </c>
      <c r="J1562" s="212"/>
      <c r="K1562" s="212"/>
      <c r="L1562" s="212"/>
      <c r="M1562" s="212"/>
      <c r="N1562" s="212"/>
      <c r="O1562" s="212"/>
      <c r="P1562" s="212"/>
      <c r="Q1562" s="212"/>
      <c r="R1562" s="212"/>
      <c r="S1562" s="212"/>
      <c r="T1562" s="212"/>
      <c r="U1562" s="212"/>
      <c r="V1562" s="212"/>
      <c r="W1562" s="212"/>
      <c r="X1562" s="212"/>
      <c r="Y1562" s="212"/>
      <c r="Z1562" s="212"/>
      <c r="AB1562" s="212"/>
      <c r="AC1562" s="212"/>
      <c r="AD1562" s="212"/>
      <c r="AE1562" s="212"/>
    </row>
    <row r="1563" spans="1:31" ht="15" customHeight="1" x14ac:dyDescent="0.3">
      <c r="A1563" s="212">
        <v>526407</v>
      </c>
      <c r="B1563" s="212" t="s">
        <v>3065</v>
      </c>
      <c r="C1563" s="212" t="s">
        <v>70</v>
      </c>
      <c r="D1563" s="212" t="s">
        <v>1702</v>
      </c>
      <c r="E1563" s="212"/>
      <c r="F1563" s="212"/>
      <c r="G1563" s="212"/>
      <c r="H1563" s="212"/>
      <c r="I1563" s="212" t="s">
        <v>1885</v>
      </c>
      <c r="J1563" s="212"/>
      <c r="K1563" s="212"/>
      <c r="L1563" s="212"/>
      <c r="M1563" s="212"/>
      <c r="N1563" s="212"/>
      <c r="O1563" s="212"/>
      <c r="P1563" s="212"/>
      <c r="Q1563" s="212"/>
      <c r="R1563" s="212"/>
      <c r="S1563" s="212"/>
      <c r="T1563" s="212"/>
      <c r="U1563" s="212"/>
      <c r="V1563" s="212"/>
      <c r="W1563" s="212"/>
      <c r="X1563" s="212"/>
      <c r="Y1563" s="212"/>
      <c r="Z1563" s="212"/>
      <c r="AB1563" s="212"/>
      <c r="AC1563" s="212"/>
      <c r="AD1563" s="212"/>
      <c r="AE1563" s="212"/>
    </row>
    <row r="1564" spans="1:31" ht="15" customHeight="1" x14ac:dyDescent="0.3">
      <c r="A1564" s="212">
        <v>526408</v>
      </c>
      <c r="B1564" s="212" t="s">
        <v>3066</v>
      </c>
      <c r="C1564" s="212" t="s">
        <v>3067</v>
      </c>
      <c r="D1564" s="212" t="s">
        <v>1721</v>
      </c>
      <c r="E1564" s="212"/>
      <c r="F1564" s="212"/>
      <c r="G1564" s="212"/>
      <c r="H1564" s="212"/>
      <c r="I1564" s="212" t="s">
        <v>1885</v>
      </c>
      <c r="J1564" s="212"/>
      <c r="K1564" s="212"/>
      <c r="L1564" s="212"/>
      <c r="M1564" s="212"/>
      <c r="N1564" s="212"/>
      <c r="O1564" s="212"/>
      <c r="P1564" s="212"/>
      <c r="Q1564" s="212"/>
      <c r="R1564" s="212"/>
      <c r="S1564" s="212"/>
      <c r="T1564" s="212"/>
      <c r="U1564" s="212"/>
      <c r="V1564" s="212"/>
      <c r="W1564" s="212"/>
      <c r="X1564" s="212"/>
      <c r="Y1564" s="212"/>
      <c r="Z1564" s="212"/>
      <c r="AB1564" s="212"/>
      <c r="AC1564" s="212"/>
      <c r="AD1564" s="212"/>
      <c r="AE1564" s="212"/>
    </row>
    <row r="1565" spans="1:31" ht="15" customHeight="1" x14ac:dyDescent="0.3">
      <c r="A1565" s="212">
        <v>526409</v>
      </c>
      <c r="B1565" s="212" t="s">
        <v>3068</v>
      </c>
      <c r="C1565" s="212" t="s">
        <v>2783</v>
      </c>
      <c r="D1565" s="212" t="s">
        <v>1721</v>
      </c>
      <c r="E1565" s="212"/>
      <c r="F1565" s="212"/>
      <c r="G1565" s="212"/>
      <c r="H1565" s="212"/>
      <c r="I1565" s="212" t="s">
        <v>1885</v>
      </c>
      <c r="J1565" s="212"/>
      <c r="K1565" s="212"/>
      <c r="L1565" s="212"/>
      <c r="M1565" s="212"/>
      <c r="N1565" s="212"/>
      <c r="O1565" s="212"/>
      <c r="P1565" s="212"/>
      <c r="Q1565" s="212"/>
      <c r="R1565" s="212"/>
      <c r="S1565" s="212"/>
      <c r="T1565" s="212"/>
      <c r="U1565" s="212"/>
      <c r="V1565" s="212"/>
      <c r="W1565" s="212"/>
      <c r="X1565" s="212"/>
      <c r="Y1565" s="212"/>
      <c r="Z1565" s="212"/>
      <c r="AB1565" s="212"/>
      <c r="AC1565" s="212"/>
      <c r="AD1565" s="212"/>
      <c r="AE1565" s="212"/>
    </row>
    <row r="1566" spans="1:31" ht="15" customHeight="1" x14ac:dyDescent="0.3">
      <c r="A1566" s="212">
        <v>526410</v>
      </c>
      <c r="B1566" s="212" t="s">
        <v>3069</v>
      </c>
      <c r="C1566" s="212" t="s">
        <v>302</v>
      </c>
      <c r="D1566" s="212" t="s">
        <v>2200</v>
      </c>
      <c r="E1566" s="212"/>
      <c r="F1566" s="212"/>
      <c r="G1566" s="212"/>
      <c r="H1566" s="212"/>
      <c r="I1566" s="212" t="s">
        <v>1885</v>
      </c>
      <c r="J1566" s="212"/>
      <c r="K1566" s="212"/>
      <c r="L1566" s="212"/>
      <c r="M1566" s="212"/>
      <c r="N1566" s="212"/>
      <c r="O1566" s="212"/>
      <c r="P1566" s="212"/>
      <c r="Q1566" s="212"/>
      <c r="R1566" s="212"/>
      <c r="S1566" s="212"/>
      <c r="T1566" s="212"/>
      <c r="U1566" s="212"/>
      <c r="V1566" s="212"/>
      <c r="W1566" s="212"/>
      <c r="X1566" s="212"/>
      <c r="Y1566" s="212"/>
      <c r="Z1566" s="212"/>
      <c r="AB1566" s="212"/>
      <c r="AC1566" s="212"/>
      <c r="AD1566" s="212"/>
      <c r="AE1566" s="212"/>
    </row>
    <row r="1567" spans="1:31" ht="15" customHeight="1" x14ac:dyDescent="0.3">
      <c r="A1567" s="212">
        <v>526411</v>
      </c>
      <c r="B1567" s="212" t="s">
        <v>3070</v>
      </c>
      <c r="C1567" s="212" t="s">
        <v>99</v>
      </c>
      <c r="D1567" s="212" t="s">
        <v>1749</v>
      </c>
      <c r="E1567" s="212"/>
      <c r="F1567" s="212"/>
      <c r="G1567" s="212"/>
      <c r="H1567" s="212"/>
      <c r="I1567" s="212" t="s">
        <v>1885</v>
      </c>
      <c r="J1567" s="212"/>
      <c r="K1567" s="212"/>
      <c r="L1567" s="212"/>
      <c r="M1567" s="212"/>
      <c r="N1567" s="212"/>
      <c r="O1567" s="212"/>
      <c r="P1567" s="212"/>
      <c r="Q1567" s="212"/>
      <c r="R1567" s="212"/>
      <c r="S1567" s="212"/>
      <c r="T1567" s="212"/>
      <c r="U1567" s="212"/>
      <c r="V1567" s="212"/>
      <c r="W1567" s="212"/>
      <c r="X1567" s="212"/>
      <c r="Y1567" s="212"/>
      <c r="Z1567" s="212"/>
      <c r="AB1567" s="212"/>
      <c r="AC1567" s="212"/>
      <c r="AD1567" s="212"/>
      <c r="AE1567" s="212"/>
    </row>
    <row r="1568" spans="1:31" ht="15" customHeight="1" x14ac:dyDescent="0.3">
      <c r="A1568" s="212">
        <v>526412</v>
      </c>
      <c r="B1568" s="212" t="s">
        <v>3071</v>
      </c>
      <c r="C1568" s="212" t="s">
        <v>70</v>
      </c>
      <c r="D1568" s="212" t="s">
        <v>2822</v>
      </c>
      <c r="E1568" s="212"/>
      <c r="F1568" s="212"/>
      <c r="G1568" s="212"/>
      <c r="H1568" s="212"/>
      <c r="I1568" s="212" t="s">
        <v>1885</v>
      </c>
      <c r="J1568" s="212"/>
      <c r="K1568" s="212"/>
      <c r="L1568" s="212"/>
      <c r="M1568" s="212"/>
      <c r="N1568" s="212"/>
      <c r="O1568" s="212"/>
      <c r="P1568" s="212"/>
      <c r="Q1568" s="212"/>
      <c r="R1568" s="212"/>
      <c r="S1568" s="212"/>
      <c r="T1568" s="212"/>
      <c r="U1568" s="212"/>
      <c r="V1568" s="212"/>
      <c r="W1568" s="212"/>
      <c r="X1568" s="212"/>
      <c r="Y1568" s="212"/>
      <c r="Z1568" s="212"/>
      <c r="AB1568" s="212"/>
      <c r="AC1568" s="212"/>
      <c r="AD1568" s="212"/>
      <c r="AE1568" s="212"/>
    </row>
    <row r="1569" spans="1:31" ht="15" customHeight="1" x14ac:dyDescent="0.3">
      <c r="A1569" s="212">
        <v>526413</v>
      </c>
      <c r="B1569" s="212" t="s">
        <v>3072</v>
      </c>
      <c r="C1569" s="212" t="s">
        <v>282</v>
      </c>
      <c r="D1569" s="212" t="s">
        <v>1707</v>
      </c>
      <c r="E1569" s="212"/>
      <c r="F1569" s="212"/>
      <c r="G1569" s="212"/>
      <c r="H1569" s="212"/>
      <c r="I1569" s="212" t="s">
        <v>1885</v>
      </c>
      <c r="J1569" s="212"/>
      <c r="K1569" s="212"/>
      <c r="L1569" s="212"/>
      <c r="M1569" s="212"/>
      <c r="N1569" s="212"/>
      <c r="O1569" s="212"/>
      <c r="P1569" s="212"/>
      <c r="Q1569" s="212"/>
      <c r="R1569" s="212"/>
      <c r="S1569" s="212"/>
      <c r="T1569" s="212"/>
      <c r="U1569" s="212"/>
      <c r="V1569" s="212"/>
      <c r="W1569" s="212"/>
      <c r="X1569" s="212"/>
      <c r="Y1569" s="212"/>
      <c r="Z1569" s="212"/>
      <c r="AB1569" s="212"/>
      <c r="AC1569" s="212"/>
      <c r="AD1569" s="212"/>
      <c r="AE1569" s="212"/>
    </row>
    <row r="1570" spans="1:31" ht="15" customHeight="1" x14ac:dyDescent="0.3">
      <c r="A1570" s="212">
        <v>526414</v>
      </c>
      <c r="B1570" s="212" t="s">
        <v>3073</v>
      </c>
      <c r="C1570" s="212" t="s">
        <v>84</v>
      </c>
      <c r="D1570" s="212" t="s">
        <v>2334</v>
      </c>
      <c r="E1570" s="212"/>
      <c r="F1570" s="212"/>
      <c r="G1570" s="212"/>
      <c r="H1570" s="212"/>
      <c r="I1570" s="212" t="s">
        <v>1885</v>
      </c>
      <c r="J1570" s="212"/>
      <c r="K1570" s="212"/>
      <c r="L1570" s="212"/>
      <c r="M1570" s="212"/>
      <c r="N1570" s="212"/>
      <c r="O1570" s="212"/>
      <c r="P1570" s="212"/>
      <c r="Q1570" s="212"/>
      <c r="R1570" s="212"/>
      <c r="S1570" s="212"/>
      <c r="T1570" s="212"/>
      <c r="U1570" s="212"/>
      <c r="V1570" s="212"/>
      <c r="W1570" s="212"/>
      <c r="X1570" s="212"/>
      <c r="Y1570" s="212"/>
      <c r="Z1570" s="212"/>
      <c r="AB1570" s="212"/>
      <c r="AC1570" s="212"/>
      <c r="AD1570" s="212"/>
      <c r="AE1570" s="212"/>
    </row>
    <row r="1571" spans="1:31" ht="15" customHeight="1" x14ac:dyDescent="0.3">
      <c r="A1571" s="212">
        <v>526415</v>
      </c>
      <c r="B1571" s="212" t="s">
        <v>3074</v>
      </c>
      <c r="C1571" s="212" t="s">
        <v>515</v>
      </c>
      <c r="D1571" s="212" t="s">
        <v>3075</v>
      </c>
      <c r="E1571" s="212"/>
      <c r="F1571" s="212"/>
      <c r="G1571" s="212"/>
      <c r="H1571" s="212"/>
      <c r="I1571" s="212" t="s">
        <v>1885</v>
      </c>
      <c r="J1571" s="212"/>
      <c r="K1571" s="212"/>
      <c r="L1571" s="212"/>
      <c r="M1571" s="212"/>
      <c r="N1571" s="212"/>
      <c r="O1571" s="212"/>
      <c r="P1571" s="212"/>
      <c r="Q1571" s="212"/>
      <c r="R1571" s="212"/>
      <c r="S1571" s="212"/>
      <c r="T1571" s="212"/>
      <c r="U1571" s="212"/>
      <c r="V1571" s="212"/>
      <c r="W1571" s="212"/>
      <c r="X1571" s="212"/>
      <c r="Y1571" s="212"/>
      <c r="Z1571" s="212"/>
      <c r="AB1571" s="212"/>
      <c r="AC1571" s="212"/>
      <c r="AD1571" s="212"/>
      <c r="AE1571" s="212"/>
    </row>
    <row r="1572" spans="1:31" ht="15" customHeight="1" x14ac:dyDescent="0.3">
      <c r="A1572" s="212">
        <v>526416</v>
      </c>
      <c r="B1572" s="212" t="s">
        <v>3076</v>
      </c>
      <c r="C1572" s="212" t="s">
        <v>732</v>
      </c>
      <c r="D1572" s="212" t="s">
        <v>440</v>
      </c>
      <c r="E1572" s="212"/>
      <c r="F1572" s="212"/>
      <c r="G1572" s="212"/>
      <c r="H1572" s="212"/>
      <c r="I1572" s="212" t="s">
        <v>1885</v>
      </c>
      <c r="J1572" s="212"/>
      <c r="K1572" s="212"/>
      <c r="L1572" s="212"/>
      <c r="M1572" s="212"/>
      <c r="N1572" s="212"/>
      <c r="O1572" s="212"/>
      <c r="P1572" s="212"/>
      <c r="Q1572" s="212"/>
      <c r="R1572" s="212"/>
      <c r="S1572" s="212"/>
      <c r="T1572" s="212"/>
      <c r="U1572" s="212"/>
      <c r="V1572" s="212"/>
      <c r="W1572" s="212"/>
      <c r="X1572" s="212"/>
      <c r="Y1572" s="212"/>
      <c r="Z1572" s="212"/>
      <c r="AB1572" s="212"/>
      <c r="AC1572" s="212"/>
      <c r="AD1572" s="212"/>
      <c r="AE1572" s="212"/>
    </row>
    <row r="1573" spans="1:31" ht="15" customHeight="1" x14ac:dyDescent="0.3">
      <c r="A1573" s="212">
        <v>526417</v>
      </c>
      <c r="B1573" s="212" t="s">
        <v>3077</v>
      </c>
      <c r="C1573" s="212" t="s">
        <v>400</v>
      </c>
      <c r="D1573" s="212" t="s">
        <v>1707</v>
      </c>
      <c r="E1573" s="212"/>
      <c r="F1573" s="212"/>
      <c r="G1573" s="212"/>
      <c r="H1573" s="212"/>
      <c r="I1573" s="212" t="s">
        <v>1885</v>
      </c>
      <c r="J1573" s="212"/>
      <c r="K1573" s="212"/>
      <c r="L1573" s="212"/>
      <c r="M1573" s="212"/>
      <c r="N1573" s="212"/>
      <c r="O1573" s="212"/>
      <c r="P1573" s="212"/>
      <c r="Q1573" s="212"/>
      <c r="R1573" s="212"/>
      <c r="S1573" s="212"/>
      <c r="T1573" s="212"/>
      <c r="U1573" s="212"/>
      <c r="V1573" s="212"/>
      <c r="W1573" s="212"/>
      <c r="X1573" s="212"/>
      <c r="Y1573" s="212"/>
      <c r="Z1573" s="212"/>
      <c r="AB1573" s="212"/>
      <c r="AC1573" s="212"/>
      <c r="AD1573" s="212"/>
      <c r="AE1573" s="212"/>
    </row>
    <row r="1574" spans="1:31" ht="15" customHeight="1" x14ac:dyDescent="0.3">
      <c r="A1574" s="212">
        <v>526418</v>
      </c>
      <c r="B1574" s="212" t="s">
        <v>3078</v>
      </c>
      <c r="C1574" s="212" t="s">
        <v>67</v>
      </c>
      <c r="D1574" s="212" t="s">
        <v>1868</v>
      </c>
      <c r="E1574" s="212"/>
      <c r="F1574" s="212"/>
      <c r="G1574" s="212"/>
      <c r="H1574" s="212"/>
      <c r="I1574" s="212" t="s">
        <v>1885</v>
      </c>
      <c r="J1574" s="212"/>
      <c r="K1574" s="212"/>
      <c r="L1574" s="212"/>
      <c r="M1574" s="212"/>
      <c r="N1574" s="212"/>
      <c r="O1574" s="212"/>
      <c r="P1574" s="212"/>
      <c r="Q1574" s="212"/>
      <c r="R1574" s="212"/>
      <c r="S1574" s="212"/>
      <c r="T1574" s="212"/>
      <c r="U1574" s="212"/>
      <c r="V1574" s="212"/>
      <c r="W1574" s="212"/>
      <c r="X1574" s="212"/>
      <c r="Y1574" s="212"/>
      <c r="Z1574" s="212"/>
      <c r="AB1574" s="212"/>
      <c r="AC1574" s="212"/>
      <c r="AD1574" s="212"/>
      <c r="AE1574" s="212"/>
    </row>
    <row r="1575" spans="1:31" ht="15" customHeight="1" x14ac:dyDescent="0.3">
      <c r="A1575" s="212">
        <v>526419</v>
      </c>
      <c r="B1575" s="212" t="s">
        <v>3079</v>
      </c>
      <c r="C1575" s="212" t="s">
        <v>72</v>
      </c>
      <c r="D1575" s="212" t="s">
        <v>1590</v>
      </c>
      <c r="E1575" s="212"/>
      <c r="F1575" s="212"/>
      <c r="G1575" s="212"/>
      <c r="H1575" s="212"/>
      <c r="I1575" s="212" t="s">
        <v>1885</v>
      </c>
      <c r="J1575" s="212"/>
      <c r="K1575" s="212"/>
      <c r="L1575" s="212"/>
      <c r="M1575" s="212"/>
      <c r="N1575" s="212"/>
      <c r="O1575" s="212"/>
      <c r="P1575" s="212"/>
      <c r="Q1575" s="212"/>
      <c r="R1575" s="212"/>
      <c r="S1575" s="212"/>
      <c r="T1575" s="212"/>
      <c r="U1575" s="212"/>
      <c r="V1575" s="212"/>
      <c r="W1575" s="212"/>
      <c r="X1575" s="212"/>
      <c r="Y1575" s="212"/>
      <c r="Z1575" s="212"/>
      <c r="AB1575" s="212"/>
      <c r="AC1575" s="212"/>
      <c r="AD1575" s="212"/>
      <c r="AE1575" s="212"/>
    </row>
    <row r="1576" spans="1:31" ht="15" customHeight="1" x14ac:dyDescent="0.3">
      <c r="A1576" s="212">
        <v>526420</v>
      </c>
      <c r="B1576" s="212" t="s">
        <v>3080</v>
      </c>
      <c r="C1576" s="212" t="s">
        <v>457</v>
      </c>
      <c r="D1576" s="212" t="s">
        <v>3081</v>
      </c>
      <c r="E1576" s="212"/>
      <c r="F1576" s="212"/>
      <c r="G1576" s="212"/>
      <c r="H1576" s="212"/>
      <c r="I1576" s="212" t="s">
        <v>1885</v>
      </c>
      <c r="J1576" s="212"/>
      <c r="K1576" s="212"/>
      <c r="L1576" s="212"/>
      <c r="M1576" s="212"/>
      <c r="N1576" s="212"/>
      <c r="O1576" s="212"/>
      <c r="P1576" s="212"/>
      <c r="Q1576" s="212"/>
      <c r="R1576" s="212"/>
      <c r="S1576" s="212"/>
      <c r="T1576" s="212"/>
      <c r="U1576" s="212"/>
      <c r="V1576" s="212"/>
      <c r="W1576" s="212"/>
      <c r="X1576" s="212"/>
      <c r="Y1576" s="212"/>
      <c r="Z1576" s="212"/>
      <c r="AB1576" s="212"/>
      <c r="AC1576" s="212"/>
      <c r="AD1576" s="212"/>
      <c r="AE1576" s="212"/>
    </row>
    <row r="1577" spans="1:31" ht="15" customHeight="1" x14ac:dyDescent="0.3">
      <c r="A1577" s="212">
        <v>526421</v>
      </c>
      <c r="B1577" s="212" t="s">
        <v>3082</v>
      </c>
      <c r="C1577" s="212" t="s">
        <v>427</v>
      </c>
      <c r="D1577" s="212" t="s">
        <v>1704</v>
      </c>
      <c r="E1577" s="212"/>
      <c r="F1577" s="212"/>
      <c r="G1577" s="212"/>
      <c r="H1577" s="212"/>
      <c r="I1577" s="212" t="s">
        <v>1885</v>
      </c>
      <c r="J1577" s="212"/>
      <c r="K1577" s="212"/>
      <c r="L1577" s="212"/>
      <c r="M1577" s="212"/>
      <c r="N1577" s="212"/>
      <c r="O1577" s="212"/>
      <c r="P1577" s="212"/>
      <c r="Q1577" s="212"/>
      <c r="R1577" s="212"/>
      <c r="S1577" s="212"/>
      <c r="T1577" s="212"/>
      <c r="U1577" s="212"/>
      <c r="V1577" s="212"/>
      <c r="W1577" s="212"/>
      <c r="X1577" s="212"/>
      <c r="Y1577" s="212"/>
      <c r="Z1577" s="212"/>
      <c r="AB1577" s="212"/>
      <c r="AC1577" s="212"/>
      <c r="AD1577" s="212"/>
      <c r="AE1577" s="212"/>
    </row>
    <row r="1578" spans="1:31" ht="15" customHeight="1" x14ac:dyDescent="0.3">
      <c r="A1578" s="212">
        <v>526422</v>
      </c>
      <c r="B1578" s="212" t="s">
        <v>3083</v>
      </c>
      <c r="C1578" s="212" t="s">
        <v>81</v>
      </c>
      <c r="D1578" s="212" t="s">
        <v>2794</v>
      </c>
      <c r="E1578" s="212"/>
      <c r="F1578" s="212"/>
      <c r="G1578" s="212"/>
      <c r="H1578" s="212"/>
      <c r="I1578" s="212" t="s">
        <v>1885</v>
      </c>
      <c r="J1578" s="212"/>
      <c r="K1578" s="212"/>
      <c r="L1578" s="212"/>
      <c r="M1578" s="212"/>
      <c r="N1578" s="212"/>
      <c r="O1578" s="212"/>
      <c r="P1578" s="212"/>
      <c r="Q1578" s="212"/>
      <c r="R1578" s="212"/>
      <c r="S1578" s="212"/>
      <c r="T1578" s="212"/>
      <c r="U1578" s="212"/>
      <c r="V1578" s="212"/>
      <c r="W1578" s="212"/>
      <c r="X1578" s="212"/>
      <c r="Y1578" s="212"/>
      <c r="Z1578" s="212"/>
      <c r="AB1578" s="212"/>
      <c r="AC1578" s="212"/>
      <c r="AD1578" s="212"/>
      <c r="AE1578" s="212"/>
    </row>
    <row r="1579" spans="1:31" ht="15" customHeight="1" x14ac:dyDescent="0.3">
      <c r="A1579" s="212">
        <v>526423</v>
      </c>
      <c r="B1579" s="212" t="s">
        <v>3084</v>
      </c>
      <c r="C1579" s="212" t="s">
        <v>69</v>
      </c>
      <c r="D1579" s="212" t="s">
        <v>440</v>
      </c>
      <c r="E1579" s="212"/>
      <c r="F1579" s="212"/>
      <c r="G1579" s="212"/>
      <c r="H1579" s="212"/>
      <c r="I1579" s="212" t="s">
        <v>1885</v>
      </c>
      <c r="J1579" s="212"/>
      <c r="K1579" s="212"/>
      <c r="L1579" s="212"/>
      <c r="M1579" s="212"/>
      <c r="N1579" s="212"/>
      <c r="O1579" s="212"/>
      <c r="P1579" s="212"/>
      <c r="Q1579" s="212"/>
      <c r="R1579" s="212"/>
      <c r="S1579" s="212"/>
      <c r="T1579" s="212"/>
      <c r="U1579" s="212"/>
      <c r="V1579" s="212"/>
      <c r="W1579" s="212"/>
      <c r="X1579" s="212"/>
      <c r="Y1579" s="212"/>
      <c r="Z1579" s="212"/>
      <c r="AB1579" s="212"/>
      <c r="AC1579" s="212"/>
      <c r="AD1579" s="212"/>
      <c r="AE1579" s="212"/>
    </row>
    <row r="1580" spans="1:31" ht="15" customHeight="1" x14ac:dyDescent="0.3">
      <c r="A1580" s="212">
        <v>526424</v>
      </c>
      <c r="B1580" s="212" t="s">
        <v>3085</v>
      </c>
      <c r="C1580" s="212" t="s">
        <v>70</v>
      </c>
      <c r="D1580" s="212" t="s">
        <v>1554</v>
      </c>
      <c r="E1580" s="212"/>
      <c r="F1580" s="212"/>
      <c r="G1580" s="212"/>
      <c r="H1580" s="212"/>
      <c r="I1580" s="212" t="s">
        <v>1885</v>
      </c>
      <c r="J1580" s="212"/>
      <c r="K1580" s="212"/>
      <c r="L1580" s="212"/>
      <c r="M1580" s="212"/>
      <c r="N1580" s="212"/>
      <c r="O1580" s="212"/>
      <c r="P1580" s="212"/>
      <c r="Q1580" s="212"/>
      <c r="R1580" s="212"/>
      <c r="S1580" s="212"/>
      <c r="T1580" s="212"/>
      <c r="U1580" s="212"/>
      <c r="V1580" s="212"/>
      <c r="W1580" s="212"/>
      <c r="X1580" s="212"/>
      <c r="Y1580" s="212"/>
      <c r="Z1580" s="212"/>
      <c r="AB1580" s="212"/>
      <c r="AC1580" s="212"/>
      <c r="AD1580" s="212"/>
      <c r="AE1580" s="212"/>
    </row>
    <row r="1581" spans="1:31" ht="15" customHeight="1" x14ac:dyDescent="0.3">
      <c r="A1581" s="212">
        <v>526425</v>
      </c>
      <c r="B1581" s="212" t="s">
        <v>2830</v>
      </c>
      <c r="C1581" s="212" t="s">
        <v>73</v>
      </c>
      <c r="D1581" s="212" t="s">
        <v>3086</v>
      </c>
      <c r="E1581" s="212"/>
      <c r="F1581" s="212"/>
      <c r="G1581" s="212"/>
      <c r="H1581" s="212"/>
      <c r="I1581" s="212" t="s">
        <v>1885</v>
      </c>
      <c r="J1581" s="212"/>
      <c r="K1581" s="212"/>
      <c r="L1581" s="212"/>
      <c r="M1581" s="212"/>
      <c r="N1581" s="212"/>
      <c r="O1581" s="212"/>
      <c r="P1581" s="212"/>
      <c r="Q1581" s="212"/>
      <c r="R1581" s="212"/>
      <c r="S1581" s="212"/>
      <c r="T1581" s="212"/>
      <c r="U1581" s="212"/>
      <c r="V1581" s="212"/>
      <c r="W1581" s="212"/>
      <c r="X1581" s="212"/>
      <c r="Y1581" s="212"/>
      <c r="Z1581" s="212"/>
      <c r="AB1581" s="212"/>
      <c r="AC1581" s="212"/>
      <c r="AD1581" s="212"/>
      <c r="AE1581" s="212"/>
    </row>
    <row r="1582" spans="1:31" ht="15" customHeight="1" x14ac:dyDescent="0.3">
      <c r="A1582" s="212">
        <v>526426</v>
      </c>
      <c r="B1582" s="212" t="s">
        <v>3087</v>
      </c>
      <c r="C1582" s="212" t="s">
        <v>392</v>
      </c>
      <c r="D1582" s="212" t="s">
        <v>1550</v>
      </c>
      <c r="E1582" s="212"/>
      <c r="F1582" s="212"/>
      <c r="G1582" s="212"/>
      <c r="H1582" s="212"/>
      <c r="I1582" s="212" t="s">
        <v>1885</v>
      </c>
      <c r="J1582" s="212"/>
      <c r="K1582" s="212"/>
      <c r="L1582" s="212"/>
      <c r="M1582" s="212"/>
      <c r="N1582" s="212"/>
      <c r="O1582" s="212"/>
      <c r="P1582" s="212"/>
      <c r="Q1582" s="212"/>
      <c r="R1582" s="212"/>
      <c r="S1582" s="212"/>
      <c r="T1582" s="212"/>
      <c r="U1582" s="212"/>
      <c r="V1582" s="212"/>
      <c r="W1582" s="212"/>
      <c r="X1582" s="212"/>
      <c r="Y1582" s="212"/>
      <c r="Z1582" s="212"/>
      <c r="AB1582" s="212"/>
      <c r="AC1582" s="212"/>
      <c r="AD1582" s="212"/>
      <c r="AE1582" s="212"/>
    </row>
    <row r="1583" spans="1:31" ht="15" customHeight="1" x14ac:dyDescent="0.3">
      <c r="A1583" s="212">
        <v>526427</v>
      </c>
      <c r="B1583" s="212" t="s">
        <v>3088</v>
      </c>
      <c r="C1583" s="212" t="s">
        <v>92</v>
      </c>
      <c r="D1583" s="212" t="s">
        <v>437</v>
      </c>
      <c r="E1583" s="212"/>
      <c r="F1583" s="212"/>
      <c r="G1583" s="212"/>
      <c r="H1583" s="212"/>
      <c r="I1583" s="212" t="s">
        <v>1885</v>
      </c>
      <c r="J1583" s="212"/>
      <c r="K1583" s="212"/>
      <c r="L1583" s="212"/>
      <c r="M1583" s="212"/>
      <c r="N1583" s="212"/>
      <c r="O1583" s="212"/>
      <c r="P1583" s="212"/>
      <c r="Q1583" s="212"/>
      <c r="R1583" s="212"/>
      <c r="S1583" s="212"/>
      <c r="T1583" s="212"/>
      <c r="U1583" s="212"/>
      <c r="V1583" s="212"/>
      <c r="W1583" s="212"/>
      <c r="X1583" s="212"/>
      <c r="Y1583" s="212"/>
      <c r="Z1583" s="212"/>
      <c r="AB1583" s="212"/>
      <c r="AC1583" s="212"/>
      <c r="AD1583" s="212"/>
      <c r="AE1583" s="212"/>
    </row>
    <row r="1584" spans="1:31" ht="15" customHeight="1" x14ac:dyDescent="0.3">
      <c r="A1584" s="212">
        <v>526428</v>
      </c>
      <c r="B1584" s="212" t="s">
        <v>3089</v>
      </c>
      <c r="C1584" s="212" t="s">
        <v>70</v>
      </c>
      <c r="D1584" s="212" t="s">
        <v>1554</v>
      </c>
      <c r="E1584" s="212"/>
      <c r="F1584" s="212"/>
      <c r="G1584" s="212"/>
      <c r="H1584" s="212"/>
      <c r="I1584" s="212" t="s">
        <v>1885</v>
      </c>
      <c r="J1584" s="212"/>
      <c r="K1584" s="212"/>
      <c r="L1584" s="212"/>
      <c r="M1584" s="212"/>
      <c r="N1584" s="212"/>
      <c r="O1584" s="212"/>
      <c r="P1584" s="212"/>
      <c r="Q1584" s="212"/>
      <c r="R1584" s="212"/>
      <c r="S1584" s="212"/>
      <c r="T1584" s="212"/>
      <c r="U1584" s="212"/>
      <c r="V1584" s="212"/>
      <c r="W1584" s="212"/>
      <c r="X1584" s="212"/>
      <c r="Y1584" s="212"/>
      <c r="Z1584" s="212"/>
      <c r="AB1584" s="212"/>
      <c r="AC1584" s="212"/>
      <c r="AD1584" s="212"/>
      <c r="AE1584" s="212"/>
    </row>
    <row r="1585" spans="1:31" ht="15" customHeight="1" x14ac:dyDescent="0.3">
      <c r="A1585" s="212">
        <v>526429</v>
      </c>
      <c r="B1585" s="212" t="s">
        <v>3090</v>
      </c>
      <c r="C1585" s="212" t="s">
        <v>2833</v>
      </c>
      <c r="D1585" s="212" t="s">
        <v>428</v>
      </c>
      <c r="E1585" s="212"/>
      <c r="F1585" s="212"/>
      <c r="G1585" s="212"/>
      <c r="H1585" s="212"/>
      <c r="I1585" s="212" t="s">
        <v>1885</v>
      </c>
      <c r="J1585" s="212"/>
      <c r="K1585" s="212"/>
      <c r="L1585" s="212"/>
      <c r="M1585" s="212"/>
      <c r="N1585" s="212"/>
      <c r="O1585" s="212"/>
      <c r="P1585" s="212"/>
      <c r="Q1585" s="212"/>
      <c r="R1585" s="212"/>
      <c r="S1585" s="212"/>
      <c r="T1585" s="212"/>
      <c r="U1585" s="212"/>
      <c r="V1585" s="212"/>
      <c r="W1585" s="212"/>
      <c r="X1585" s="212"/>
      <c r="Y1585" s="212"/>
      <c r="Z1585" s="212"/>
      <c r="AB1585" s="212"/>
      <c r="AC1585" s="212"/>
      <c r="AD1585" s="212"/>
      <c r="AE1585" s="212"/>
    </row>
    <row r="1586" spans="1:31" ht="15" customHeight="1" x14ac:dyDescent="0.3">
      <c r="A1586" s="212">
        <v>526430</v>
      </c>
      <c r="B1586" s="212" t="s">
        <v>966</v>
      </c>
      <c r="C1586" s="212" t="s">
        <v>84</v>
      </c>
      <c r="D1586" s="212" t="s">
        <v>1596</v>
      </c>
      <c r="E1586" s="212"/>
      <c r="F1586" s="212"/>
      <c r="G1586" s="212"/>
      <c r="H1586" s="212"/>
      <c r="I1586" s="212" t="s">
        <v>1885</v>
      </c>
      <c r="J1586" s="212"/>
      <c r="K1586" s="212"/>
      <c r="L1586" s="212"/>
      <c r="M1586" s="212"/>
      <c r="N1586" s="212"/>
      <c r="O1586" s="212"/>
      <c r="P1586" s="212"/>
      <c r="Q1586" s="212"/>
      <c r="R1586" s="212"/>
      <c r="S1586" s="212"/>
      <c r="T1586" s="212"/>
      <c r="U1586" s="212"/>
      <c r="V1586" s="212"/>
      <c r="W1586" s="212"/>
      <c r="X1586" s="212"/>
      <c r="Y1586" s="212"/>
      <c r="Z1586" s="212"/>
      <c r="AB1586" s="212"/>
      <c r="AC1586" s="212"/>
      <c r="AD1586" s="212"/>
      <c r="AE1586" s="212"/>
    </row>
    <row r="1587" spans="1:31" ht="15" customHeight="1" x14ac:dyDescent="0.3">
      <c r="A1587" s="212">
        <v>526431</v>
      </c>
      <c r="B1587" s="212" t="s">
        <v>3091</v>
      </c>
      <c r="C1587" s="212" t="s">
        <v>66</v>
      </c>
      <c r="D1587" s="212" t="s">
        <v>3092</v>
      </c>
      <c r="E1587" s="212"/>
      <c r="F1587" s="212"/>
      <c r="G1587" s="212"/>
      <c r="H1587" s="212"/>
      <c r="I1587" s="212" t="s">
        <v>1885</v>
      </c>
      <c r="J1587" s="212"/>
      <c r="K1587" s="212"/>
      <c r="L1587" s="212"/>
      <c r="M1587" s="212"/>
      <c r="N1587" s="212"/>
      <c r="O1587" s="212"/>
      <c r="P1587" s="212"/>
      <c r="Q1587" s="212"/>
      <c r="R1587" s="212"/>
      <c r="S1587" s="212"/>
      <c r="T1587" s="212"/>
      <c r="U1587" s="212"/>
      <c r="V1587" s="212"/>
      <c r="W1587" s="212"/>
      <c r="X1587" s="212"/>
      <c r="Y1587" s="212"/>
      <c r="Z1587" s="212"/>
      <c r="AB1587" s="212"/>
      <c r="AC1587" s="212"/>
      <c r="AD1587" s="212"/>
      <c r="AE1587" s="212"/>
    </row>
    <row r="1588" spans="1:31" ht="15" customHeight="1" x14ac:dyDescent="0.3">
      <c r="A1588" s="212">
        <v>526432</v>
      </c>
      <c r="B1588" s="212" t="s">
        <v>3093</v>
      </c>
      <c r="C1588" s="212" t="s">
        <v>74</v>
      </c>
      <c r="D1588" s="212" t="s">
        <v>2361</v>
      </c>
      <c r="E1588" s="212"/>
      <c r="F1588" s="212"/>
      <c r="G1588" s="212"/>
      <c r="H1588" s="212"/>
      <c r="I1588" s="212" t="s">
        <v>1885</v>
      </c>
      <c r="J1588" s="212"/>
      <c r="K1588" s="212"/>
      <c r="L1588" s="212"/>
      <c r="M1588" s="212"/>
      <c r="N1588" s="212"/>
      <c r="O1588" s="212"/>
      <c r="P1588" s="212"/>
      <c r="Q1588" s="212"/>
      <c r="R1588" s="212"/>
      <c r="S1588" s="212"/>
      <c r="T1588" s="212"/>
      <c r="U1588" s="212"/>
      <c r="V1588" s="212"/>
      <c r="W1588" s="212"/>
      <c r="X1588" s="212"/>
      <c r="Y1588" s="212"/>
      <c r="Z1588" s="212"/>
      <c r="AB1588" s="212"/>
      <c r="AC1588" s="212"/>
      <c r="AD1588" s="212"/>
      <c r="AE1588" s="212"/>
    </row>
    <row r="1589" spans="1:31" ht="15" customHeight="1" x14ac:dyDescent="0.3">
      <c r="A1589" s="212">
        <v>526433</v>
      </c>
      <c r="B1589" s="212" t="s">
        <v>3094</v>
      </c>
      <c r="C1589" s="212" t="s">
        <v>405</v>
      </c>
      <c r="D1589" s="212" t="s">
        <v>1484</v>
      </c>
      <c r="E1589" s="212"/>
      <c r="F1589" s="212"/>
      <c r="G1589" s="212"/>
      <c r="H1589" s="212"/>
      <c r="I1589" s="212" t="s">
        <v>1885</v>
      </c>
      <c r="J1589" s="212"/>
      <c r="K1589" s="212"/>
      <c r="L1589" s="212"/>
      <c r="M1589" s="212"/>
      <c r="N1589" s="212"/>
      <c r="O1589" s="212"/>
      <c r="P1589" s="212"/>
      <c r="Q1589" s="212"/>
      <c r="R1589" s="212"/>
      <c r="S1589" s="212"/>
      <c r="T1589" s="212"/>
      <c r="U1589" s="212"/>
      <c r="V1589" s="212"/>
      <c r="W1589" s="212"/>
      <c r="X1589" s="212"/>
      <c r="Y1589" s="212"/>
      <c r="Z1589" s="212"/>
      <c r="AB1589" s="212"/>
      <c r="AC1589" s="212"/>
      <c r="AD1589" s="212"/>
      <c r="AE1589" s="212"/>
    </row>
    <row r="1590" spans="1:31" ht="15" customHeight="1" x14ac:dyDescent="0.3">
      <c r="A1590" s="212">
        <v>526434</v>
      </c>
      <c r="B1590" s="212" t="s">
        <v>3095</v>
      </c>
      <c r="C1590" s="212" t="s">
        <v>73</v>
      </c>
      <c r="D1590" s="212" t="s">
        <v>1550</v>
      </c>
      <c r="E1590" s="212"/>
      <c r="F1590" s="212"/>
      <c r="G1590" s="212"/>
      <c r="H1590" s="212"/>
      <c r="I1590" s="212" t="s">
        <v>1885</v>
      </c>
      <c r="J1590" s="212"/>
      <c r="K1590" s="212"/>
      <c r="L1590" s="212"/>
      <c r="M1590" s="212"/>
      <c r="N1590" s="212"/>
      <c r="O1590" s="212"/>
      <c r="P1590" s="212"/>
      <c r="Q1590" s="212"/>
      <c r="R1590" s="212"/>
      <c r="S1590" s="212"/>
      <c r="T1590" s="212"/>
      <c r="U1590" s="212"/>
      <c r="V1590" s="212"/>
      <c r="W1590" s="212"/>
      <c r="X1590" s="212"/>
      <c r="Y1590" s="212"/>
      <c r="Z1590" s="212"/>
      <c r="AB1590" s="212"/>
      <c r="AC1590" s="212"/>
      <c r="AD1590" s="212"/>
      <c r="AE1590" s="212"/>
    </row>
    <row r="1591" spans="1:31" ht="15" customHeight="1" x14ac:dyDescent="0.3">
      <c r="A1591" s="212">
        <v>526435</v>
      </c>
      <c r="B1591" s="212" t="s">
        <v>3096</v>
      </c>
      <c r="C1591" s="212" t="s">
        <v>374</v>
      </c>
      <c r="D1591" s="212" t="s">
        <v>1820</v>
      </c>
      <c r="E1591" s="212"/>
      <c r="F1591" s="212"/>
      <c r="G1591" s="212"/>
      <c r="H1591" s="212"/>
      <c r="I1591" s="212" t="s">
        <v>1885</v>
      </c>
      <c r="J1591" s="212"/>
      <c r="K1591" s="212"/>
      <c r="L1591" s="212"/>
      <c r="M1591" s="212"/>
      <c r="N1591" s="212"/>
      <c r="O1591" s="212"/>
      <c r="P1591" s="212"/>
      <c r="Q1591" s="212"/>
      <c r="R1591" s="212"/>
      <c r="S1591" s="212"/>
      <c r="T1591" s="212"/>
      <c r="U1591" s="212"/>
      <c r="V1591" s="212"/>
      <c r="W1591" s="212"/>
      <c r="X1591" s="212"/>
      <c r="Y1591" s="212"/>
      <c r="Z1591" s="212"/>
      <c r="AB1591" s="212"/>
      <c r="AC1591" s="212"/>
      <c r="AD1591" s="212"/>
      <c r="AE1591" s="212"/>
    </row>
    <row r="1592" spans="1:31" ht="15" customHeight="1" x14ac:dyDescent="0.3">
      <c r="A1592" s="212">
        <v>526436</v>
      </c>
      <c r="B1592" s="212" t="s">
        <v>3097</v>
      </c>
      <c r="C1592" s="212" t="s">
        <v>575</v>
      </c>
      <c r="D1592" s="212" t="s">
        <v>2204</v>
      </c>
      <c r="E1592" s="212"/>
      <c r="F1592" s="212"/>
      <c r="G1592" s="212"/>
      <c r="H1592" s="212"/>
      <c r="I1592" s="212" t="s">
        <v>1885</v>
      </c>
      <c r="J1592" s="212"/>
      <c r="K1592" s="212"/>
      <c r="L1592" s="212"/>
      <c r="M1592" s="212"/>
      <c r="N1592" s="212"/>
      <c r="O1592" s="212"/>
      <c r="P1592" s="212"/>
      <c r="Q1592" s="212"/>
      <c r="R1592" s="212"/>
      <c r="S1592" s="212"/>
      <c r="T1592" s="212"/>
      <c r="U1592" s="212"/>
      <c r="V1592" s="212"/>
      <c r="W1592" s="212"/>
      <c r="X1592" s="212"/>
      <c r="Y1592" s="212"/>
      <c r="Z1592" s="212"/>
      <c r="AB1592" s="212"/>
      <c r="AC1592" s="212"/>
      <c r="AD1592" s="212"/>
      <c r="AE1592" s="212"/>
    </row>
    <row r="1593" spans="1:31" ht="15" customHeight="1" x14ac:dyDescent="0.3">
      <c r="A1593" s="212">
        <v>526437</v>
      </c>
      <c r="B1593" s="212" t="s">
        <v>3098</v>
      </c>
      <c r="C1593" s="212" t="s">
        <v>2745</v>
      </c>
      <c r="D1593" s="212" t="s">
        <v>1576</v>
      </c>
      <c r="E1593" s="212"/>
      <c r="F1593" s="212"/>
      <c r="G1593" s="212"/>
      <c r="H1593" s="212"/>
      <c r="I1593" s="212" t="s">
        <v>1885</v>
      </c>
      <c r="J1593" s="212"/>
      <c r="K1593" s="212"/>
      <c r="L1593" s="212"/>
      <c r="M1593" s="212"/>
      <c r="N1593" s="212"/>
      <c r="O1593" s="212"/>
      <c r="P1593" s="212"/>
      <c r="Q1593" s="212"/>
      <c r="R1593" s="212"/>
      <c r="S1593" s="212"/>
      <c r="T1593" s="212"/>
      <c r="U1593" s="212"/>
      <c r="V1593" s="212"/>
      <c r="W1593" s="212"/>
      <c r="X1593" s="212"/>
      <c r="Y1593" s="212"/>
      <c r="Z1593" s="212"/>
      <c r="AB1593" s="212"/>
      <c r="AC1593" s="212"/>
      <c r="AD1593" s="212"/>
      <c r="AE1593" s="212"/>
    </row>
    <row r="1594" spans="1:31" ht="15" customHeight="1" x14ac:dyDescent="0.3">
      <c r="A1594" s="212">
        <v>526438</v>
      </c>
      <c r="B1594" s="212" t="s">
        <v>3099</v>
      </c>
      <c r="C1594" s="212" t="s">
        <v>73</v>
      </c>
      <c r="D1594" s="212" t="s">
        <v>2753</v>
      </c>
      <c r="E1594" s="212"/>
      <c r="F1594" s="212"/>
      <c r="G1594" s="212"/>
      <c r="H1594" s="212"/>
      <c r="I1594" s="212" t="s">
        <v>1885</v>
      </c>
      <c r="J1594" s="212"/>
      <c r="K1594" s="212"/>
      <c r="L1594" s="212"/>
      <c r="M1594" s="212"/>
      <c r="N1594" s="212"/>
      <c r="O1594" s="212"/>
      <c r="P1594" s="212"/>
      <c r="Q1594" s="212"/>
      <c r="R1594" s="212"/>
      <c r="S1594" s="212"/>
      <c r="T1594" s="212"/>
      <c r="U1594" s="212"/>
      <c r="V1594" s="212"/>
      <c r="W1594" s="212"/>
      <c r="X1594" s="212"/>
      <c r="Y1594" s="212"/>
      <c r="Z1594" s="212"/>
      <c r="AB1594" s="212"/>
      <c r="AC1594" s="212"/>
      <c r="AD1594" s="212"/>
      <c r="AE1594" s="212"/>
    </row>
    <row r="1595" spans="1:31" ht="15" customHeight="1" x14ac:dyDescent="0.3">
      <c r="A1595" s="212">
        <v>526439</v>
      </c>
      <c r="B1595" s="212" t="s">
        <v>3100</v>
      </c>
      <c r="C1595" s="212" t="s">
        <v>2799</v>
      </c>
      <c r="D1595" s="212" t="s">
        <v>1630</v>
      </c>
      <c r="E1595" s="212"/>
      <c r="F1595" s="212"/>
      <c r="G1595" s="212"/>
      <c r="H1595" s="212"/>
      <c r="I1595" s="212" t="s">
        <v>1885</v>
      </c>
      <c r="J1595" s="212"/>
      <c r="K1595" s="212"/>
      <c r="L1595" s="212"/>
      <c r="M1595" s="212"/>
      <c r="N1595" s="212"/>
      <c r="O1595" s="212"/>
      <c r="P1595" s="212"/>
      <c r="Q1595" s="212"/>
      <c r="R1595" s="212"/>
      <c r="S1595" s="212"/>
      <c r="T1595" s="212"/>
      <c r="U1595" s="212"/>
      <c r="V1595" s="212"/>
      <c r="W1595" s="212"/>
      <c r="X1595" s="212"/>
      <c r="Y1595" s="212"/>
      <c r="Z1595" s="212"/>
      <c r="AB1595" s="212"/>
      <c r="AC1595" s="212"/>
      <c r="AD1595" s="212"/>
      <c r="AE1595" s="212"/>
    </row>
    <row r="1596" spans="1:31" ht="15" customHeight="1" x14ac:dyDescent="0.3">
      <c r="A1596" s="212">
        <v>526440</v>
      </c>
      <c r="B1596" s="212" t="s">
        <v>3101</v>
      </c>
      <c r="C1596" s="212" t="s">
        <v>73</v>
      </c>
      <c r="D1596" s="212" t="s">
        <v>1615</v>
      </c>
      <c r="E1596" s="212"/>
      <c r="F1596" s="212"/>
      <c r="G1596" s="212"/>
      <c r="H1596" s="212"/>
      <c r="I1596" s="212" t="s">
        <v>1885</v>
      </c>
      <c r="J1596" s="212"/>
      <c r="K1596" s="212"/>
      <c r="L1596" s="212"/>
      <c r="M1596" s="212"/>
      <c r="N1596" s="212"/>
      <c r="O1596" s="212"/>
      <c r="P1596" s="212"/>
      <c r="Q1596" s="212"/>
      <c r="R1596" s="212"/>
      <c r="S1596" s="212"/>
      <c r="T1596" s="212"/>
      <c r="U1596" s="212"/>
      <c r="V1596" s="212"/>
      <c r="W1596" s="212"/>
      <c r="X1596" s="212"/>
      <c r="Y1596" s="212"/>
      <c r="Z1596" s="212"/>
      <c r="AB1596" s="212"/>
      <c r="AC1596" s="212"/>
      <c r="AD1596" s="212"/>
      <c r="AE1596" s="212"/>
    </row>
    <row r="1597" spans="1:31" ht="15" customHeight="1" x14ac:dyDescent="0.3">
      <c r="A1597" s="212">
        <v>526441</v>
      </c>
      <c r="B1597" s="212" t="s">
        <v>3102</v>
      </c>
      <c r="C1597" s="212" t="s">
        <v>251</v>
      </c>
      <c r="D1597" s="212" t="s">
        <v>2291</v>
      </c>
      <c r="E1597" s="212"/>
      <c r="F1597" s="212"/>
      <c r="G1597" s="212"/>
      <c r="H1597" s="212"/>
      <c r="I1597" s="212" t="s">
        <v>1885</v>
      </c>
      <c r="J1597" s="212"/>
      <c r="K1597" s="212"/>
      <c r="L1597" s="212"/>
      <c r="M1597" s="212"/>
      <c r="N1597" s="212"/>
      <c r="O1597" s="212"/>
      <c r="P1597" s="212"/>
      <c r="Q1597" s="212"/>
      <c r="R1597" s="212"/>
      <c r="S1597" s="212"/>
      <c r="T1597" s="212"/>
      <c r="U1597" s="212"/>
      <c r="V1597" s="212"/>
      <c r="W1597" s="212"/>
      <c r="X1597" s="212"/>
      <c r="Y1597" s="212"/>
      <c r="Z1597" s="212"/>
      <c r="AB1597" s="212"/>
      <c r="AC1597" s="212"/>
      <c r="AD1597" s="212"/>
      <c r="AE1597" s="212"/>
    </row>
    <row r="1598" spans="1:31" ht="15" customHeight="1" x14ac:dyDescent="0.3">
      <c r="A1598" s="212">
        <v>526442</v>
      </c>
      <c r="B1598" s="212" t="s">
        <v>3103</v>
      </c>
      <c r="C1598" s="212" t="s">
        <v>66</v>
      </c>
      <c r="D1598" s="212" t="s">
        <v>1622</v>
      </c>
      <c r="E1598" s="212"/>
      <c r="F1598" s="212"/>
      <c r="G1598" s="212"/>
      <c r="H1598" s="212"/>
      <c r="I1598" s="212" t="s">
        <v>1885</v>
      </c>
      <c r="J1598" s="212"/>
      <c r="K1598" s="212"/>
      <c r="L1598" s="212"/>
      <c r="M1598" s="212"/>
      <c r="N1598" s="212"/>
      <c r="O1598" s="212"/>
      <c r="P1598" s="212"/>
      <c r="Q1598" s="212"/>
      <c r="R1598" s="212"/>
      <c r="S1598" s="212"/>
      <c r="T1598" s="212"/>
      <c r="U1598" s="212"/>
      <c r="V1598" s="212"/>
      <c r="W1598" s="212"/>
      <c r="X1598" s="212"/>
      <c r="Y1598" s="212"/>
      <c r="Z1598" s="212"/>
      <c r="AB1598" s="212"/>
      <c r="AC1598" s="212"/>
      <c r="AD1598" s="212"/>
      <c r="AE1598" s="212"/>
    </row>
    <row r="1599" spans="1:31" ht="15" customHeight="1" x14ac:dyDescent="0.3">
      <c r="A1599" s="212">
        <v>526443</v>
      </c>
      <c r="B1599" s="212" t="s">
        <v>3104</v>
      </c>
      <c r="C1599" s="212" t="s">
        <v>333</v>
      </c>
      <c r="D1599" s="212" t="s">
        <v>2190</v>
      </c>
      <c r="E1599" s="212"/>
      <c r="F1599" s="212"/>
      <c r="G1599" s="212"/>
      <c r="H1599" s="212"/>
      <c r="I1599" s="212" t="s">
        <v>1885</v>
      </c>
      <c r="J1599" s="212"/>
      <c r="K1599" s="212"/>
      <c r="L1599" s="212"/>
      <c r="M1599" s="212"/>
      <c r="N1599" s="212"/>
      <c r="O1599" s="212"/>
      <c r="P1599" s="212"/>
      <c r="Q1599" s="212"/>
      <c r="R1599" s="212"/>
      <c r="S1599" s="212"/>
      <c r="T1599" s="212"/>
      <c r="U1599" s="212"/>
      <c r="V1599" s="212"/>
      <c r="W1599" s="212"/>
      <c r="X1599" s="212"/>
      <c r="Y1599" s="212"/>
      <c r="Z1599" s="212"/>
      <c r="AB1599" s="212"/>
      <c r="AC1599" s="212"/>
      <c r="AD1599" s="212"/>
      <c r="AE1599" s="212"/>
    </row>
    <row r="1600" spans="1:31" ht="15" customHeight="1" x14ac:dyDescent="0.3">
      <c r="A1600" s="212">
        <v>526444</v>
      </c>
      <c r="B1600" s="212" t="s">
        <v>3105</v>
      </c>
      <c r="C1600" s="212" t="s">
        <v>858</v>
      </c>
      <c r="D1600" s="212" t="s">
        <v>1535</v>
      </c>
      <c r="E1600" s="212"/>
      <c r="F1600" s="212"/>
      <c r="G1600" s="212"/>
      <c r="H1600" s="212"/>
      <c r="I1600" s="212" t="s">
        <v>1885</v>
      </c>
      <c r="J1600" s="212"/>
      <c r="K1600" s="212"/>
      <c r="L1600" s="212"/>
      <c r="M1600" s="212"/>
      <c r="N1600" s="212"/>
      <c r="O1600" s="212"/>
      <c r="P1600" s="212"/>
      <c r="Q1600" s="212"/>
      <c r="R1600" s="212"/>
      <c r="S1600" s="212"/>
      <c r="T1600" s="212"/>
      <c r="U1600" s="212"/>
      <c r="V1600" s="212"/>
      <c r="W1600" s="212"/>
      <c r="X1600" s="212"/>
      <c r="Y1600" s="212"/>
      <c r="Z1600" s="212"/>
      <c r="AB1600" s="212"/>
      <c r="AC1600" s="212"/>
      <c r="AD1600" s="212"/>
      <c r="AE1600" s="212"/>
    </row>
    <row r="1601" spans="1:31" ht="15" customHeight="1" x14ac:dyDescent="0.3">
      <c r="A1601" s="212">
        <v>526445</v>
      </c>
      <c r="B1601" s="212" t="s">
        <v>3106</v>
      </c>
      <c r="C1601" s="212" t="s">
        <v>2745</v>
      </c>
      <c r="D1601" s="212" t="s">
        <v>3107</v>
      </c>
      <c r="E1601" s="212"/>
      <c r="F1601" s="212"/>
      <c r="G1601" s="212"/>
      <c r="H1601" s="212"/>
      <c r="I1601" s="212" t="s">
        <v>1885</v>
      </c>
      <c r="J1601" s="212"/>
      <c r="K1601" s="212"/>
      <c r="L1601" s="212"/>
      <c r="M1601" s="212"/>
      <c r="N1601" s="212"/>
      <c r="O1601" s="212"/>
      <c r="P1601" s="212"/>
      <c r="Q1601" s="212"/>
      <c r="R1601" s="212"/>
      <c r="S1601" s="212"/>
      <c r="T1601" s="212"/>
      <c r="U1601" s="212"/>
      <c r="V1601" s="212"/>
      <c r="W1601" s="212"/>
      <c r="X1601" s="212"/>
      <c r="Y1601" s="212"/>
      <c r="Z1601" s="212"/>
      <c r="AB1601" s="212"/>
      <c r="AC1601" s="212"/>
      <c r="AD1601" s="212"/>
      <c r="AE1601" s="212"/>
    </row>
    <row r="1602" spans="1:31" ht="15" customHeight="1" x14ac:dyDescent="0.3">
      <c r="A1602" s="212">
        <v>526446</v>
      </c>
      <c r="B1602" s="212" t="s">
        <v>3108</v>
      </c>
      <c r="C1602" s="212" t="s">
        <v>66</v>
      </c>
      <c r="D1602" s="212" t="s">
        <v>1492</v>
      </c>
      <c r="E1602" s="212"/>
      <c r="F1602" s="212"/>
      <c r="G1602" s="212"/>
      <c r="H1602" s="212"/>
      <c r="I1602" s="212" t="s">
        <v>1885</v>
      </c>
      <c r="J1602" s="212"/>
      <c r="K1602" s="212"/>
      <c r="L1602" s="212"/>
      <c r="M1602" s="212"/>
      <c r="N1602" s="212"/>
      <c r="O1602" s="212"/>
      <c r="P1602" s="212"/>
      <c r="Q1602" s="212"/>
      <c r="R1602" s="212"/>
      <c r="S1602" s="212"/>
      <c r="T1602" s="212"/>
      <c r="U1602" s="212"/>
      <c r="V1602" s="212"/>
      <c r="W1602" s="212"/>
      <c r="X1602" s="212"/>
      <c r="Y1602" s="212"/>
      <c r="Z1602" s="212"/>
      <c r="AB1602" s="212"/>
      <c r="AC1602" s="212"/>
      <c r="AD1602" s="212"/>
      <c r="AE1602" s="212"/>
    </row>
    <row r="1603" spans="1:31" ht="15" customHeight="1" x14ac:dyDescent="0.3">
      <c r="A1603" s="212">
        <v>526447</v>
      </c>
      <c r="B1603" s="212" t="s">
        <v>3109</v>
      </c>
      <c r="C1603" s="212" t="s">
        <v>321</v>
      </c>
      <c r="D1603" s="212" t="s">
        <v>3110</v>
      </c>
      <c r="E1603" s="212"/>
      <c r="F1603" s="212"/>
      <c r="G1603" s="212"/>
      <c r="H1603" s="212"/>
      <c r="I1603" s="212" t="s">
        <v>1885</v>
      </c>
      <c r="J1603" s="212"/>
      <c r="K1603" s="212"/>
      <c r="L1603" s="212"/>
      <c r="M1603" s="212"/>
      <c r="N1603" s="212"/>
      <c r="O1603" s="212"/>
      <c r="P1603" s="212"/>
      <c r="Q1603" s="212"/>
      <c r="R1603" s="212"/>
      <c r="S1603" s="212"/>
      <c r="T1603" s="212"/>
      <c r="U1603" s="212"/>
      <c r="V1603" s="212"/>
      <c r="W1603" s="212"/>
      <c r="X1603" s="212"/>
      <c r="Y1603" s="212"/>
      <c r="Z1603" s="212"/>
      <c r="AB1603" s="212"/>
      <c r="AC1603" s="212"/>
      <c r="AD1603" s="212"/>
      <c r="AE1603" s="212"/>
    </row>
    <row r="1604" spans="1:31" ht="15" customHeight="1" x14ac:dyDescent="0.3">
      <c r="A1604" s="212">
        <v>526448</v>
      </c>
      <c r="B1604" s="212" t="s">
        <v>3111</v>
      </c>
      <c r="C1604" s="212" t="s">
        <v>2839</v>
      </c>
      <c r="D1604" s="212" t="s">
        <v>2234</v>
      </c>
      <c r="E1604" s="212"/>
      <c r="F1604" s="212"/>
      <c r="G1604" s="212"/>
      <c r="H1604" s="212"/>
      <c r="I1604" s="212" t="s">
        <v>1885</v>
      </c>
      <c r="J1604" s="212"/>
      <c r="K1604" s="212"/>
      <c r="L1604" s="212"/>
      <c r="M1604" s="212"/>
      <c r="N1604" s="212"/>
      <c r="O1604" s="212"/>
      <c r="P1604" s="212"/>
      <c r="Q1604" s="212"/>
      <c r="R1604" s="212"/>
      <c r="S1604" s="212"/>
      <c r="T1604" s="212"/>
      <c r="U1604" s="212"/>
      <c r="V1604" s="212"/>
      <c r="W1604" s="212"/>
      <c r="X1604" s="212"/>
      <c r="Y1604" s="212"/>
      <c r="Z1604" s="212"/>
      <c r="AB1604" s="212"/>
      <c r="AC1604" s="212"/>
      <c r="AD1604" s="212"/>
      <c r="AE1604" s="212"/>
    </row>
    <row r="1605" spans="1:31" ht="15" customHeight="1" x14ac:dyDescent="0.3">
      <c r="A1605" s="212">
        <v>526449</v>
      </c>
      <c r="B1605" s="212" t="s">
        <v>2784</v>
      </c>
      <c r="C1605" s="212" t="s">
        <v>74</v>
      </c>
      <c r="D1605" s="212" t="s">
        <v>1494</v>
      </c>
      <c r="E1605" s="212"/>
      <c r="F1605" s="212"/>
      <c r="G1605" s="212"/>
      <c r="H1605" s="212"/>
      <c r="I1605" s="212" t="s">
        <v>1885</v>
      </c>
      <c r="J1605" s="212"/>
      <c r="K1605" s="212"/>
      <c r="L1605" s="212"/>
      <c r="M1605" s="212"/>
      <c r="N1605" s="212"/>
      <c r="O1605" s="212"/>
      <c r="P1605" s="212"/>
      <c r="Q1605" s="212"/>
      <c r="R1605" s="212"/>
      <c r="S1605" s="212"/>
      <c r="T1605" s="212"/>
      <c r="U1605" s="212"/>
      <c r="V1605" s="212"/>
      <c r="W1605" s="212"/>
      <c r="X1605" s="212"/>
      <c r="Y1605" s="212"/>
      <c r="Z1605" s="212"/>
      <c r="AB1605" s="212"/>
      <c r="AC1605" s="212"/>
      <c r="AD1605" s="212"/>
      <c r="AE1605" s="212"/>
    </row>
    <row r="1606" spans="1:31" ht="15" customHeight="1" x14ac:dyDescent="0.3">
      <c r="A1606" s="212">
        <v>526450</v>
      </c>
      <c r="B1606" s="212" t="s">
        <v>3112</v>
      </c>
      <c r="C1606" s="212" t="s">
        <v>73</v>
      </c>
      <c r="D1606" s="212" t="s">
        <v>3113</v>
      </c>
      <c r="E1606" s="212"/>
      <c r="F1606" s="212"/>
      <c r="G1606" s="212"/>
      <c r="H1606" s="212"/>
      <c r="I1606" s="212" t="s">
        <v>1885</v>
      </c>
      <c r="J1606" s="212"/>
      <c r="K1606" s="212"/>
      <c r="L1606" s="212"/>
      <c r="M1606" s="212"/>
      <c r="N1606" s="212"/>
      <c r="O1606" s="212"/>
      <c r="P1606" s="212"/>
      <c r="Q1606" s="212"/>
      <c r="R1606" s="212"/>
      <c r="S1606" s="212"/>
      <c r="T1606" s="212"/>
      <c r="U1606" s="212"/>
      <c r="V1606" s="212"/>
      <c r="W1606" s="212"/>
      <c r="X1606" s="212"/>
      <c r="Y1606" s="212"/>
      <c r="Z1606" s="212"/>
      <c r="AB1606" s="212"/>
      <c r="AC1606" s="212"/>
      <c r="AD1606" s="212"/>
      <c r="AE1606" s="212"/>
    </row>
    <row r="1607" spans="1:31" ht="15" customHeight="1" x14ac:dyDescent="0.3">
      <c r="A1607" s="212">
        <v>526451</v>
      </c>
      <c r="B1607" s="212" t="s">
        <v>3114</v>
      </c>
      <c r="C1607" s="212" t="s">
        <v>74</v>
      </c>
      <c r="D1607" s="212" t="s">
        <v>1554</v>
      </c>
      <c r="E1607" s="212"/>
      <c r="F1607" s="212"/>
      <c r="G1607" s="212"/>
      <c r="H1607" s="212"/>
      <c r="I1607" s="212" t="s">
        <v>1885</v>
      </c>
      <c r="J1607" s="212"/>
      <c r="K1607" s="212"/>
      <c r="L1607" s="212"/>
      <c r="M1607" s="212"/>
      <c r="N1607" s="212"/>
      <c r="O1607" s="212"/>
      <c r="P1607" s="212"/>
      <c r="Q1607" s="212"/>
      <c r="R1607" s="212"/>
      <c r="S1607" s="212"/>
      <c r="T1607" s="212"/>
      <c r="U1607" s="212"/>
      <c r="V1607" s="212"/>
      <c r="W1607" s="212"/>
      <c r="X1607" s="212"/>
      <c r="Y1607" s="212"/>
      <c r="Z1607" s="212"/>
      <c r="AB1607" s="212"/>
      <c r="AC1607" s="212"/>
      <c r="AD1607" s="212"/>
      <c r="AE1607" s="212"/>
    </row>
    <row r="1608" spans="1:31" ht="15" customHeight="1" x14ac:dyDescent="0.3">
      <c r="A1608" s="212">
        <v>526452</v>
      </c>
      <c r="B1608" s="212" t="s">
        <v>3115</v>
      </c>
      <c r="C1608" s="212" t="s">
        <v>416</v>
      </c>
      <c r="D1608" s="212" t="s">
        <v>1515</v>
      </c>
      <c r="E1608" s="212"/>
      <c r="F1608" s="212"/>
      <c r="G1608" s="212"/>
      <c r="H1608" s="212"/>
      <c r="I1608" s="212" t="s">
        <v>1885</v>
      </c>
      <c r="J1608" s="212"/>
      <c r="K1608" s="212"/>
      <c r="L1608" s="212"/>
      <c r="M1608" s="212"/>
      <c r="N1608" s="212"/>
      <c r="O1608" s="212"/>
      <c r="P1608" s="212"/>
      <c r="Q1608" s="212"/>
      <c r="R1608" s="212"/>
      <c r="S1608" s="212"/>
      <c r="T1608" s="212"/>
      <c r="U1608" s="212"/>
      <c r="V1608" s="212"/>
      <c r="W1608" s="212"/>
      <c r="X1608" s="212"/>
      <c r="Y1608" s="212"/>
      <c r="Z1608" s="212"/>
      <c r="AB1608" s="212"/>
      <c r="AC1608" s="212"/>
      <c r="AD1608" s="212"/>
      <c r="AE1608" s="212"/>
    </row>
    <row r="1609" spans="1:31" ht="15" customHeight="1" x14ac:dyDescent="0.3">
      <c r="A1609" s="212">
        <v>526453</v>
      </c>
      <c r="B1609" s="212" t="s">
        <v>3116</v>
      </c>
      <c r="C1609" s="212" t="s">
        <v>73</v>
      </c>
      <c r="D1609" s="212" t="s">
        <v>3117</v>
      </c>
      <c r="E1609" s="212"/>
      <c r="F1609" s="212"/>
      <c r="G1609" s="212"/>
      <c r="H1609" s="212"/>
      <c r="I1609" s="212" t="s">
        <v>1885</v>
      </c>
      <c r="J1609" s="212"/>
      <c r="K1609" s="212"/>
      <c r="L1609" s="212"/>
      <c r="M1609" s="212"/>
      <c r="N1609" s="212"/>
      <c r="O1609" s="212"/>
      <c r="P1609" s="212"/>
      <c r="Q1609" s="212"/>
      <c r="R1609" s="212"/>
      <c r="S1609" s="212"/>
      <c r="T1609" s="212"/>
      <c r="U1609" s="212"/>
      <c r="V1609" s="212"/>
      <c r="W1609" s="212"/>
      <c r="X1609" s="212"/>
      <c r="Y1609" s="212"/>
      <c r="Z1609" s="212"/>
      <c r="AB1609" s="212"/>
      <c r="AC1609" s="212"/>
      <c r="AD1609" s="212"/>
      <c r="AE1609" s="212"/>
    </row>
    <row r="1610" spans="1:31" ht="15" customHeight="1" x14ac:dyDescent="0.3">
      <c r="A1610" s="212">
        <v>526454</v>
      </c>
      <c r="B1610" s="212" t="s">
        <v>3118</v>
      </c>
      <c r="C1610" s="212" t="s">
        <v>416</v>
      </c>
      <c r="D1610" s="212" t="s">
        <v>1849</v>
      </c>
      <c r="E1610" s="212"/>
      <c r="F1610" s="212"/>
      <c r="G1610" s="212"/>
      <c r="H1610" s="212"/>
      <c r="I1610" s="212" t="s">
        <v>1885</v>
      </c>
      <c r="J1610" s="212"/>
      <c r="K1610" s="212"/>
      <c r="L1610" s="212"/>
      <c r="M1610" s="212"/>
      <c r="N1610" s="212"/>
      <c r="O1610" s="212"/>
      <c r="P1610" s="212"/>
      <c r="Q1610" s="212"/>
      <c r="R1610" s="212"/>
      <c r="S1610" s="212"/>
      <c r="T1610" s="212"/>
      <c r="U1610" s="212"/>
      <c r="V1610" s="212"/>
      <c r="W1610" s="212"/>
      <c r="X1610" s="212"/>
      <c r="Y1610" s="212"/>
      <c r="Z1610" s="212"/>
      <c r="AB1610" s="212"/>
      <c r="AC1610" s="212"/>
      <c r="AD1610" s="212"/>
      <c r="AE1610" s="212"/>
    </row>
    <row r="1611" spans="1:31" ht="15" customHeight="1" x14ac:dyDescent="0.3">
      <c r="A1611" s="212">
        <v>526455</v>
      </c>
      <c r="B1611" s="212" t="s">
        <v>3119</v>
      </c>
      <c r="C1611" s="212" t="s">
        <v>1091</v>
      </c>
      <c r="D1611" s="212" t="s">
        <v>1846</v>
      </c>
      <c r="E1611" s="212"/>
      <c r="F1611" s="212"/>
      <c r="G1611" s="212"/>
      <c r="H1611" s="212"/>
      <c r="I1611" s="212" t="s">
        <v>1885</v>
      </c>
      <c r="J1611" s="212"/>
      <c r="K1611" s="212"/>
      <c r="L1611" s="212"/>
      <c r="M1611" s="212"/>
      <c r="N1611" s="212"/>
      <c r="O1611" s="212"/>
      <c r="P1611" s="212"/>
      <c r="Q1611" s="212"/>
      <c r="R1611" s="212"/>
      <c r="S1611" s="212"/>
      <c r="T1611" s="212"/>
      <c r="U1611" s="212"/>
      <c r="V1611" s="212"/>
      <c r="W1611" s="212"/>
      <c r="X1611" s="212"/>
      <c r="Y1611" s="212"/>
      <c r="Z1611" s="212"/>
      <c r="AB1611" s="212"/>
      <c r="AC1611" s="212"/>
      <c r="AD1611" s="212"/>
      <c r="AE1611" s="212"/>
    </row>
    <row r="1612" spans="1:31" ht="15" customHeight="1" x14ac:dyDescent="0.3">
      <c r="A1612" s="212">
        <v>526456</v>
      </c>
      <c r="B1612" s="212" t="s">
        <v>3120</v>
      </c>
      <c r="C1612" s="212" t="s">
        <v>991</v>
      </c>
      <c r="D1612" s="212" t="s">
        <v>1568</v>
      </c>
      <c r="E1612" s="212"/>
      <c r="F1612" s="212"/>
      <c r="G1612" s="212"/>
      <c r="H1612" s="212"/>
      <c r="I1612" s="212" t="s">
        <v>1885</v>
      </c>
      <c r="J1612" s="212"/>
      <c r="K1612" s="212"/>
      <c r="L1612" s="212"/>
      <c r="M1612" s="212"/>
      <c r="N1612" s="212"/>
      <c r="O1612" s="212"/>
      <c r="P1612" s="212"/>
      <c r="Q1612" s="212"/>
      <c r="R1612" s="212"/>
      <c r="S1612" s="212"/>
      <c r="T1612" s="212"/>
      <c r="U1612" s="212"/>
      <c r="V1612" s="212"/>
      <c r="W1612" s="212"/>
      <c r="X1612" s="212"/>
      <c r="Y1612" s="212"/>
      <c r="Z1612" s="212"/>
      <c r="AB1612" s="212"/>
      <c r="AC1612" s="212"/>
      <c r="AD1612" s="212"/>
      <c r="AE1612" s="212"/>
    </row>
    <row r="1613" spans="1:31" x14ac:dyDescent="0.3">
      <c r="A1613" s="212">
        <v>526457</v>
      </c>
      <c r="B1613" s="212" t="s">
        <v>3121</v>
      </c>
      <c r="C1613" s="212" t="s">
        <v>375</v>
      </c>
      <c r="D1613" s="212" t="s">
        <v>428</v>
      </c>
      <c r="E1613" s="212"/>
      <c r="F1613" s="212"/>
      <c r="G1613" s="212"/>
      <c r="H1613" s="212"/>
      <c r="I1613" s="212" t="s">
        <v>1885</v>
      </c>
      <c r="J1613" s="212"/>
      <c r="K1613" s="212"/>
      <c r="L1613" s="212"/>
      <c r="M1613" s="212"/>
      <c r="N1613" s="212"/>
      <c r="O1613" s="212"/>
      <c r="P1613" s="212"/>
      <c r="Q1613" s="212"/>
      <c r="R1613" s="212"/>
      <c r="S1613" s="212"/>
      <c r="T1613" s="212"/>
      <c r="U1613" s="212"/>
      <c r="V1613" s="212"/>
      <c r="W1613" s="212"/>
      <c r="X1613" s="212"/>
      <c r="Y1613" s="212"/>
      <c r="Z1613" s="212"/>
      <c r="AB1613" s="212"/>
      <c r="AC1613" s="212"/>
      <c r="AD1613" s="212"/>
      <c r="AE1613" s="212"/>
    </row>
    <row r="1614" spans="1:31" x14ac:dyDescent="0.3">
      <c r="A1614" s="212">
        <v>526458</v>
      </c>
      <c r="B1614" s="212" t="s">
        <v>3122</v>
      </c>
      <c r="C1614" s="212" t="s">
        <v>70</v>
      </c>
      <c r="D1614" s="212" t="s">
        <v>1794</v>
      </c>
      <c r="E1614" s="212"/>
      <c r="F1614" s="212"/>
      <c r="G1614" s="212"/>
      <c r="H1614" s="212"/>
      <c r="I1614" s="212" t="s">
        <v>1885</v>
      </c>
      <c r="J1614" s="212"/>
      <c r="K1614" s="212"/>
      <c r="L1614" s="212"/>
      <c r="M1614" s="212"/>
      <c r="N1614" s="212"/>
      <c r="O1614" s="212"/>
      <c r="P1614" s="212"/>
      <c r="Q1614" s="212"/>
      <c r="R1614" s="212"/>
      <c r="S1614" s="212"/>
      <c r="T1614" s="212"/>
      <c r="U1614" s="212"/>
      <c r="V1614" s="212"/>
      <c r="W1614" s="212"/>
      <c r="X1614" s="212"/>
      <c r="Y1614" s="212"/>
      <c r="Z1614" s="212"/>
      <c r="AB1614" s="212"/>
      <c r="AC1614" s="212"/>
      <c r="AD1614" s="212"/>
      <c r="AE1614" s="212"/>
    </row>
    <row r="1615" spans="1:31" x14ac:dyDescent="0.3">
      <c r="A1615" s="212">
        <v>526459</v>
      </c>
      <c r="B1615" s="212" t="s">
        <v>3123</v>
      </c>
      <c r="C1615" s="212" t="s">
        <v>69</v>
      </c>
      <c r="D1615" s="212" t="s">
        <v>1634</v>
      </c>
      <c r="E1615" s="212"/>
      <c r="F1615" s="212"/>
      <c r="G1615" s="212"/>
      <c r="H1615" s="212"/>
      <c r="I1615" s="212" t="s">
        <v>1885</v>
      </c>
      <c r="J1615" s="212"/>
      <c r="K1615" s="212"/>
      <c r="L1615" s="212"/>
      <c r="M1615" s="212"/>
      <c r="N1615" s="212"/>
      <c r="O1615" s="212"/>
      <c r="P1615" s="212"/>
      <c r="Q1615" s="212"/>
      <c r="R1615" s="212"/>
      <c r="S1615" s="212"/>
      <c r="T1615" s="212"/>
      <c r="U1615" s="212"/>
      <c r="V1615" s="212"/>
      <c r="W1615" s="212"/>
      <c r="X1615" s="212"/>
      <c r="Y1615" s="212"/>
      <c r="Z1615" s="212"/>
      <c r="AB1615" s="212"/>
      <c r="AC1615" s="212"/>
      <c r="AD1615" s="212"/>
      <c r="AE1615" s="212"/>
    </row>
    <row r="1616" spans="1:31" x14ac:dyDescent="0.3">
      <c r="A1616" s="212">
        <v>526460</v>
      </c>
      <c r="B1616" s="212" t="s">
        <v>3124</v>
      </c>
      <c r="C1616" s="212" t="s">
        <v>70</v>
      </c>
      <c r="D1616" s="212" t="s">
        <v>3117</v>
      </c>
      <c r="E1616" s="212"/>
      <c r="F1616" s="212"/>
      <c r="G1616" s="212"/>
      <c r="H1616" s="212"/>
      <c r="I1616" s="212" t="s">
        <v>1885</v>
      </c>
      <c r="J1616" s="212"/>
      <c r="K1616" s="212"/>
      <c r="L1616" s="212"/>
      <c r="M1616" s="212"/>
      <c r="N1616" s="212"/>
      <c r="O1616" s="212"/>
      <c r="P1616" s="212"/>
      <c r="Q1616" s="212"/>
      <c r="R1616" s="212"/>
      <c r="S1616" s="212"/>
      <c r="T1616" s="212"/>
      <c r="U1616" s="212"/>
      <c r="V1616" s="212"/>
      <c r="W1616" s="212"/>
      <c r="X1616" s="212"/>
      <c r="Y1616" s="212"/>
      <c r="Z1616" s="212"/>
      <c r="AB1616" s="212"/>
      <c r="AC1616" s="212"/>
      <c r="AD1616" s="212"/>
      <c r="AE1616" s="212"/>
    </row>
    <row r="1617" spans="1:31" x14ac:dyDescent="0.3">
      <c r="A1617" s="212">
        <v>526461</v>
      </c>
      <c r="B1617" s="212" t="s">
        <v>3125</v>
      </c>
      <c r="C1617" s="212" t="s">
        <v>3126</v>
      </c>
      <c r="D1617" s="212" t="s">
        <v>1615</v>
      </c>
      <c r="E1617" s="212"/>
      <c r="F1617" s="212"/>
      <c r="G1617" s="212"/>
      <c r="H1617" s="212"/>
      <c r="I1617" s="212" t="s">
        <v>1885</v>
      </c>
      <c r="J1617" s="212"/>
      <c r="K1617" s="212"/>
      <c r="L1617" s="212"/>
      <c r="M1617" s="212"/>
      <c r="N1617" s="212"/>
      <c r="O1617" s="212"/>
      <c r="P1617" s="212"/>
      <c r="Q1617" s="212"/>
      <c r="R1617" s="212"/>
      <c r="S1617" s="212"/>
      <c r="T1617" s="212"/>
      <c r="U1617" s="212"/>
      <c r="V1617" s="212"/>
      <c r="W1617" s="212"/>
      <c r="X1617" s="212"/>
      <c r="Y1617" s="212"/>
      <c r="Z1617" s="212"/>
      <c r="AB1617" s="212"/>
      <c r="AC1617" s="212"/>
      <c r="AD1617" s="212"/>
      <c r="AE1617" s="212"/>
    </row>
    <row r="1618" spans="1:31" x14ac:dyDescent="0.3">
      <c r="A1618" s="212">
        <v>526462</v>
      </c>
      <c r="B1618" s="212" t="s">
        <v>3127</v>
      </c>
      <c r="C1618" s="212" t="s">
        <v>716</v>
      </c>
      <c r="D1618" s="212" t="s">
        <v>3128</v>
      </c>
      <c r="E1618" s="212"/>
      <c r="F1618" s="212"/>
      <c r="G1618" s="212"/>
      <c r="H1618" s="212"/>
      <c r="I1618" s="212" t="s">
        <v>1885</v>
      </c>
      <c r="J1618" s="212"/>
      <c r="K1618" s="212"/>
      <c r="L1618" s="212"/>
      <c r="M1618" s="212"/>
      <c r="N1618" s="212"/>
      <c r="O1618" s="212"/>
      <c r="P1618" s="212"/>
      <c r="Q1618" s="212"/>
      <c r="R1618" s="212"/>
      <c r="S1618" s="212"/>
      <c r="T1618" s="212"/>
      <c r="U1618" s="212"/>
      <c r="V1618" s="212"/>
      <c r="W1618" s="212"/>
      <c r="X1618" s="212"/>
      <c r="Y1618" s="212"/>
      <c r="Z1618" s="212"/>
      <c r="AB1618" s="212"/>
      <c r="AC1618" s="212"/>
      <c r="AD1618" s="212"/>
      <c r="AE1618" s="212"/>
    </row>
    <row r="1619" spans="1:31" x14ac:dyDescent="0.3">
      <c r="A1619" s="212">
        <v>526463</v>
      </c>
      <c r="B1619" s="212" t="s">
        <v>3129</v>
      </c>
      <c r="C1619" s="212" t="s">
        <v>374</v>
      </c>
      <c r="D1619" s="212" t="s">
        <v>1702</v>
      </c>
      <c r="E1619" s="212"/>
      <c r="F1619" s="212"/>
      <c r="G1619" s="212"/>
      <c r="H1619" s="212"/>
      <c r="I1619" s="212" t="s">
        <v>1885</v>
      </c>
      <c r="J1619" s="212"/>
      <c r="K1619" s="212"/>
      <c r="L1619" s="212"/>
      <c r="M1619" s="212"/>
      <c r="N1619" s="212"/>
      <c r="O1619" s="212"/>
      <c r="P1619" s="212"/>
      <c r="Q1619" s="212"/>
      <c r="R1619" s="212"/>
      <c r="S1619" s="212"/>
      <c r="T1619" s="212"/>
      <c r="U1619" s="212"/>
      <c r="V1619" s="212"/>
      <c r="W1619" s="212"/>
      <c r="X1619" s="212"/>
      <c r="Y1619" s="212"/>
      <c r="Z1619" s="212"/>
      <c r="AB1619" s="212"/>
      <c r="AC1619" s="212"/>
      <c r="AD1619" s="212"/>
      <c r="AE1619" s="212"/>
    </row>
    <row r="1620" spans="1:31" x14ac:dyDescent="0.3">
      <c r="A1620" s="212">
        <v>526464</v>
      </c>
      <c r="B1620" s="212" t="s">
        <v>2835</v>
      </c>
      <c r="C1620" s="212" t="s">
        <v>88</v>
      </c>
      <c r="D1620" s="212" t="s">
        <v>1527</v>
      </c>
      <c r="E1620" s="212"/>
      <c r="F1620" s="212"/>
      <c r="G1620" s="212"/>
      <c r="H1620" s="212"/>
      <c r="I1620" s="212" t="s">
        <v>1885</v>
      </c>
      <c r="J1620" s="212"/>
      <c r="K1620" s="212"/>
      <c r="L1620" s="212"/>
      <c r="M1620" s="212"/>
      <c r="N1620" s="212"/>
      <c r="O1620" s="212"/>
      <c r="P1620" s="212"/>
      <c r="Q1620" s="212"/>
      <c r="R1620" s="212"/>
      <c r="S1620" s="212"/>
      <c r="T1620" s="212"/>
      <c r="U1620" s="212"/>
      <c r="V1620" s="212"/>
      <c r="W1620" s="212"/>
      <c r="X1620" s="212"/>
      <c r="Y1620" s="212"/>
      <c r="Z1620" s="212"/>
      <c r="AB1620" s="212"/>
      <c r="AC1620" s="212"/>
      <c r="AD1620" s="212"/>
      <c r="AE1620" s="212"/>
    </row>
    <row r="1621" spans="1:31" x14ac:dyDescent="0.3">
      <c r="A1621" s="212">
        <v>526465</v>
      </c>
      <c r="B1621" s="212" t="s">
        <v>3130</v>
      </c>
      <c r="C1621" s="212" t="s">
        <v>70</v>
      </c>
      <c r="D1621" s="212" t="s">
        <v>1517</v>
      </c>
      <c r="E1621" s="212"/>
      <c r="F1621" s="212"/>
      <c r="G1621" s="212"/>
      <c r="H1621" s="212"/>
      <c r="I1621" s="212" t="s">
        <v>1885</v>
      </c>
      <c r="J1621" s="212"/>
      <c r="K1621" s="212"/>
      <c r="L1621" s="212"/>
      <c r="M1621" s="212"/>
      <c r="N1621" s="212"/>
      <c r="O1621" s="212"/>
      <c r="P1621" s="212"/>
      <c r="Q1621" s="212"/>
      <c r="R1621" s="212"/>
      <c r="S1621" s="212"/>
      <c r="T1621" s="212"/>
      <c r="U1621" s="212"/>
      <c r="V1621" s="212"/>
      <c r="W1621" s="212"/>
      <c r="X1621" s="212"/>
      <c r="Y1621" s="212"/>
      <c r="Z1621" s="212"/>
      <c r="AB1621" s="212"/>
      <c r="AC1621" s="212"/>
      <c r="AD1621" s="212"/>
      <c r="AE1621" s="212"/>
    </row>
    <row r="1622" spans="1:31" x14ac:dyDescent="0.3">
      <c r="A1622" s="212">
        <v>526466</v>
      </c>
      <c r="B1622" s="212" t="s">
        <v>3131</v>
      </c>
      <c r="C1622" s="212" t="s">
        <v>80</v>
      </c>
      <c r="D1622" s="212" t="s">
        <v>446</v>
      </c>
      <c r="E1622" s="212"/>
      <c r="F1622" s="212"/>
      <c r="G1622" s="212"/>
      <c r="H1622" s="212"/>
      <c r="I1622" s="212" t="s">
        <v>1885</v>
      </c>
      <c r="J1622" s="212"/>
      <c r="K1622" s="212"/>
      <c r="L1622" s="212"/>
      <c r="M1622" s="212"/>
      <c r="N1622" s="212"/>
      <c r="O1622" s="212"/>
      <c r="P1622" s="212"/>
      <c r="Q1622" s="212"/>
      <c r="R1622" s="212"/>
      <c r="S1622" s="212"/>
      <c r="T1622" s="212"/>
      <c r="U1622" s="212"/>
      <c r="V1622" s="212"/>
      <c r="W1622" s="212"/>
      <c r="X1622" s="212"/>
      <c r="Y1622" s="212"/>
      <c r="Z1622" s="212"/>
      <c r="AB1622" s="212"/>
      <c r="AC1622" s="212"/>
      <c r="AD1622" s="212"/>
      <c r="AE1622" s="212"/>
    </row>
    <row r="1623" spans="1:31" x14ac:dyDescent="0.3">
      <c r="A1623" s="212">
        <v>526467</v>
      </c>
      <c r="B1623" s="212" t="s">
        <v>3132</v>
      </c>
      <c r="C1623" s="212" t="s">
        <v>1869</v>
      </c>
      <c r="D1623" s="212" t="s">
        <v>1374</v>
      </c>
      <c r="E1623" s="212"/>
      <c r="F1623" s="212"/>
      <c r="G1623" s="212"/>
      <c r="H1623" s="212"/>
      <c r="I1623" s="212" t="s">
        <v>1885</v>
      </c>
      <c r="J1623" s="212"/>
      <c r="K1623" s="212"/>
      <c r="L1623" s="212"/>
      <c r="M1623" s="212"/>
      <c r="N1623" s="212"/>
      <c r="O1623" s="212"/>
      <c r="P1623" s="212"/>
      <c r="Q1623" s="212"/>
      <c r="R1623" s="212"/>
      <c r="S1623" s="212"/>
      <c r="T1623" s="212"/>
      <c r="U1623" s="212"/>
      <c r="V1623" s="212"/>
      <c r="W1623" s="212"/>
      <c r="X1623" s="212"/>
      <c r="Y1623" s="212"/>
      <c r="Z1623" s="212"/>
      <c r="AB1623" s="212"/>
      <c r="AC1623" s="212"/>
      <c r="AD1623" s="212"/>
      <c r="AE1623" s="212"/>
    </row>
    <row r="1624" spans="1:31" x14ac:dyDescent="0.3">
      <c r="A1624" s="212">
        <v>526468</v>
      </c>
      <c r="B1624" s="212" t="s">
        <v>3133</v>
      </c>
      <c r="C1624" s="212" t="s">
        <v>98</v>
      </c>
      <c r="D1624" s="212" t="s">
        <v>1591</v>
      </c>
      <c r="E1624" s="212"/>
      <c r="F1624" s="212"/>
      <c r="G1624" s="212"/>
      <c r="H1624" s="212"/>
      <c r="I1624" s="212" t="s">
        <v>1885</v>
      </c>
      <c r="J1624" s="212"/>
      <c r="K1624" s="212"/>
      <c r="L1624" s="212"/>
      <c r="M1624" s="212"/>
      <c r="N1624" s="212"/>
      <c r="O1624" s="212"/>
      <c r="P1624" s="212"/>
      <c r="Q1624" s="212"/>
      <c r="R1624" s="212"/>
      <c r="S1624" s="212"/>
      <c r="T1624" s="212"/>
      <c r="U1624" s="212"/>
      <c r="V1624" s="212"/>
      <c r="W1624" s="212"/>
      <c r="X1624" s="212"/>
      <c r="Y1624" s="212"/>
      <c r="Z1624" s="212"/>
      <c r="AB1624" s="212"/>
      <c r="AC1624" s="212"/>
      <c r="AD1624" s="212"/>
      <c r="AE1624" s="212"/>
    </row>
    <row r="1625" spans="1:31" x14ac:dyDescent="0.3">
      <c r="A1625" s="212">
        <v>526469</v>
      </c>
      <c r="B1625" s="212" t="s">
        <v>1029</v>
      </c>
      <c r="C1625" s="212" t="s">
        <v>92</v>
      </c>
      <c r="D1625" s="212" t="s">
        <v>2266</v>
      </c>
      <c r="E1625" s="212"/>
      <c r="F1625" s="212"/>
      <c r="G1625" s="212"/>
      <c r="H1625" s="212"/>
      <c r="I1625" s="212" t="s">
        <v>1885</v>
      </c>
      <c r="J1625" s="212"/>
      <c r="K1625" s="212"/>
      <c r="L1625" s="212"/>
      <c r="M1625" s="212"/>
      <c r="N1625" s="212"/>
      <c r="O1625" s="212"/>
      <c r="P1625" s="212"/>
      <c r="Q1625" s="212"/>
      <c r="R1625" s="212"/>
      <c r="S1625" s="212"/>
      <c r="T1625" s="212"/>
      <c r="U1625" s="212"/>
      <c r="V1625" s="212"/>
      <c r="W1625" s="212"/>
      <c r="X1625" s="212"/>
      <c r="Y1625" s="212"/>
      <c r="Z1625" s="212"/>
      <c r="AB1625" s="212"/>
      <c r="AC1625" s="212"/>
      <c r="AD1625" s="212"/>
      <c r="AE1625" s="212"/>
    </row>
    <row r="1626" spans="1:31" x14ac:dyDescent="0.3">
      <c r="A1626" s="212">
        <v>526470</v>
      </c>
      <c r="B1626" s="212" t="s">
        <v>3134</v>
      </c>
      <c r="C1626" s="212" t="s">
        <v>393</v>
      </c>
      <c r="D1626" s="212" t="s">
        <v>440</v>
      </c>
      <c r="E1626" s="212"/>
      <c r="F1626" s="212"/>
      <c r="G1626" s="212"/>
      <c r="H1626" s="212"/>
      <c r="I1626" s="212" t="s">
        <v>1885</v>
      </c>
      <c r="J1626" s="212"/>
      <c r="K1626" s="212"/>
      <c r="L1626" s="212"/>
      <c r="M1626" s="212"/>
      <c r="N1626" s="212"/>
      <c r="O1626" s="212"/>
      <c r="P1626" s="212"/>
      <c r="Q1626" s="212"/>
      <c r="R1626" s="212"/>
      <c r="S1626" s="212"/>
      <c r="T1626" s="212"/>
      <c r="U1626" s="212"/>
      <c r="V1626" s="212"/>
      <c r="W1626" s="212"/>
      <c r="X1626" s="212"/>
      <c r="Y1626" s="212"/>
      <c r="Z1626" s="212"/>
      <c r="AB1626" s="212"/>
      <c r="AC1626" s="212"/>
      <c r="AD1626" s="212"/>
      <c r="AE1626" s="212"/>
    </row>
    <row r="1627" spans="1:31" x14ac:dyDescent="0.3">
      <c r="A1627" s="212">
        <v>526471</v>
      </c>
      <c r="B1627" s="212" t="s">
        <v>3135</v>
      </c>
      <c r="C1627" s="212" t="s">
        <v>73</v>
      </c>
      <c r="D1627" s="212" t="s">
        <v>2817</v>
      </c>
      <c r="E1627" s="212"/>
      <c r="F1627" s="212"/>
      <c r="G1627" s="212"/>
      <c r="H1627" s="212"/>
      <c r="I1627" s="212" t="s">
        <v>1885</v>
      </c>
      <c r="J1627" s="212"/>
      <c r="K1627" s="212"/>
      <c r="L1627" s="212"/>
      <c r="M1627" s="212"/>
      <c r="N1627" s="212"/>
      <c r="O1627" s="212"/>
      <c r="P1627" s="212"/>
      <c r="Q1627" s="212"/>
      <c r="R1627" s="212"/>
      <c r="S1627" s="212"/>
      <c r="T1627" s="212"/>
      <c r="U1627" s="212"/>
      <c r="V1627" s="212"/>
      <c r="W1627" s="212"/>
      <c r="X1627" s="212"/>
      <c r="Y1627" s="212"/>
      <c r="Z1627" s="212"/>
      <c r="AB1627" s="212"/>
      <c r="AC1627" s="212"/>
      <c r="AD1627" s="212"/>
      <c r="AE1627" s="212"/>
    </row>
    <row r="1628" spans="1:31" x14ac:dyDescent="0.3">
      <c r="A1628" s="212">
        <v>526472</v>
      </c>
      <c r="B1628" s="212" t="s">
        <v>3136</v>
      </c>
      <c r="C1628" s="212" t="s">
        <v>1350</v>
      </c>
      <c r="D1628" s="212" t="s">
        <v>1587</v>
      </c>
      <c r="E1628" s="212"/>
      <c r="F1628" s="212"/>
      <c r="G1628" s="212"/>
      <c r="H1628" s="212"/>
      <c r="I1628" s="212" t="s">
        <v>1885</v>
      </c>
      <c r="J1628" s="212"/>
      <c r="K1628" s="212"/>
      <c r="L1628" s="212"/>
      <c r="M1628" s="212"/>
      <c r="N1628" s="212"/>
      <c r="O1628" s="212"/>
      <c r="P1628" s="212"/>
      <c r="Q1628" s="212"/>
      <c r="R1628" s="212"/>
      <c r="S1628" s="212"/>
      <c r="T1628" s="212"/>
      <c r="U1628" s="212"/>
      <c r="V1628" s="212"/>
      <c r="W1628" s="212"/>
      <c r="X1628" s="212"/>
      <c r="Y1628" s="212"/>
      <c r="Z1628" s="212"/>
      <c r="AB1628" s="212"/>
      <c r="AC1628" s="212"/>
      <c r="AD1628" s="212"/>
      <c r="AE1628" s="212"/>
    </row>
    <row r="1629" spans="1:31" x14ac:dyDescent="0.3">
      <c r="A1629" s="212">
        <v>526473</v>
      </c>
      <c r="B1629" s="212" t="s">
        <v>3137</v>
      </c>
      <c r="C1629" s="212" t="s">
        <v>73</v>
      </c>
      <c r="D1629" s="212" t="s">
        <v>2760</v>
      </c>
      <c r="E1629" s="212"/>
      <c r="F1629" s="212"/>
      <c r="G1629" s="212"/>
      <c r="H1629" s="212"/>
      <c r="I1629" s="212" t="s">
        <v>1885</v>
      </c>
      <c r="J1629" s="212"/>
      <c r="K1629" s="212"/>
      <c r="L1629" s="212"/>
      <c r="M1629" s="212"/>
      <c r="N1629" s="212"/>
      <c r="O1629" s="212"/>
      <c r="P1629" s="212"/>
      <c r="Q1629" s="212"/>
      <c r="R1629" s="212"/>
      <c r="S1629" s="212"/>
      <c r="T1629" s="212"/>
      <c r="U1629" s="212"/>
      <c r="V1629" s="212"/>
      <c r="W1629" s="212"/>
      <c r="X1629" s="212"/>
      <c r="Y1629" s="212"/>
      <c r="Z1629" s="212"/>
      <c r="AB1629" s="212"/>
      <c r="AC1629" s="212"/>
      <c r="AD1629" s="212"/>
      <c r="AE1629" s="212"/>
    </row>
    <row r="1630" spans="1:31" x14ac:dyDescent="0.3">
      <c r="A1630" s="212">
        <v>526474</v>
      </c>
      <c r="B1630" s="212" t="s">
        <v>3138</v>
      </c>
      <c r="C1630" s="212" t="s">
        <v>3139</v>
      </c>
      <c r="D1630" s="212" t="s">
        <v>1857</v>
      </c>
      <c r="E1630" s="212"/>
      <c r="F1630" s="212"/>
      <c r="G1630" s="212"/>
      <c r="H1630" s="212"/>
      <c r="I1630" s="212" t="s">
        <v>1885</v>
      </c>
      <c r="J1630" s="212"/>
      <c r="K1630" s="212"/>
      <c r="L1630" s="212"/>
      <c r="M1630" s="212"/>
      <c r="N1630" s="212"/>
      <c r="O1630" s="212"/>
      <c r="P1630" s="212"/>
      <c r="Q1630" s="212"/>
      <c r="R1630" s="212"/>
      <c r="S1630" s="212"/>
      <c r="T1630" s="212"/>
      <c r="U1630" s="212"/>
      <c r="V1630" s="212"/>
      <c r="W1630" s="212"/>
      <c r="X1630" s="212"/>
      <c r="Y1630" s="212"/>
      <c r="Z1630" s="212"/>
      <c r="AB1630" s="212"/>
      <c r="AC1630" s="212"/>
      <c r="AD1630" s="212"/>
      <c r="AE1630" s="212"/>
    </row>
    <row r="1631" spans="1:31" x14ac:dyDescent="0.3">
      <c r="A1631" s="212">
        <v>526475</v>
      </c>
      <c r="B1631" s="212" t="s">
        <v>3140</v>
      </c>
      <c r="C1631" s="212" t="s">
        <v>81</v>
      </c>
      <c r="D1631" s="212" t="s">
        <v>1797</v>
      </c>
      <c r="E1631" s="212"/>
      <c r="F1631" s="212"/>
      <c r="G1631" s="212"/>
      <c r="H1631" s="212"/>
      <c r="I1631" s="212" t="s">
        <v>1885</v>
      </c>
      <c r="J1631" s="212"/>
      <c r="K1631" s="212"/>
      <c r="L1631" s="212"/>
      <c r="M1631" s="212"/>
      <c r="N1631" s="212"/>
      <c r="O1631" s="212"/>
      <c r="P1631" s="212"/>
      <c r="Q1631" s="212"/>
      <c r="R1631" s="212"/>
      <c r="S1631" s="212"/>
      <c r="T1631" s="212"/>
      <c r="U1631" s="212"/>
      <c r="V1631" s="212"/>
      <c r="W1631" s="212"/>
      <c r="X1631" s="212"/>
      <c r="Y1631" s="212"/>
      <c r="Z1631" s="212"/>
      <c r="AB1631" s="212"/>
      <c r="AC1631" s="212"/>
      <c r="AD1631" s="212"/>
      <c r="AE1631" s="212"/>
    </row>
    <row r="1632" spans="1:31" x14ac:dyDescent="0.3">
      <c r="A1632" s="212">
        <v>526476</v>
      </c>
      <c r="B1632" s="212" t="s">
        <v>3141</v>
      </c>
      <c r="C1632" s="212" t="s">
        <v>74</v>
      </c>
      <c r="D1632" s="212" t="s">
        <v>1850</v>
      </c>
      <c r="E1632" s="212"/>
      <c r="F1632" s="212"/>
      <c r="G1632" s="212"/>
      <c r="H1632" s="212"/>
      <c r="I1632" s="212" t="s">
        <v>1885</v>
      </c>
      <c r="J1632" s="212"/>
      <c r="K1632" s="212"/>
      <c r="L1632" s="212"/>
      <c r="M1632" s="212"/>
      <c r="N1632" s="212"/>
      <c r="O1632" s="212"/>
      <c r="P1632" s="212"/>
      <c r="Q1632" s="212"/>
      <c r="R1632" s="212"/>
      <c r="S1632" s="212"/>
      <c r="T1632" s="212"/>
      <c r="U1632" s="212"/>
      <c r="V1632" s="212"/>
      <c r="W1632" s="212"/>
      <c r="X1632" s="212"/>
      <c r="Y1632" s="212"/>
      <c r="Z1632" s="212"/>
      <c r="AB1632" s="212"/>
      <c r="AC1632" s="212"/>
      <c r="AD1632" s="212"/>
      <c r="AE1632" s="212"/>
    </row>
    <row r="1633" spans="1:31" x14ac:dyDescent="0.3">
      <c r="A1633" s="212">
        <v>526477</v>
      </c>
      <c r="B1633" s="212" t="s">
        <v>3142</v>
      </c>
      <c r="C1633" s="212" t="s">
        <v>354</v>
      </c>
      <c r="D1633" s="212" t="s">
        <v>1596</v>
      </c>
      <c r="E1633" s="212"/>
      <c r="F1633" s="212"/>
      <c r="G1633" s="212"/>
      <c r="H1633" s="212"/>
      <c r="I1633" s="212" t="s">
        <v>1885</v>
      </c>
      <c r="J1633" s="212"/>
      <c r="K1633" s="212"/>
      <c r="L1633" s="212"/>
      <c r="M1633" s="212"/>
      <c r="N1633" s="212"/>
      <c r="O1633" s="212"/>
      <c r="P1633" s="212"/>
      <c r="Q1633" s="212"/>
      <c r="R1633" s="212"/>
      <c r="S1633" s="212"/>
      <c r="T1633" s="212"/>
      <c r="U1633" s="212"/>
      <c r="V1633" s="212"/>
      <c r="W1633" s="212"/>
      <c r="X1633" s="212"/>
      <c r="Y1633" s="212"/>
      <c r="Z1633" s="212"/>
      <c r="AB1633" s="212"/>
      <c r="AC1633" s="212"/>
      <c r="AD1633" s="212"/>
      <c r="AE1633" s="212"/>
    </row>
    <row r="1634" spans="1:31" x14ac:dyDescent="0.3">
      <c r="A1634" s="212">
        <v>526478</v>
      </c>
      <c r="B1634" s="212" t="s">
        <v>3143</v>
      </c>
      <c r="C1634" s="212" t="s">
        <v>1350</v>
      </c>
      <c r="D1634" s="212" t="s">
        <v>1587</v>
      </c>
      <c r="E1634" s="212"/>
      <c r="F1634" s="212"/>
      <c r="G1634" s="212"/>
      <c r="H1634" s="212"/>
      <c r="I1634" s="212" t="s">
        <v>1885</v>
      </c>
      <c r="J1634" s="212"/>
      <c r="K1634" s="212"/>
      <c r="L1634" s="212"/>
      <c r="M1634" s="212"/>
      <c r="N1634" s="212"/>
      <c r="O1634" s="212"/>
      <c r="P1634" s="212"/>
      <c r="Q1634" s="212"/>
      <c r="R1634" s="212"/>
      <c r="S1634" s="212"/>
      <c r="T1634" s="212"/>
      <c r="U1634" s="212"/>
      <c r="V1634" s="212"/>
      <c r="W1634" s="212"/>
      <c r="X1634" s="212"/>
      <c r="Y1634" s="212"/>
      <c r="Z1634" s="212"/>
      <c r="AB1634" s="212"/>
      <c r="AC1634" s="212"/>
      <c r="AD1634" s="212"/>
      <c r="AE1634" s="212"/>
    </row>
    <row r="1635" spans="1:31" x14ac:dyDescent="0.3">
      <c r="A1635" s="212">
        <v>526479</v>
      </c>
      <c r="B1635" s="212" t="s">
        <v>3144</v>
      </c>
      <c r="C1635" s="212" t="s">
        <v>886</v>
      </c>
      <c r="D1635" s="212" t="s">
        <v>1610</v>
      </c>
      <c r="E1635" s="212"/>
      <c r="F1635" s="212"/>
      <c r="G1635" s="212"/>
      <c r="H1635" s="212"/>
      <c r="I1635" s="212" t="s">
        <v>1885</v>
      </c>
      <c r="J1635" s="212"/>
      <c r="K1635" s="212"/>
      <c r="L1635" s="212"/>
      <c r="M1635" s="212"/>
      <c r="N1635" s="212"/>
      <c r="O1635" s="212"/>
      <c r="P1635" s="212"/>
      <c r="Q1635" s="212"/>
      <c r="R1635" s="212"/>
      <c r="S1635" s="212"/>
      <c r="T1635" s="212"/>
      <c r="U1635" s="212"/>
      <c r="V1635" s="212"/>
      <c r="W1635" s="212"/>
      <c r="X1635" s="212"/>
      <c r="Y1635" s="212"/>
      <c r="Z1635" s="212"/>
      <c r="AB1635" s="212"/>
      <c r="AC1635" s="212"/>
      <c r="AD1635" s="212"/>
      <c r="AE1635" s="212"/>
    </row>
    <row r="1636" spans="1:31" x14ac:dyDescent="0.3">
      <c r="A1636" s="212">
        <v>526480</v>
      </c>
      <c r="B1636" s="212" t="s">
        <v>3145</v>
      </c>
      <c r="C1636" s="212" t="s">
        <v>414</v>
      </c>
      <c r="D1636" s="212" t="s">
        <v>1652</v>
      </c>
      <c r="E1636" s="212"/>
      <c r="F1636" s="212"/>
      <c r="G1636" s="212"/>
      <c r="H1636" s="212"/>
      <c r="I1636" s="212" t="s">
        <v>1885</v>
      </c>
      <c r="J1636" s="212"/>
      <c r="K1636" s="212"/>
      <c r="L1636" s="212"/>
      <c r="M1636" s="212"/>
      <c r="N1636" s="212"/>
      <c r="O1636" s="212"/>
      <c r="P1636" s="212"/>
      <c r="Q1636" s="212"/>
      <c r="R1636" s="212"/>
      <c r="S1636" s="212"/>
      <c r="T1636" s="212"/>
      <c r="U1636" s="212"/>
      <c r="V1636" s="212"/>
      <c r="W1636" s="212"/>
      <c r="X1636" s="212"/>
      <c r="Y1636" s="212"/>
      <c r="Z1636" s="212"/>
      <c r="AB1636" s="212"/>
      <c r="AC1636" s="212"/>
      <c r="AD1636" s="212"/>
      <c r="AE1636" s="212"/>
    </row>
    <row r="1637" spans="1:31" x14ac:dyDescent="0.3">
      <c r="A1637" s="212">
        <v>526481</v>
      </c>
      <c r="B1637" s="212" t="s">
        <v>3146</v>
      </c>
      <c r="C1637" s="212" t="s">
        <v>104</v>
      </c>
      <c r="D1637" s="212" t="s">
        <v>3147</v>
      </c>
      <c r="E1637" s="212"/>
      <c r="F1637" s="212"/>
      <c r="G1637" s="212"/>
      <c r="H1637" s="212"/>
      <c r="I1637" s="212" t="s">
        <v>1885</v>
      </c>
      <c r="J1637" s="212"/>
      <c r="K1637" s="212"/>
      <c r="L1637" s="212"/>
      <c r="M1637" s="212"/>
      <c r="N1637" s="212"/>
      <c r="O1637" s="212"/>
      <c r="P1637" s="212"/>
      <c r="Q1637" s="212"/>
      <c r="R1637" s="212"/>
      <c r="S1637" s="212"/>
      <c r="T1637" s="212"/>
      <c r="U1637" s="212"/>
      <c r="V1637" s="212"/>
      <c r="W1637" s="212"/>
      <c r="X1637" s="212"/>
      <c r="Y1637" s="212"/>
      <c r="Z1637" s="212"/>
      <c r="AB1637" s="212"/>
      <c r="AC1637" s="212"/>
      <c r="AD1637" s="212"/>
      <c r="AE1637" s="212"/>
    </row>
    <row r="1638" spans="1:31" x14ac:dyDescent="0.3">
      <c r="A1638" s="212">
        <v>526482</v>
      </c>
      <c r="B1638" s="212" t="s">
        <v>3148</v>
      </c>
      <c r="C1638" s="212" t="s">
        <v>2743</v>
      </c>
      <c r="D1638" s="212" t="s">
        <v>2824</v>
      </c>
      <c r="E1638" s="212"/>
      <c r="F1638" s="212"/>
      <c r="G1638" s="212"/>
      <c r="H1638" s="212"/>
      <c r="I1638" s="212" t="s">
        <v>1885</v>
      </c>
      <c r="J1638" s="212"/>
      <c r="K1638" s="212"/>
      <c r="L1638" s="212"/>
      <c r="M1638" s="212"/>
      <c r="N1638" s="212"/>
      <c r="O1638" s="212"/>
      <c r="P1638" s="212"/>
      <c r="Q1638" s="212"/>
      <c r="R1638" s="212"/>
      <c r="S1638" s="212"/>
      <c r="T1638" s="212"/>
      <c r="U1638" s="212"/>
      <c r="V1638" s="212"/>
      <c r="W1638" s="212"/>
      <c r="X1638" s="212"/>
      <c r="Y1638" s="212"/>
      <c r="Z1638" s="212"/>
      <c r="AB1638" s="212"/>
      <c r="AC1638" s="212"/>
      <c r="AD1638" s="212"/>
      <c r="AE1638" s="212"/>
    </row>
    <row r="1639" spans="1:31" x14ac:dyDescent="0.3">
      <c r="A1639" s="212">
        <v>526483</v>
      </c>
      <c r="B1639" s="212" t="s">
        <v>3149</v>
      </c>
      <c r="C1639" s="212" t="s">
        <v>363</v>
      </c>
      <c r="D1639" s="212" t="s">
        <v>1790</v>
      </c>
      <c r="E1639" s="212"/>
      <c r="F1639" s="212"/>
      <c r="G1639" s="212"/>
      <c r="H1639" s="212"/>
      <c r="I1639" s="212" t="s">
        <v>1885</v>
      </c>
      <c r="J1639" s="212"/>
      <c r="K1639" s="212"/>
      <c r="L1639" s="212"/>
      <c r="M1639" s="212"/>
      <c r="N1639" s="212"/>
      <c r="O1639" s="212"/>
      <c r="P1639" s="212"/>
      <c r="Q1639" s="212"/>
      <c r="R1639" s="212"/>
      <c r="S1639" s="212"/>
      <c r="T1639" s="212"/>
      <c r="U1639" s="212"/>
      <c r="V1639" s="212"/>
      <c r="W1639" s="212"/>
      <c r="X1639" s="212"/>
      <c r="Y1639" s="212"/>
      <c r="Z1639" s="212"/>
      <c r="AB1639" s="212"/>
      <c r="AC1639" s="212"/>
      <c r="AD1639" s="212"/>
      <c r="AE1639" s="212"/>
    </row>
    <row r="1640" spans="1:31" x14ac:dyDescent="0.3">
      <c r="A1640" s="212">
        <v>526484</v>
      </c>
      <c r="B1640" s="212" t="s">
        <v>3150</v>
      </c>
      <c r="C1640" s="212" t="s">
        <v>317</v>
      </c>
      <c r="D1640" s="212" t="s">
        <v>2768</v>
      </c>
      <c r="E1640" s="212"/>
      <c r="F1640" s="212"/>
      <c r="G1640" s="212"/>
      <c r="H1640" s="212"/>
      <c r="I1640" s="212" t="s">
        <v>1885</v>
      </c>
      <c r="J1640" s="212"/>
      <c r="K1640" s="212"/>
      <c r="L1640" s="212"/>
      <c r="M1640" s="212"/>
      <c r="N1640" s="212"/>
      <c r="O1640" s="212"/>
      <c r="P1640" s="212"/>
      <c r="Q1640" s="212"/>
      <c r="R1640" s="212"/>
      <c r="S1640" s="212"/>
      <c r="T1640" s="212"/>
      <c r="U1640" s="212"/>
      <c r="V1640" s="212"/>
      <c r="W1640" s="212"/>
      <c r="X1640" s="212"/>
      <c r="Y1640" s="212"/>
      <c r="Z1640" s="212"/>
      <c r="AB1640" s="212"/>
      <c r="AC1640" s="212"/>
      <c r="AD1640" s="212"/>
      <c r="AE1640" s="212"/>
    </row>
    <row r="1641" spans="1:31" x14ac:dyDescent="0.3">
      <c r="A1641" s="212">
        <v>526485</v>
      </c>
      <c r="B1641" s="212" t="s">
        <v>3151</v>
      </c>
      <c r="C1641" s="212" t="s">
        <v>84</v>
      </c>
      <c r="D1641" s="212" t="s">
        <v>1377</v>
      </c>
      <c r="E1641" s="212"/>
      <c r="F1641" s="212"/>
      <c r="G1641" s="212"/>
      <c r="H1641" s="212"/>
      <c r="I1641" s="212" t="s">
        <v>1885</v>
      </c>
      <c r="J1641" s="212"/>
      <c r="K1641" s="212"/>
      <c r="L1641" s="212"/>
      <c r="M1641" s="212"/>
      <c r="N1641" s="212"/>
      <c r="O1641" s="212"/>
      <c r="P1641" s="212"/>
      <c r="Q1641" s="212"/>
      <c r="R1641" s="212"/>
      <c r="S1641" s="212"/>
      <c r="T1641" s="212"/>
      <c r="U1641" s="212"/>
      <c r="V1641" s="212"/>
      <c r="W1641" s="212"/>
      <c r="X1641" s="212"/>
      <c r="Y1641" s="212"/>
      <c r="Z1641" s="212"/>
      <c r="AB1641" s="212"/>
      <c r="AC1641" s="212"/>
      <c r="AD1641" s="212"/>
      <c r="AE1641" s="212"/>
    </row>
    <row r="1642" spans="1:31" x14ac:dyDescent="0.3">
      <c r="A1642" s="212">
        <v>526486</v>
      </c>
      <c r="B1642" s="212" t="s">
        <v>3152</v>
      </c>
      <c r="C1642" s="212" t="s">
        <v>1357</v>
      </c>
      <c r="D1642" s="212" t="s">
        <v>2823</v>
      </c>
      <c r="E1642" s="212"/>
      <c r="F1642" s="212"/>
      <c r="G1642" s="212"/>
      <c r="H1642" s="212"/>
      <c r="I1642" s="212" t="s">
        <v>1885</v>
      </c>
      <c r="J1642" s="212"/>
      <c r="K1642" s="212"/>
      <c r="L1642" s="212"/>
      <c r="M1642" s="212"/>
      <c r="N1642" s="212"/>
      <c r="O1642" s="212"/>
      <c r="P1642" s="212"/>
      <c r="Q1642" s="212"/>
      <c r="R1642" s="212"/>
      <c r="S1642" s="212"/>
      <c r="T1642" s="212"/>
      <c r="U1642" s="212"/>
      <c r="V1642" s="212"/>
      <c r="W1642" s="212"/>
      <c r="X1642" s="212"/>
      <c r="Y1642" s="212"/>
      <c r="Z1642" s="212"/>
      <c r="AB1642" s="212"/>
      <c r="AC1642" s="212"/>
      <c r="AD1642" s="212"/>
      <c r="AE1642" s="212"/>
    </row>
    <row r="1643" spans="1:31" x14ac:dyDescent="0.3">
      <c r="A1643" s="212">
        <v>526487</v>
      </c>
      <c r="B1643" s="212" t="s">
        <v>3153</v>
      </c>
      <c r="C1643" s="212" t="s">
        <v>716</v>
      </c>
      <c r="D1643" s="212" t="s">
        <v>2213</v>
      </c>
      <c r="E1643" s="212"/>
      <c r="F1643" s="212"/>
      <c r="G1643" s="212"/>
      <c r="H1643" s="212"/>
      <c r="I1643" s="212" t="s">
        <v>1885</v>
      </c>
      <c r="J1643" s="212"/>
      <c r="K1643" s="212"/>
      <c r="L1643" s="212"/>
      <c r="M1643" s="212"/>
      <c r="N1643" s="212"/>
      <c r="O1643" s="212"/>
      <c r="P1643" s="212"/>
      <c r="Q1643" s="212"/>
      <c r="R1643" s="212"/>
      <c r="S1643" s="212"/>
      <c r="T1643" s="212"/>
      <c r="U1643" s="212"/>
      <c r="V1643" s="212"/>
      <c r="W1643" s="212"/>
      <c r="X1643" s="212"/>
      <c r="Y1643" s="212"/>
      <c r="Z1643" s="212"/>
      <c r="AB1643" s="212"/>
      <c r="AC1643" s="212"/>
      <c r="AD1643" s="212"/>
      <c r="AE1643" s="212"/>
    </row>
    <row r="1644" spans="1:31" x14ac:dyDescent="0.3">
      <c r="A1644" s="212">
        <v>526488</v>
      </c>
      <c r="B1644" s="212" t="s">
        <v>3154</v>
      </c>
      <c r="C1644" s="212" t="s">
        <v>81</v>
      </c>
      <c r="D1644" s="212" t="s">
        <v>440</v>
      </c>
      <c r="E1644" s="212"/>
      <c r="F1644" s="212"/>
      <c r="G1644" s="212"/>
      <c r="H1644" s="212"/>
      <c r="I1644" s="212" t="s">
        <v>1885</v>
      </c>
      <c r="J1644" s="212"/>
      <c r="K1644" s="212"/>
      <c r="L1644" s="212"/>
      <c r="M1644" s="212"/>
      <c r="N1644" s="212"/>
      <c r="O1644" s="212"/>
      <c r="P1644" s="212"/>
      <c r="Q1644" s="212"/>
      <c r="R1644" s="212"/>
      <c r="S1644" s="212"/>
      <c r="T1644" s="212"/>
      <c r="U1644" s="212"/>
      <c r="V1644" s="212"/>
      <c r="W1644" s="212"/>
      <c r="X1644" s="212"/>
      <c r="Y1644" s="212"/>
      <c r="Z1644" s="212"/>
      <c r="AB1644" s="212"/>
      <c r="AC1644" s="212"/>
      <c r="AD1644" s="212"/>
      <c r="AE1644" s="212"/>
    </row>
    <row r="1645" spans="1:31" x14ac:dyDescent="0.3">
      <c r="A1645" s="212">
        <v>526489</v>
      </c>
      <c r="B1645" s="212" t="s">
        <v>3155</v>
      </c>
      <c r="C1645" s="212" t="s">
        <v>96</v>
      </c>
      <c r="D1645" s="212" t="s">
        <v>1500</v>
      </c>
      <c r="E1645" s="212"/>
      <c r="F1645" s="212"/>
      <c r="G1645" s="212"/>
      <c r="H1645" s="212"/>
      <c r="I1645" s="212" t="s">
        <v>1885</v>
      </c>
      <c r="J1645" s="212"/>
      <c r="K1645" s="212"/>
      <c r="L1645" s="212"/>
      <c r="M1645" s="212"/>
      <c r="N1645" s="212"/>
      <c r="O1645" s="212"/>
      <c r="P1645" s="212"/>
      <c r="Q1645" s="212"/>
      <c r="R1645" s="212"/>
      <c r="S1645" s="212"/>
      <c r="T1645" s="212"/>
      <c r="U1645" s="212"/>
      <c r="V1645" s="212"/>
      <c r="W1645" s="212"/>
      <c r="X1645" s="212"/>
      <c r="Y1645" s="212"/>
      <c r="Z1645" s="212"/>
      <c r="AB1645" s="212"/>
      <c r="AC1645" s="212"/>
      <c r="AD1645" s="212"/>
      <c r="AE1645" s="212"/>
    </row>
    <row r="1646" spans="1:31" x14ac:dyDescent="0.3">
      <c r="A1646" s="212">
        <v>526490</v>
      </c>
      <c r="B1646" s="212" t="s">
        <v>3156</v>
      </c>
      <c r="C1646" s="212" t="s">
        <v>338</v>
      </c>
      <c r="D1646" s="212" t="s">
        <v>1582</v>
      </c>
      <c r="E1646" s="212"/>
      <c r="F1646" s="212"/>
      <c r="G1646" s="212"/>
      <c r="H1646" s="212"/>
      <c r="I1646" s="212" t="s">
        <v>1885</v>
      </c>
      <c r="J1646" s="212"/>
      <c r="K1646" s="212"/>
      <c r="L1646" s="212"/>
      <c r="M1646" s="212"/>
      <c r="N1646" s="212"/>
      <c r="O1646" s="212"/>
      <c r="P1646" s="212"/>
      <c r="Q1646" s="212"/>
      <c r="R1646" s="212"/>
      <c r="S1646" s="212"/>
      <c r="T1646" s="212"/>
      <c r="U1646" s="212"/>
      <c r="V1646" s="212"/>
      <c r="W1646" s="212"/>
      <c r="X1646" s="212"/>
      <c r="Y1646" s="212"/>
      <c r="Z1646" s="212"/>
      <c r="AB1646" s="212"/>
      <c r="AC1646" s="212"/>
      <c r="AD1646" s="212"/>
      <c r="AE1646" s="212"/>
    </row>
    <row r="1647" spans="1:31" x14ac:dyDescent="0.3">
      <c r="A1647" s="212">
        <v>526491</v>
      </c>
      <c r="B1647" s="212" t="s">
        <v>3157</v>
      </c>
      <c r="C1647" s="212" t="s">
        <v>3158</v>
      </c>
      <c r="D1647" s="212" t="s">
        <v>1489</v>
      </c>
      <c r="E1647" s="212"/>
      <c r="F1647" s="212"/>
      <c r="G1647" s="212"/>
      <c r="H1647" s="212"/>
      <c r="I1647" s="212" t="s">
        <v>1885</v>
      </c>
      <c r="J1647" s="212"/>
      <c r="K1647" s="212"/>
      <c r="L1647" s="212"/>
      <c r="M1647" s="212"/>
      <c r="N1647" s="212"/>
      <c r="O1647" s="212"/>
      <c r="P1647" s="212"/>
      <c r="Q1647" s="212"/>
      <c r="R1647" s="212"/>
      <c r="S1647" s="212"/>
      <c r="T1647" s="212"/>
      <c r="U1647" s="212"/>
      <c r="V1647" s="212"/>
      <c r="W1647" s="212"/>
      <c r="X1647" s="212"/>
      <c r="Y1647" s="212"/>
      <c r="Z1647" s="212"/>
      <c r="AB1647" s="212"/>
      <c r="AC1647" s="212"/>
      <c r="AD1647" s="212"/>
      <c r="AE1647" s="212"/>
    </row>
    <row r="1648" spans="1:31" x14ac:dyDescent="0.3">
      <c r="A1648" s="212">
        <v>526492</v>
      </c>
      <c r="B1648" s="212" t="s">
        <v>3159</v>
      </c>
      <c r="C1648" s="212" t="s">
        <v>73</v>
      </c>
      <c r="D1648" s="212" t="s">
        <v>2765</v>
      </c>
      <c r="E1648" s="212"/>
      <c r="F1648" s="212"/>
      <c r="G1648" s="212"/>
      <c r="H1648" s="212"/>
      <c r="I1648" s="212" t="s">
        <v>1885</v>
      </c>
      <c r="J1648" s="212"/>
      <c r="K1648" s="212"/>
      <c r="L1648" s="212"/>
      <c r="M1648" s="212"/>
      <c r="N1648" s="212"/>
      <c r="O1648" s="212"/>
      <c r="P1648" s="212"/>
      <c r="Q1648" s="212"/>
      <c r="R1648" s="212"/>
      <c r="S1648" s="212"/>
      <c r="T1648" s="212"/>
      <c r="U1648" s="212"/>
      <c r="V1648" s="212"/>
      <c r="W1648" s="212"/>
      <c r="X1648" s="212"/>
      <c r="Y1648" s="212"/>
      <c r="Z1648" s="212"/>
      <c r="AB1648" s="212"/>
      <c r="AC1648" s="212"/>
      <c r="AD1648" s="212"/>
      <c r="AE1648" s="212"/>
    </row>
    <row r="1649" spans="1:31" x14ac:dyDescent="0.3">
      <c r="A1649" s="212">
        <v>526493</v>
      </c>
      <c r="B1649" s="212" t="s">
        <v>3160</v>
      </c>
      <c r="C1649" s="212" t="s">
        <v>2798</v>
      </c>
      <c r="D1649" s="212" t="s">
        <v>1587</v>
      </c>
      <c r="E1649" s="212"/>
      <c r="F1649" s="212"/>
      <c r="G1649" s="212"/>
      <c r="H1649" s="212"/>
      <c r="I1649" s="212" t="s">
        <v>1885</v>
      </c>
      <c r="J1649" s="212"/>
      <c r="K1649" s="212"/>
      <c r="L1649" s="212"/>
      <c r="M1649" s="212"/>
      <c r="N1649" s="212"/>
      <c r="O1649" s="212"/>
      <c r="P1649" s="212"/>
      <c r="Q1649" s="212"/>
      <c r="R1649" s="212"/>
      <c r="S1649" s="212"/>
      <c r="T1649" s="212"/>
      <c r="U1649" s="212"/>
      <c r="V1649" s="212"/>
      <c r="W1649" s="212"/>
      <c r="X1649" s="212"/>
      <c r="Y1649" s="212"/>
      <c r="Z1649" s="212"/>
      <c r="AB1649" s="212"/>
      <c r="AC1649" s="212"/>
      <c r="AD1649" s="212"/>
      <c r="AE1649" s="212"/>
    </row>
    <row r="1650" spans="1:31" x14ac:dyDescent="0.3">
      <c r="A1650" s="212">
        <v>526494</v>
      </c>
      <c r="B1650" s="212" t="s">
        <v>3161</v>
      </c>
      <c r="C1650" s="212" t="s">
        <v>103</v>
      </c>
      <c r="D1650" s="212" t="s">
        <v>1617</v>
      </c>
      <c r="E1650" s="212"/>
      <c r="F1650" s="212"/>
      <c r="G1650" s="212"/>
      <c r="H1650" s="212"/>
      <c r="I1650" s="212" t="s">
        <v>1885</v>
      </c>
      <c r="J1650" s="212"/>
      <c r="K1650" s="212"/>
      <c r="L1650" s="212"/>
      <c r="M1650" s="212"/>
      <c r="N1650" s="212"/>
      <c r="O1650" s="212"/>
      <c r="P1650" s="212"/>
      <c r="Q1650" s="212"/>
      <c r="R1650" s="212"/>
      <c r="S1650" s="212"/>
      <c r="T1650" s="212"/>
      <c r="U1650" s="212"/>
      <c r="V1650" s="212"/>
      <c r="W1650" s="212"/>
      <c r="X1650" s="212"/>
      <c r="Y1650" s="212"/>
      <c r="Z1650" s="212"/>
      <c r="AB1650" s="212"/>
      <c r="AC1650" s="212"/>
      <c r="AD1650" s="212"/>
      <c r="AE1650" s="212"/>
    </row>
    <row r="1651" spans="1:31" x14ac:dyDescent="0.3">
      <c r="A1651" s="212">
        <v>526495</v>
      </c>
      <c r="B1651" s="212" t="s">
        <v>3162</v>
      </c>
      <c r="C1651" s="212" t="s">
        <v>84</v>
      </c>
      <c r="D1651" s="212" t="s">
        <v>2187</v>
      </c>
      <c r="E1651" s="212"/>
      <c r="F1651" s="212"/>
      <c r="G1651" s="212"/>
      <c r="H1651" s="212"/>
      <c r="I1651" s="212" t="s">
        <v>1885</v>
      </c>
      <c r="J1651" s="212"/>
      <c r="K1651" s="212"/>
      <c r="L1651" s="212"/>
      <c r="M1651" s="212"/>
      <c r="N1651" s="212"/>
      <c r="O1651" s="212"/>
      <c r="P1651" s="212"/>
      <c r="Q1651" s="212"/>
      <c r="R1651" s="212"/>
      <c r="S1651" s="212"/>
      <c r="T1651" s="212"/>
      <c r="U1651" s="212"/>
      <c r="V1651" s="212"/>
      <c r="W1651" s="212"/>
      <c r="X1651" s="212"/>
      <c r="Y1651" s="212"/>
      <c r="Z1651" s="212"/>
      <c r="AB1651" s="212"/>
      <c r="AC1651" s="212"/>
      <c r="AD1651" s="212"/>
      <c r="AE1651" s="212"/>
    </row>
    <row r="1652" spans="1:31" x14ac:dyDescent="0.3">
      <c r="A1652" s="212">
        <v>526496</v>
      </c>
      <c r="B1652" s="212" t="s">
        <v>3163</v>
      </c>
      <c r="C1652" s="212" t="s">
        <v>315</v>
      </c>
      <c r="D1652" s="212" t="s">
        <v>2756</v>
      </c>
      <c r="E1652" s="212"/>
      <c r="F1652" s="212"/>
      <c r="G1652" s="212"/>
      <c r="H1652" s="212"/>
      <c r="I1652" s="212" t="s">
        <v>1885</v>
      </c>
      <c r="J1652" s="212"/>
      <c r="K1652" s="212"/>
      <c r="L1652" s="212"/>
      <c r="M1652" s="212"/>
      <c r="N1652" s="212"/>
      <c r="O1652" s="212"/>
      <c r="P1652" s="212"/>
      <c r="Q1652" s="212"/>
      <c r="R1652" s="212"/>
      <c r="S1652" s="212"/>
      <c r="T1652" s="212"/>
      <c r="U1652" s="212"/>
      <c r="V1652" s="212"/>
      <c r="W1652" s="212"/>
      <c r="X1652" s="212"/>
      <c r="Y1652" s="212"/>
      <c r="Z1652" s="212"/>
      <c r="AB1652" s="212"/>
      <c r="AC1652" s="212"/>
      <c r="AD1652" s="212"/>
      <c r="AE1652" s="212"/>
    </row>
    <row r="1653" spans="1:31" x14ac:dyDescent="0.3">
      <c r="A1653" s="212">
        <v>526497</v>
      </c>
      <c r="B1653" s="212" t="s">
        <v>3164</v>
      </c>
      <c r="C1653" s="212" t="s">
        <v>416</v>
      </c>
      <c r="D1653" s="212" t="s">
        <v>2230</v>
      </c>
      <c r="E1653" s="212"/>
      <c r="F1653" s="212"/>
      <c r="G1653" s="212"/>
      <c r="H1653" s="212"/>
      <c r="I1653" s="212" t="s">
        <v>1885</v>
      </c>
      <c r="J1653" s="212"/>
      <c r="K1653" s="212"/>
      <c r="L1653" s="212"/>
      <c r="M1653" s="212"/>
      <c r="N1653" s="212"/>
      <c r="O1653" s="212"/>
      <c r="P1653" s="212"/>
      <c r="Q1653" s="212"/>
      <c r="R1653" s="212"/>
      <c r="S1653" s="212"/>
      <c r="T1653" s="212"/>
      <c r="U1653" s="212"/>
      <c r="V1653" s="212"/>
      <c r="W1653" s="212"/>
      <c r="X1653" s="212"/>
      <c r="Y1653" s="212"/>
      <c r="Z1653" s="212"/>
      <c r="AB1653" s="212"/>
      <c r="AC1653" s="212"/>
      <c r="AD1653" s="212"/>
      <c r="AE1653" s="212"/>
    </row>
    <row r="1654" spans="1:31" x14ac:dyDescent="0.3">
      <c r="A1654" s="212">
        <v>526498</v>
      </c>
      <c r="B1654" s="212" t="s">
        <v>3165</v>
      </c>
      <c r="C1654" s="212" t="s">
        <v>918</v>
      </c>
      <c r="D1654" s="212" t="s">
        <v>1590</v>
      </c>
      <c r="E1654" s="212"/>
      <c r="F1654" s="212"/>
      <c r="G1654" s="212"/>
      <c r="H1654" s="212"/>
      <c r="I1654" s="212" t="s">
        <v>1885</v>
      </c>
      <c r="J1654" s="212"/>
      <c r="K1654" s="212"/>
      <c r="L1654" s="212"/>
      <c r="M1654" s="212"/>
      <c r="N1654" s="212"/>
      <c r="O1654" s="212"/>
      <c r="P1654" s="212"/>
      <c r="Q1654" s="212"/>
      <c r="R1654" s="212"/>
      <c r="S1654" s="212"/>
      <c r="T1654" s="212"/>
      <c r="U1654" s="212"/>
      <c r="V1654" s="212"/>
      <c r="W1654" s="212"/>
      <c r="X1654" s="212"/>
      <c r="Y1654" s="212"/>
      <c r="Z1654" s="212"/>
      <c r="AB1654" s="212"/>
      <c r="AC1654" s="212"/>
      <c r="AD1654" s="212"/>
      <c r="AE1654" s="212"/>
    </row>
    <row r="1655" spans="1:31" x14ac:dyDescent="0.3">
      <c r="A1655" s="212">
        <v>526499</v>
      </c>
      <c r="B1655" s="212" t="s">
        <v>3166</v>
      </c>
      <c r="C1655" s="212" t="s">
        <v>98</v>
      </c>
      <c r="D1655" s="212" t="s">
        <v>2761</v>
      </c>
      <c r="E1655" s="212"/>
      <c r="F1655" s="212"/>
      <c r="G1655" s="212"/>
      <c r="H1655" s="212"/>
      <c r="I1655" s="212" t="s">
        <v>1885</v>
      </c>
      <c r="J1655" s="212"/>
      <c r="K1655" s="212"/>
      <c r="L1655" s="212"/>
      <c r="M1655" s="212"/>
      <c r="N1655" s="212"/>
      <c r="O1655" s="212"/>
      <c r="P1655" s="212"/>
      <c r="Q1655" s="212"/>
      <c r="R1655" s="212"/>
      <c r="S1655" s="212"/>
      <c r="T1655" s="212"/>
      <c r="U1655" s="212"/>
      <c r="V1655" s="212"/>
      <c r="W1655" s="212"/>
      <c r="X1655" s="212"/>
      <c r="Y1655" s="212"/>
      <c r="Z1655" s="212"/>
      <c r="AB1655" s="212"/>
      <c r="AC1655" s="212"/>
      <c r="AD1655" s="212"/>
      <c r="AE1655" s="212"/>
    </row>
    <row r="1656" spans="1:31" x14ac:dyDescent="0.3">
      <c r="A1656" s="212">
        <v>526500</v>
      </c>
      <c r="B1656" s="212" t="s">
        <v>2806</v>
      </c>
      <c r="C1656" s="212" t="s">
        <v>73</v>
      </c>
      <c r="D1656" s="212" t="s">
        <v>1643</v>
      </c>
      <c r="E1656" s="212"/>
      <c r="F1656" s="212"/>
      <c r="G1656" s="212"/>
      <c r="H1656" s="212"/>
      <c r="I1656" s="212" t="s">
        <v>1885</v>
      </c>
      <c r="J1656" s="212"/>
      <c r="K1656" s="212"/>
      <c r="L1656" s="212"/>
      <c r="M1656" s="212"/>
      <c r="N1656" s="212"/>
      <c r="O1656" s="212"/>
      <c r="P1656" s="212"/>
      <c r="Q1656" s="212"/>
      <c r="R1656" s="212"/>
      <c r="S1656" s="212"/>
      <c r="T1656" s="212"/>
      <c r="U1656" s="212"/>
      <c r="V1656" s="212"/>
      <c r="W1656" s="212"/>
      <c r="X1656" s="212"/>
      <c r="Y1656" s="212"/>
      <c r="Z1656" s="212"/>
      <c r="AB1656" s="212"/>
      <c r="AC1656" s="212"/>
      <c r="AD1656" s="212"/>
      <c r="AE1656" s="212"/>
    </row>
    <row r="1657" spans="1:31" x14ac:dyDescent="0.3">
      <c r="A1657" s="212">
        <v>526501</v>
      </c>
      <c r="B1657" s="212" t="s">
        <v>3167</v>
      </c>
      <c r="C1657" s="212" t="s">
        <v>1357</v>
      </c>
      <c r="D1657" s="212" t="s">
        <v>3168</v>
      </c>
      <c r="E1657" s="212"/>
      <c r="F1657" s="212"/>
      <c r="G1657" s="212"/>
      <c r="H1657" s="212"/>
      <c r="I1657" s="212" t="s">
        <v>1885</v>
      </c>
      <c r="J1657" s="212"/>
      <c r="K1657" s="212"/>
      <c r="L1657" s="212"/>
      <c r="M1657" s="212"/>
      <c r="N1657" s="212"/>
      <c r="O1657" s="212"/>
      <c r="P1657" s="212"/>
      <c r="Q1657" s="212"/>
      <c r="R1657" s="212"/>
      <c r="S1657" s="212"/>
      <c r="T1657" s="212"/>
      <c r="U1657" s="212"/>
      <c r="V1657" s="212"/>
      <c r="W1657" s="212"/>
      <c r="X1657" s="212"/>
      <c r="Y1657" s="212"/>
      <c r="Z1657" s="212"/>
      <c r="AB1657" s="212"/>
      <c r="AC1657" s="212"/>
      <c r="AD1657" s="212"/>
      <c r="AE1657" s="212"/>
    </row>
    <row r="1658" spans="1:31" x14ac:dyDescent="0.3">
      <c r="A1658" s="212">
        <v>526502</v>
      </c>
      <c r="B1658" s="212" t="s">
        <v>3169</v>
      </c>
      <c r="C1658" s="212" t="s">
        <v>3170</v>
      </c>
      <c r="D1658" s="212" t="s">
        <v>3171</v>
      </c>
      <c r="E1658" s="212"/>
      <c r="F1658" s="212"/>
      <c r="G1658" s="212"/>
      <c r="H1658" s="212"/>
      <c r="I1658" s="212" t="s">
        <v>1885</v>
      </c>
      <c r="J1658" s="212"/>
      <c r="K1658" s="212"/>
      <c r="L1658" s="212"/>
      <c r="M1658" s="212"/>
      <c r="N1658" s="212"/>
      <c r="O1658" s="212"/>
      <c r="P1658" s="212"/>
      <c r="Q1658" s="212"/>
      <c r="R1658" s="212"/>
      <c r="S1658" s="212"/>
      <c r="T1658" s="212"/>
      <c r="U1658" s="212"/>
      <c r="V1658" s="212"/>
      <c r="W1658" s="212"/>
      <c r="X1658" s="212"/>
      <c r="Y1658" s="212"/>
      <c r="Z1658" s="212"/>
      <c r="AB1658" s="212"/>
      <c r="AC1658" s="212"/>
      <c r="AD1658" s="212"/>
      <c r="AE1658" s="212"/>
    </row>
    <row r="1659" spans="1:31" x14ac:dyDescent="0.3">
      <c r="A1659" s="212">
        <v>526503</v>
      </c>
      <c r="B1659" s="212" t="s">
        <v>3172</v>
      </c>
      <c r="C1659" s="212" t="s">
        <v>78</v>
      </c>
      <c r="D1659" s="212" t="s">
        <v>2764</v>
      </c>
      <c r="E1659" s="212"/>
      <c r="F1659" s="212"/>
      <c r="G1659" s="212"/>
      <c r="H1659" s="212"/>
      <c r="I1659" s="212" t="s">
        <v>1885</v>
      </c>
      <c r="J1659" s="212"/>
      <c r="K1659" s="212"/>
      <c r="L1659" s="212"/>
      <c r="M1659" s="212"/>
      <c r="N1659" s="212"/>
      <c r="O1659" s="212"/>
      <c r="P1659" s="212"/>
      <c r="Q1659" s="212"/>
      <c r="R1659" s="212"/>
      <c r="S1659" s="212"/>
      <c r="T1659" s="212"/>
      <c r="U1659" s="212"/>
      <c r="V1659" s="212"/>
      <c r="W1659" s="212"/>
      <c r="X1659" s="212"/>
      <c r="Y1659" s="212"/>
      <c r="Z1659" s="212"/>
      <c r="AB1659" s="212"/>
      <c r="AC1659" s="212"/>
      <c r="AD1659" s="212"/>
      <c r="AE1659" s="212"/>
    </row>
    <row r="1660" spans="1:31" x14ac:dyDescent="0.3">
      <c r="A1660" s="212">
        <v>526504</v>
      </c>
      <c r="B1660" s="212" t="s">
        <v>3173</v>
      </c>
      <c r="C1660" s="212" t="s">
        <v>84</v>
      </c>
      <c r="D1660" s="212" t="s">
        <v>1579</v>
      </c>
      <c r="E1660" s="212"/>
      <c r="F1660" s="212"/>
      <c r="G1660" s="212"/>
      <c r="H1660" s="212"/>
      <c r="I1660" s="212" t="s">
        <v>1885</v>
      </c>
      <c r="J1660" s="212"/>
      <c r="K1660" s="212"/>
      <c r="L1660" s="212"/>
      <c r="M1660" s="212"/>
      <c r="N1660" s="212"/>
      <c r="O1660" s="212"/>
      <c r="P1660" s="212"/>
      <c r="Q1660" s="212"/>
      <c r="R1660" s="212"/>
      <c r="S1660" s="212"/>
      <c r="T1660" s="212"/>
      <c r="U1660" s="212"/>
      <c r="V1660" s="212"/>
      <c r="W1660" s="212"/>
      <c r="X1660" s="212"/>
      <c r="Y1660" s="212"/>
      <c r="Z1660" s="212"/>
      <c r="AB1660" s="212"/>
      <c r="AC1660" s="212"/>
      <c r="AD1660" s="212"/>
      <c r="AE1660" s="212"/>
    </row>
    <row r="1661" spans="1:31" x14ac:dyDescent="0.3">
      <c r="A1661" s="212">
        <v>526505</v>
      </c>
      <c r="B1661" s="212" t="s">
        <v>3174</v>
      </c>
      <c r="C1661" s="212" t="s">
        <v>290</v>
      </c>
      <c r="D1661" s="212" t="s">
        <v>1838</v>
      </c>
      <c r="E1661" s="212"/>
      <c r="F1661" s="212"/>
      <c r="G1661" s="212"/>
      <c r="H1661" s="212"/>
      <c r="I1661" s="212" t="s">
        <v>1885</v>
      </c>
      <c r="J1661" s="212"/>
      <c r="K1661" s="212"/>
      <c r="L1661" s="212"/>
      <c r="M1661" s="212"/>
      <c r="N1661" s="212"/>
      <c r="O1661" s="212"/>
      <c r="P1661" s="212"/>
      <c r="Q1661" s="212"/>
      <c r="R1661" s="212"/>
      <c r="S1661" s="212"/>
      <c r="T1661" s="212"/>
      <c r="U1661" s="212"/>
      <c r="V1661" s="212"/>
      <c r="W1661" s="212"/>
      <c r="X1661" s="212"/>
      <c r="Y1661" s="212"/>
      <c r="Z1661" s="212"/>
      <c r="AB1661" s="212"/>
      <c r="AC1661" s="212"/>
      <c r="AD1661" s="212"/>
      <c r="AE1661" s="212"/>
    </row>
    <row r="1662" spans="1:31" x14ac:dyDescent="0.3">
      <c r="A1662" s="212">
        <v>526506</v>
      </c>
      <c r="B1662" s="212" t="s">
        <v>3175</v>
      </c>
      <c r="C1662" s="212" t="s">
        <v>74</v>
      </c>
      <c r="D1662" s="212" t="s">
        <v>2767</v>
      </c>
      <c r="E1662" s="212"/>
      <c r="F1662" s="212"/>
      <c r="G1662" s="212"/>
      <c r="H1662" s="212"/>
      <c r="I1662" s="212" t="s">
        <v>1885</v>
      </c>
      <c r="J1662" s="212"/>
      <c r="K1662" s="212"/>
      <c r="L1662" s="212"/>
      <c r="M1662" s="212"/>
      <c r="N1662" s="212"/>
      <c r="O1662" s="212"/>
      <c r="P1662" s="212"/>
      <c r="Q1662" s="212"/>
      <c r="R1662" s="212"/>
      <c r="S1662" s="212"/>
      <c r="T1662" s="212"/>
      <c r="U1662" s="212"/>
      <c r="V1662" s="212"/>
      <c r="W1662" s="212"/>
      <c r="X1662" s="212"/>
      <c r="Y1662" s="212"/>
      <c r="Z1662" s="212"/>
      <c r="AB1662" s="212"/>
      <c r="AC1662" s="212"/>
      <c r="AD1662" s="212"/>
      <c r="AE1662" s="212"/>
    </row>
    <row r="1663" spans="1:31" x14ac:dyDescent="0.3">
      <c r="A1663" s="212">
        <v>526507</v>
      </c>
      <c r="B1663" s="212" t="s">
        <v>3176</v>
      </c>
      <c r="C1663" s="212" t="s">
        <v>316</v>
      </c>
      <c r="D1663" s="212" t="s">
        <v>3177</v>
      </c>
      <c r="E1663" s="212"/>
      <c r="F1663" s="212"/>
      <c r="G1663" s="212"/>
      <c r="H1663" s="212"/>
      <c r="I1663" s="212" t="s">
        <v>1885</v>
      </c>
      <c r="J1663" s="212"/>
      <c r="K1663" s="212"/>
      <c r="L1663" s="212"/>
      <c r="M1663" s="212"/>
      <c r="N1663" s="212"/>
      <c r="O1663" s="212"/>
      <c r="P1663" s="212"/>
      <c r="Q1663" s="212"/>
      <c r="R1663" s="212"/>
      <c r="S1663" s="212"/>
      <c r="T1663" s="212"/>
      <c r="U1663" s="212"/>
      <c r="V1663" s="212"/>
      <c r="W1663" s="212"/>
      <c r="X1663" s="212"/>
      <c r="Y1663" s="212"/>
      <c r="Z1663" s="212"/>
      <c r="AB1663" s="212"/>
      <c r="AC1663" s="212"/>
      <c r="AD1663" s="212"/>
      <c r="AE1663" s="212"/>
    </row>
    <row r="1664" spans="1:31" x14ac:dyDescent="0.3">
      <c r="A1664" s="212">
        <v>526508</v>
      </c>
      <c r="B1664" s="212" t="s">
        <v>3178</v>
      </c>
      <c r="C1664" s="212" t="s">
        <v>306</v>
      </c>
      <c r="D1664" s="212" t="s">
        <v>1594</v>
      </c>
      <c r="E1664" s="212"/>
      <c r="F1664" s="212"/>
      <c r="G1664" s="212"/>
      <c r="H1664" s="212"/>
      <c r="I1664" s="212" t="s">
        <v>1885</v>
      </c>
      <c r="J1664" s="212"/>
      <c r="K1664" s="212"/>
      <c r="L1664" s="212"/>
      <c r="M1664" s="212"/>
      <c r="N1664" s="212"/>
      <c r="O1664" s="212"/>
      <c r="P1664" s="212"/>
      <c r="Q1664" s="212"/>
      <c r="R1664" s="212"/>
      <c r="S1664" s="212"/>
      <c r="T1664" s="212"/>
      <c r="U1664" s="212"/>
      <c r="V1664" s="212"/>
      <c r="W1664" s="212"/>
      <c r="X1664" s="212"/>
      <c r="Y1664" s="212"/>
      <c r="Z1664" s="212"/>
      <c r="AB1664" s="212"/>
      <c r="AC1664" s="212"/>
      <c r="AD1664" s="212"/>
      <c r="AE1664" s="212"/>
    </row>
    <row r="1665" spans="1:31" x14ac:dyDescent="0.3">
      <c r="A1665" s="212">
        <v>526509</v>
      </c>
      <c r="B1665" s="212" t="s">
        <v>3179</v>
      </c>
      <c r="C1665" s="212" t="s">
        <v>66</v>
      </c>
      <c r="D1665" s="212" t="s">
        <v>2214</v>
      </c>
      <c r="E1665" s="212"/>
      <c r="F1665" s="212"/>
      <c r="G1665" s="212"/>
      <c r="H1665" s="212"/>
      <c r="I1665" s="212" t="s">
        <v>1885</v>
      </c>
      <c r="J1665" s="212"/>
      <c r="K1665" s="212"/>
      <c r="L1665" s="212"/>
      <c r="M1665" s="212"/>
      <c r="N1665" s="212"/>
      <c r="O1665" s="212"/>
      <c r="P1665" s="212"/>
      <c r="Q1665" s="212"/>
      <c r="R1665" s="212"/>
      <c r="S1665" s="212"/>
      <c r="T1665" s="212"/>
      <c r="U1665" s="212"/>
      <c r="V1665" s="212"/>
      <c r="W1665" s="212"/>
      <c r="X1665" s="212"/>
      <c r="Y1665" s="212"/>
      <c r="Z1665" s="212"/>
      <c r="AB1665" s="212"/>
      <c r="AC1665" s="212"/>
      <c r="AD1665" s="212"/>
      <c r="AE1665" s="212"/>
    </row>
    <row r="1666" spans="1:31" x14ac:dyDescent="0.3">
      <c r="A1666" s="212">
        <v>526510</v>
      </c>
      <c r="B1666" s="212" t="s">
        <v>3180</v>
      </c>
      <c r="C1666" s="212" t="s">
        <v>306</v>
      </c>
      <c r="D1666" s="212" t="s">
        <v>1514</v>
      </c>
      <c r="E1666" s="212"/>
      <c r="F1666" s="212"/>
      <c r="G1666" s="212"/>
      <c r="H1666" s="212"/>
      <c r="I1666" s="212" t="s">
        <v>1885</v>
      </c>
      <c r="J1666" s="212"/>
      <c r="K1666" s="212"/>
      <c r="L1666" s="212"/>
      <c r="M1666" s="212"/>
      <c r="N1666" s="212"/>
      <c r="O1666" s="212"/>
      <c r="P1666" s="212"/>
      <c r="Q1666" s="212"/>
      <c r="R1666" s="212"/>
      <c r="S1666" s="212"/>
      <c r="T1666" s="212"/>
      <c r="U1666" s="212"/>
      <c r="V1666" s="212"/>
      <c r="W1666" s="212"/>
      <c r="X1666" s="212"/>
      <c r="Y1666" s="212"/>
      <c r="Z1666" s="212"/>
      <c r="AB1666" s="212"/>
      <c r="AC1666" s="212"/>
      <c r="AD1666" s="212"/>
      <c r="AE1666" s="212"/>
    </row>
    <row r="1667" spans="1:31" x14ac:dyDescent="0.3">
      <c r="A1667" s="212">
        <v>526511</v>
      </c>
      <c r="B1667" s="212" t="s">
        <v>3181</v>
      </c>
      <c r="C1667" s="212" t="s">
        <v>110</v>
      </c>
      <c r="D1667" s="212" t="s">
        <v>2355</v>
      </c>
      <c r="E1667" s="212"/>
      <c r="F1667" s="212"/>
      <c r="G1667" s="212"/>
      <c r="H1667" s="212"/>
      <c r="I1667" s="212" t="s">
        <v>1885</v>
      </c>
      <c r="J1667" s="212"/>
      <c r="K1667" s="212"/>
      <c r="L1667" s="212"/>
      <c r="M1667" s="212"/>
      <c r="N1667" s="212"/>
      <c r="O1667" s="212"/>
      <c r="P1667" s="212"/>
      <c r="Q1667" s="212"/>
      <c r="R1667" s="212"/>
      <c r="S1667" s="212"/>
      <c r="T1667" s="212"/>
      <c r="U1667" s="212"/>
      <c r="V1667" s="212"/>
      <c r="W1667" s="212"/>
      <c r="X1667" s="212"/>
      <c r="Y1667" s="212"/>
      <c r="Z1667" s="212"/>
      <c r="AB1667" s="212"/>
      <c r="AC1667" s="212"/>
      <c r="AD1667" s="212"/>
      <c r="AE1667" s="212"/>
    </row>
    <row r="1668" spans="1:31" x14ac:dyDescent="0.3">
      <c r="A1668" s="212">
        <v>526512</v>
      </c>
      <c r="B1668" s="212" t="s">
        <v>3182</v>
      </c>
      <c r="C1668" s="212" t="s">
        <v>278</v>
      </c>
      <c r="D1668" s="212" t="s">
        <v>3183</v>
      </c>
      <c r="E1668" s="212"/>
      <c r="F1668" s="212"/>
      <c r="G1668" s="212"/>
      <c r="H1668" s="212"/>
      <c r="I1668" s="212" t="s">
        <v>1885</v>
      </c>
      <c r="J1668" s="212"/>
      <c r="K1668" s="212"/>
      <c r="L1668" s="212"/>
      <c r="M1668" s="212"/>
      <c r="N1668" s="212"/>
      <c r="O1668" s="212"/>
      <c r="P1668" s="212"/>
      <c r="Q1668" s="212"/>
      <c r="R1668" s="212"/>
      <c r="S1668" s="212"/>
      <c r="T1668" s="212"/>
      <c r="U1668" s="212"/>
      <c r="V1668" s="212"/>
      <c r="W1668" s="212"/>
      <c r="X1668" s="212"/>
      <c r="Y1668" s="212"/>
      <c r="Z1668" s="212"/>
      <c r="AB1668" s="212"/>
      <c r="AC1668" s="212"/>
      <c r="AD1668" s="212"/>
      <c r="AE1668" s="212"/>
    </row>
    <row r="1669" spans="1:31" x14ac:dyDescent="0.3">
      <c r="A1669" s="212">
        <v>526513</v>
      </c>
      <c r="B1669" s="212" t="s">
        <v>1087</v>
      </c>
      <c r="C1669" s="212" t="s">
        <v>75</v>
      </c>
      <c r="D1669" s="212" t="s">
        <v>2361</v>
      </c>
      <c r="E1669" s="212"/>
      <c r="F1669" s="212"/>
      <c r="G1669" s="212"/>
      <c r="H1669" s="212"/>
      <c r="I1669" s="212" t="s">
        <v>1885</v>
      </c>
      <c r="J1669" s="212"/>
      <c r="K1669" s="212"/>
      <c r="L1669" s="212"/>
      <c r="M1669" s="212"/>
      <c r="N1669" s="212"/>
      <c r="O1669" s="212"/>
      <c r="P1669" s="212"/>
      <c r="Q1669" s="212"/>
      <c r="R1669" s="212"/>
      <c r="S1669" s="212"/>
      <c r="T1669" s="212"/>
      <c r="U1669" s="212"/>
      <c r="V1669" s="212"/>
      <c r="W1669" s="212"/>
      <c r="X1669" s="212"/>
      <c r="Y1669" s="212"/>
      <c r="Z1669" s="212"/>
      <c r="AB1669" s="212"/>
      <c r="AC1669" s="212"/>
      <c r="AD1669" s="212"/>
      <c r="AE1669" s="212"/>
    </row>
    <row r="1670" spans="1:31" x14ac:dyDescent="0.3">
      <c r="A1670" s="212">
        <v>526514</v>
      </c>
      <c r="B1670" s="212" t="s">
        <v>3184</v>
      </c>
      <c r="C1670" s="212" t="s">
        <v>73</v>
      </c>
      <c r="D1670" s="212" t="s">
        <v>2369</v>
      </c>
      <c r="E1670" s="212"/>
      <c r="F1670" s="212"/>
      <c r="G1670" s="212"/>
      <c r="H1670" s="212"/>
      <c r="I1670" s="212" t="s">
        <v>1885</v>
      </c>
      <c r="J1670" s="212"/>
      <c r="K1670" s="212"/>
      <c r="L1670" s="212"/>
      <c r="M1670" s="212"/>
      <c r="N1670" s="212"/>
      <c r="O1670" s="212"/>
      <c r="P1670" s="212"/>
      <c r="Q1670" s="212"/>
      <c r="R1670" s="212"/>
      <c r="S1670" s="212"/>
      <c r="T1670" s="212"/>
      <c r="U1670" s="212"/>
      <c r="V1670" s="212"/>
      <c r="W1670" s="212"/>
      <c r="X1670" s="212"/>
      <c r="Y1670" s="212"/>
      <c r="Z1670" s="212"/>
      <c r="AB1670" s="212"/>
      <c r="AC1670" s="212"/>
      <c r="AD1670" s="212"/>
      <c r="AE1670" s="212"/>
    </row>
    <row r="1671" spans="1:31" x14ac:dyDescent="0.3">
      <c r="A1671" s="212">
        <v>526515</v>
      </c>
      <c r="B1671" s="212" t="s">
        <v>3185</v>
      </c>
      <c r="C1671" s="212" t="s">
        <v>387</v>
      </c>
      <c r="D1671" s="212" t="s">
        <v>3186</v>
      </c>
      <c r="E1671" s="212"/>
      <c r="F1671" s="212"/>
      <c r="G1671" s="212"/>
      <c r="H1671" s="212"/>
      <c r="I1671" s="212" t="s">
        <v>1885</v>
      </c>
      <c r="J1671" s="212"/>
      <c r="K1671" s="212"/>
      <c r="L1671" s="212"/>
      <c r="M1671" s="212"/>
      <c r="N1671" s="212"/>
      <c r="O1671" s="212"/>
      <c r="P1671" s="212"/>
      <c r="Q1671" s="212"/>
      <c r="R1671" s="212"/>
      <c r="S1671" s="212"/>
      <c r="T1671" s="212"/>
      <c r="U1671" s="212"/>
      <c r="V1671" s="212"/>
      <c r="W1671" s="212"/>
      <c r="X1671" s="212"/>
      <c r="Y1671" s="212"/>
      <c r="Z1671" s="212"/>
      <c r="AB1671" s="212"/>
      <c r="AC1671" s="212"/>
      <c r="AD1671" s="212"/>
      <c r="AE1671" s="212"/>
    </row>
    <row r="1672" spans="1:31" x14ac:dyDescent="0.3">
      <c r="A1672" s="212">
        <v>526516</v>
      </c>
      <c r="B1672" s="212" t="s">
        <v>3187</v>
      </c>
      <c r="C1672" s="212" t="s">
        <v>274</v>
      </c>
      <c r="D1672" s="212" t="s">
        <v>1554</v>
      </c>
      <c r="E1672" s="212"/>
      <c r="F1672" s="212"/>
      <c r="G1672" s="212"/>
      <c r="H1672" s="212"/>
      <c r="I1672" s="212" t="s">
        <v>1885</v>
      </c>
      <c r="J1672" s="212"/>
      <c r="K1672" s="212"/>
      <c r="L1672" s="212"/>
      <c r="M1672" s="212"/>
      <c r="N1672" s="212"/>
      <c r="O1672" s="212"/>
      <c r="P1672" s="212"/>
      <c r="Q1672" s="212"/>
      <c r="R1672" s="212"/>
      <c r="S1672" s="212"/>
      <c r="T1672" s="212"/>
      <c r="U1672" s="212"/>
      <c r="V1672" s="212"/>
      <c r="W1672" s="212"/>
      <c r="X1672" s="212"/>
      <c r="Y1672" s="212"/>
      <c r="Z1672" s="212"/>
      <c r="AB1672" s="212"/>
      <c r="AC1672" s="212"/>
      <c r="AD1672" s="212"/>
      <c r="AE1672" s="212"/>
    </row>
    <row r="1673" spans="1:31" x14ac:dyDescent="0.3">
      <c r="A1673" s="212">
        <v>526517</v>
      </c>
      <c r="B1673" s="212" t="s">
        <v>3188</v>
      </c>
      <c r="C1673" s="212" t="s">
        <v>3189</v>
      </c>
      <c r="D1673" s="212" t="s">
        <v>440</v>
      </c>
      <c r="E1673" s="212"/>
      <c r="F1673" s="212"/>
      <c r="G1673" s="212"/>
      <c r="H1673" s="212"/>
      <c r="I1673" s="212" t="s">
        <v>1885</v>
      </c>
      <c r="J1673" s="212"/>
      <c r="K1673" s="212"/>
      <c r="L1673" s="212"/>
      <c r="M1673" s="212"/>
      <c r="N1673" s="212"/>
      <c r="O1673" s="212"/>
      <c r="P1673" s="212"/>
      <c r="Q1673" s="212"/>
      <c r="R1673" s="212"/>
      <c r="S1673" s="212"/>
      <c r="T1673" s="212"/>
      <c r="U1673" s="212"/>
      <c r="V1673" s="212"/>
      <c r="W1673" s="212"/>
      <c r="X1673" s="212"/>
      <c r="Y1673" s="212"/>
      <c r="Z1673" s="212"/>
      <c r="AB1673" s="212"/>
      <c r="AC1673" s="212"/>
      <c r="AD1673" s="212"/>
      <c r="AE1673" s="212"/>
    </row>
    <row r="1674" spans="1:31" x14ac:dyDescent="0.3">
      <c r="A1674" s="212">
        <v>526518</v>
      </c>
      <c r="B1674" s="212" t="s">
        <v>3190</v>
      </c>
      <c r="C1674" s="212" t="s">
        <v>73</v>
      </c>
      <c r="D1674" s="212" t="s">
        <v>3191</v>
      </c>
      <c r="E1674" s="212"/>
      <c r="F1674" s="212"/>
      <c r="G1674" s="212"/>
      <c r="H1674" s="212"/>
      <c r="I1674" s="212" t="s">
        <v>1885</v>
      </c>
      <c r="J1674" s="212"/>
      <c r="K1674" s="212"/>
      <c r="L1674" s="212"/>
      <c r="M1674" s="212"/>
      <c r="N1674" s="212"/>
      <c r="O1674" s="212"/>
      <c r="P1674" s="212"/>
      <c r="Q1674" s="212"/>
      <c r="R1674" s="212"/>
      <c r="S1674" s="212"/>
      <c r="T1674" s="212"/>
      <c r="U1674" s="212"/>
      <c r="V1674" s="212"/>
      <c r="W1674" s="212"/>
      <c r="X1674" s="212"/>
      <c r="Y1674" s="212"/>
      <c r="Z1674" s="212"/>
      <c r="AB1674" s="212"/>
      <c r="AC1674" s="212"/>
      <c r="AD1674" s="212"/>
      <c r="AE1674" s="212"/>
    </row>
    <row r="1675" spans="1:31" x14ac:dyDescent="0.3">
      <c r="A1675" s="212">
        <v>526519</v>
      </c>
      <c r="B1675" s="212" t="s">
        <v>3192</v>
      </c>
      <c r="C1675" s="212" t="s">
        <v>373</v>
      </c>
      <c r="D1675" s="212" t="s">
        <v>3193</v>
      </c>
      <c r="E1675" s="212"/>
      <c r="F1675" s="212"/>
      <c r="G1675" s="212"/>
      <c r="H1675" s="212"/>
      <c r="I1675" s="212" t="s">
        <v>1885</v>
      </c>
      <c r="J1675" s="212"/>
      <c r="K1675" s="212"/>
      <c r="L1675" s="212"/>
      <c r="M1675" s="212"/>
      <c r="N1675" s="212"/>
      <c r="O1675" s="212"/>
      <c r="P1675" s="212"/>
      <c r="Q1675" s="212"/>
      <c r="R1675" s="212"/>
      <c r="S1675" s="212"/>
      <c r="T1675" s="212"/>
      <c r="U1675" s="212"/>
      <c r="V1675" s="212"/>
      <c r="W1675" s="212"/>
      <c r="X1675" s="212"/>
      <c r="Y1675" s="212"/>
      <c r="Z1675" s="212"/>
      <c r="AB1675" s="212"/>
      <c r="AC1675" s="212"/>
      <c r="AD1675" s="212"/>
      <c r="AE1675" s="212"/>
    </row>
    <row r="1676" spans="1:31" x14ac:dyDescent="0.3">
      <c r="A1676" s="212">
        <v>526520</v>
      </c>
      <c r="B1676" s="212" t="s">
        <v>3194</v>
      </c>
      <c r="C1676" s="212" t="s">
        <v>342</v>
      </c>
      <c r="D1676" s="212" t="s">
        <v>1493</v>
      </c>
      <c r="E1676" s="212"/>
      <c r="F1676" s="212"/>
      <c r="G1676" s="212"/>
      <c r="H1676" s="212"/>
      <c r="I1676" s="212" t="s">
        <v>1885</v>
      </c>
      <c r="J1676" s="212"/>
      <c r="K1676" s="212"/>
      <c r="L1676" s="212"/>
      <c r="M1676" s="212"/>
      <c r="N1676" s="212"/>
      <c r="O1676" s="212"/>
      <c r="P1676" s="212"/>
      <c r="Q1676" s="212"/>
      <c r="R1676" s="212"/>
      <c r="S1676" s="212"/>
      <c r="T1676" s="212"/>
      <c r="U1676" s="212"/>
      <c r="V1676" s="212"/>
      <c r="W1676" s="212"/>
      <c r="X1676" s="212"/>
      <c r="Y1676" s="212"/>
      <c r="Z1676" s="212"/>
      <c r="AB1676" s="212"/>
      <c r="AC1676" s="212"/>
      <c r="AD1676" s="212"/>
      <c r="AE1676" s="212"/>
    </row>
    <row r="1677" spans="1:31" x14ac:dyDescent="0.3">
      <c r="A1677" s="212">
        <v>526521</v>
      </c>
      <c r="B1677" s="212" t="s">
        <v>3195</v>
      </c>
      <c r="C1677" s="212" t="s">
        <v>73</v>
      </c>
      <c r="D1677" s="212" t="s">
        <v>433</v>
      </c>
      <c r="E1677" s="212"/>
      <c r="F1677" s="212"/>
      <c r="G1677" s="212"/>
      <c r="H1677" s="212"/>
      <c r="I1677" s="212" t="s">
        <v>1885</v>
      </c>
      <c r="J1677" s="212"/>
      <c r="K1677" s="212"/>
      <c r="L1677" s="212"/>
      <c r="M1677" s="212"/>
      <c r="N1677" s="212"/>
      <c r="O1677" s="212"/>
      <c r="P1677" s="212"/>
      <c r="Q1677" s="212"/>
      <c r="R1677" s="212"/>
      <c r="S1677" s="212"/>
      <c r="T1677" s="212"/>
      <c r="U1677" s="212"/>
      <c r="V1677" s="212"/>
      <c r="W1677" s="212"/>
      <c r="X1677" s="212"/>
      <c r="Y1677" s="212"/>
      <c r="Z1677" s="212"/>
      <c r="AB1677" s="212"/>
      <c r="AC1677" s="212"/>
      <c r="AD1677" s="212"/>
      <c r="AE1677" s="212"/>
    </row>
    <row r="1678" spans="1:31" x14ac:dyDescent="0.3">
      <c r="A1678" s="212">
        <v>526522</v>
      </c>
      <c r="B1678" s="212" t="s">
        <v>3196</v>
      </c>
      <c r="C1678" s="212" t="s">
        <v>107</v>
      </c>
      <c r="D1678" s="212" t="s">
        <v>1643</v>
      </c>
      <c r="E1678" s="212"/>
      <c r="F1678" s="212"/>
      <c r="G1678" s="212"/>
      <c r="H1678" s="212"/>
      <c r="I1678" s="212" t="s">
        <v>1885</v>
      </c>
      <c r="J1678" s="212"/>
      <c r="K1678" s="212"/>
      <c r="L1678" s="212"/>
      <c r="M1678" s="212"/>
      <c r="N1678" s="212"/>
      <c r="O1678" s="212"/>
      <c r="P1678" s="212"/>
      <c r="Q1678" s="212"/>
      <c r="R1678" s="212"/>
      <c r="S1678" s="212"/>
      <c r="T1678" s="212"/>
      <c r="U1678" s="212"/>
      <c r="V1678" s="212"/>
      <c r="W1678" s="212"/>
      <c r="X1678" s="212"/>
      <c r="Y1678" s="212"/>
      <c r="Z1678" s="212"/>
      <c r="AB1678" s="212"/>
      <c r="AC1678" s="212"/>
      <c r="AD1678" s="212"/>
      <c r="AE1678" s="212"/>
    </row>
    <row r="1679" spans="1:31" x14ac:dyDescent="0.3">
      <c r="A1679" s="212">
        <v>526523</v>
      </c>
      <c r="B1679" s="212" t="s">
        <v>3197</v>
      </c>
      <c r="C1679" s="212" t="s">
        <v>70</v>
      </c>
      <c r="D1679" s="212" t="s">
        <v>2742</v>
      </c>
      <c r="E1679" s="212"/>
      <c r="F1679" s="212"/>
      <c r="G1679" s="212"/>
      <c r="H1679" s="212"/>
      <c r="I1679" s="212" t="s">
        <v>1885</v>
      </c>
      <c r="J1679" s="212"/>
      <c r="K1679" s="212"/>
      <c r="L1679" s="212"/>
      <c r="M1679" s="212"/>
      <c r="N1679" s="212"/>
      <c r="O1679" s="212"/>
      <c r="P1679" s="212"/>
      <c r="Q1679" s="212"/>
      <c r="R1679" s="212"/>
      <c r="S1679" s="212"/>
      <c r="T1679" s="212"/>
      <c r="U1679" s="212"/>
      <c r="V1679" s="212"/>
      <c r="W1679" s="212"/>
      <c r="X1679" s="212"/>
      <c r="Y1679" s="212"/>
      <c r="Z1679" s="212"/>
      <c r="AB1679" s="212"/>
      <c r="AC1679" s="212"/>
      <c r="AD1679" s="212"/>
      <c r="AE1679" s="212"/>
    </row>
    <row r="1680" spans="1:31" x14ac:dyDescent="0.3">
      <c r="A1680" s="212">
        <v>526524</v>
      </c>
      <c r="B1680" s="212" t="s">
        <v>3198</v>
      </c>
      <c r="C1680" s="212" t="s">
        <v>70</v>
      </c>
      <c r="D1680" s="212" t="s">
        <v>1794</v>
      </c>
      <c r="E1680" s="212"/>
      <c r="F1680" s="212"/>
      <c r="G1680" s="212"/>
      <c r="H1680" s="212"/>
      <c r="I1680" s="212" t="s">
        <v>1885</v>
      </c>
      <c r="J1680" s="212"/>
      <c r="K1680" s="212"/>
      <c r="L1680" s="212"/>
      <c r="M1680" s="212"/>
      <c r="N1680" s="212"/>
      <c r="O1680" s="212"/>
      <c r="P1680" s="212"/>
      <c r="Q1680" s="212"/>
      <c r="R1680" s="212"/>
      <c r="S1680" s="212"/>
      <c r="T1680" s="212"/>
      <c r="U1680" s="212"/>
      <c r="V1680" s="212"/>
      <c r="W1680" s="212"/>
      <c r="X1680" s="212"/>
      <c r="Y1680" s="212"/>
      <c r="Z1680" s="212"/>
      <c r="AB1680" s="212"/>
      <c r="AC1680" s="212"/>
      <c r="AD1680" s="212"/>
      <c r="AE1680" s="212"/>
    </row>
    <row r="1681" spans="1:31" x14ac:dyDescent="0.3">
      <c r="A1681" s="212">
        <v>526525</v>
      </c>
      <c r="B1681" s="212" t="s">
        <v>3199</v>
      </c>
      <c r="C1681" s="212" t="s">
        <v>70</v>
      </c>
      <c r="D1681" s="212" t="s">
        <v>1854</v>
      </c>
      <c r="E1681" s="212"/>
      <c r="F1681" s="212"/>
      <c r="G1681" s="212"/>
      <c r="H1681" s="212"/>
      <c r="I1681" s="212" t="s">
        <v>1885</v>
      </c>
      <c r="J1681" s="212"/>
      <c r="K1681" s="212"/>
      <c r="L1681" s="212"/>
      <c r="M1681" s="212"/>
      <c r="N1681" s="212"/>
      <c r="O1681" s="212"/>
      <c r="P1681" s="212"/>
      <c r="Q1681" s="212"/>
      <c r="R1681" s="212"/>
      <c r="S1681" s="212"/>
      <c r="T1681" s="212"/>
      <c r="U1681" s="212"/>
      <c r="V1681" s="212"/>
      <c r="W1681" s="212"/>
      <c r="X1681" s="212"/>
      <c r="Y1681" s="212"/>
      <c r="Z1681" s="212"/>
      <c r="AB1681" s="212"/>
      <c r="AC1681" s="212"/>
      <c r="AD1681" s="212"/>
      <c r="AE1681" s="212"/>
    </row>
    <row r="1682" spans="1:31" x14ac:dyDescent="0.3">
      <c r="A1682" s="212">
        <v>526526</v>
      </c>
      <c r="B1682" s="212" t="s">
        <v>3200</v>
      </c>
      <c r="C1682" s="212" t="s">
        <v>70</v>
      </c>
      <c r="D1682" s="212" t="s">
        <v>438</v>
      </c>
      <c r="E1682" s="212"/>
      <c r="F1682" s="212"/>
      <c r="G1682" s="212"/>
      <c r="H1682" s="212"/>
      <c r="I1682" s="212" t="s">
        <v>1885</v>
      </c>
      <c r="J1682" s="212"/>
      <c r="K1682" s="212"/>
      <c r="L1682" s="212"/>
      <c r="M1682" s="212"/>
      <c r="N1682" s="212"/>
      <c r="O1682" s="212"/>
      <c r="P1682" s="212"/>
      <c r="Q1682" s="212"/>
      <c r="R1682" s="212"/>
      <c r="S1682" s="212"/>
      <c r="T1682" s="212"/>
      <c r="U1682" s="212"/>
      <c r="V1682" s="212"/>
      <c r="W1682" s="212"/>
      <c r="X1682" s="212"/>
      <c r="Y1682" s="212"/>
      <c r="Z1682" s="212"/>
      <c r="AB1682" s="212"/>
      <c r="AC1682" s="212"/>
      <c r="AD1682" s="212"/>
      <c r="AE1682" s="212"/>
    </row>
    <row r="1683" spans="1:31" x14ac:dyDescent="0.3">
      <c r="A1683" s="212">
        <v>526527</v>
      </c>
      <c r="B1683" s="212" t="s">
        <v>3201</v>
      </c>
      <c r="C1683" s="212" t="s">
        <v>250</v>
      </c>
      <c r="D1683" s="212" t="s">
        <v>1582</v>
      </c>
      <c r="E1683" s="212"/>
      <c r="F1683" s="212"/>
      <c r="G1683" s="212"/>
      <c r="H1683" s="212"/>
      <c r="I1683" s="212" t="s">
        <v>1885</v>
      </c>
      <c r="J1683" s="212"/>
      <c r="K1683" s="212"/>
      <c r="L1683" s="212"/>
      <c r="M1683" s="212"/>
      <c r="N1683" s="212"/>
      <c r="O1683" s="212"/>
      <c r="P1683" s="212"/>
      <c r="Q1683" s="212"/>
      <c r="R1683" s="212"/>
      <c r="S1683" s="212"/>
      <c r="T1683" s="212"/>
      <c r="U1683" s="212"/>
      <c r="V1683" s="212"/>
      <c r="W1683" s="212"/>
      <c r="X1683" s="212"/>
      <c r="Y1683" s="212"/>
      <c r="Z1683" s="212"/>
      <c r="AB1683" s="212"/>
      <c r="AC1683" s="212"/>
      <c r="AD1683" s="212"/>
      <c r="AE1683" s="212"/>
    </row>
    <row r="1684" spans="1:31" x14ac:dyDescent="0.3">
      <c r="A1684" s="212">
        <v>526528</v>
      </c>
      <c r="B1684" s="212" t="s">
        <v>3202</v>
      </c>
      <c r="C1684" s="212" t="s">
        <v>66</v>
      </c>
      <c r="D1684" s="212" t="s">
        <v>1540</v>
      </c>
      <c r="E1684" s="212"/>
      <c r="F1684" s="212"/>
      <c r="G1684" s="212"/>
      <c r="H1684" s="212"/>
      <c r="I1684" s="212" t="s">
        <v>1885</v>
      </c>
      <c r="J1684" s="212"/>
      <c r="K1684" s="212"/>
      <c r="L1684" s="212"/>
      <c r="M1684" s="212"/>
      <c r="N1684" s="212"/>
      <c r="O1684" s="212"/>
      <c r="P1684" s="212"/>
      <c r="Q1684" s="212"/>
      <c r="R1684" s="212"/>
      <c r="S1684" s="212"/>
      <c r="T1684" s="212"/>
      <c r="U1684" s="212"/>
      <c r="V1684" s="212"/>
      <c r="W1684" s="212"/>
      <c r="X1684" s="212"/>
      <c r="Y1684" s="212"/>
      <c r="Z1684" s="212"/>
      <c r="AB1684" s="212"/>
      <c r="AC1684" s="212"/>
      <c r="AD1684" s="212"/>
      <c r="AE1684" s="212"/>
    </row>
    <row r="1685" spans="1:31" x14ac:dyDescent="0.3">
      <c r="A1685" s="212">
        <v>526529</v>
      </c>
      <c r="B1685" s="212" t="s">
        <v>3203</v>
      </c>
      <c r="C1685" s="212" t="s">
        <v>326</v>
      </c>
      <c r="D1685" s="212" t="s">
        <v>2215</v>
      </c>
      <c r="E1685" s="212"/>
      <c r="F1685" s="212"/>
      <c r="G1685" s="212"/>
      <c r="H1685" s="212"/>
      <c r="I1685" s="212" t="s">
        <v>1885</v>
      </c>
      <c r="J1685" s="212"/>
      <c r="K1685" s="212"/>
      <c r="L1685" s="212"/>
      <c r="M1685" s="212"/>
      <c r="N1685" s="212"/>
      <c r="O1685" s="212"/>
      <c r="P1685" s="212"/>
      <c r="Q1685" s="212"/>
      <c r="R1685" s="212"/>
      <c r="S1685" s="212"/>
      <c r="T1685" s="212"/>
      <c r="U1685" s="212"/>
      <c r="V1685" s="212"/>
      <c r="W1685" s="212"/>
      <c r="X1685" s="212"/>
      <c r="Y1685" s="212"/>
      <c r="Z1685" s="212"/>
      <c r="AB1685" s="212"/>
      <c r="AC1685" s="212"/>
      <c r="AD1685" s="212"/>
      <c r="AE1685" s="212"/>
    </row>
    <row r="1686" spans="1:31" x14ac:dyDescent="0.3">
      <c r="A1686" s="212">
        <v>526530</v>
      </c>
      <c r="B1686" s="212" t="s">
        <v>3204</v>
      </c>
      <c r="C1686" s="212" t="s">
        <v>1355</v>
      </c>
      <c r="D1686" s="212" t="s">
        <v>2262</v>
      </c>
      <c r="E1686" s="212"/>
      <c r="F1686" s="212"/>
      <c r="G1686" s="212"/>
      <c r="H1686" s="212"/>
      <c r="I1686" s="212" t="s">
        <v>1885</v>
      </c>
      <c r="J1686" s="212"/>
      <c r="K1686" s="212"/>
      <c r="L1686" s="212"/>
      <c r="M1686" s="212"/>
      <c r="N1686" s="212"/>
      <c r="O1686" s="212"/>
      <c r="P1686" s="212"/>
      <c r="Q1686" s="212"/>
      <c r="R1686" s="212"/>
      <c r="S1686" s="212"/>
      <c r="T1686" s="212"/>
      <c r="U1686" s="212"/>
      <c r="V1686" s="212"/>
      <c r="W1686" s="212"/>
      <c r="X1686" s="212"/>
      <c r="Y1686" s="212"/>
      <c r="Z1686" s="212"/>
      <c r="AB1686" s="212"/>
      <c r="AC1686" s="212"/>
      <c r="AD1686" s="212"/>
      <c r="AE1686" s="212"/>
    </row>
    <row r="1687" spans="1:31" x14ac:dyDescent="0.3">
      <c r="A1687" s="212">
        <v>526531</v>
      </c>
      <c r="B1687" s="212" t="s">
        <v>3205</v>
      </c>
      <c r="C1687" s="212" t="s">
        <v>336</v>
      </c>
      <c r="D1687" s="212" t="s">
        <v>1483</v>
      </c>
      <c r="E1687" s="212"/>
      <c r="F1687" s="212"/>
      <c r="G1687" s="212"/>
      <c r="H1687" s="212"/>
      <c r="I1687" s="212" t="s">
        <v>1885</v>
      </c>
      <c r="J1687" s="212"/>
      <c r="K1687" s="212"/>
      <c r="L1687" s="212"/>
      <c r="M1687" s="212"/>
      <c r="N1687" s="212"/>
      <c r="O1687" s="212"/>
      <c r="P1687" s="212"/>
      <c r="Q1687" s="212"/>
      <c r="R1687" s="212"/>
      <c r="S1687" s="212"/>
      <c r="T1687" s="212"/>
      <c r="U1687" s="212"/>
      <c r="V1687" s="212"/>
      <c r="W1687" s="212"/>
      <c r="X1687" s="212"/>
      <c r="Y1687" s="212"/>
      <c r="Z1687" s="212"/>
      <c r="AB1687" s="212"/>
      <c r="AC1687" s="212"/>
      <c r="AD1687" s="212"/>
      <c r="AE1687" s="212"/>
    </row>
    <row r="1688" spans="1:31" x14ac:dyDescent="0.3">
      <c r="A1688" s="212">
        <v>526532</v>
      </c>
      <c r="B1688" s="212" t="s">
        <v>3206</v>
      </c>
      <c r="C1688" s="212" t="s">
        <v>73</v>
      </c>
      <c r="D1688" s="212" t="s">
        <v>1634</v>
      </c>
      <c r="E1688" s="212"/>
      <c r="F1688" s="212"/>
      <c r="G1688" s="212"/>
      <c r="H1688" s="212"/>
      <c r="I1688" s="212" t="s">
        <v>1885</v>
      </c>
      <c r="J1688" s="212"/>
      <c r="K1688" s="212"/>
      <c r="L1688" s="212"/>
      <c r="M1688" s="212"/>
      <c r="N1688" s="212"/>
      <c r="O1688" s="212"/>
      <c r="P1688" s="212"/>
      <c r="Q1688" s="212"/>
      <c r="R1688" s="212"/>
      <c r="S1688" s="212"/>
      <c r="T1688" s="212"/>
      <c r="U1688" s="212"/>
      <c r="V1688" s="212"/>
      <c r="W1688" s="212"/>
      <c r="X1688" s="212"/>
      <c r="Y1688" s="212"/>
      <c r="Z1688" s="212"/>
      <c r="AB1688" s="212"/>
      <c r="AC1688" s="212"/>
      <c r="AD1688" s="212"/>
      <c r="AE1688" s="212"/>
    </row>
    <row r="1689" spans="1:31" x14ac:dyDescent="0.3">
      <c r="A1689" s="212">
        <v>526533</v>
      </c>
      <c r="B1689" s="212" t="s">
        <v>3207</v>
      </c>
      <c r="C1689" s="212" t="s">
        <v>404</v>
      </c>
      <c r="D1689" s="212" t="s">
        <v>440</v>
      </c>
      <c r="E1689" s="212"/>
      <c r="F1689" s="212"/>
      <c r="G1689" s="212"/>
      <c r="H1689" s="212"/>
      <c r="I1689" s="212" t="s">
        <v>1885</v>
      </c>
      <c r="J1689" s="212"/>
      <c r="K1689" s="212"/>
      <c r="L1689" s="212"/>
      <c r="M1689" s="212"/>
      <c r="N1689" s="212"/>
      <c r="O1689" s="212"/>
      <c r="P1689" s="212"/>
      <c r="Q1689" s="212"/>
      <c r="R1689" s="212"/>
      <c r="S1689" s="212"/>
      <c r="T1689" s="212"/>
      <c r="U1689" s="212"/>
      <c r="V1689" s="212"/>
      <c r="W1689" s="212"/>
      <c r="X1689" s="212"/>
      <c r="Y1689" s="212"/>
      <c r="Z1689" s="212"/>
      <c r="AB1689" s="212"/>
      <c r="AC1689" s="212"/>
      <c r="AD1689" s="212"/>
      <c r="AE1689" s="212"/>
    </row>
    <row r="1690" spans="1:31" x14ac:dyDescent="0.3">
      <c r="A1690" s="212">
        <v>526534</v>
      </c>
      <c r="B1690" s="212" t="s">
        <v>3208</v>
      </c>
      <c r="C1690" s="212" t="s">
        <v>69</v>
      </c>
      <c r="D1690" s="212" t="s">
        <v>440</v>
      </c>
      <c r="E1690" s="212"/>
      <c r="F1690" s="212"/>
      <c r="G1690" s="212"/>
      <c r="H1690" s="212"/>
      <c r="I1690" s="212" t="s">
        <v>1885</v>
      </c>
      <c r="J1690" s="212"/>
      <c r="K1690" s="212"/>
      <c r="L1690" s="212"/>
      <c r="M1690" s="212"/>
      <c r="N1690" s="212"/>
      <c r="O1690" s="212"/>
      <c r="P1690" s="212"/>
      <c r="Q1690" s="212"/>
      <c r="R1690" s="212"/>
      <c r="S1690" s="212"/>
      <c r="T1690" s="212"/>
      <c r="U1690" s="212"/>
      <c r="V1690" s="212"/>
      <c r="W1690" s="212"/>
      <c r="X1690" s="212"/>
      <c r="Y1690" s="212"/>
      <c r="Z1690" s="212"/>
      <c r="AB1690" s="212"/>
      <c r="AC1690" s="212"/>
      <c r="AD1690" s="212"/>
      <c r="AE1690" s="212"/>
    </row>
    <row r="1691" spans="1:31" x14ac:dyDescent="0.3">
      <c r="A1691" s="212">
        <v>526535</v>
      </c>
      <c r="B1691" s="212" t="s">
        <v>3209</v>
      </c>
      <c r="C1691" s="212" t="s">
        <v>3210</v>
      </c>
      <c r="D1691" s="212" t="s">
        <v>3117</v>
      </c>
      <c r="E1691" s="212"/>
      <c r="F1691" s="212"/>
      <c r="G1691" s="212"/>
      <c r="H1691" s="212"/>
      <c r="I1691" s="212" t="s">
        <v>1885</v>
      </c>
      <c r="J1691" s="212"/>
      <c r="K1691" s="212"/>
      <c r="L1691" s="212"/>
      <c r="M1691" s="212"/>
      <c r="N1691" s="212"/>
      <c r="O1691" s="212"/>
      <c r="P1691" s="212"/>
      <c r="Q1691" s="212"/>
      <c r="R1691" s="212"/>
      <c r="S1691" s="212"/>
      <c r="T1691" s="212"/>
      <c r="U1691" s="212"/>
      <c r="V1691" s="212"/>
      <c r="W1691" s="212"/>
      <c r="X1691" s="212"/>
      <c r="Y1691" s="212"/>
      <c r="Z1691" s="212"/>
      <c r="AB1691" s="212"/>
      <c r="AC1691" s="212"/>
      <c r="AD1691" s="212"/>
      <c r="AE1691" s="212"/>
    </row>
    <row r="1692" spans="1:31" x14ac:dyDescent="0.3">
      <c r="A1692" s="212">
        <v>526536</v>
      </c>
      <c r="B1692" s="212" t="s">
        <v>3211</v>
      </c>
      <c r="C1692" s="212" t="s">
        <v>102</v>
      </c>
      <c r="D1692" s="212" t="s">
        <v>1591</v>
      </c>
      <c r="E1692" s="212"/>
      <c r="F1692" s="212"/>
      <c r="G1692" s="212"/>
      <c r="H1692" s="212"/>
      <c r="I1692" s="212" t="s">
        <v>1885</v>
      </c>
      <c r="J1692" s="212"/>
      <c r="K1692" s="212"/>
      <c r="L1692" s="212"/>
      <c r="M1692" s="212"/>
      <c r="N1692" s="212"/>
      <c r="O1692" s="212"/>
      <c r="P1692" s="212"/>
      <c r="Q1692" s="212"/>
      <c r="R1692" s="212"/>
      <c r="S1692" s="212"/>
      <c r="T1692" s="212"/>
      <c r="U1692" s="212"/>
      <c r="V1692" s="212"/>
      <c r="W1692" s="212"/>
      <c r="X1692" s="212"/>
      <c r="Y1692" s="212"/>
      <c r="Z1692" s="212"/>
      <c r="AB1692" s="212"/>
      <c r="AC1692" s="212"/>
      <c r="AD1692" s="212"/>
      <c r="AE1692" s="212"/>
    </row>
    <row r="1693" spans="1:31" x14ac:dyDescent="0.3">
      <c r="A1693" s="212">
        <v>526537</v>
      </c>
      <c r="B1693" s="212" t="s">
        <v>3212</v>
      </c>
      <c r="C1693" s="212" t="s">
        <v>415</v>
      </c>
      <c r="D1693" s="212" t="s">
        <v>2370</v>
      </c>
      <c r="E1693" s="212"/>
      <c r="F1693" s="212"/>
      <c r="G1693" s="212"/>
      <c r="H1693" s="212"/>
      <c r="I1693" s="212" t="s">
        <v>1885</v>
      </c>
      <c r="J1693" s="212"/>
      <c r="K1693" s="212"/>
      <c r="L1693" s="212"/>
      <c r="M1693" s="212"/>
      <c r="N1693" s="212"/>
      <c r="O1693" s="212"/>
      <c r="P1693" s="212"/>
      <c r="Q1693" s="212"/>
      <c r="R1693" s="212"/>
      <c r="S1693" s="212"/>
      <c r="T1693" s="212"/>
      <c r="U1693" s="212"/>
      <c r="V1693" s="212"/>
      <c r="W1693" s="212"/>
      <c r="X1693" s="212"/>
      <c r="Y1693" s="212"/>
      <c r="Z1693" s="212"/>
      <c r="AB1693" s="212"/>
      <c r="AC1693" s="212"/>
      <c r="AD1693" s="212"/>
      <c r="AE1693" s="212"/>
    </row>
    <row r="1694" spans="1:31" x14ac:dyDescent="0.3">
      <c r="A1694" s="212">
        <v>526538</v>
      </c>
      <c r="B1694" s="212" t="s">
        <v>3213</v>
      </c>
      <c r="C1694" s="212" t="s">
        <v>88</v>
      </c>
      <c r="D1694" s="212" t="s">
        <v>1576</v>
      </c>
      <c r="E1694" s="212"/>
      <c r="F1694" s="212"/>
      <c r="G1694" s="212"/>
      <c r="H1694" s="212"/>
      <c r="I1694" s="212" t="s">
        <v>1885</v>
      </c>
      <c r="J1694" s="212"/>
      <c r="K1694" s="212"/>
      <c r="L1694" s="212"/>
      <c r="M1694" s="212"/>
      <c r="N1694" s="212"/>
      <c r="O1694" s="212"/>
      <c r="P1694" s="212"/>
      <c r="Q1694" s="212"/>
      <c r="R1694" s="212"/>
      <c r="S1694" s="212"/>
      <c r="T1694" s="212"/>
      <c r="U1694" s="212"/>
      <c r="V1694" s="212"/>
      <c r="W1694" s="212"/>
      <c r="X1694" s="212"/>
      <c r="Y1694" s="212"/>
      <c r="Z1694" s="212"/>
      <c r="AB1694" s="212"/>
      <c r="AC1694" s="212"/>
      <c r="AD1694" s="212"/>
      <c r="AE1694" s="212"/>
    </row>
    <row r="1695" spans="1:31" x14ac:dyDescent="0.3">
      <c r="A1695" s="212">
        <v>526539</v>
      </c>
      <c r="B1695" s="212" t="s">
        <v>3214</v>
      </c>
      <c r="C1695" s="212" t="s">
        <v>2752</v>
      </c>
      <c r="D1695" s="212" t="s">
        <v>1854</v>
      </c>
      <c r="E1695" s="212"/>
      <c r="F1695" s="212"/>
      <c r="G1695" s="212"/>
      <c r="H1695" s="212"/>
      <c r="I1695" s="212" t="s">
        <v>1885</v>
      </c>
      <c r="J1695" s="212"/>
      <c r="K1695" s="212"/>
      <c r="L1695" s="212"/>
      <c r="M1695" s="212"/>
      <c r="N1695" s="212"/>
      <c r="O1695" s="212"/>
      <c r="P1695" s="212"/>
      <c r="Q1695" s="212"/>
      <c r="R1695" s="212"/>
      <c r="S1695" s="212"/>
      <c r="T1695" s="212"/>
      <c r="U1695" s="212"/>
      <c r="V1695" s="212"/>
      <c r="W1695" s="212"/>
      <c r="X1695" s="212"/>
      <c r="Y1695" s="212"/>
      <c r="Z1695" s="212"/>
      <c r="AB1695" s="212"/>
      <c r="AC1695" s="212"/>
      <c r="AD1695" s="212"/>
      <c r="AE1695" s="212"/>
    </row>
    <row r="1696" spans="1:31" x14ac:dyDescent="0.3">
      <c r="A1696" s="212">
        <v>526540</v>
      </c>
      <c r="B1696" s="212" t="s">
        <v>3215</v>
      </c>
      <c r="C1696" s="212" t="s">
        <v>302</v>
      </c>
      <c r="D1696" s="212" t="s">
        <v>440</v>
      </c>
      <c r="E1696" s="212"/>
      <c r="F1696" s="212"/>
      <c r="G1696" s="212"/>
      <c r="H1696" s="212"/>
      <c r="I1696" s="212" t="s">
        <v>1885</v>
      </c>
      <c r="J1696" s="212"/>
      <c r="K1696" s="212"/>
      <c r="L1696" s="212"/>
      <c r="M1696" s="212"/>
      <c r="N1696" s="212"/>
      <c r="O1696" s="212"/>
      <c r="P1696" s="212"/>
      <c r="Q1696" s="212"/>
      <c r="R1696" s="212"/>
      <c r="S1696" s="212"/>
      <c r="T1696" s="212"/>
      <c r="U1696" s="212"/>
      <c r="V1696" s="212"/>
      <c r="W1696" s="212"/>
      <c r="X1696" s="212"/>
      <c r="Y1696" s="212"/>
      <c r="Z1696" s="212"/>
      <c r="AB1696" s="212"/>
      <c r="AC1696" s="212"/>
      <c r="AD1696" s="212"/>
      <c r="AE1696" s="212"/>
    </row>
    <row r="1697" spans="1:31" x14ac:dyDescent="0.3">
      <c r="A1697" s="212">
        <v>526541</v>
      </c>
      <c r="B1697" s="212" t="s">
        <v>3216</v>
      </c>
      <c r="C1697" s="212" t="s">
        <v>3217</v>
      </c>
      <c r="D1697" s="212" t="s">
        <v>2828</v>
      </c>
      <c r="E1697" s="212"/>
      <c r="F1697" s="212"/>
      <c r="G1697" s="212"/>
      <c r="H1697" s="212"/>
      <c r="I1697" s="212" t="s">
        <v>1885</v>
      </c>
      <c r="J1697" s="212"/>
      <c r="K1697" s="212"/>
      <c r="L1697" s="212"/>
      <c r="M1697" s="212"/>
      <c r="N1697" s="212"/>
      <c r="O1697" s="212"/>
      <c r="P1697" s="212"/>
      <c r="Q1697" s="212"/>
      <c r="R1697" s="212"/>
      <c r="S1697" s="212"/>
      <c r="T1697" s="212"/>
      <c r="U1697" s="212"/>
      <c r="V1697" s="212"/>
      <c r="W1697" s="212"/>
      <c r="X1697" s="212"/>
      <c r="Y1697" s="212"/>
      <c r="Z1697" s="212"/>
      <c r="AB1697" s="212"/>
      <c r="AC1697" s="212"/>
      <c r="AD1697" s="212"/>
      <c r="AE1697" s="212"/>
    </row>
    <row r="1698" spans="1:31" x14ac:dyDescent="0.3">
      <c r="A1698" s="212">
        <v>526542</v>
      </c>
      <c r="B1698" s="212" t="s">
        <v>3218</v>
      </c>
      <c r="C1698" s="212" t="s">
        <v>250</v>
      </c>
      <c r="D1698" s="212" t="s">
        <v>1535</v>
      </c>
      <c r="E1698" s="212"/>
      <c r="F1698" s="212"/>
      <c r="G1698" s="212"/>
      <c r="H1698" s="212"/>
      <c r="I1698" s="212" t="s">
        <v>1885</v>
      </c>
      <c r="J1698" s="212"/>
      <c r="K1698" s="212"/>
      <c r="L1698" s="212"/>
      <c r="M1698" s="212"/>
      <c r="N1698" s="212"/>
      <c r="O1698" s="212"/>
      <c r="P1698" s="212"/>
      <c r="Q1698" s="212"/>
      <c r="R1698" s="212"/>
      <c r="S1698" s="212"/>
      <c r="T1698" s="212"/>
      <c r="U1698" s="212"/>
      <c r="V1698" s="212"/>
      <c r="W1698" s="212"/>
      <c r="X1698" s="212"/>
      <c r="Y1698" s="212"/>
      <c r="Z1698" s="212"/>
      <c r="AB1698" s="212"/>
      <c r="AC1698" s="212"/>
      <c r="AD1698" s="212"/>
      <c r="AE1698" s="212"/>
    </row>
    <row r="1699" spans="1:31" x14ac:dyDescent="0.3">
      <c r="A1699" s="212">
        <v>526543</v>
      </c>
      <c r="B1699" s="212" t="s">
        <v>3219</v>
      </c>
      <c r="C1699" s="212" t="s">
        <v>2812</v>
      </c>
      <c r="D1699" s="212" t="s">
        <v>3220</v>
      </c>
      <c r="E1699" s="212"/>
      <c r="F1699" s="212"/>
      <c r="G1699" s="212"/>
      <c r="H1699" s="212"/>
      <c r="I1699" s="212" t="s">
        <v>1885</v>
      </c>
      <c r="J1699" s="212"/>
      <c r="K1699" s="212"/>
      <c r="L1699" s="212"/>
      <c r="M1699" s="212"/>
      <c r="N1699" s="212"/>
      <c r="O1699" s="212"/>
      <c r="P1699" s="212"/>
      <c r="Q1699" s="212"/>
      <c r="R1699" s="212"/>
      <c r="S1699" s="212"/>
      <c r="T1699" s="212"/>
      <c r="U1699" s="212"/>
      <c r="V1699" s="212"/>
      <c r="W1699" s="212"/>
      <c r="X1699" s="212"/>
      <c r="Y1699" s="212"/>
      <c r="Z1699" s="212"/>
      <c r="AB1699" s="212"/>
      <c r="AC1699" s="212"/>
      <c r="AD1699" s="212"/>
      <c r="AE1699" s="212"/>
    </row>
    <row r="1700" spans="1:31" x14ac:dyDescent="0.3">
      <c r="A1700" s="212">
        <v>526544</v>
      </c>
      <c r="B1700" s="212" t="s">
        <v>3221</v>
      </c>
      <c r="C1700" s="212" t="s">
        <v>102</v>
      </c>
      <c r="D1700" s="212" t="s">
        <v>3222</v>
      </c>
      <c r="E1700" s="212"/>
      <c r="F1700" s="212"/>
      <c r="G1700" s="212"/>
      <c r="H1700" s="212"/>
      <c r="I1700" s="212" t="s">
        <v>1885</v>
      </c>
      <c r="J1700" s="212"/>
      <c r="K1700" s="212"/>
      <c r="L1700" s="212"/>
      <c r="M1700" s="212"/>
      <c r="N1700" s="212"/>
      <c r="O1700" s="212"/>
      <c r="P1700" s="212"/>
      <c r="Q1700" s="212"/>
      <c r="R1700" s="212"/>
      <c r="S1700" s="212"/>
      <c r="T1700" s="212"/>
      <c r="U1700" s="212"/>
      <c r="V1700" s="212"/>
      <c r="W1700" s="212"/>
      <c r="X1700" s="212"/>
      <c r="Y1700" s="212"/>
      <c r="Z1700" s="212"/>
      <c r="AB1700" s="212"/>
      <c r="AC1700" s="212"/>
      <c r="AD1700" s="212"/>
      <c r="AE1700" s="212"/>
    </row>
    <row r="1701" spans="1:31" x14ac:dyDescent="0.3">
      <c r="A1701" s="212">
        <v>526545</v>
      </c>
      <c r="B1701" s="212" t="s">
        <v>3223</v>
      </c>
      <c r="C1701" s="212" t="s">
        <v>3224</v>
      </c>
      <c r="D1701" s="212" t="s">
        <v>1492</v>
      </c>
      <c r="E1701" s="212"/>
      <c r="F1701" s="212"/>
      <c r="G1701" s="212"/>
      <c r="H1701" s="212"/>
      <c r="I1701" s="212" t="s">
        <v>1885</v>
      </c>
      <c r="J1701" s="212"/>
      <c r="K1701" s="212"/>
      <c r="L1701" s="212"/>
      <c r="M1701" s="212"/>
      <c r="N1701" s="212"/>
      <c r="O1701" s="212"/>
      <c r="P1701" s="212"/>
      <c r="Q1701" s="212"/>
      <c r="R1701" s="212"/>
      <c r="S1701" s="212"/>
      <c r="T1701" s="212"/>
      <c r="U1701" s="212"/>
      <c r="V1701" s="212"/>
      <c r="W1701" s="212"/>
      <c r="X1701" s="212"/>
      <c r="Y1701" s="212"/>
      <c r="Z1701" s="212"/>
      <c r="AB1701" s="212"/>
      <c r="AC1701" s="212"/>
      <c r="AD1701" s="212"/>
      <c r="AE1701" s="212"/>
    </row>
    <row r="1702" spans="1:31" x14ac:dyDescent="0.3">
      <c r="A1702" s="212">
        <v>526546</v>
      </c>
      <c r="B1702" s="212" t="s">
        <v>3225</v>
      </c>
      <c r="C1702" s="212" t="s">
        <v>81</v>
      </c>
      <c r="D1702" s="212" t="s">
        <v>2769</v>
      </c>
      <c r="E1702" s="212"/>
      <c r="F1702" s="212"/>
      <c r="G1702" s="212"/>
      <c r="H1702" s="212"/>
      <c r="I1702" s="212" t="s">
        <v>1885</v>
      </c>
      <c r="J1702" s="212"/>
      <c r="K1702" s="212"/>
      <c r="L1702" s="212"/>
      <c r="M1702" s="212"/>
      <c r="N1702" s="212"/>
      <c r="O1702" s="212"/>
      <c r="P1702" s="212"/>
      <c r="Q1702" s="212"/>
      <c r="R1702" s="212"/>
      <c r="S1702" s="212"/>
      <c r="T1702" s="212"/>
      <c r="U1702" s="212"/>
      <c r="V1702" s="212"/>
      <c r="W1702" s="212"/>
      <c r="X1702" s="212"/>
      <c r="Y1702" s="212"/>
      <c r="Z1702" s="212"/>
      <c r="AB1702" s="212"/>
      <c r="AC1702" s="212"/>
      <c r="AD1702" s="212"/>
      <c r="AE1702" s="212"/>
    </row>
    <row r="1703" spans="1:31" x14ac:dyDescent="0.3">
      <c r="A1703" s="212">
        <v>526547</v>
      </c>
      <c r="B1703" s="212" t="s">
        <v>3226</v>
      </c>
      <c r="C1703" s="212" t="s">
        <v>100</v>
      </c>
      <c r="D1703" s="212" t="s">
        <v>2834</v>
      </c>
      <c r="E1703" s="212"/>
      <c r="F1703" s="212"/>
      <c r="G1703" s="212"/>
      <c r="H1703" s="212"/>
      <c r="I1703" s="212" t="s">
        <v>1885</v>
      </c>
      <c r="J1703" s="212"/>
      <c r="K1703" s="212"/>
      <c r="L1703" s="212"/>
      <c r="M1703" s="212"/>
      <c r="N1703" s="212"/>
      <c r="O1703" s="212"/>
      <c r="P1703" s="212"/>
      <c r="Q1703" s="212"/>
      <c r="R1703" s="212"/>
      <c r="S1703" s="212"/>
      <c r="T1703" s="212"/>
      <c r="U1703" s="212"/>
      <c r="V1703" s="212"/>
      <c r="W1703" s="212"/>
      <c r="X1703" s="212"/>
      <c r="Y1703" s="212"/>
      <c r="Z1703" s="212"/>
      <c r="AB1703" s="212"/>
      <c r="AC1703" s="212"/>
      <c r="AD1703" s="212"/>
      <c r="AE1703" s="212"/>
    </row>
    <row r="1704" spans="1:31" x14ac:dyDescent="0.3">
      <c r="A1704" s="212">
        <v>526548</v>
      </c>
      <c r="B1704" s="212" t="s">
        <v>3227</v>
      </c>
      <c r="C1704" s="212" t="s">
        <v>302</v>
      </c>
      <c r="D1704" s="212" t="s">
        <v>1643</v>
      </c>
      <c r="E1704" s="212"/>
      <c r="F1704" s="212"/>
      <c r="G1704" s="212"/>
      <c r="H1704" s="212"/>
      <c r="I1704" s="212" t="s">
        <v>1885</v>
      </c>
      <c r="J1704" s="212"/>
      <c r="K1704" s="212"/>
      <c r="L1704" s="212"/>
      <c r="M1704" s="212"/>
      <c r="N1704" s="212"/>
      <c r="O1704" s="212"/>
      <c r="P1704" s="212"/>
      <c r="Q1704" s="212"/>
      <c r="R1704" s="212"/>
      <c r="S1704" s="212"/>
      <c r="T1704" s="212"/>
      <c r="U1704" s="212"/>
      <c r="V1704" s="212"/>
      <c r="W1704" s="212"/>
      <c r="X1704" s="212"/>
      <c r="Y1704" s="212"/>
      <c r="Z1704" s="212"/>
      <c r="AB1704" s="212"/>
      <c r="AC1704" s="212"/>
      <c r="AD1704" s="212"/>
      <c r="AE1704" s="212"/>
    </row>
    <row r="1705" spans="1:31" x14ac:dyDescent="0.3">
      <c r="A1705" s="212">
        <v>526549</v>
      </c>
      <c r="B1705" s="212" t="s">
        <v>3228</v>
      </c>
      <c r="C1705" s="212" t="s">
        <v>78</v>
      </c>
      <c r="D1705" s="212" t="s">
        <v>1713</v>
      </c>
      <c r="E1705" s="212"/>
      <c r="F1705" s="212"/>
      <c r="G1705" s="212"/>
      <c r="H1705" s="212"/>
      <c r="I1705" s="212" t="s">
        <v>1885</v>
      </c>
      <c r="J1705" s="212"/>
      <c r="K1705" s="212"/>
      <c r="L1705" s="212"/>
      <c r="M1705" s="212"/>
      <c r="N1705" s="212"/>
      <c r="O1705" s="212"/>
      <c r="P1705" s="212"/>
      <c r="Q1705" s="212"/>
      <c r="R1705" s="212"/>
      <c r="S1705" s="212"/>
      <c r="T1705" s="212"/>
      <c r="U1705" s="212"/>
      <c r="V1705" s="212"/>
      <c r="W1705" s="212"/>
      <c r="X1705" s="212"/>
      <c r="Y1705" s="212"/>
      <c r="Z1705" s="212"/>
      <c r="AB1705" s="212"/>
      <c r="AC1705" s="212"/>
      <c r="AD1705" s="212"/>
      <c r="AE1705" s="212"/>
    </row>
    <row r="1706" spans="1:31" x14ac:dyDescent="0.3">
      <c r="A1706" s="212">
        <v>526550</v>
      </c>
      <c r="B1706" s="212" t="s">
        <v>2841</v>
      </c>
      <c r="C1706" s="212" t="s">
        <v>69</v>
      </c>
      <c r="D1706" s="212" t="s">
        <v>434</v>
      </c>
      <c r="E1706" s="212"/>
      <c r="F1706" s="212"/>
      <c r="G1706" s="212"/>
      <c r="H1706" s="212"/>
      <c r="I1706" s="212" t="s">
        <v>1885</v>
      </c>
      <c r="J1706" s="212"/>
      <c r="K1706" s="212"/>
      <c r="L1706" s="212"/>
      <c r="M1706" s="212"/>
      <c r="N1706" s="212"/>
      <c r="O1706" s="212"/>
      <c r="P1706" s="212"/>
      <c r="Q1706" s="212"/>
      <c r="R1706" s="212"/>
      <c r="S1706" s="212"/>
      <c r="T1706" s="212"/>
      <c r="U1706" s="212"/>
      <c r="V1706" s="212"/>
      <c r="W1706" s="212"/>
      <c r="X1706" s="212"/>
      <c r="Y1706" s="212"/>
      <c r="Z1706" s="212"/>
      <c r="AB1706" s="212"/>
      <c r="AC1706" s="212"/>
      <c r="AD1706" s="212"/>
      <c r="AE1706" s="212"/>
    </row>
    <row r="1707" spans="1:31" x14ac:dyDescent="0.3">
      <c r="A1707" s="212">
        <v>526551</v>
      </c>
      <c r="B1707" s="212" t="s">
        <v>3229</v>
      </c>
      <c r="C1707" s="212" t="s">
        <v>3230</v>
      </c>
      <c r="D1707" s="212" t="s">
        <v>2836</v>
      </c>
      <c r="E1707" s="212"/>
      <c r="F1707" s="212"/>
      <c r="G1707" s="212"/>
      <c r="H1707" s="212"/>
      <c r="I1707" s="212" t="s">
        <v>1885</v>
      </c>
      <c r="J1707" s="212"/>
      <c r="K1707" s="212"/>
      <c r="L1707" s="212"/>
      <c r="M1707" s="212"/>
      <c r="N1707" s="212"/>
      <c r="O1707" s="212"/>
      <c r="P1707" s="212"/>
      <c r="Q1707" s="212"/>
      <c r="R1707" s="212"/>
      <c r="S1707" s="212"/>
      <c r="T1707" s="212"/>
      <c r="U1707" s="212"/>
      <c r="V1707" s="212"/>
      <c r="W1707" s="212"/>
      <c r="X1707" s="212"/>
      <c r="Y1707" s="212"/>
      <c r="Z1707" s="212"/>
      <c r="AB1707" s="212"/>
      <c r="AC1707" s="212"/>
      <c r="AD1707" s="212"/>
      <c r="AE1707" s="212"/>
    </row>
    <row r="1708" spans="1:31" x14ac:dyDescent="0.3">
      <c r="A1708" s="212">
        <v>526552</v>
      </c>
      <c r="B1708" s="212" t="s">
        <v>3231</v>
      </c>
      <c r="C1708" s="212" t="s">
        <v>88</v>
      </c>
      <c r="D1708" s="212" t="s">
        <v>441</v>
      </c>
      <c r="E1708" s="212"/>
      <c r="F1708" s="212"/>
      <c r="G1708" s="212"/>
      <c r="H1708" s="212"/>
      <c r="I1708" s="212" t="s">
        <v>1885</v>
      </c>
      <c r="J1708" s="212"/>
      <c r="K1708" s="212"/>
      <c r="L1708" s="212"/>
      <c r="M1708" s="212"/>
      <c r="N1708" s="212"/>
      <c r="O1708" s="212"/>
      <c r="P1708" s="212"/>
      <c r="Q1708" s="212"/>
      <c r="R1708" s="212"/>
      <c r="S1708" s="212"/>
      <c r="T1708" s="212"/>
      <c r="U1708" s="212"/>
      <c r="V1708" s="212"/>
      <c r="W1708" s="212"/>
      <c r="X1708" s="212"/>
      <c r="Y1708" s="212"/>
      <c r="Z1708" s="212"/>
      <c r="AB1708" s="212"/>
      <c r="AC1708" s="212"/>
      <c r="AD1708" s="212"/>
      <c r="AE1708" s="212"/>
    </row>
    <row r="1709" spans="1:31" x14ac:dyDescent="0.3">
      <c r="A1709" s="212">
        <v>526553</v>
      </c>
      <c r="B1709" s="212" t="s">
        <v>3232</v>
      </c>
      <c r="C1709" s="212" t="s">
        <v>324</v>
      </c>
      <c r="D1709" s="212" t="s">
        <v>488</v>
      </c>
      <c r="E1709" s="212"/>
      <c r="F1709" s="212"/>
      <c r="G1709" s="212"/>
      <c r="H1709" s="212"/>
      <c r="I1709" s="212" t="s">
        <v>1885</v>
      </c>
      <c r="J1709" s="212"/>
      <c r="K1709" s="212"/>
      <c r="L1709" s="212"/>
      <c r="M1709" s="212"/>
      <c r="N1709" s="212"/>
      <c r="O1709" s="212"/>
      <c r="P1709" s="212"/>
      <c r="Q1709" s="212"/>
      <c r="R1709" s="212"/>
      <c r="S1709" s="212"/>
      <c r="T1709" s="212"/>
      <c r="U1709" s="212"/>
      <c r="V1709" s="212"/>
      <c r="W1709" s="212"/>
      <c r="X1709" s="212"/>
      <c r="Y1709" s="212"/>
      <c r="Z1709" s="212"/>
      <c r="AB1709" s="212"/>
      <c r="AC1709" s="212"/>
      <c r="AD1709" s="212"/>
      <c r="AE1709" s="212"/>
    </row>
    <row r="1710" spans="1:31" x14ac:dyDescent="0.3">
      <c r="A1710" s="212">
        <v>526554</v>
      </c>
      <c r="B1710" s="212" t="s">
        <v>3233</v>
      </c>
      <c r="C1710" s="212" t="s">
        <v>3234</v>
      </c>
      <c r="D1710" s="212" t="s">
        <v>1633</v>
      </c>
      <c r="E1710" s="212"/>
      <c r="F1710" s="212"/>
      <c r="G1710" s="212"/>
      <c r="H1710" s="212"/>
      <c r="I1710" s="212" t="s">
        <v>1885</v>
      </c>
      <c r="J1710" s="212"/>
      <c r="K1710" s="212"/>
      <c r="L1710" s="212"/>
      <c r="M1710" s="212"/>
      <c r="N1710" s="212"/>
      <c r="O1710" s="212"/>
      <c r="P1710" s="212"/>
      <c r="Q1710" s="212"/>
      <c r="R1710" s="212"/>
      <c r="S1710" s="212"/>
      <c r="T1710" s="212"/>
      <c r="U1710" s="212"/>
      <c r="V1710" s="212"/>
      <c r="W1710" s="212"/>
      <c r="X1710" s="212"/>
      <c r="Y1710" s="212"/>
      <c r="Z1710" s="212"/>
      <c r="AB1710" s="212"/>
      <c r="AC1710" s="212"/>
      <c r="AD1710" s="212"/>
      <c r="AE1710" s="212"/>
    </row>
    <row r="1711" spans="1:31" x14ac:dyDescent="0.3">
      <c r="A1711" s="212">
        <v>526555</v>
      </c>
      <c r="B1711" s="212" t="s">
        <v>3235</v>
      </c>
      <c r="C1711" s="212" t="s">
        <v>101</v>
      </c>
      <c r="D1711" s="212" t="s">
        <v>1500</v>
      </c>
      <c r="E1711" s="212"/>
      <c r="F1711" s="212"/>
      <c r="G1711" s="212"/>
      <c r="H1711" s="212"/>
      <c r="I1711" s="212" t="s">
        <v>1885</v>
      </c>
      <c r="J1711" s="212"/>
      <c r="K1711" s="212"/>
      <c r="L1711" s="212"/>
      <c r="M1711" s="212"/>
      <c r="N1711" s="212"/>
      <c r="O1711" s="212"/>
      <c r="P1711" s="212"/>
      <c r="Q1711" s="212"/>
      <c r="R1711" s="212"/>
      <c r="S1711" s="212"/>
      <c r="T1711" s="212"/>
      <c r="U1711" s="212"/>
      <c r="V1711" s="212"/>
      <c r="W1711" s="212"/>
      <c r="X1711" s="212"/>
      <c r="Y1711" s="212"/>
      <c r="Z1711" s="212"/>
      <c r="AB1711" s="212"/>
      <c r="AC1711" s="212"/>
      <c r="AD1711" s="212"/>
      <c r="AE1711" s="212"/>
    </row>
    <row r="1712" spans="1:31" x14ac:dyDescent="0.3">
      <c r="A1712" s="212">
        <v>526556</v>
      </c>
      <c r="B1712" s="212" t="s">
        <v>3236</v>
      </c>
      <c r="C1712" s="212" t="s">
        <v>66</v>
      </c>
      <c r="D1712" s="212" t="s">
        <v>1515</v>
      </c>
      <c r="E1712" s="212"/>
      <c r="F1712" s="212"/>
      <c r="G1712" s="212"/>
      <c r="H1712" s="212"/>
      <c r="I1712" s="212" t="s">
        <v>1885</v>
      </c>
      <c r="J1712" s="212"/>
      <c r="K1712" s="212"/>
      <c r="L1712" s="212"/>
      <c r="M1712" s="212"/>
      <c r="N1712" s="212"/>
      <c r="O1712" s="212"/>
      <c r="P1712" s="212"/>
      <c r="Q1712" s="212"/>
      <c r="R1712" s="212"/>
      <c r="S1712" s="212"/>
      <c r="T1712" s="212"/>
      <c r="U1712" s="212"/>
      <c r="V1712" s="212"/>
      <c r="W1712" s="212"/>
      <c r="X1712" s="212"/>
      <c r="Y1712" s="212"/>
      <c r="Z1712" s="212"/>
      <c r="AB1712" s="212"/>
      <c r="AC1712" s="212"/>
      <c r="AD1712" s="212"/>
      <c r="AE1712" s="212"/>
    </row>
    <row r="1713" spans="1:31" x14ac:dyDescent="0.3">
      <c r="A1713" s="212">
        <v>526557</v>
      </c>
      <c r="B1713" s="212" t="s">
        <v>3237</v>
      </c>
      <c r="C1713" s="212" t="s">
        <v>2805</v>
      </c>
      <c r="D1713" s="212" t="s">
        <v>1587</v>
      </c>
      <c r="E1713" s="212"/>
      <c r="F1713" s="212"/>
      <c r="G1713" s="212"/>
      <c r="H1713" s="212"/>
      <c r="I1713" s="212" t="s">
        <v>1885</v>
      </c>
      <c r="J1713" s="212"/>
      <c r="K1713" s="212"/>
      <c r="L1713" s="212"/>
      <c r="M1713" s="212"/>
      <c r="N1713" s="212"/>
      <c r="O1713" s="212"/>
      <c r="P1713" s="212"/>
      <c r="Q1713" s="212"/>
      <c r="R1713" s="212"/>
      <c r="S1713" s="212"/>
      <c r="T1713" s="212"/>
      <c r="U1713" s="212"/>
      <c r="V1713" s="212"/>
      <c r="W1713" s="212"/>
      <c r="X1713" s="212"/>
      <c r="Y1713" s="212"/>
      <c r="Z1713" s="212"/>
      <c r="AB1713" s="212"/>
      <c r="AC1713" s="212"/>
      <c r="AD1713" s="212"/>
      <c r="AE1713" s="212"/>
    </row>
    <row r="1714" spans="1:31" x14ac:dyDescent="0.3">
      <c r="A1714" s="212">
        <v>526558</v>
      </c>
      <c r="B1714" s="212" t="s">
        <v>3238</v>
      </c>
      <c r="C1714" s="212" t="s">
        <v>2759</v>
      </c>
      <c r="D1714" s="212" t="s">
        <v>1650</v>
      </c>
      <c r="E1714" s="212"/>
      <c r="F1714" s="212"/>
      <c r="G1714" s="212"/>
      <c r="H1714" s="212"/>
      <c r="I1714" s="212" t="s">
        <v>1885</v>
      </c>
      <c r="J1714" s="212"/>
      <c r="K1714" s="212"/>
      <c r="L1714" s="212"/>
      <c r="M1714" s="212"/>
      <c r="N1714" s="212"/>
      <c r="O1714" s="212"/>
      <c r="P1714" s="212"/>
      <c r="Q1714" s="212"/>
      <c r="R1714" s="212"/>
      <c r="S1714" s="212"/>
      <c r="T1714" s="212"/>
      <c r="U1714" s="212"/>
      <c r="V1714" s="212"/>
      <c r="W1714" s="212"/>
      <c r="X1714" s="212"/>
      <c r="Y1714" s="212"/>
      <c r="Z1714" s="212"/>
      <c r="AB1714" s="212"/>
      <c r="AC1714" s="212"/>
      <c r="AD1714" s="212"/>
      <c r="AE1714" s="212"/>
    </row>
    <row r="1715" spans="1:31" x14ac:dyDescent="0.3">
      <c r="A1715" s="212">
        <v>526559</v>
      </c>
      <c r="B1715" s="212" t="s">
        <v>2813</v>
      </c>
      <c r="C1715" s="212" t="s">
        <v>104</v>
      </c>
      <c r="D1715" s="212" t="s">
        <v>434</v>
      </c>
      <c r="E1715" s="212"/>
      <c r="F1715" s="212"/>
      <c r="G1715" s="212"/>
      <c r="H1715" s="212"/>
      <c r="I1715" s="212" t="s">
        <v>1885</v>
      </c>
      <c r="J1715" s="212"/>
      <c r="K1715" s="212"/>
      <c r="L1715" s="212"/>
      <c r="M1715" s="212"/>
      <c r="N1715" s="212"/>
      <c r="O1715" s="212"/>
      <c r="P1715" s="212"/>
      <c r="Q1715" s="212"/>
      <c r="R1715" s="212"/>
      <c r="S1715" s="212"/>
      <c r="T1715" s="212"/>
      <c r="U1715" s="212"/>
      <c r="V1715" s="212"/>
      <c r="W1715" s="212"/>
      <c r="X1715" s="212"/>
      <c r="Y1715" s="212"/>
      <c r="Z1715" s="212"/>
      <c r="AB1715" s="212"/>
      <c r="AC1715" s="212"/>
      <c r="AD1715" s="212"/>
      <c r="AE1715" s="212"/>
    </row>
    <row r="1716" spans="1:31" x14ac:dyDescent="0.3">
      <c r="A1716" s="212">
        <v>526560</v>
      </c>
      <c r="B1716" s="212" t="s">
        <v>3239</v>
      </c>
      <c r="C1716" s="212" t="s">
        <v>2778</v>
      </c>
      <c r="D1716" s="212" t="s">
        <v>1794</v>
      </c>
      <c r="E1716" s="212"/>
      <c r="F1716" s="212"/>
      <c r="G1716" s="212"/>
      <c r="H1716" s="212"/>
      <c r="I1716" s="212" t="s">
        <v>1885</v>
      </c>
      <c r="J1716" s="212"/>
      <c r="K1716" s="212"/>
      <c r="L1716" s="212"/>
      <c r="M1716" s="212"/>
      <c r="N1716" s="212"/>
      <c r="O1716" s="212"/>
      <c r="P1716" s="212"/>
      <c r="Q1716" s="212"/>
      <c r="R1716" s="212"/>
      <c r="S1716" s="212"/>
      <c r="T1716" s="212"/>
      <c r="U1716" s="212"/>
      <c r="V1716" s="212"/>
      <c r="W1716" s="212"/>
      <c r="X1716" s="212"/>
      <c r="Y1716" s="212"/>
      <c r="Z1716" s="212"/>
      <c r="AB1716" s="212"/>
      <c r="AC1716" s="212"/>
      <c r="AD1716" s="212"/>
      <c r="AE1716" s="212"/>
    </row>
    <row r="1717" spans="1:31" x14ac:dyDescent="0.3">
      <c r="A1717" s="212">
        <v>526561</v>
      </c>
      <c r="B1717" s="212" t="s">
        <v>3240</v>
      </c>
      <c r="C1717" s="212" t="s">
        <v>87</v>
      </c>
      <c r="D1717" s="212" t="s">
        <v>2201</v>
      </c>
      <c r="E1717" s="212"/>
      <c r="F1717" s="212"/>
      <c r="G1717" s="212"/>
      <c r="H1717" s="212"/>
      <c r="I1717" s="212" t="s">
        <v>1885</v>
      </c>
      <c r="J1717" s="212"/>
      <c r="K1717" s="212"/>
      <c r="L1717" s="212"/>
      <c r="M1717" s="212"/>
      <c r="N1717" s="212"/>
      <c r="O1717" s="212"/>
      <c r="P1717" s="212"/>
      <c r="Q1717" s="212"/>
      <c r="R1717" s="212"/>
      <c r="S1717" s="212"/>
      <c r="T1717" s="212"/>
      <c r="U1717" s="212"/>
      <c r="V1717" s="212"/>
      <c r="W1717" s="212"/>
      <c r="X1717" s="212"/>
      <c r="Y1717" s="212"/>
      <c r="Z1717" s="212"/>
      <c r="AB1717" s="212"/>
      <c r="AC1717" s="212"/>
      <c r="AD1717" s="212"/>
      <c r="AE1717" s="212"/>
    </row>
    <row r="1718" spans="1:31" x14ac:dyDescent="0.3">
      <c r="A1718" s="212">
        <v>526562</v>
      </c>
      <c r="B1718" s="212" t="s">
        <v>3241</v>
      </c>
      <c r="C1718" s="212" t="s">
        <v>496</v>
      </c>
      <c r="D1718" s="212" t="s">
        <v>1590</v>
      </c>
      <c r="E1718" s="212"/>
      <c r="F1718" s="212"/>
      <c r="G1718" s="212"/>
      <c r="H1718" s="212"/>
      <c r="I1718" s="212" t="s">
        <v>1885</v>
      </c>
      <c r="J1718" s="212"/>
      <c r="K1718" s="212"/>
      <c r="L1718" s="212"/>
      <c r="M1718" s="212"/>
      <c r="N1718" s="212"/>
      <c r="O1718" s="212"/>
      <c r="P1718" s="212"/>
      <c r="Q1718" s="212"/>
      <c r="R1718" s="212"/>
      <c r="S1718" s="212"/>
      <c r="T1718" s="212"/>
      <c r="U1718" s="212"/>
      <c r="V1718" s="212"/>
      <c r="W1718" s="212"/>
      <c r="X1718" s="212"/>
      <c r="Y1718" s="212"/>
      <c r="Z1718" s="212"/>
      <c r="AB1718" s="212"/>
      <c r="AC1718" s="212"/>
      <c r="AD1718" s="212"/>
      <c r="AE1718" s="212"/>
    </row>
    <row r="1719" spans="1:31" x14ac:dyDescent="0.3">
      <c r="A1719" s="212">
        <v>526563</v>
      </c>
      <c r="B1719" s="212" t="s">
        <v>3242</v>
      </c>
      <c r="C1719" s="212" t="s">
        <v>3243</v>
      </c>
      <c r="D1719" s="212" t="s">
        <v>1818</v>
      </c>
      <c r="E1719" s="212"/>
      <c r="F1719" s="212"/>
      <c r="G1719" s="212"/>
      <c r="H1719" s="212"/>
      <c r="I1719" s="212" t="s">
        <v>1885</v>
      </c>
      <c r="J1719" s="212"/>
      <c r="K1719" s="212"/>
      <c r="L1719" s="212"/>
      <c r="M1719" s="212"/>
      <c r="N1719" s="212"/>
      <c r="O1719" s="212"/>
      <c r="P1719" s="212"/>
      <c r="Q1719" s="212"/>
      <c r="R1719" s="212"/>
      <c r="S1719" s="212"/>
      <c r="T1719" s="212"/>
      <c r="U1719" s="212"/>
      <c r="V1719" s="212"/>
      <c r="W1719" s="212"/>
      <c r="X1719" s="212"/>
      <c r="Y1719" s="212"/>
      <c r="Z1719" s="212"/>
      <c r="AB1719" s="212"/>
      <c r="AC1719" s="212"/>
      <c r="AD1719" s="212"/>
      <c r="AE1719" s="212"/>
    </row>
    <row r="1720" spans="1:31" x14ac:dyDescent="0.3">
      <c r="A1720" s="212">
        <v>526564</v>
      </c>
      <c r="B1720" s="212" t="s">
        <v>3244</v>
      </c>
      <c r="C1720" s="212" t="s">
        <v>352</v>
      </c>
      <c r="D1720" s="212" t="s">
        <v>1721</v>
      </c>
      <c r="E1720" s="212"/>
      <c r="F1720" s="212"/>
      <c r="G1720" s="212"/>
      <c r="H1720" s="212"/>
      <c r="I1720" s="212" t="s">
        <v>1885</v>
      </c>
      <c r="J1720" s="212"/>
      <c r="K1720" s="212"/>
      <c r="L1720" s="212"/>
      <c r="M1720" s="212"/>
      <c r="N1720" s="212"/>
      <c r="O1720" s="212"/>
      <c r="P1720" s="212"/>
      <c r="Q1720" s="212"/>
      <c r="R1720" s="212"/>
      <c r="S1720" s="212"/>
      <c r="T1720" s="212"/>
      <c r="U1720" s="212"/>
      <c r="V1720" s="212"/>
      <c r="W1720" s="212"/>
      <c r="X1720" s="212"/>
      <c r="Y1720" s="212"/>
      <c r="Z1720" s="212"/>
      <c r="AB1720" s="212"/>
      <c r="AC1720" s="212"/>
      <c r="AD1720" s="212"/>
      <c r="AE1720" s="212"/>
    </row>
    <row r="1721" spans="1:31" x14ac:dyDescent="0.3">
      <c r="A1721" s="212">
        <v>526565</v>
      </c>
      <c r="B1721" s="212" t="s">
        <v>3245</v>
      </c>
      <c r="C1721" s="212" t="s">
        <v>306</v>
      </c>
      <c r="D1721" s="212" t="s">
        <v>1878</v>
      </c>
      <c r="E1721" s="212"/>
      <c r="F1721" s="212"/>
      <c r="G1721" s="212"/>
      <c r="H1721" s="212"/>
      <c r="I1721" s="212" t="s">
        <v>1885</v>
      </c>
      <c r="J1721" s="212"/>
      <c r="K1721" s="212"/>
      <c r="L1721" s="212"/>
      <c r="M1721" s="212"/>
      <c r="N1721" s="212"/>
      <c r="O1721" s="212"/>
      <c r="P1721" s="212"/>
      <c r="Q1721" s="212"/>
      <c r="R1721" s="212"/>
      <c r="S1721" s="212"/>
      <c r="T1721" s="212"/>
      <c r="U1721" s="212"/>
      <c r="V1721" s="212"/>
      <c r="W1721" s="212"/>
      <c r="X1721" s="212"/>
      <c r="Y1721" s="212"/>
      <c r="Z1721" s="212"/>
      <c r="AB1721" s="212"/>
      <c r="AC1721" s="212"/>
      <c r="AD1721" s="212"/>
      <c r="AE1721" s="212"/>
    </row>
    <row r="1722" spans="1:31" x14ac:dyDescent="0.3">
      <c r="A1722" s="212">
        <v>526566</v>
      </c>
      <c r="B1722" s="212" t="s">
        <v>3246</v>
      </c>
      <c r="C1722" s="212" t="s">
        <v>3139</v>
      </c>
      <c r="D1722" s="212" t="s">
        <v>2551</v>
      </c>
      <c r="E1722" s="212"/>
      <c r="F1722" s="212"/>
      <c r="G1722" s="212"/>
      <c r="H1722" s="212"/>
      <c r="I1722" s="212" t="s">
        <v>1885</v>
      </c>
      <c r="J1722" s="212"/>
      <c r="K1722" s="212"/>
      <c r="L1722" s="212"/>
      <c r="M1722" s="212"/>
      <c r="N1722" s="212"/>
      <c r="O1722" s="212"/>
      <c r="P1722" s="212"/>
      <c r="Q1722" s="212"/>
      <c r="R1722" s="212"/>
      <c r="S1722" s="212"/>
      <c r="T1722" s="212"/>
      <c r="U1722" s="212"/>
      <c r="V1722" s="212"/>
      <c r="W1722" s="212"/>
      <c r="X1722" s="212"/>
      <c r="Y1722" s="212"/>
      <c r="Z1722" s="212"/>
      <c r="AB1722" s="212"/>
      <c r="AC1722" s="212"/>
      <c r="AD1722" s="212"/>
      <c r="AE1722" s="212"/>
    </row>
    <row r="1723" spans="1:31" x14ac:dyDescent="0.3">
      <c r="A1723" s="212">
        <v>526567</v>
      </c>
      <c r="B1723" s="212" t="s">
        <v>3247</v>
      </c>
      <c r="C1723" s="212" t="s">
        <v>107</v>
      </c>
      <c r="D1723" s="212" t="s">
        <v>2811</v>
      </c>
      <c r="E1723" s="212"/>
      <c r="F1723" s="212"/>
      <c r="G1723" s="212"/>
      <c r="H1723" s="212"/>
      <c r="I1723" s="212" t="s">
        <v>1885</v>
      </c>
      <c r="J1723" s="212"/>
      <c r="K1723" s="212"/>
      <c r="L1723" s="212"/>
      <c r="M1723" s="212"/>
      <c r="N1723" s="212"/>
      <c r="O1723" s="212"/>
      <c r="P1723" s="212"/>
      <c r="Q1723" s="212"/>
      <c r="R1723" s="212"/>
      <c r="S1723" s="212"/>
      <c r="T1723" s="212"/>
      <c r="U1723" s="212"/>
      <c r="V1723" s="212"/>
      <c r="W1723" s="212"/>
      <c r="X1723" s="212"/>
      <c r="Y1723" s="212"/>
      <c r="Z1723" s="212"/>
      <c r="AB1723" s="212"/>
      <c r="AC1723" s="212"/>
      <c r="AD1723" s="212"/>
      <c r="AE1723" s="212"/>
    </row>
    <row r="1724" spans="1:31" x14ac:dyDescent="0.3">
      <c r="A1724" s="212">
        <v>526568</v>
      </c>
      <c r="B1724" s="212" t="s">
        <v>3248</v>
      </c>
      <c r="C1724" s="212" t="s">
        <v>110</v>
      </c>
      <c r="D1724" s="212" t="s">
        <v>1500</v>
      </c>
      <c r="E1724" s="212"/>
      <c r="F1724" s="212"/>
      <c r="G1724" s="212"/>
      <c r="H1724" s="212"/>
      <c r="I1724" s="212" t="s">
        <v>1885</v>
      </c>
      <c r="J1724" s="212"/>
      <c r="K1724" s="212"/>
      <c r="L1724" s="212"/>
      <c r="M1724" s="212"/>
      <c r="N1724" s="212"/>
      <c r="O1724" s="212"/>
      <c r="P1724" s="212"/>
      <c r="Q1724" s="212"/>
      <c r="R1724" s="212"/>
      <c r="S1724" s="212"/>
      <c r="T1724" s="212"/>
      <c r="U1724" s="212"/>
      <c r="V1724" s="212"/>
      <c r="W1724" s="212"/>
      <c r="X1724" s="212"/>
      <c r="Y1724" s="212"/>
      <c r="Z1724" s="212"/>
      <c r="AB1724" s="212"/>
      <c r="AC1724" s="212"/>
      <c r="AD1724" s="212"/>
      <c r="AE1724" s="212"/>
    </row>
    <row r="1725" spans="1:31" x14ac:dyDescent="0.3">
      <c r="A1725" s="212">
        <v>526569</v>
      </c>
      <c r="B1725" s="212" t="s">
        <v>3249</v>
      </c>
      <c r="C1725" s="212" t="s">
        <v>2781</v>
      </c>
      <c r="D1725" s="212" t="s">
        <v>2780</v>
      </c>
      <c r="E1725" s="212"/>
      <c r="F1725" s="212"/>
      <c r="G1725" s="212"/>
      <c r="H1725" s="212"/>
      <c r="I1725" s="212" t="s">
        <v>1885</v>
      </c>
      <c r="J1725" s="212"/>
      <c r="K1725" s="212"/>
      <c r="L1725" s="212"/>
      <c r="M1725" s="212"/>
      <c r="N1725" s="212"/>
      <c r="O1725" s="212"/>
      <c r="P1725" s="212"/>
      <c r="Q1725" s="212"/>
      <c r="R1725" s="212"/>
      <c r="S1725" s="212"/>
      <c r="T1725" s="212"/>
      <c r="U1725" s="212"/>
      <c r="V1725" s="212"/>
      <c r="W1725" s="212"/>
      <c r="X1725" s="212"/>
      <c r="Y1725" s="212"/>
      <c r="Z1725" s="212"/>
      <c r="AB1725" s="212"/>
      <c r="AC1725" s="212"/>
      <c r="AD1725" s="212"/>
      <c r="AE1725" s="212"/>
    </row>
    <row r="1726" spans="1:31" x14ac:dyDescent="0.3">
      <c r="A1726" s="212">
        <v>526570</v>
      </c>
      <c r="B1726" s="212" t="s">
        <v>3250</v>
      </c>
      <c r="C1726" s="212" t="s">
        <v>848</v>
      </c>
      <c r="D1726" s="212" t="s">
        <v>2761</v>
      </c>
      <c r="E1726" s="212"/>
      <c r="F1726" s="212"/>
      <c r="G1726" s="212"/>
      <c r="H1726" s="212"/>
      <c r="I1726" s="212" t="s">
        <v>1885</v>
      </c>
      <c r="J1726" s="212"/>
      <c r="K1726" s="212"/>
      <c r="L1726" s="212"/>
      <c r="M1726" s="212"/>
      <c r="N1726" s="212"/>
      <c r="O1726" s="212"/>
      <c r="P1726" s="212"/>
      <c r="Q1726" s="212"/>
      <c r="R1726" s="212"/>
      <c r="S1726" s="212"/>
      <c r="T1726" s="212"/>
      <c r="U1726" s="212"/>
      <c r="V1726" s="212"/>
      <c r="W1726" s="212"/>
      <c r="X1726" s="212"/>
      <c r="Y1726" s="212"/>
      <c r="Z1726" s="212"/>
      <c r="AB1726" s="212"/>
      <c r="AC1726" s="212"/>
      <c r="AD1726" s="212"/>
      <c r="AE1726" s="212"/>
    </row>
    <row r="1727" spans="1:31" x14ac:dyDescent="0.3">
      <c r="A1727" s="212">
        <v>526571</v>
      </c>
      <c r="B1727" s="212" t="s">
        <v>3251</v>
      </c>
      <c r="C1727" s="212" t="s">
        <v>3252</v>
      </c>
      <c r="D1727" s="212" t="s">
        <v>3046</v>
      </c>
      <c r="E1727" s="212"/>
      <c r="F1727" s="212"/>
      <c r="G1727" s="212"/>
      <c r="H1727" s="212"/>
      <c r="I1727" s="212" t="s">
        <v>1885</v>
      </c>
      <c r="J1727" s="212"/>
      <c r="K1727" s="212"/>
      <c r="L1727" s="212"/>
      <c r="M1727" s="212"/>
      <c r="N1727" s="212"/>
      <c r="O1727" s="212"/>
      <c r="P1727" s="212"/>
      <c r="Q1727" s="212"/>
      <c r="R1727" s="212"/>
      <c r="S1727" s="212"/>
      <c r="T1727" s="212"/>
      <c r="U1727" s="212"/>
      <c r="V1727" s="212"/>
      <c r="W1727" s="212"/>
      <c r="X1727" s="212"/>
      <c r="Y1727" s="212"/>
      <c r="Z1727" s="212"/>
      <c r="AB1727" s="212"/>
      <c r="AC1727" s="212"/>
      <c r="AD1727" s="212"/>
      <c r="AE1727" s="212"/>
    </row>
    <row r="1728" spans="1:31" x14ac:dyDescent="0.3">
      <c r="A1728" s="212">
        <v>526572</v>
      </c>
      <c r="B1728" s="212" t="s">
        <v>3253</v>
      </c>
      <c r="C1728" s="212" t="s">
        <v>364</v>
      </c>
      <c r="D1728" s="212" t="s">
        <v>1594</v>
      </c>
      <c r="E1728" s="212"/>
      <c r="F1728" s="212"/>
      <c r="G1728" s="212"/>
      <c r="H1728" s="212"/>
      <c r="I1728" s="212" t="s">
        <v>1885</v>
      </c>
      <c r="J1728" s="212"/>
      <c r="K1728" s="212"/>
      <c r="L1728" s="212"/>
      <c r="M1728" s="212"/>
      <c r="N1728" s="212"/>
      <c r="O1728" s="212"/>
      <c r="P1728" s="212"/>
      <c r="Q1728" s="212"/>
      <c r="R1728" s="212"/>
      <c r="S1728" s="212"/>
      <c r="T1728" s="212"/>
      <c r="U1728" s="212"/>
      <c r="V1728" s="212"/>
      <c r="W1728" s="212"/>
      <c r="X1728" s="212"/>
      <c r="Y1728" s="212"/>
      <c r="Z1728" s="212"/>
      <c r="AB1728" s="212"/>
      <c r="AC1728" s="212"/>
      <c r="AD1728" s="212"/>
      <c r="AE1728" s="212"/>
    </row>
    <row r="1729" spans="1:31" x14ac:dyDescent="0.3">
      <c r="A1729" s="212">
        <v>526573</v>
      </c>
      <c r="B1729" s="212" t="s">
        <v>3254</v>
      </c>
      <c r="C1729" s="212" t="s">
        <v>73</v>
      </c>
      <c r="D1729" s="212" t="s">
        <v>1594</v>
      </c>
      <c r="E1729" s="212"/>
      <c r="F1729" s="212"/>
      <c r="G1729" s="212"/>
      <c r="H1729" s="212"/>
      <c r="I1729" s="212" t="s">
        <v>1885</v>
      </c>
      <c r="J1729" s="212"/>
      <c r="K1729" s="212"/>
      <c r="L1729" s="212"/>
      <c r="M1729" s="212"/>
      <c r="N1729" s="212"/>
      <c r="O1729" s="212"/>
      <c r="P1729" s="212"/>
      <c r="Q1729" s="212"/>
      <c r="R1729" s="212"/>
      <c r="S1729" s="212"/>
      <c r="T1729" s="212"/>
      <c r="U1729" s="212"/>
      <c r="V1729" s="212"/>
      <c r="W1729" s="212"/>
      <c r="X1729" s="212"/>
      <c r="Y1729" s="212"/>
      <c r="Z1729" s="212"/>
      <c r="AB1729" s="212"/>
      <c r="AC1729" s="212"/>
      <c r="AD1729" s="212"/>
      <c r="AE1729" s="212"/>
    </row>
    <row r="1730" spans="1:31" x14ac:dyDescent="0.3">
      <c r="A1730" s="212">
        <v>526574</v>
      </c>
      <c r="B1730" s="212" t="s">
        <v>3255</v>
      </c>
      <c r="C1730" s="212" t="s">
        <v>2825</v>
      </c>
      <c r="D1730" s="212" t="s">
        <v>1652</v>
      </c>
      <c r="E1730" s="212"/>
      <c r="F1730" s="212"/>
      <c r="G1730" s="212"/>
      <c r="H1730" s="212"/>
      <c r="I1730" s="212" t="s">
        <v>1885</v>
      </c>
      <c r="J1730" s="212"/>
      <c r="K1730" s="212"/>
      <c r="L1730" s="212"/>
      <c r="M1730" s="212"/>
      <c r="N1730" s="212"/>
      <c r="O1730" s="212"/>
      <c r="P1730" s="212"/>
      <c r="Q1730" s="212"/>
      <c r="R1730" s="212"/>
      <c r="S1730" s="212"/>
      <c r="T1730" s="212"/>
      <c r="U1730" s="212"/>
      <c r="V1730" s="212"/>
      <c r="W1730" s="212"/>
      <c r="X1730" s="212"/>
      <c r="Y1730" s="212"/>
      <c r="Z1730" s="212"/>
      <c r="AB1730" s="212"/>
      <c r="AC1730" s="212"/>
      <c r="AD1730" s="212"/>
      <c r="AE1730" s="212"/>
    </row>
    <row r="1731" spans="1:31" x14ac:dyDescent="0.3">
      <c r="A1731" s="212">
        <v>526575</v>
      </c>
      <c r="B1731" s="212" t="s">
        <v>3256</v>
      </c>
      <c r="C1731" s="212" t="s">
        <v>244</v>
      </c>
      <c r="D1731" s="212" t="s">
        <v>2237</v>
      </c>
      <c r="E1731" s="212"/>
      <c r="F1731" s="212"/>
      <c r="G1731" s="212"/>
      <c r="H1731" s="212"/>
      <c r="I1731" s="212" t="s">
        <v>1885</v>
      </c>
      <c r="J1731" s="212"/>
      <c r="K1731" s="212"/>
      <c r="L1731" s="212"/>
      <c r="M1731" s="212"/>
      <c r="N1731" s="212"/>
      <c r="O1731" s="212"/>
      <c r="P1731" s="212"/>
      <c r="Q1731" s="212"/>
      <c r="R1731" s="212"/>
      <c r="S1731" s="212"/>
      <c r="T1731" s="212"/>
      <c r="U1731" s="212"/>
      <c r="V1731" s="212"/>
      <c r="W1731" s="212"/>
      <c r="X1731" s="212"/>
      <c r="Y1731" s="212"/>
      <c r="Z1731" s="212"/>
      <c r="AB1731" s="212"/>
      <c r="AC1731" s="212"/>
      <c r="AD1731" s="212"/>
      <c r="AE1731" s="212"/>
    </row>
    <row r="1732" spans="1:31" x14ac:dyDescent="0.3">
      <c r="A1732" s="212">
        <v>526576</v>
      </c>
      <c r="B1732" s="212" t="s">
        <v>3257</v>
      </c>
      <c r="C1732" s="212" t="s">
        <v>73</v>
      </c>
      <c r="D1732" s="212" t="s">
        <v>3258</v>
      </c>
      <c r="E1732" s="212"/>
      <c r="F1732" s="212"/>
      <c r="G1732" s="212"/>
      <c r="H1732" s="212"/>
      <c r="I1732" s="212" t="s">
        <v>1885</v>
      </c>
      <c r="J1732" s="212"/>
      <c r="K1732" s="212"/>
      <c r="L1732" s="212"/>
      <c r="M1732" s="212"/>
      <c r="N1732" s="212"/>
      <c r="O1732" s="212"/>
      <c r="P1732" s="212"/>
      <c r="Q1732" s="212"/>
      <c r="R1732" s="212"/>
      <c r="S1732" s="212"/>
      <c r="T1732" s="212"/>
      <c r="U1732" s="212"/>
      <c r="V1732" s="212"/>
      <c r="W1732" s="212"/>
      <c r="X1732" s="212"/>
      <c r="Y1732" s="212"/>
      <c r="Z1732" s="212"/>
      <c r="AB1732" s="212"/>
      <c r="AC1732" s="212"/>
      <c r="AD1732" s="212"/>
      <c r="AE1732" s="212"/>
    </row>
    <row r="1733" spans="1:31" x14ac:dyDescent="0.3">
      <c r="A1733" s="212">
        <v>526577</v>
      </c>
      <c r="B1733" s="212" t="s">
        <v>3259</v>
      </c>
      <c r="C1733" s="212" t="s">
        <v>393</v>
      </c>
      <c r="D1733" s="212" t="s">
        <v>3260</v>
      </c>
      <c r="E1733" s="212"/>
      <c r="F1733" s="212"/>
      <c r="G1733" s="212"/>
      <c r="H1733" s="212"/>
      <c r="I1733" s="212" t="s">
        <v>1885</v>
      </c>
      <c r="J1733" s="212"/>
      <c r="K1733" s="212"/>
      <c r="L1733" s="212"/>
      <c r="M1733" s="212"/>
      <c r="N1733" s="212"/>
      <c r="O1733" s="212"/>
      <c r="P1733" s="212"/>
      <c r="Q1733" s="212"/>
      <c r="R1733" s="212"/>
      <c r="S1733" s="212"/>
      <c r="T1733" s="212"/>
      <c r="U1733" s="212"/>
      <c r="V1733" s="212"/>
      <c r="W1733" s="212"/>
      <c r="X1733" s="212"/>
      <c r="Y1733" s="212"/>
      <c r="Z1733" s="212"/>
      <c r="AB1733" s="212"/>
      <c r="AC1733" s="212"/>
      <c r="AD1733" s="212"/>
      <c r="AE1733" s="212"/>
    </row>
    <row r="1734" spans="1:31" x14ac:dyDescent="0.3">
      <c r="A1734" s="212">
        <v>526578</v>
      </c>
      <c r="B1734" s="212" t="s">
        <v>3261</v>
      </c>
      <c r="C1734" s="212" t="s">
        <v>70</v>
      </c>
      <c r="D1734" s="212" t="s">
        <v>2800</v>
      </c>
      <c r="E1734" s="212"/>
      <c r="F1734" s="212"/>
      <c r="G1734" s="212"/>
      <c r="H1734" s="212"/>
      <c r="I1734" s="212" t="s">
        <v>1885</v>
      </c>
      <c r="J1734" s="212"/>
      <c r="K1734" s="212"/>
      <c r="L1734" s="212"/>
      <c r="M1734" s="212"/>
      <c r="N1734" s="212"/>
      <c r="O1734" s="212"/>
      <c r="P1734" s="212"/>
      <c r="Q1734" s="212"/>
      <c r="R1734" s="212"/>
      <c r="S1734" s="212"/>
      <c r="T1734" s="212"/>
      <c r="U1734" s="212"/>
      <c r="V1734" s="212"/>
      <c r="W1734" s="212"/>
      <c r="X1734" s="212"/>
      <c r="Y1734" s="212"/>
      <c r="Z1734" s="212"/>
      <c r="AB1734" s="212"/>
      <c r="AC1734" s="212"/>
      <c r="AD1734" s="212"/>
      <c r="AE1734" s="212"/>
    </row>
    <row r="1735" spans="1:31" x14ac:dyDescent="0.3">
      <c r="A1735" s="212">
        <v>526579</v>
      </c>
      <c r="B1735" s="212" t="s">
        <v>3262</v>
      </c>
      <c r="C1735" s="212" t="s">
        <v>334</v>
      </c>
      <c r="D1735" s="212" t="s">
        <v>1652</v>
      </c>
      <c r="E1735" s="212"/>
      <c r="F1735" s="212"/>
      <c r="G1735" s="212"/>
      <c r="H1735" s="212"/>
      <c r="I1735" s="212" t="s">
        <v>1885</v>
      </c>
      <c r="J1735" s="212"/>
      <c r="K1735" s="212"/>
      <c r="L1735" s="212"/>
      <c r="M1735" s="212"/>
      <c r="N1735" s="212"/>
      <c r="O1735" s="212"/>
      <c r="P1735" s="212"/>
      <c r="Q1735" s="212"/>
      <c r="R1735" s="212"/>
      <c r="S1735" s="212"/>
      <c r="T1735" s="212"/>
      <c r="U1735" s="212"/>
      <c r="V1735" s="212"/>
      <c r="W1735" s="212"/>
      <c r="X1735" s="212"/>
      <c r="Y1735" s="212"/>
      <c r="Z1735" s="212"/>
      <c r="AB1735" s="212"/>
      <c r="AC1735" s="212"/>
      <c r="AD1735" s="212"/>
      <c r="AE1735" s="212"/>
    </row>
    <row r="1736" spans="1:31" x14ac:dyDescent="0.3">
      <c r="A1736" s="212">
        <v>526580</v>
      </c>
      <c r="B1736" s="212" t="s">
        <v>3263</v>
      </c>
      <c r="C1736" s="212" t="s">
        <v>70</v>
      </c>
      <c r="D1736" s="212" t="s">
        <v>437</v>
      </c>
      <c r="E1736" s="212"/>
      <c r="F1736" s="212"/>
      <c r="G1736" s="212"/>
      <c r="H1736" s="212"/>
      <c r="I1736" s="212" t="s">
        <v>1885</v>
      </c>
      <c r="J1736" s="212"/>
      <c r="K1736" s="212"/>
      <c r="L1736" s="212"/>
      <c r="M1736" s="212"/>
      <c r="N1736" s="212"/>
      <c r="O1736" s="212"/>
      <c r="P1736" s="212"/>
      <c r="Q1736" s="212"/>
      <c r="R1736" s="212"/>
      <c r="S1736" s="212"/>
      <c r="T1736" s="212"/>
      <c r="U1736" s="212"/>
      <c r="V1736" s="212"/>
      <c r="W1736" s="212"/>
      <c r="X1736" s="212"/>
      <c r="Y1736" s="212"/>
      <c r="Z1736" s="212"/>
      <c r="AB1736" s="212"/>
      <c r="AC1736" s="212"/>
      <c r="AD1736" s="212"/>
      <c r="AE1736" s="212"/>
    </row>
    <row r="1737" spans="1:31" x14ac:dyDescent="0.3">
      <c r="A1737" s="212">
        <v>526581</v>
      </c>
      <c r="B1737" s="212" t="s">
        <v>3264</v>
      </c>
      <c r="C1737" s="212" t="s">
        <v>2802</v>
      </c>
      <c r="D1737" s="212" t="s">
        <v>1794</v>
      </c>
      <c r="E1737" s="212"/>
      <c r="F1737" s="212"/>
      <c r="G1737" s="212"/>
      <c r="H1737" s="212"/>
      <c r="I1737" s="212" t="s">
        <v>1885</v>
      </c>
      <c r="J1737" s="212"/>
      <c r="K1737" s="212"/>
      <c r="L1737" s="212"/>
      <c r="M1737" s="212"/>
      <c r="N1737" s="212"/>
      <c r="O1737" s="212"/>
      <c r="P1737" s="212"/>
      <c r="Q1737" s="212"/>
      <c r="R1737" s="212"/>
      <c r="S1737" s="212"/>
      <c r="T1737" s="212"/>
      <c r="U1737" s="212"/>
      <c r="V1737" s="212"/>
      <c r="W1737" s="212"/>
      <c r="X1737" s="212"/>
      <c r="Y1737" s="212"/>
      <c r="Z1737" s="212"/>
      <c r="AB1737" s="212"/>
      <c r="AC1737" s="212"/>
      <c r="AD1737" s="212"/>
      <c r="AE1737" s="212"/>
    </row>
    <row r="1738" spans="1:31" x14ac:dyDescent="0.3">
      <c r="A1738" s="212">
        <v>526582</v>
      </c>
      <c r="B1738" s="212" t="s">
        <v>3265</v>
      </c>
      <c r="C1738" s="212" t="s">
        <v>2838</v>
      </c>
      <c r="D1738" s="212" t="s">
        <v>2379</v>
      </c>
      <c r="E1738" s="212"/>
      <c r="F1738" s="212"/>
      <c r="G1738" s="212"/>
      <c r="H1738" s="212"/>
      <c r="I1738" s="212" t="s">
        <v>1885</v>
      </c>
      <c r="J1738" s="212"/>
      <c r="K1738" s="212"/>
      <c r="L1738" s="212"/>
      <c r="M1738" s="212"/>
      <c r="N1738" s="212"/>
      <c r="O1738" s="212"/>
      <c r="P1738" s="212"/>
      <c r="Q1738" s="212"/>
      <c r="R1738" s="212"/>
      <c r="S1738" s="212"/>
      <c r="T1738" s="212"/>
      <c r="U1738" s="212"/>
      <c r="V1738" s="212"/>
      <c r="W1738" s="212"/>
      <c r="X1738" s="212"/>
      <c r="Y1738" s="212"/>
      <c r="Z1738" s="212"/>
      <c r="AB1738" s="212"/>
      <c r="AC1738" s="212"/>
      <c r="AD1738" s="212"/>
      <c r="AE1738" s="212"/>
    </row>
    <row r="1739" spans="1:31" x14ac:dyDescent="0.3">
      <c r="A1739" s="212">
        <v>526583</v>
      </c>
      <c r="B1739" s="212" t="s">
        <v>3266</v>
      </c>
      <c r="C1739" s="212" t="s">
        <v>360</v>
      </c>
      <c r="D1739" s="212" t="s">
        <v>3267</v>
      </c>
      <c r="E1739" s="212"/>
      <c r="F1739" s="212"/>
      <c r="G1739" s="212"/>
      <c r="H1739" s="212"/>
      <c r="I1739" s="212" t="s">
        <v>1885</v>
      </c>
      <c r="J1739" s="212"/>
      <c r="K1739" s="212"/>
      <c r="L1739" s="212"/>
      <c r="M1739" s="212"/>
      <c r="N1739" s="212"/>
      <c r="O1739" s="212"/>
      <c r="P1739" s="212"/>
      <c r="Q1739" s="212"/>
      <c r="R1739" s="212"/>
      <c r="S1739" s="212"/>
      <c r="T1739" s="212"/>
      <c r="U1739" s="212"/>
      <c r="V1739" s="212"/>
      <c r="W1739" s="212"/>
      <c r="X1739" s="212"/>
      <c r="Y1739" s="212"/>
      <c r="Z1739" s="212"/>
      <c r="AB1739" s="212"/>
      <c r="AC1739" s="212"/>
      <c r="AD1739" s="212"/>
      <c r="AE1739" s="212"/>
    </row>
    <row r="1740" spans="1:31" x14ac:dyDescent="0.3">
      <c r="A1740" s="212">
        <v>526584</v>
      </c>
      <c r="B1740" s="212" t="s">
        <v>3268</v>
      </c>
      <c r="C1740" s="212" t="s">
        <v>72</v>
      </c>
      <c r="D1740" s="212" t="s">
        <v>1852</v>
      </c>
      <c r="E1740" s="212"/>
      <c r="F1740" s="212"/>
      <c r="G1740" s="212"/>
      <c r="H1740" s="212"/>
      <c r="I1740" s="212" t="s">
        <v>1885</v>
      </c>
      <c r="J1740" s="212"/>
      <c r="K1740" s="212"/>
      <c r="L1740" s="212"/>
      <c r="M1740" s="212"/>
      <c r="N1740" s="212"/>
      <c r="O1740" s="212"/>
      <c r="P1740" s="212"/>
      <c r="Q1740" s="212"/>
      <c r="R1740" s="212"/>
      <c r="S1740" s="212"/>
      <c r="T1740" s="212"/>
      <c r="U1740" s="212"/>
      <c r="V1740" s="212"/>
      <c r="W1740" s="212"/>
      <c r="X1740" s="212"/>
      <c r="Y1740" s="212"/>
      <c r="Z1740" s="212"/>
      <c r="AB1740" s="212"/>
      <c r="AC1740" s="212"/>
      <c r="AD1740" s="212"/>
      <c r="AE1740" s="212"/>
    </row>
    <row r="1741" spans="1:31" x14ac:dyDescent="0.3">
      <c r="A1741" s="212">
        <v>526585</v>
      </c>
      <c r="B1741" s="212" t="s">
        <v>3269</v>
      </c>
      <c r="C1741" s="212" t="s">
        <v>361</v>
      </c>
      <c r="D1741" s="212" t="s">
        <v>1551</v>
      </c>
      <c r="E1741" s="212"/>
      <c r="F1741" s="212"/>
      <c r="G1741" s="212"/>
      <c r="H1741" s="212"/>
      <c r="I1741" s="212" t="s">
        <v>1885</v>
      </c>
      <c r="J1741" s="212"/>
      <c r="K1741" s="212"/>
      <c r="L1741" s="212"/>
      <c r="M1741" s="212"/>
      <c r="N1741" s="212"/>
      <c r="O1741" s="212"/>
      <c r="P1741" s="212"/>
      <c r="Q1741" s="212"/>
      <c r="R1741" s="212"/>
      <c r="S1741" s="212"/>
      <c r="T1741" s="212"/>
      <c r="U1741" s="212"/>
      <c r="V1741" s="212"/>
      <c r="W1741" s="212"/>
      <c r="X1741" s="212"/>
      <c r="Y1741" s="212"/>
      <c r="Z1741" s="212"/>
      <c r="AB1741" s="212"/>
      <c r="AC1741" s="212"/>
      <c r="AD1741" s="212"/>
      <c r="AE1741" s="212"/>
    </row>
    <row r="1742" spans="1:31" x14ac:dyDescent="0.3">
      <c r="A1742" s="212">
        <v>526586</v>
      </c>
      <c r="B1742" s="212" t="s">
        <v>3270</v>
      </c>
      <c r="C1742" s="212" t="s">
        <v>66</v>
      </c>
      <c r="D1742" s="212" t="s">
        <v>2233</v>
      </c>
      <c r="E1742" s="212"/>
      <c r="F1742" s="212"/>
      <c r="G1742" s="212"/>
      <c r="H1742" s="212"/>
      <c r="I1742" s="212" t="s">
        <v>1885</v>
      </c>
      <c r="J1742" s="212"/>
      <c r="K1742" s="212"/>
      <c r="L1742" s="212"/>
      <c r="M1742" s="212"/>
      <c r="N1742" s="212"/>
      <c r="O1742" s="212"/>
      <c r="P1742" s="212"/>
      <c r="Q1742" s="212"/>
      <c r="R1742" s="212"/>
      <c r="S1742" s="212"/>
      <c r="T1742" s="212"/>
      <c r="U1742" s="212"/>
      <c r="V1742" s="212"/>
      <c r="W1742" s="212"/>
      <c r="X1742" s="212"/>
      <c r="Y1742" s="212"/>
      <c r="Z1742" s="212"/>
      <c r="AB1742" s="212"/>
      <c r="AC1742" s="212"/>
      <c r="AD1742" s="212"/>
      <c r="AE1742" s="212"/>
    </row>
    <row r="1743" spans="1:31" x14ac:dyDescent="0.3">
      <c r="A1743" s="212">
        <v>526587</v>
      </c>
      <c r="B1743" s="212" t="s">
        <v>2826</v>
      </c>
      <c r="C1743" s="212" t="s">
        <v>2804</v>
      </c>
      <c r="D1743" s="212" t="s">
        <v>1707</v>
      </c>
      <c r="E1743" s="212"/>
      <c r="F1743" s="212"/>
      <c r="G1743" s="212"/>
      <c r="H1743" s="212"/>
      <c r="I1743" s="212" t="s">
        <v>1885</v>
      </c>
      <c r="J1743" s="212"/>
      <c r="K1743" s="212"/>
      <c r="L1743" s="212"/>
      <c r="M1743" s="212"/>
      <c r="N1743" s="212"/>
      <c r="O1743" s="212"/>
      <c r="P1743" s="212"/>
      <c r="Q1743" s="212"/>
      <c r="R1743" s="212"/>
      <c r="S1743" s="212"/>
      <c r="T1743" s="212"/>
      <c r="U1743" s="212"/>
      <c r="V1743" s="212"/>
      <c r="W1743" s="212"/>
      <c r="X1743" s="212"/>
      <c r="Y1743" s="212"/>
      <c r="Z1743" s="212"/>
      <c r="AB1743" s="212"/>
      <c r="AC1743" s="212"/>
      <c r="AD1743" s="212"/>
      <c r="AE1743" s="212"/>
    </row>
    <row r="1744" spans="1:31" x14ac:dyDescent="0.3">
      <c r="A1744" s="212">
        <v>526588</v>
      </c>
      <c r="B1744" s="212" t="s">
        <v>3271</v>
      </c>
      <c r="C1744" s="212" t="s">
        <v>350</v>
      </c>
      <c r="D1744" s="212" t="s">
        <v>3040</v>
      </c>
      <c r="E1744" s="212"/>
      <c r="F1744" s="212"/>
      <c r="G1744" s="212"/>
      <c r="H1744" s="212"/>
      <c r="I1744" s="212" t="s">
        <v>1885</v>
      </c>
      <c r="J1744" s="212"/>
      <c r="K1744" s="212"/>
      <c r="L1744" s="212"/>
      <c r="M1744" s="212"/>
      <c r="N1744" s="212"/>
      <c r="O1744" s="212"/>
      <c r="P1744" s="212"/>
      <c r="Q1744" s="212"/>
      <c r="R1744" s="212"/>
      <c r="S1744" s="212"/>
      <c r="T1744" s="212"/>
      <c r="U1744" s="212"/>
      <c r="V1744" s="212"/>
      <c r="W1744" s="212"/>
      <c r="X1744" s="212"/>
      <c r="Y1744" s="212"/>
      <c r="Z1744" s="212"/>
      <c r="AB1744" s="212"/>
      <c r="AC1744" s="212"/>
      <c r="AD1744" s="212"/>
      <c r="AE1744" s="212"/>
    </row>
    <row r="1745" spans="1:31" x14ac:dyDescent="0.3">
      <c r="A1745" s="212">
        <v>526589</v>
      </c>
      <c r="B1745" s="212" t="s">
        <v>3272</v>
      </c>
      <c r="C1745" s="212" t="s">
        <v>334</v>
      </c>
      <c r="D1745" s="212" t="s">
        <v>2744</v>
      </c>
      <c r="E1745" s="212"/>
      <c r="F1745" s="212"/>
      <c r="G1745" s="212"/>
      <c r="H1745" s="212"/>
      <c r="I1745" s="212" t="s">
        <v>1885</v>
      </c>
      <c r="J1745" s="212"/>
      <c r="K1745" s="212"/>
      <c r="L1745" s="212"/>
      <c r="M1745" s="212"/>
      <c r="N1745" s="212"/>
      <c r="O1745" s="212"/>
      <c r="P1745" s="212"/>
      <c r="Q1745" s="212"/>
      <c r="R1745" s="212"/>
      <c r="S1745" s="212"/>
      <c r="T1745" s="212"/>
      <c r="U1745" s="212"/>
      <c r="V1745" s="212"/>
      <c r="W1745" s="212"/>
      <c r="X1745" s="212"/>
      <c r="Y1745" s="212"/>
      <c r="Z1745" s="212"/>
      <c r="AB1745" s="212"/>
      <c r="AC1745" s="212"/>
      <c r="AD1745" s="212"/>
      <c r="AE1745" s="212"/>
    </row>
    <row r="1746" spans="1:31" x14ac:dyDescent="0.3">
      <c r="A1746" s="212">
        <v>526590</v>
      </c>
      <c r="B1746" s="212" t="s">
        <v>3273</v>
      </c>
      <c r="C1746" s="212" t="s">
        <v>319</v>
      </c>
      <c r="D1746" s="212" t="s">
        <v>3274</v>
      </c>
      <c r="E1746" s="212"/>
      <c r="F1746" s="212"/>
      <c r="G1746" s="212"/>
      <c r="H1746" s="212"/>
      <c r="I1746" s="212" t="s">
        <v>1885</v>
      </c>
      <c r="J1746" s="212"/>
      <c r="K1746" s="212"/>
      <c r="L1746" s="212"/>
      <c r="M1746" s="212"/>
      <c r="N1746" s="212"/>
      <c r="O1746" s="212"/>
      <c r="P1746" s="212"/>
      <c r="Q1746" s="212"/>
      <c r="R1746" s="212"/>
      <c r="S1746" s="212"/>
      <c r="T1746" s="212"/>
      <c r="U1746" s="212"/>
      <c r="V1746" s="212"/>
      <c r="W1746" s="212"/>
      <c r="X1746" s="212"/>
      <c r="Y1746" s="212"/>
      <c r="Z1746" s="212"/>
      <c r="AB1746" s="212"/>
      <c r="AC1746" s="212"/>
      <c r="AD1746" s="212"/>
      <c r="AE1746" s="212"/>
    </row>
    <row r="1747" spans="1:31" x14ac:dyDescent="0.3">
      <c r="A1747" s="212">
        <v>526591</v>
      </c>
      <c r="B1747" s="212" t="s">
        <v>3275</v>
      </c>
      <c r="C1747" s="212" t="s">
        <v>365</v>
      </c>
      <c r="D1747" s="212" t="s">
        <v>446</v>
      </c>
      <c r="E1747" s="212"/>
      <c r="F1747" s="212"/>
      <c r="G1747" s="212"/>
      <c r="H1747" s="212"/>
      <c r="I1747" s="212" t="s">
        <v>1885</v>
      </c>
      <c r="J1747" s="212"/>
      <c r="K1747" s="212"/>
      <c r="L1747" s="212"/>
      <c r="M1747" s="212"/>
      <c r="N1747" s="212"/>
      <c r="O1747" s="212"/>
      <c r="P1747" s="212"/>
      <c r="Q1747" s="212"/>
      <c r="R1747" s="212"/>
      <c r="S1747" s="212"/>
      <c r="T1747" s="212"/>
      <c r="U1747" s="212"/>
      <c r="V1747" s="212"/>
      <c r="W1747" s="212"/>
      <c r="X1747" s="212"/>
      <c r="Y1747" s="212"/>
      <c r="Z1747" s="212"/>
      <c r="AB1747" s="212"/>
      <c r="AC1747" s="212"/>
      <c r="AD1747" s="212"/>
      <c r="AE1747" s="212"/>
    </row>
    <row r="1748" spans="1:31" x14ac:dyDescent="0.3">
      <c r="A1748" s="212">
        <v>526592</v>
      </c>
      <c r="B1748" s="212" t="s">
        <v>3276</v>
      </c>
      <c r="C1748" s="212" t="s">
        <v>70</v>
      </c>
      <c r="D1748" s="212" t="s">
        <v>1492</v>
      </c>
      <c r="E1748" s="212"/>
      <c r="F1748" s="212"/>
      <c r="G1748" s="212"/>
      <c r="H1748" s="212"/>
      <c r="I1748" s="212" t="s">
        <v>1885</v>
      </c>
      <c r="J1748" s="212"/>
      <c r="K1748" s="212"/>
      <c r="L1748" s="212"/>
      <c r="M1748" s="212"/>
      <c r="N1748" s="212"/>
      <c r="O1748" s="212"/>
      <c r="P1748" s="212"/>
      <c r="Q1748" s="212"/>
      <c r="R1748" s="212"/>
      <c r="S1748" s="212"/>
      <c r="T1748" s="212"/>
      <c r="U1748" s="212"/>
      <c r="V1748" s="212"/>
      <c r="W1748" s="212"/>
      <c r="X1748" s="212"/>
      <c r="Y1748" s="212"/>
      <c r="Z1748" s="212"/>
      <c r="AB1748" s="212"/>
      <c r="AC1748" s="212"/>
      <c r="AD1748" s="212"/>
      <c r="AE1748" s="212"/>
    </row>
    <row r="1749" spans="1:31" x14ac:dyDescent="0.3">
      <c r="A1749" s="212">
        <v>526593</v>
      </c>
      <c r="B1749" s="212" t="s">
        <v>2842</v>
      </c>
      <c r="C1749" s="212" t="s">
        <v>73</v>
      </c>
      <c r="D1749" s="212" t="s">
        <v>2775</v>
      </c>
      <c r="E1749" s="212"/>
      <c r="F1749" s="212"/>
      <c r="G1749" s="212"/>
      <c r="H1749" s="212"/>
      <c r="I1749" s="212" t="s">
        <v>1885</v>
      </c>
      <c r="J1749" s="212"/>
      <c r="K1749" s="212"/>
      <c r="L1749" s="212"/>
      <c r="M1749" s="212"/>
      <c r="N1749" s="212"/>
      <c r="O1749" s="212"/>
      <c r="P1749" s="212"/>
      <c r="Q1749" s="212"/>
      <c r="R1749" s="212"/>
      <c r="S1749" s="212"/>
      <c r="T1749" s="212"/>
      <c r="U1749" s="212"/>
      <c r="V1749" s="212"/>
      <c r="W1749" s="212"/>
      <c r="X1749" s="212"/>
      <c r="Y1749" s="212"/>
      <c r="Z1749" s="212"/>
      <c r="AB1749" s="212"/>
      <c r="AC1749" s="212"/>
      <c r="AD1749" s="212"/>
      <c r="AE1749" s="212"/>
    </row>
    <row r="1750" spans="1:31" x14ac:dyDescent="0.3">
      <c r="A1750" s="212">
        <v>526594</v>
      </c>
      <c r="B1750" s="212" t="s">
        <v>3277</v>
      </c>
      <c r="C1750" s="212" t="s">
        <v>70</v>
      </c>
      <c r="D1750" s="212" t="s">
        <v>1746</v>
      </c>
      <c r="E1750" s="212"/>
      <c r="F1750" s="212"/>
      <c r="G1750" s="212"/>
      <c r="H1750" s="212"/>
      <c r="I1750" s="212" t="s">
        <v>1885</v>
      </c>
      <c r="J1750" s="212"/>
      <c r="K1750" s="212"/>
      <c r="L1750" s="212"/>
      <c r="M1750" s="212"/>
      <c r="N1750" s="212"/>
      <c r="O1750" s="212"/>
      <c r="P1750" s="212"/>
      <c r="Q1750" s="212"/>
      <c r="R1750" s="212"/>
      <c r="S1750" s="212"/>
      <c r="T1750" s="212"/>
      <c r="U1750" s="212"/>
      <c r="V1750" s="212"/>
      <c r="W1750" s="212"/>
      <c r="X1750" s="212"/>
      <c r="Y1750" s="212"/>
      <c r="Z1750" s="212"/>
      <c r="AB1750" s="212"/>
      <c r="AC1750" s="212"/>
      <c r="AD1750" s="212"/>
      <c r="AE1750" s="212"/>
    </row>
    <row r="1751" spans="1:31" x14ac:dyDescent="0.3">
      <c r="A1751" s="212">
        <v>526595</v>
      </c>
      <c r="B1751" s="212" t="s">
        <v>3278</v>
      </c>
      <c r="C1751" s="212" t="s">
        <v>327</v>
      </c>
      <c r="D1751" s="212" t="s">
        <v>3279</v>
      </c>
      <c r="E1751" s="212"/>
      <c r="F1751" s="212"/>
      <c r="G1751" s="212"/>
      <c r="H1751" s="212"/>
      <c r="I1751" s="212" t="s">
        <v>1885</v>
      </c>
      <c r="J1751" s="212"/>
      <c r="K1751" s="212"/>
      <c r="L1751" s="212"/>
      <c r="M1751" s="212"/>
      <c r="N1751" s="212"/>
      <c r="O1751" s="212"/>
      <c r="P1751" s="212"/>
      <c r="Q1751" s="212"/>
      <c r="R1751" s="212"/>
      <c r="S1751" s="212"/>
      <c r="T1751" s="212"/>
      <c r="U1751" s="212"/>
      <c r="V1751" s="212"/>
      <c r="W1751" s="212"/>
      <c r="X1751" s="212"/>
      <c r="Y1751" s="212"/>
      <c r="Z1751" s="212"/>
      <c r="AB1751" s="212"/>
      <c r="AC1751" s="212"/>
      <c r="AD1751" s="212"/>
      <c r="AE1751" s="212"/>
    </row>
    <row r="1752" spans="1:31" x14ac:dyDescent="0.3">
      <c r="A1752" s="212">
        <v>526596</v>
      </c>
      <c r="B1752" s="212" t="s">
        <v>3280</v>
      </c>
      <c r="C1752" s="212" t="s">
        <v>386</v>
      </c>
      <c r="D1752" s="212" t="s">
        <v>1544</v>
      </c>
      <c r="E1752" s="212"/>
      <c r="F1752" s="212"/>
      <c r="G1752" s="212"/>
      <c r="H1752" s="212"/>
      <c r="I1752" s="212" t="s">
        <v>1885</v>
      </c>
      <c r="J1752" s="212"/>
      <c r="K1752" s="212"/>
      <c r="L1752" s="212"/>
      <c r="M1752" s="212"/>
      <c r="N1752" s="212"/>
      <c r="O1752" s="212"/>
      <c r="P1752" s="212"/>
      <c r="Q1752" s="212"/>
      <c r="R1752" s="212"/>
      <c r="S1752" s="212"/>
      <c r="T1752" s="212"/>
      <c r="U1752" s="212"/>
      <c r="V1752" s="212"/>
      <c r="W1752" s="212"/>
      <c r="X1752" s="212"/>
      <c r="Y1752" s="212"/>
      <c r="Z1752" s="212"/>
      <c r="AB1752" s="212"/>
      <c r="AC1752" s="212"/>
      <c r="AD1752" s="212"/>
      <c r="AE1752" s="212"/>
    </row>
    <row r="1753" spans="1:31" x14ac:dyDescent="0.3">
      <c r="A1753" s="212">
        <v>526597</v>
      </c>
      <c r="B1753" s="212" t="s">
        <v>3281</v>
      </c>
      <c r="C1753" s="212" t="s">
        <v>406</v>
      </c>
      <c r="D1753" s="212" t="s">
        <v>1491</v>
      </c>
      <c r="E1753" s="212"/>
      <c r="F1753" s="212"/>
      <c r="G1753" s="212"/>
      <c r="H1753" s="212"/>
      <c r="I1753" s="212" t="s">
        <v>1885</v>
      </c>
      <c r="J1753" s="212"/>
      <c r="K1753" s="212"/>
      <c r="L1753" s="212"/>
      <c r="M1753" s="212"/>
      <c r="N1753" s="212"/>
      <c r="O1753" s="212"/>
      <c r="P1753" s="212"/>
      <c r="Q1753" s="212"/>
      <c r="R1753" s="212"/>
      <c r="S1753" s="212"/>
      <c r="T1753" s="212"/>
      <c r="U1753" s="212"/>
      <c r="V1753" s="212"/>
      <c r="W1753" s="212"/>
      <c r="X1753" s="212"/>
      <c r="Y1753" s="212"/>
      <c r="Z1753" s="212"/>
      <c r="AB1753" s="212"/>
      <c r="AC1753" s="212"/>
      <c r="AD1753" s="212"/>
      <c r="AE1753" s="212"/>
    </row>
    <row r="1754" spans="1:31" x14ac:dyDescent="0.3">
      <c r="A1754" s="212">
        <v>526598</v>
      </c>
      <c r="B1754" s="212" t="s">
        <v>3282</v>
      </c>
      <c r="C1754" s="212" t="s">
        <v>361</v>
      </c>
      <c r="D1754" s="212" t="s">
        <v>1518</v>
      </c>
      <c r="E1754" s="212"/>
      <c r="F1754" s="212"/>
      <c r="G1754" s="212"/>
      <c r="H1754" s="212"/>
      <c r="I1754" s="212" t="s">
        <v>1885</v>
      </c>
      <c r="J1754" s="212"/>
      <c r="K1754" s="212"/>
      <c r="L1754" s="212"/>
      <c r="M1754" s="212"/>
      <c r="N1754" s="212"/>
      <c r="O1754" s="212"/>
      <c r="P1754" s="212"/>
      <c r="Q1754" s="212"/>
      <c r="R1754" s="212"/>
      <c r="S1754" s="212"/>
      <c r="T1754" s="212"/>
      <c r="U1754" s="212"/>
      <c r="V1754" s="212"/>
      <c r="W1754" s="212"/>
      <c r="X1754" s="212"/>
      <c r="Y1754" s="212"/>
      <c r="Z1754" s="212"/>
      <c r="AB1754" s="212"/>
      <c r="AC1754" s="212"/>
      <c r="AD1754" s="212"/>
      <c r="AE1754" s="212"/>
    </row>
    <row r="1755" spans="1:31" x14ac:dyDescent="0.3">
      <c r="A1755" s="212">
        <v>526599</v>
      </c>
      <c r="B1755" s="212" t="s">
        <v>3283</v>
      </c>
      <c r="C1755" s="212" t="s">
        <v>73</v>
      </c>
      <c r="D1755" s="212" t="s">
        <v>1491</v>
      </c>
      <c r="E1755" s="212"/>
      <c r="F1755" s="212"/>
      <c r="G1755" s="212"/>
      <c r="H1755" s="212"/>
      <c r="I1755" s="212" t="s">
        <v>1885</v>
      </c>
      <c r="J1755" s="212"/>
      <c r="K1755" s="212"/>
      <c r="L1755" s="212"/>
      <c r="M1755" s="212"/>
      <c r="N1755" s="212"/>
      <c r="O1755" s="212"/>
      <c r="P1755" s="212"/>
      <c r="Q1755" s="212"/>
      <c r="R1755" s="212"/>
      <c r="S1755" s="212"/>
      <c r="T1755" s="212"/>
      <c r="U1755" s="212"/>
      <c r="V1755" s="212"/>
      <c r="W1755" s="212"/>
      <c r="X1755" s="212"/>
      <c r="Y1755" s="212"/>
      <c r="Z1755" s="212"/>
      <c r="AB1755" s="212"/>
      <c r="AC1755" s="212"/>
      <c r="AD1755" s="212"/>
      <c r="AE1755" s="212"/>
    </row>
    <row r="1756" spans="1:31" x14ac:dyDescent="0.3">
      <c r="A1756" s="212">
        <v>526600</v>
      </c>
      <c r="B1756" s="212" t="s">
        <v>3284</v>
      </c>
      <c r="C1756" s="212" t="s">
        <v>70</v>
      </c>
      <c r="D1756" s="212" t="s">
        <v>1494</v>
      </c>
      <c r="E1756" s="212"/>
      <c r="F1756" s="212"/>
      <c r="G1756" s="212"/>
      <c r="H1756" s="212"/>
      <c r="I1756" s="212" t="s">
        <v>1885</v>
      </c>
      <c r="J1756" s="212"/>
      <c r="K1756" s="212"/>
      <c r="L1756" s="212"/>
      <c r="M1756" s="212"/>
      <c r="N1756" s="212"/>
      <c r="O1756" s="212"/>
      <c r="P1756" s="212"/>
      <c r="Q1756" s="212"/>
      <c r="R1756" s="212"/>
      <c r="S1756" s="212"/>
      <c r="T1756" s="212"/>
      <c r="U1756" s="212"/>
      <c r="V1756" s="212"/>
      <c r="W1756" s="212"/>
      <c r="X1756" s="212"/>
      <c r="Y1756" s="212"/>
      <c r="Z1756" s="212"/>
      <c r="AB1756" s="212"/>
      <c r="AC1756" s="212"/>
      <c r="AD1756" s="212"/>
      <c r="AE1756" s="212"/>
    </row>
    <row r="1757" spans="1:31" x14ac:dyDescent="0.3">
      <c r="A1757" s="212">
        <v>526601</v>
      </c>
      <c r="B1757" s="212" t="s">
        <v>3285</v>
      </c>
      <c r="C1757" s="212" t="s">
        <v>89</v>
      </c>
      <c r="D1757" s="212" t="s">
        <v>1551</v>
      </c>
      <c r="E1757" s="212"/>
      <c r="F1757" s="212"/>
      <c r="G1757" s="212"/>
      <c r="H1757" s="212"/>
      <c r="I1757" s="212" t="s">
        <v>1885</v>
      </c>
      <c r="J1757" s="212"/>
      <c r="K1757" s="212"/>
      <c r="L1757" s="212"/>
      <c r="M1757" s="212"/>
      <c r="N1757" s="212"/>
      <c r="O1757" s="212"/>
      <c r="P1757" s="212"/>
      <c r="Q1757" s="212"/>
      <c r="R1757" s="212"/>
      <c r="S1757" s="212"/>
      <c r="T1757" s="212"/>
      <c r="U1757" s="212"/>
      <c r="V1757" s="212"/>
      <c r="W1757" s="212"/>
      <c r="X1757" s="212"/>
      <c r="Y1757" s="212"/>
      <c r="Z1757" s="212"/>
      <c r="AB1757" s="212"/>
      <c r="AC1757" s="212"/>
      <c r="AD1757" s="212"/>
      <c r="AE1757" s="212"/>
    </row>
    <row r="1758" spans="1:31" x14ac:dyDescent="0.3">
      <c r="A1758" s="212">
        <v>526602</v>
      </c>
      <c r="B1758" s="212" t="s">
        <v>3286</v>
      </c>
      <c r="C1758" s="212" t="s">
        <v>73</v>
      </c>
      <c r="D1758" s="212" t="s">
        <v>1812</v>
      </c>
      <c r="E1758" s="212"/>
      <c r="F1758" s="212"/>
      <c r="G1758" s="212"/>
      <c r="H1758" s="212"/>
      <c r="I1758" s="212" t="s">
        <v>1885</v>
      </c>
      <c r="J1758" s="212"/>
      <c r="K1758" s="212"/>
      <c r="L1758" s="212"/>
      <c r="M1758" s="212"/>
      <c r="N1758" s="212"/>
      <c r="O1758" s="212"/>
      <c r="P1758" s="212"/>
      <c r="Q1758" s="212"/>
      <c r="R1758" s="212"/>
      <c r="S1758" s="212"/>
      <c r="T1758" s="212"/>
      <c r="U1758" s="212"/>
      <c r="V1758" s="212"/>
      <c r="W1758" s="212"/>
      <c r="X1758" s="212"/>
      <c r="Y1758" s="212"/>
      <c r="Z1758" s="212"/>
      <c r="AB1758" s="212"/>
      <c r="AC1758" s="212"/>
      <c r="AD1758" s="212"/>
      <c r="AE1758" s="212"/>
    </row>
    <row r="1759" spans="1:31" x14ac:dyDescent="0.3">
      <c r="A1759" s="212">
        <v>526603</v>
      </c>
      <c r="B1759" s="212" t="s">
        <v>2843</v>
      </c>
      <c r="C1759" s="212" t="s">
        <v>403</v>
      </c>
      <c r="D1759" s="212" t="s">
        <v>2274</v>
      </c>
      <c r="E1759" s="212"/>
      <c r="F1759" s="212"/>
      <c r="G1759" s="212"/>
      <c r="H1759" s="212"/>
      <c r="I1759" s="212" t="s">
        <v>1885</v>
      </c>
      <c r="J1759" s="212"/>
      <c r="K1759" s="212"/>
      <c r="L1759" s="212"/>
      <c r="M1759" s="212"/>
      <c r="N1759" s="212"/>
      <c r="O1759" s="212"/>
      <c r="P1759" s="212"/>
      <c r="Q1759" s="212"/>
      <c r="R1759" s="212"/>
      <c r="S1759" s="212"/>
      <c r="T1759" s="212"/>
      <c r="U1759" s="212"/>
      <c r="V1759" s="212"/>
      <c r="W1759" s="212"/>
      <c r="X1759" s="212"/>
      <c r="Y1759" s="212"/>
      <c r="Z1759" s="212"/>
      <c r="AB1759" s="212"/>
      <c r="AC1759" s="212"/>
      <c r="AD1759" s="212"/>
      <c r="AE1759" s="212"/>
    </row>
    <row r="1760" spans="1:31" x14ac:dyDescent="0.3">
      <c r="A1760" s="212">
        <v>526604</v>
      </c>
      <c r="B1760" s="212" t="s">
        <v>2793</v>
      </c>
      <c r="C1760" s="212" t="s">
        <v>271</v>
      </c>
      <c r="D1760" s="212" t="s">
        <v>1514</v>
      </c>
      <c r="E1760" s="212"/>
      <c r="F1760" s="212"/>
      <c r="G1760" s="212"/>
      <c r="H1760" s="212"/>
      <c r="I1760" s="212" t="s">
        <v>1885</v>
      </c>
      <c r="J1760" s="212"/>
      <c r="K1760" s="212"/>
      <c r="L1760" s="212"/>
      <c r="M1760" s="212"/>
      <c r="N1760" s="212"/>
      <c r="O1760" s="212"/>
      <c r="P1760" s="212"/>
      <c r="Q1760" s="212"/>
      <c r="R1760" s="212"/>
      <c r="S1760" s="212"/>
      <c r="T1760" s="212"/>
      <c r="U1760" s="212"/>
      <c r="V1760" s="212"/>
      <c r="W1760" s="212"/>
      <c r="X1760" s="212"/>
      <c r="Y1760" s="212"/>
      <c r="Z1760" s="212"/>
      <c r="AB1760" s="212"/>
      <c r="AC1760" s="212"/>
      <c r="AD1760" s="212"/>
      <c r="AE1760" s="212"/>
    </row>
    <row r="1761" spans="1:31" x14ac:dyDescent="0.3">
      <c r="A1761" s="212">
        <v>526605</v>
      </c>
      <c r="B1761" s="212" t="s">
        <v>3287</v>
      </c>
      <c r="C1761" s="212" t="s">
        <v>244</v>
      </c>
      <c r="D1761" s="212" t="s">
        <v>1576</v>
      </c>
      <c r="E1761" s="212"/>
      <c r="F1761" s="212"/>
      <c r="G1761" s="212"/>
      <c r="H1761" s="212"/>
      <c r="I1761" s="212" t="s">
        <v>1885</v>
      </c>
      <c r="J1761" s="212"/>
      <c r="K1761" s="212"/>
      <c r="L1761" s="212"/>
      <c r="M1761" s="212"/>
      <c r="N1761" s="212"/>
      <c r="O1761" s="212"/>
      <c r="P1761" s="212"/>
      <c r="Q1761" s="212"/>
      <c r="R1761" s="212"/>
      <c r="S1761" s="212"/>
      <c r="T1761" s="212"/>
      <c r="U1761" s="212"/>
      <c r="V1761" s="212"/>
      <c r="W1761" s="212"/>
      <c r="X1761" s="212"/>
      <c r="Y1761" s="212"/>
      <c r="Z1761" s="212"/>
      <c r="AB1761" s="212"/>
      <c r="AC1761" s="212"/>
      <c r="AD1761" s="212"/>
      <c r="AE1761" s="212"/>
    </row>
    <row r="1762" spans="1:31" x14ac:dyDescent="0.3">
      <c r="A1762" s="212">
        <v>526606</v>
      </c>
      <c r="B1762" s="212" t="s">
        <v>3288</v>
      </c>
      <c r="C1762" s="212" t="s">
        <v>84</v>
      </c>
      <c r="D1762" s="212" t="s">
        <v>1529</v>
      </c>
      <c r="E1762" s="212"/>
      <c r="F1762" s="212"/>
      <c r="G1762" s="212"/>
      <c r="H1762" s="212"/>
      <c r="I1762" s="212" t="s">
        <v>1885</v>
      </c>
      <c r="J1762" s="212"/>
      <c r="K1762" s="212"/>
      <c r="L1762" s="212"/>
      <c r="M1762" s="212"/>
      <c r="N1762" s="212"/>
      <c r="O1762" s="212"/>
      <c r="P1762" s="212"/>
      <c r="Q1762" s="212"/>
      <c r="R1762" s="212"/>
      <c r="S1762" s="212"/>
      <c r="T1762" s="212"/>
      <c r="U1762" s="212"/>
      <c r="V1762" s="212"/>
      <c r="W1762" s="212"/>
      <c r="X1762" s="212"/>
      <c r="Y1762" s="212"/>
      <c r="Z1762" s="212"/>
      <c r="AB1762" s="212"/>
      <c r="AC1762" s="212"/>
      <c r="AD1762" s="212"/>
      <c r="AE1762" s="212"/>
    </row>
    <row r="1763" spans="1:31" x14ac:dyDescent="0.3">
      <c r="A1763" s="212">
        <v>526607</v>
      </c>
      <c r="B1763" s="212" t="s">
        <v>3289</v>
      </c>
      <c r="C1763" s="212" t="s">
        <v>100</v>
      </c>
      <c r="D1763" s="212" t="s">
        <v>2755</v>
      </c>
      <c r="E1763" s="212"/>
      <c r="F1763" s="212"/>
      <c r="G1763" s="212"/>
      <c r="H1763" s="212"/>
      <c r="I1763" s="212" t="s">
        <v>1885</v>
      </c>
      <c r="J1763" s="212"/>
      <c r="K1763" s="212"/>
      <c r="L1763" s="212"/>
      <c r="M1763" s="212"/>
      <c r="N1763" s="212"/>
      <c r="O1763" s="212"/>
      <c r="P1763" s="212"/>
      <c r="Q1763" s="212"/>
      <c r="R1763" s="212"/>
      <c r="S1763" s="212"/>
      <c r="T1763" s="212"/>
      <c r="U1763" s="212"/>
      <c r="V1763" s="212"/>
      <c r="W1763" s="212"/>
      <c r="X1763" s="212"/>
      <c r="Y1763" s="212"/>
      <c r="Z1763" s="212"/>
      <c r="AB1763" s="212"/>
      <c r="AC1763" s="212"/>
      <c r="AD1763" s="212"/>
      <c r="AE1763" s="212"/>
    </row>
    <row r="1764" spans="1:31" x14ac:dyDescent="0.3">
      <c r="A1764" s="212">
        <v>526608</v>
      </c>
      <c r="B1764" s="212" t="s">
        <v>3290</v>
      </c>
      <c r="C1764" s="212" t="s">
        <v>74</v>
      </c>
      <c r="D1764" s="212" t="s">
        <v>2816</v>
      </c>
      <c r="E1764" s="212"/>
      <c r="F1764" s="212"/>
      <c r="G1764" s="212"/>
      <c r="H1764" s="212"/>
      <c r="I1764" s="212" t="s">
        <v>1885</v>
      </c>
      <c r="J1764" s="212"/>
      <c r="K1764" s="212"/>
      <c r="L1764" s="212"/>
      <c r="M1764" s="212"/>
      <c r="N1764" s="212"/>
      <c r="O1764" s="212"/>
      <c r="P1764" s="212"/>
      <c r="Q1764" s="212"/>
      <c r="R1764" s="212"/>
      <c r="S1764" s="212"/>
      <c r="T1764" s="212"/>
      <c r="U1764" s="212"/>
      <c r="V1764" s="212"/>
      <c r="W1764" s="212"/>
      <c r="X1764" s="212"/>
      <c r="Y1764" s="212"/>
      <c r="Z1764" s="212"/>
      <c r="AB1764" s="212"/>
      <c r="AC1764" s="212"/>
      <c r="AD1764" s="212"/>
      <c r="AE1764" s="212"/>
    </row>
    <row r="1765" spans="1:31" x14ac:dyDescent="0.3">
      <c r="A1765" s="212">
        <v>526609</v>
      </c>
      <c r="B1765" s="212" t="s">
        <v>3291</v>
      </c>
      <c r="C1765" s="212" t="s">
        <v>1106</v>
      </c>
      <c r="D1765" s="212" t="s">
        <v>1371</v>
      </c>
      <c r="E1765" s="212"/>
      <c r="F1765" s="212"/>
      <c r="G1765" s="212"/>
      <c r="H1765" s="212"/>
      <c r="I1765" s="212" t="s">
        <v>1885</v>
      </c>
      <c r="J1765" s="212"/>
      <c r="K1765" s="212"/>
      <c r="L1765" s="212"/>
      <c r="M1765" s="212"/>
      <c r="N1765" s="212"/>
      <c r="O1765" s="212"/>
      <c r="P1765" s="212"/>
      <c r="Q1765" s="212"/>
      <c r="R1765" s="212"/>
      <c r="S1765" s="212"/>
      <c r="T1765" s="212"/>
      <c r="U1765" s="212"/>
      <c r="V1765" s="212"/>
      <c r="W1765" s="212"/>
      <c r="X1765" s="212"/>
      <c r="Y1765" s="212"/>
      <c r="Z1765" s="212"/>
      <c r="AB1765" s="212"/>
      <c r="AC1765" s="212"/>
      <c r="AD1765" s="212"/>
      <c r="AE1765" s="212"/>
    </row>
    <row r="1766" spans="1:31" x14ac:dyDescent="0.3">
      <c r="A1766" s="212">
        <v>526610</v>
      </c>
      <c r="B1766" s="212" t="s">
        <v>3292</v>
      </c>
      <c r="C1766" s="212" t="s">
        <v>78</v>
      </c>
      <c r="D1766" s="212" t="s">
        <v>1550</v>
      </c>
      <c r="E1766" s="212"/>
      <c r="F1766" s="212"/>
      <c r="G1766" s="212"/>
      <c r="H1766" s="212"/>
      <c r="I1766" s="212" t="s">
        <v>1885</v>
      </c>
      <c r="J1766" s="212"/>
      <c r="K1766" s="212"/>
      <c r="L1766" s="212"/>
      <c r="M1766" s="212"/>
      <c r="N1766" s="212"/>
      <c r="O1766" s="212"/>
      <c r="P1766" s="212"/>
      <c r="Q1766" s="212"/>
      <c r="R1766" s="212"/>
      <c r="S1766" s="212"/>
      <c r="T1766" s="212"/>
      <c r="U1766" s="212"/>
      <c r="V1766" s="212"/>
      <c r="W1766" s="212"/>
      <c r="X1766" s="212"/>
      <c r="Y1766" s="212"/>
      <c r="Z1766" s="212"/>
      <c r="AB1766" s="212"/>
      <c r="AC1766" s="212"/>
      <c r="AD1766" s="212"/>
      <c r="AE1766" s="212"/>
    </row>
    <row r="1767" spans="1:31" x14ac:dyDescent="0.3">
      <c r="A1767" s="212">
        <v>526611</v>
      </c>
      <c r="B1767" s="212" t="s">
        <v>3293</v>
      </c>
      <c r="C1767" s="212" t="s">
        <v>88</v>
      </c>
      <c r="D1767" s="212" t="s">
        <v>1836</v>
      </c>
      <c r="E1767" s="212"/>
      <c r="F1767" s="212"/>
      <c r="G1767" s="212"/>
      <c r="H1767" s="212"/>
      <c r="I1767" s="212" t="s">
        <v>1885</v>
      </c>
      <c r="J1767" s="212"/>
      <c r="K1767" s="212"/>
      <c r="L1767" s="212"/>
      <c r="M1767" s="212"/>
      <c r="N1767" s="212"/>
      <c r="O1767" s="212"/>
      <c r="P1767" s="212"/>
      <c r="Q1767" s="212"/>
      <c r="R1767" s="212"/>
      <c r="S1767" s="212"/>
      <c r="T1767" s="212"/>
      <c r="U1767" s="212"/>
      <c r="V1767" s="212"/>
      <c r="W1767" s="212"/>
      <c r="X1767" s="212"/>
      <c r="Y1767" s="212"/>
      <c r="Z1767" s="212"/>
      <c r="AB1767" s="212"/>
      <c r="AC1767" s="212"/>
      <c r="AD1767" s="212"/>
      <c r="AE1767" s="212"/>
    </row>
    <row r="1768" spans="1:31" x14ac:dyDescent="0.3">
      <c r="A1768" s="212">
        <v>526612</v>
      </c>
      <c r="B1768" s="212" t="s">
        <v>3294</v>
      </c>
      <c r="C1768" s="212" t="s">
        <v>2797</v>
      </c>
      <c r="D1768" s="212" t="s">
        <v>1582</v>
      </c>
      <c r="E1768" s="212"/>
      <c r="F1768" s="212"/>
      <c r="G1768" s="212"/>
      <c r="H1768" s="212"/>
      <c r="I1768" s="212" t="s">
        <v>1885</v>
      </c>
      <c r="J1768" s="212"/>
      <c r="K1768" s="212"/>
      <c r="L1768" s="212"/>
      <c r="M1768" s="212"/>
      <c r="N1768" s="212"/>
      <c r="O1768" s="212"/>
      <c r="P1768" s="212"/>
      <c r="Q1768" s="212"/>
      <c r="R1768" s="212"/>
      <c r="S1768" s="212"/>
      <c r="T1768" s="212"/>
      <c r="U1768" s="212"/>
      <c r="V1768" s="212"/>
      <c r="W1768" s="212"/>
      <c r="X1768" s="212"/>
      <c r="Y1768" s="212"/>
      <c r="Z1768" s="212"/>
      <c r="AB1768" s="212"/>
      <c r="AC1768" s="212"/>
      <c r="AD1768" s="212"/>
      <c r="AE1768" s="212"/>
    </row>
    <row r="1769" spans="1:31" x14ac:dyDescent="0.3">
      <c r="A1769" s="212">
        <v>526613</v>
      </c>
      <c r="B1769" s="212" t="s">
        <v>3295</v>
      </c>
      <c r="C1769" s="212" t="s">
        <v>304</v>
      </c>
      <c r="D1769" s="212" t="s">
        <v>1359</v>
      </c>
      <c r="E1769" s="212"/>
      <c r="F1769" s="212"/>
      <c r="G1769" s="212"/>
      <c r="H1769" s="212"/>
      <c r="I1769" s="212" t="s">
        <v>1885</v>
      </c>
      <c r="J1769" s="212"/>
      <c r="K1769" s="212"/>
      <c r="L1769" s="212"/>
      <c r="M1769" s="212"/>
      <c r="N1769" s="212"/>
      <c r="O1769" s="212"/>
      <c r="P1769" s="212"/>
      <c r="Q1769" s="212"/>
      <c r="R1769" s="212"/>
      <c r="S1769" s="212"/>
      <c r="T1769" s="212"/>
      <c r="U1769" s="212"/>
      <c r="V1769" s="212"/>
      <c r="W1769" s="212"/>
      <c r="X1769" s="212"/>
      <c r="Y1769" s="212"/>
      <c r="Z1769" s="212"/>
      <c r="AB1769" s="212"/>
      <c r="AC1769" s="212"/>
      <c r="AD1769" s="212"/>
      <c r="AE1769" s="212"/>
    </row>
    <row r="1770" spans="1:31" x14ac:dyDescent="0.3">
      <c r="A1770" s="212">
        <v>526614</v>
      </c>
      <c r="B1770" s="212" t="s">
        <v>3296</v>
      </c>
      <c r="C1770" s="212" t="s">
        <v>3297</v>
      </c>
      <c r="D1770" s="212" t="s">
        <v>2206</v>
      </c>
      <c r="E1770" s="212"/>
      <c r="F1770" s="212"/>
      <c r="G1770" s="212"/>
      <c r="H1770" s="212"/>
      <c r="I1770" s="212" t="s">
        <v>1885</v>
      </c>
      <c r="J1770" s="212"/>
      <c r="K1770" s="212"/>
      <c r="L1770" s="212"/>
      <c r="M1770" s="212"/>
      <c r="N1770" s="212"/>
      <c r="O1770" s="212"/>
      <c r="P1770" s="212"/>
      <c r="Q1770" s="212"/>
      <c r="R1770" s="212"/>
      <c r="S1770" s="212"/>
      <c r="T1770" s="212"/>
      <c r="U1770" s="212"/>
      <c r="V1770" s="212"/>
      <c r="W1770" s="212"/>
      <c r="X1770" s="212"/>
      <c r="Y1770" s="212"/>
      <c r="Z1770" s="212"/>
      <c r="AB1770" s="212"/>
      <c r="AC1770" s="212"/>
      <c r="AD1770" s="212"/>
      <c r="AE1770" s="212"/>
    </row>
    <row r="1771" spans="1:31" x14ac:dyDescent="0.3">
      <c r="A1771" s="212">
        <v>526615</v>
      </c>
      <c r="B1771" s="212" t="s">
        <v>3298</v>
      </c>
      <c r="C1771" s="212" t="s">
        <v>84</v>
      </c>
      <c r="D1771" s="212" t="s">
        <v>2187</v>
      </c>
      <c r="E1771" s="212"/>
      <c r="F1771" s="212"/>
      <c r="G1771" s="212"/>
      <c r="H1771" s="212"/>
      <c r="I1771" s="212" t="s">
        <v>1885</v>
      </c>
      <c r="J1771" s="212"/>
      <c r="K1771" s="212"/>
      <c r="L1771" s="212"/>
      <c r="M1771" s="212"/>
      <c r="N1771" s="212"/>
      <c r="O1771" s="212"/>
      <c r="P1771" s="212"/>
      <c r="Q1771" s="212"/>
      <c r="R1771" s="212"/>
      <c r="S1771" s="212"/>
      <c r="T1771" s="212"/>
      <c r="U1771" s="212"/>
      <c r="V1771" s="212"/>
      <c r="W1771" s="212"/>
      <c r="X1771" s="212"/>
      <c r="Y1771" s="212"/>
      <c r="Z1771" s="212"/>
      <c r="AB1771" s="212"/>
      <c r="AC1771" s="212"/>
      <c r="AD1771" s="212"/>
      <c r="AE1771" s="212"/>
    </row>
    <row r="1772" spans="1:31" x14ac:dyDescent="0.3">
      <c r="A1772" s="212">
        <v>526616</v>
      </c>
      <c r="B1772" s="212" t="s">
        <v>3299</v>
      </c>
      <c r="C1772" s="212" t="s">
        <v>88</v>
      </c>
      <c r="D1772" s="212" t="s">
        <v>1483</v>
      </c>
      <c r="E1772" s="212"/>
      <c r="F1772" s="212"/>
      <c r="G1772" s="212"/>
      <c r="H1772" s="212"/>
      <c r="I1772" s="212" t="s">
        <v>1885</v>
      </c>
      <c r="J1772" s="212"/>
      <c r="K1772" s="212"/>
      <c r="L1772" s="212"/>
      <c r="M1772" s="212"/>
      <c r="N1772" s="212"/>
      <c r="O1772" s="212"/>
      <c r="P1772" s="212"/>
      <c r="Q1772" s="212"/>
      <c r="R1772" s="212"/>
      <c r="S1772" s="212"/>
      <c r="T1772" s="212"/>
      <c r="U1772" s="212"/>
      <c r="V1772" s="212"/>
      <c r="W1772" s="212"/>
      <c r="X1772" s="212"/>
      <c r="Y1772" s="212"/>
      <c r="Z1772" s="212"/>
      <c r="AB1772" s="212"/>
      <c r="AC1772" s="212"/>
      <c r="AD1772" s="212"/>
      <c r="AE1772" s="212"/>
    </row>
    <row r="1773" spans="1:31" x14ac:dyDescent="0.3">
      <c r="A1773" s="212">
        <v>526617</v>
      </c>
      <c r="B1773" s="212" t="s">
        <v>3300</v>
      </c>
      <c r="C1773" s="212" t="s">
        <v>70</v>
      </c>
      <c r="D1773" s="212" t="s">
        <v>426</v>
      </c>
      <c r="E1773" s="212"/>
      <c r="F1773" s="212"/>
      <c r="G1773" s="212"/>
      <c r="H1773" s="212"/>
      <c r="I1773" s="212" t="s">
        <v>1885</v>
      </c>
      <c r="J1773" s="212"/>
      <c r="K1773" s="212"/>
      <c r="L1773" s="212"/>
      <c r="M1773" s="212"/>
      <c r="N1773" s="212"/>
      <c r="O1773" s="212"/>
      <c r="P1773" s="212"/>
      <c r="Q1773" s="212"/>
      <c r="R1773" s="212"/>
      <c r="S1773" s="212"/>
      <c r="T1773" s="212"/>
      <c r="U1773" s="212"/>
      <c r="V1773" s="212"/>
      <c r="W1773" s="212"/>
      <c r="X1773" s="212"/>
      <c r="Y1773" s="212"/>
      <c r="Z1773" s="212"/>
      <c r="AB1773" s="212"/>
      <c r="AC1773" s="212"/>
      <c r="AD1773" s="212"/>
      <c r="AE1773" s="212"/>
    </row>
    <row r="1774" spans="1:31" x14ac:dyDescent="0.3">
      <c r="A1774" s="212">
        <v>526618</v>
      </c>
      <c r="B1774" s="212" t="s">
        <v>3301</v>
      </c>
      <c r="C1774" s="212" t="s">
        <v>70</v>
      </c>
      <c r="D1774" s="212" t="s">
        <v>1717</v>
      </c>
      <c r="E1774" s="212"/>
      <c r="F1774" s="212"/>
      <c r="G1774" s="212"/>
      <c r="H1774" s="212"/>
      <c r="I1774" s="212" t="s">
        <v>1885</v>
      </c>
      <c r="J1774" s="212"/>
      <c r="K1774" s="212"/>
      <c r="L1774" s="212"/>
      <c r="M1774" s="212"/>
      <c r="N1774" s="212"/>
      <c r="O1774" s="212"/>
      <c r="P1774" s="212"/>
      <c r="Q1774" s="212"/>
      <c r="R1774" s="212"/>
      <c r="S1774" s="212"/>
      <c r="T1774" s="212"/>
      <c r="U1774" s="212"/>
      <c r="V1774" s="212"/>
      <c r="W1774" s="212"/>
      <c r="X1774" s="212"/>
      <c r="Y1774" s="212"/>
      <c r="Z1774" s="212"/>
      <c r="AB1774" s="212"/>
      <c r="AC1774" s="212"/>
      <c r="AD1774" s="212"/>
      <c r="AE1774" s="212"/>
    </row>
    <row r="1775" spans="1:31" x14ac:dyDescent="0.3">
      <c r="A1775" s="212">
        <v>526619</v>
      </c>
      <c r="B1775" s="212" t="s">
        <v>3302</v>
      </c>
      <c r="C1775" s="212" t="s">
        <v>92</v>
      </c>
      <c r="D1775" s="212" t="s">
        <v>1543</v>
      </c>
      <c r="E1775" s="212"/>
      <c r="F1775" s="212"/>
      <c r="G1775" s="212"/>
      <c r="H1775" s="212"/>
      <c r="I1775" s="212" t="s">
        <v>1885</v>
      </c>
      <c r="J1775" s="212"/>
      <c r="K1775" s="212"/>
      <c r="L1775" s="212"/>
      <c r="M1775" s="212"/>
      <c r="N1775" s="212"/>
      <c r="O1775" s="212"/>
      <c r="P1775" s="212"/>
      <c r="Q1775" s="212"/>
      <c r="R1775" s="212"/>
      <c r="S1775" s="212"/>
      <c r="T1775" s="212"/>
      <c r="U1775" s="212"/>
      <c r="V1775" s="212"/>
      <c r="W1775" s="212"/>
      <c r="X1775" s="212"/>
      <c r="Y1775" s="212"/>
      <c r="Z1775" s="212"/>
      <c r="AB1775" s="212"/>
      <c r="AC1775" s="212"/>
      <c r="AD1775" s="212"/>
      <c r="AE1775" s="212"/>
    </row>
    <row r="1776" spans="1:31" x14ac:dyDescent="0.3">
      <c r="A1776" s="212">
        <v>526620</v>
      </c>
      <c r="B1776" s="212" t="s">
        <v>3303</v>
      </c>
      <c r="C1776" s="212" t="s">
        <v>237</v>
      </c>
      <c r="D1776" s="212" t="s">
        <v>2814</v>
      </c>
      <c r="E1776" s="212"/>
      <c r="F1776" s="212"/>
      <c r="G1776" s="212"/>
      <c r="H1776" s="212"/>
      <c r="I1776" s="212" t="s">
        <v>1885</v>
      </c>
      <c r="J1776" s="212"/>
      <c r="K1776" s="212"/>
      <c r="L1776" s="212"/>
      <c r="M1776" s="212"/>
      <c r="N1776" s="212"/>
      <c r="O1776" s="212"/>
      <c r="P1776" s="212"/>
      <c r="Q1776" s="212"/>
      <c r="R1776" s="212"/>
      <c r="S1776" s="212"/>
      <c r="T1776" s="212"/>
      <c r="U1776" s="212"/>
      <c r="V1776" s="212"/>
      <c r="W1776" s="212"/>
      <c r="X1776" s="212"/>
      <c r="Y1776" s="212"/>
      <c r="Z1776" s="212"/>
      <c r="AB1776" s="212"/>
      <c r="AC1776" s="212"/>
      <c r="AD1776" s="212"/>
      <c r="AE1776" s="212"/>
    </row>
    <row r="1777" spans="1:31" x14ac:dyDescent="0.3">
      <c r="A1777" s="212">
        <v>526621</v>
      </c>
      <c r="B1777" s="212" t="s">
        <v>2763</v>
      </c>
      <c r="C1777" s="212" t="s">
        <v>248</v>
      </c>
      <c r="D1777" s="212" t="s">
        <v>2203</v>
      </c>
      <c r="E1777" s="212"/>
      <c r="F1777" s="212"/>
      <c r="G1777" s="212"/>
      <c r="H1777" s="212"/>
      <c r="I1777" s="212" t="s">
        <v>1885</v>
      </c>
      <c r="J1777" s="212"/>
      <c r="K1777" s="212"/>
      <c r="L1777" s="212"/>
      <c r="M1777" s="212"/>
      <c r="N1777" s="212"/>
      <c r="O1777" s="212"/>
      <c r="P1777" s="212"/>
      <c r="Q1777" s="212"/>
      <c r="R1777" s="212"/>
      <c r="S1777" s="212"/>
      <c r="T1777" s="212"/>
      <c r="U1777" s="212"/>
      <c r="V1777" s="212"/>
      <c r="W1777" s="212"/>
      <c r="X1777" s="212"/>
      <c r="Y1777" s="212"/>
      <c r="Z1777" s="212"/>
      <c r="AB1777" s="212"/>
      <c r="AC1777" s="212"/>
      <c r="AD1777" s="212"/>
      <c r="AE1777" s="212"/>
    </row>
    <row r="1778" spans="1:31" x14ac:dyDescent="0.3">
      <c r="A1778" s="212">
        <v>526622</v>
      </c>
      <c r="B1778" s="212" t="s">
        <v>3304</v>
      </c>
      <c r="C1778" s="212" t="s">
        <v>442</v>
      </c>
      <c r="D1778" s="212" t="s">
        <v>1630</v>
      </c>
      <c r="E1778" s="212"/>
      <c r="F1778" s="212"/>
      <c r="G1778" s="212"/>
      <c r="H1778" s="212"/>
      <c r="I1778" s="212" t="s">
        <v>1885</v>
      </c>
      <c r="J1778" s="212"/>
      <c r="K1778" s="212"/>
      <c r="L1778" s="212"/>
      <c r="M1778" s="212"/>
      <c r="N1778" s="212"/>
      <c r="O1778" s="212"/>
      <c r="P1778" s="212"/>
      <c r="Q1778" s="212"/>
      <c r="R1778" s="212"/>
      <c r="S1778" s="212"/>
      <c r="T1778" s="212"/>
      <c r="U1778" s="212"/>
      <c r="V1778" s="212"/>
      <c r="W1778" s="212"/>
      <c r="X1778" s="212"/>
      <c r="Y1778" s="212"/>
      <c r="Z1778" s="212"/>
      <c r="AB1778" s="212"/>
      <c r="AC1778" s="212"/>
      <c r="AD1778" s="212"/>
      <c r="AE1778" s="212"/>
    </row>
    <row r="1779" spans="1:31" x14ac:dyDescent="0.3">
      <c r="A1779" s="212">
        <v>526623</v>
      </c>
      <c r="B1779" s="212" t="s">
        <v>3305</v>
      </c>
      <c r="C1779" s="212" t="s">
        <v>3306</v>
      </c>
      <c r="D1779" s="212" t="s">
        <v>1542</v>
      </c>
      <c r="E1779" s="212"/>
      <c r="F1779" s="212"/>
      <c r="G1779" s="212"/>
      <c r="H1779" s="212"/>
      <c r="I1779" s="212" t="s">
        <v>1885</v>
      </c>
      <c r="J1779" s="212"/>
      <c r="K1779" s="212"/>
      <c r="L1779" s="212"/>
      <c r="M1779" s="212"/>
      <c r="N1779" s="212"/>
      <c r="O1779" s="212"/>
      <c r="P1779" s="212"/>
      <c r="Q1779" s="212"/>
      <c r="R1779" s="212"/>
      <c r="S1779" s="212"/>
      <c r="T1779" s="212"/>
      <c r="U1779" s="212"/>
      <c r="V1779" s="212"/>
      <c r="W1779" s="212"/>
      <c r="X1779" s="212"/>
      <c r="Y1779" s="212"/>
      <c r="Z1779" s="212"/>
      <c r="AB1779" s="212"/>
      <c r="AC1779" s="212"/>
      <c r="AD1779" s="212"/>
      <c r="AE1779" s="212"/>
    </row>
    <row r="1780" spans="1:31" x14ac:dyDescent="0.3">
      <c r="A1780" s="212">
        <v>526624</v>
      </c>
      <c r="B1780" s="212" t="s">
        <v>3307</v>
      </c>
      <c r="C1780" s="212" t="s">
        <v>73</v>
      </c>
      <c r="D1780" s="212" t="s">
        <v>1661</v>
      </c>
      <c r="E1780" s="212"/>
      <c r="F1780" s="212"/>
      <c r="G1780" s="212"/>
      <c r="H1780" s="212"/>
      <c r="I1780" s="212" t="s">
        <v>1885</v>
      </c>
      <c r="J1780" s="212"/>
      <c r="K1780" s="212"/>
      <c r="L1780" s="212"/>
      <c r="M1780" s="212"/>
      <c r="N1780" s="212"/>
      <c r="O1780" s="212"/>
      <c r="P1780" s="212"/>
      <c r="Q1780" s="212"/>
      <c r="R1780" s="212"/>
      <c r="S1780" s="212"/>
      <c r="T1780" s="212"/>
      <c r="U1780" s="212"/>
      <c r="V1780" s="212"/>
      <c r="W1780" s="212"/>
      <c r="X1780" s="212"/>
      <c r="Y1780" s="212"/>
      <c r="Z1780" s="212"/>
      <c r="AB1780" s="212"/>
      <c r="AC1780" s="212"/>
      <c r="AD1780" s="212"/>
      <c r="AE1780" s="212"/>
    </row>
    <row r="1781" spans="1:31" x14ac:dyDescent="0.3">
      <c r="A1781" s="212">
        <v>526625</v>
      </c>
      <c r="B1781" s="212" t="s">
        <v>3308</v>
      </c>
      <c r="C1781" s="212" t="s">
        <v>352</v>
      </c>
      <c r="D1781" s="212" t="s">
        <v>1544</v>
      </c>
      <c r="E1781" s="212"/>
      <c r="F1781" s="212"/>
      <c r="G1781" s="212"/>
      <c r="H1781" s="212"/>
      <c r="I1781" s="212" t="s">
        <v>1885</v>
      </c>
      <c r="J1781" s="212"/>
      <c r="K1781" s="212"/>
      <c r="L1781" s="212"/>
      <c r="M1781" s="212"/>
      <c r="N1781" s="212"/>
      <c r="O1781" s="212"/>
      <c r="P1781" s="212"/>
      <c r="Q1781" s="212"/>
      <c r="R1781" s="212"/>
      <c r="S1781" s="212"/>
      <c r="T1781" s="212"/>
      <c r="U1781" s="212"/>
      <c r="V1781" s="212"/>
      <c r="W1781" s="212"/>
      <c r="X1781" s="212"/>
      <c r="Y1781" s="212"/>
      <c r="Z1781" s="212"/>
      <c r="AB1781" s="212"/>
      <c r="AC1781" s="212"/>
      <c r="AD1781" s="212"/>
      <c r="AE1781" s="212"/>
    </row>
    <row r="1782" spans="1:31" x14ac:dyDescent="0.3">
      <c r="A1782" s="212">
        <v>526626</v>
      </c>
      <c r="B1782" s="212" t="s">
        <v>3309</v>
      </c>
      <c r="C1782" s="212" t="s">
        <v>112</v>
      </c>
      <c r="D1782" s="212" t="s">
        <v>1630</v>
      </c>
      <c r="E1782" s="212"/>
      <c r="F1782" s="212"/>
      <c r="G1782" s="212"/>
      <c r="H1782" s="212"/>
      <c r="I1782" s="212" t="s">
        <v>1885</v>
      </c>
      <c r="J1782" s="212"/>
      <c r="K1782" s="212"/>
      <c r="L1782" s="212"/>
      <c r="M1782" s="212"/>
      <c r="N1782" s="212"/>
      <c r="O1782" s="212"/>
      <c r="P1782" s="212"/>
      <c r="Q1782" s="212"/>
      <c r="R1782" s="212"/>
      <c r="S1782" s="212"/>
      <c r="T1782" s="212"/>
      <c r="U1782" s="212"/>
      <c r="V1782" s="212"/>
      <c r="W1782" s="212"/>
      <c r="X1782" s="212"/>
      <c r="Y1782" s="212"/>
      <c r="Z1782" s="212"/>
      <c r="AB1782" s="212"/>
      <c r="AC1782" s="212"/>
      <c r="AD1782" s="212"/>
      <c r="AE1782" s="212"/>
    </row>
    <row r="1783" spans="1:31" x14ac:dyDescent="0.3">
      <c r="A1783" s="212">
        <v>526627</v>
      </c>
      <c r="B1783" s="212" t="s">
        <v>3310</v>
      </c>
      <c r="C1783" s="212" t="s">
        <v>88</v>
      </c>
      <c r="D1783" s="212" t="s">
        <v>3311</v>
      </c>
      <c r="E1783" s="212"/>
      <c r="F1783" s="212"/>
      <c r="G1783" s="212"/>
      <c r="H1783" s="212"/>
      <c r="I1783" s="212" t="s">
        <v>1885</v>
      </c>
      <c r="J1783" s="212"/>
      <c r="K1783" s="212"/>
      <c r="L1783" s="212"/>
      <c r="M1783" s="212"/>
      <c r="N1783" s="212"/>
      <c r="O1783" s="212"/>
      <c r="P1783" s="212"/>
      <c r="Q1783" s="212"/>
      <c r="R1783" s="212"/>
      <c r="S1783" s="212"/>
      <c r="T1783" s="212"/>
      <c r="U1783" s="212"/>
      <c r="V1783" s="212"/>
      <c r="W1783" s="212"/>
      <c r="X1783" s="212"/>
      <c r="Y1783" s="212"/>
      <c r="Z1783" s="212"/>
      <c r="AB1783" s="212"/>
      <c r="AC1783" s="212"/>
      <c r="AD1783" s="212"/>
      <c r="AE1783" s="212"/>
    </row>
    <row r="1784" spans="1:31" x14ac:dyDescent="0.3">
      <c r="A1784" s="212">
        <v>526628</v>
      </c>
      <c r="B1784" s="212" t="s">
        <v>3312</v>
      </c>
      <c r="C1784" s="212" t="s">
        <v>3313</v>
      </c>
      <c r="D1784" s="212" t="s">
        <v>1663</v>
      </c>
      <c r="E1784" s="212"/>
      <c r="F1784" s="212"/>
      <c r="G1784" s="212"/>
      <c r="H1784" s="212"/>
      <c r="I1784" s="212" t="s">
        <v>1885</v>
      </c>
      <c r="J1784" s="212"/>
      <c r="K1784" s="212"/>
      <c r="L1784" s="212"/>
      <c r="M1784" s="212"/>
      <c r="N1784" s="212"/>
      <c r="O1784" s="212"/>
      <c r="P1784" s="212"/>
      <c r="Q1784" s="212"/>
      <c r="R1784" s="212"/>
      <c r="S1784" s="212"/>
      <c r="T1784" s="212"/>
      <c r="U1784" s="212"/>
      <c r="V1784" s="212"/>
      <c r="W1784" s="212"/>
      <c r="X1784" s="212"/>
      <c r="Y1784" s="212"/>
      <c r="Z1784" s="212"/>
      <c r="AB1784" s="212"/>
      <c r="AC1784" s="212"/>
      <c r="AD1784" s="212"/>
      <c r="AE1784" s="212"/>
    </row>
    <row r="1785" spans="1:31" x14ac:dyDescent="0.3">
      <c r="A1785" s="212">
        <v>526629</v>
      </c>
      <c r="B1785" s="212" t="s">
        <v>3314</v>
      </c>
      <c r="C1785" s="212" t="s">
        <v>701</v>
      </c>
      <c r="D1785" s="212" t="s">
        <v>670</v>
      </c>
      <c r="E1785" s="212"/>
      <c r="F1785" s="212"/>
      <c r="G1785" s="212"/>
      <c r="H1785" s="212"/>
      <c r="I1785" s="212" t="s">
        <v>1885</v>
      </c>
      <c r="J1785" s="212"/>
      <c r="K1785" s="212"/>
      <c r="L1785" s="212"/>
      <c r="M1785" s="212"/>
      <c r="N1785" s="212"/>
      <c r="O1785" s="212"/>
      <c r="P1785" s="212"/>
      <c r="Q1785" s="212"/>
      <c r="R1785" s="212"/>
      <c r="S1785" s="212"/>
      <c r="T1785" s="212"/>
      <c r="U1785" s="212"/>
      <c r="V1785" s="212"/>
      <c r="W1785" s="212"/>
      <c r="X1785" s="212"/>
      <c r="Y1785" s="212"/>
      <c r="Z1785" s="212"/>
      <c r="AB1785" s="212"/>
      <c r="AC1785" s="212"/>
      <c r="AD1785" s="212"/>
      <c r="AE1785" s="212"/>
    </row>
    <row r="1786" spans="1:31" x14ac:dyDescent="0.3">
      <c r="A1786" s="212">
        <v>526630</v>
      </c>
      <c r="B1786" s="212" t="s">
        <v>3315</v>
      </c>
      <c r="C1786" s="212" t="s">
        <v>251</v>
      </c>
      <c r="D1786" s="212" t="s">
        <v>1707</v>
      </c>
      <c r="E1786" s="212"/>
      <c r="F1786" s="212"/>
      <c r="G1786" s="212"/>
      <c r="H1786" s="212"/>
      <c r="I1786" s="212" t="s">
        <v>1885</v>
      </c>
      <c r="J1786" s="212"/>
      <c r="K1786" s="212"/>
      <c r="L1786" s="212"/>
      <c r="M1786" s="212"/>
      <c r="N1786" s="212"/>
      <c r="O1786" s="212"/>
      <c r="P1786" s="212"/>
      <c r="Q1786" s="212"/>
      <c r="R1786" s="212"/>
      <c r="S1786" s="212"/>
      <c r="T1786" s="212"/>
      <c r="U1786" s="212"/>
      <c r="V1786" s="212"/>
      <c r="W1786" s="212"/>
      <c r="X1786" s="212"/>
      <c r="Y1786" s="212"/>
      <c r="Z1786" s="212"/>
      <c r="AB1786" s="212"/>
      <c r="AC1786" s="212"/>
      <c r="AD1786" s="212"/>
      <c r="AE1786" s="212"/>
    </row>
    <row r="1787" spans="1:31" x14ac:dyDescent="0.3">
      <c r="A1787" s="212">
        <v>526631</v>
      </c>
      <c r="B1787" s="212" t="s">
        <v>344</v>
      </c>
      <c r="C1787" s="212" t="s">
        <v>70</v>
      </c>
      <c r="D1787" s="212" t="s">
        <v>1561</v>
      </c>
      <c r="E1787" s="212"/>
      <c r="F1787" s="212"/>
      <c r="G1787" s="212"/>
      <c r="H1787" s="212"/>
      <c r="I1787" s="212" t="s">
        <v>1885</v>
      </c>
      <c r="J1787" s="212"/>
      <c r="K1787" s="212"/>
      <c r="L1787" s="212"/>
      <c r="M1787" s="212"/>
      <c r="N1787" s="212"/>
      <c r="O1787" s="212"/>
      <c r="P1787" s="212"/>
      <c r="Q1787" s="212"/>
      <c r="R1787" s="212"/>
      <c r="S1787" s="212"/>
      <c r="T1787" s="212"/>
      <c r="U1787" s="212"/>
      <c r="V1787" s="212"/>
      <c r="W1787" s="212"/>
      <c r="X1787" s="212"/>
      <c r="Y1787" s="212"/>
      <c r="Z1787" s="212"/>
      <c r="AB1787" s="212"/>
      <c r="AC1787" s="212"/>
      <c r="AD1787" s="212"/>
      <c r="AE1787" s="212"/>
    </row>
    <row r="1788" spans="1:31" x14ac:dyDescent="0.3">
      <c r="A1788" s="212">
        <v>526632</v>
      </c>
      <c r="B1788" s="212" t="s">
        <v>3316</v>
      </c>
      <c r="C1788" s="212" t="s">
        <v>88</v>
      </c>
      <c r="D1788" s="212" t="s">
        <v>3317</v>
      </c>
      <c r="E1788" s="212"/>
      <c r="F1788" s="212"/>
      <c r="G1788" s="212"/>
      <c r="H1788" s="212"/>
      <c r="I1788" s="212" t="s">
        <v>1885</v>
      </c>
      <c r="J1788" s="212"/>
      <c r="K1788" s="212"/>
      <c r="L1788" s="212"/>
      <c r="M1788" s="212"/>
      <c r="N1788" s="212"/>
      <c r="O1788" s="212"/>
      <c r="P1788" s="212"/>
      <c r="Q1788" s="212"/>
      <c r="R1788" s="212"/>
      <c r="S1788" s="212"/>
      <c r="T1788" s="212"/>
      <c r="U1788" s="212"/>
      <c r="V1788" s="212"/>
      <c r="W1788" s="212"/>
      <c r="X1788" s="212"/>
      <c r="Y1788" s="212"/>
      <c r="Z1788" s="212"/>
      <c r="AB1788" s="212"/>
      <c r="AC1788" s="212"/>
      <c r="AD1788" s="212"/>
      <c r="AE1788" s="212"/>
    </row>
    <row r="1789" spans="1:31" x14ac:dyDescent="0.3">
      <c r="A1789" s="212">
        <v>526633</v>
      </c>
      <c r="B1789" s="212" t="s">
        <v>3318</v>
      </c>
      <c r="C1789" s="212" t="s">
        <v>81</v>
      </c>
      <c r="D1789" s="212" t="s">
        <v>3319</v>
      </c>
      <c r="E1789" s="212"/>
      <c r="F1789" s="212"/>
      <c r="G1789" s="212"/>
      <c r="H1789" s="212"/>
      <c r="I1789" s="212" t="s">
        <v>1885</v>
      </c>
      <c r="J1789" s="212"/>
      <c r="K1789" s="212"/>
      <c r="L1789" s="212"/>
      <c r="M1789" s="212"/>
      <c r="N1789" s="212"/>
      <c r="O1789" s="212"/>
      <c r="P1789" s="212"/>
      <c r="Q1789" s="212"/>
      <c r="R1789" s="212"/>
      <c r="S1789" s="212"/>
      <c r="T1789" s="212"/>
      <c r="U1789" s="212"/>
      <c r="V1789" s="212"/>
      <c r="W1789" s="212"/>
      <c r="X1789" s="212"/>
      <c r="Y1789" s="212"/>
      <c r="Z1789" s="212"/>
      <c r="AB1789" s="212"/>
      <c r="AC1789" s="212"/>
      <c r="AD1789" s="212"/>
      <c r="AE1789" s="212"/>
    </row>
    <row r="1790" spans="1:31" x14ac:dyDescent="0.3">
      <c r="A1790" s="212">
        <v>526634</v>
      </c>
      <c r="B1790" s="212" t="s">
        <v>3320</v>
      </c>
      <c r="C1790" s="212" t="s">
        <v>405</v>
      </c>
      <c r="D1790" s="212" t="s">
        <v>3321</v>
      </c>
      <c r="E1790" s="212"/>
      <c r="F1790" s="212"/>
      <c r="G1790" s="212"/>
      <c r="H1790" s="212"/>
      <c r="I1790" s="212" t="s">
        <v>1885</v>
      </c>
      <c r="J1790" s="212"/>
      <c r="K1790" s="212"/>
      <c r="L1790" s="212"/>
      <c r="M1790" s="212"/>
      <c r="N1790" s="212"/>
      <c r="O1790" s="212"/>
      <c r="P1790" s="212"/>
      <c r="Q1790" s="212"/>
      <c r="R1790" s="212"/>
      <c r="S1790" s="212"/>
      <c r="T1790" s="212"/>
      <c r="U1790" s="212"/>
      <c r="V1790" s="212"/>
      <c r="W1790" s="212"/>
      <c r="X1790" s="212"/>
      <c r="Y1790" s="212"/>
      <c r="Z1790" s="212"/>
      <c r="AB1790" s="212"/>
      <c r="AC1790" s="212"/>
      <c r="AD1790" s="212"/>
      <c r="AE1790" s="212"/>
    </row>
    <row r="1791" spans="1:31" x14ac:dyDescent="0.3">
      <c r="A1791" s="212">
        <v>526635</v>
      </c>
      <c r="B1791" s="212" t="s">
        <v>3322</v>
      </c>
      <c r="C1791" s="212" t="s">
        <v>1940</v>
      </c>
      <c r="D1791" s="212" t="s">
        <v>1882</v>
      </c>
      <c r="E1791" s="212"/>
      <c r="F1791" s="212"/>
      <c r="G1791" s="212"/>
      <c r="H1791" s="212"/>
      <c r="I1791" s="212" t="s">
        <v>1885</v>
      </c>
      <c r="J1791" s="212"/>
      <c r="K1791" s="212"/>
      <c r="L1791" s="212"/>
      <c r="M1791" s="212"/>
      <c r="N1791" s="212"/>
      <c r="O1791" s="212"/>
      <c r="P1791" s="212"/>
      <c r="Q1791" s="212"/>
      <c r="R1791" s="212"/>
      <c r="S1791" s="212"/>
      <c r="T1791" s="212"/>
      <c r="U1791" s="212"/>
      <c r="V1791" s="212"/>
      <c r="W1791" s="212"/>
      <c r="X1791" s="212"/>
      <c r="Y1791" s="212"/>
      <c r="Z1791" s="212"/>
      <c r="AB1791" s="212"/>
      <c r="AC1791" s="212"/>
      <c r="AD1791" s="212"/>
      <c r="AE1791" s="212"/>
    </row>
    <row r="1792" spans="1:31" x14ac:dyDescent="0.3">
      <c r="A1792" s="212">
        <v>526636</v>
      </c>
      <c r="B1792" s="212" t="s">
        <v>3323</v>
      </c>
      <c r="C1792" s="212" t="s">
        <v>520</v>
      </c>
      <c r="D1792" s="212" t="s">
        <v>1554</v>
      </c>
      <c r="E1792" s="212"/>
      <c r="F1792" s="212"/>
      <c r="G1792" s="212"/>
      <c r="H1792" s="212"/>
      <c r="I1792" s="212" t="s">
        <v>1885</v>
      </c>
      <c r="J1792" s="212"/>
      <c r="K1792" s="212"/>
      <c r="L1792" s="212"/>
      <c r="M1792" s="212"/>
      <c r="N1792" s="212"/>
      <c r="O1792" s="212"/>
      <c r="P1792" s="212"/>
      <c r="Q1792" s="212"/>
      <c r="R1792" s="212"/>
      <c r="S1792" s="212"/>
      <c r="T1792" s="212"/>
      <c r="U1792" s="212"/>
      <c r="V1792" s="212"/>
      <c r="W1792" s="212"/>
      <c r="X1792" s="212"/>
      <c r="Y1792" s="212"/>
      <c r="Z1792" s="212"/>
      <c r="AB1792" s="212"/>
      <c r="AC1792" s="212"/>
      <c r="AD1792" s="212"/>
      <c r="AE1792" s="212"/>
    </row>
    <row r="1793" spans="1:31" x14ac:dyDescent="0.3">
      <c r="A1793" s="212">
        <v>526637</v>
      </c>
      <c r="B1793" s="212" t="s">
        <v>3324</v>
      </c>
      <c r="C1793" s="212" t="s">
        <v>367</v>
      </c>
      <c r="D1793" s="212" t="s">
        <v>429</v>
      </c>
      <c r="E1793" s="212"/>
      <c r="F1793" s="212"/>
      <c r="G1793" s="212"/>
      <c r="H1793" s="212"/>
      <c r="I1793" s="212" t="s">
        <v>1885</v>
      </c>
      <c r="J1793" s="212"/>
      <c r="K1793" s="212"/>
      <c r="L1793" s="212"/>
      <c r="M1793" s="212"/>
      <c r="N1793" s="212"/>
      <c r="O1793" s="212"/>
      <c r="P1793" s="212"/>
      <c r="Q1793" s="212"/>
      <c r="R1793" s="212"/>
      <c r="S1793" s="212"/>
      <c r="T1793" s="212"/>
      <c r="U1793" s="212"/>
      <c r="V1793" s="212"/>
      <c r="W1793" s="212"/>
      <c r="X1793" s="212"/>
      <c r="Y1793" s="212"/>
      <c r="Z1793" s="212"/>
      <c r="AB1793" s="212"/>
      <c r="AC1793" s="212"/>
      <c r="AD1793" s="212"/>
      <c r="AE1793" s="212"/>
    </row>
    <row r="1794" spans="1:31" x14ac:dyDescent="0.3">
      <c r="A1794" s="212">
        <v>526638</v>
      </c>
      <c r="B1794" s="212" t="s">
        <v>3325</v>
      </c>
      <c r="C1794" s="212" t="s">
        <v>373</v>
      </c>
      <c r="D1794" s="212" t="s">
        <v>2242</v>
      </c>
      <c r="E1794" s="212"/>
      <c r="F1794" s="212"/>
      <c r="G1794" s="212"/>
      <c r="H1794" s="212"/>
      <c r="I1794" s="212" t="s">
        <v>1885</v>
      </c>
      <c r="J1794" s="212"/>
      <c r="K1794" s="212"/>
      <c r="L1794" s="212"/>
      <c r="M1794" s="212"/>
      <c r="N1794" s="212"/>
      <c r="O1794" s="212"/>
      <c r="P1794" s="212"/>
      <c r="Q1794" s="212"/>
      <c r="R1794" s="212"/>
      <c r="S1794" s="212"/>
      <c r="T1794" s="212"/>
      <c r="U1794" s="212"/>
      <c r="V1794" s="212"/>
      <c r="W1794" s="212"/>
      <c r="X1794" s="212"/>
      <c r="Y1794" s="212"/>
      <c r="Z1794" s="212"/>
      <c r="AB1794" s="212"/>
      <c r="AC1794" s="212"/>
      <c r="AD1794" s="212"/>
      <c r="AE1794" s="212"/>
    </row>
    <row r="1795" spans="1:31" x14ac:dyDescent="0.3">
      <c r="A1795" s="212">
        <v>526639</v>
      </c>
      <c r="B1795" s="212" t="s">
        <v>3326</v>
      </c>
      <c r="C1795" s="212" t="s">
        <v>70</v>
      </c>
      <c r="D1795" s="212" t="s">
        <v>1670</v>
      </c>
      <c r="E1795" s="212"/>
      <c r="F1795" s="212"/>
      <c r="G1795" s="212"/>
      <c r="H1795" s="212"/>
      <c r="I1795" s="212" t="s">
        <v>1885</v>
      </c>
      <c r="J1795" s="212"/>
      <c r="K1795" s="212"/>
      <c r="L1795" s="212"/>
      <c r="M1795" s="212"/>
      <c r="N1795" s="212"/>
      <c r="O1795" s="212"/>
      <c r="P1795" s="212"/>
      <c r="Q1795" s="212"/>
      <c r="R1795" s="212"/>
      <c r="S1795" s="212"/>
      <c r="T1795" s="212"/>
      <c r="U1795" s="212"/>
      <c r="V1795" s="212"/>
      <c r="W1795" s="212"/>
      <c r="X1795" s="212"/>
      <c r="Y1795" s="212"/>
      <c r="Z1795" s="212"/>
      <c r="AB1795" s="212"/>
      <c r="AC1795" s="212"/>
      <c r="AD1795" s="212"/>
      <c r="AE1795" s="212"/>
    </row>
    <row r="1796" spans="1:31" x14ac:dyDescent="0.3">
      <c r="A1796" s="212">
        <v>526640</v>
      </c>
      <c r="B1796" s="212" t="s">
        <v>3327</v>
      </c>
      <c r="C1796" s="212" t="s">
        <v>933</v>
      </c>
      <c r="D1796" s="212" t="s">
        <v>441</v>
      </c>
      <c r="E1796" s="212"/>
      <c r="F1796" s="212"/>
      <c r="G1796" s="212"/>
      <c r="H1796" s="212"/>
      <c r="I1796" s="212" t="s">
        <v>1885</v>
      </c>
      <c r="J1796" s="212"/>
      <c r="K1796" s="212"/>
      <c r="L1796" s="212"/>
      <c r="M1796" s="212"/>
      <c r="N1796" s="212"/>
      <c r="O1796" s="212"/>
      <c r="P1796" s="212"/>
      <c r="Q1796" s="212"/>
      <c r="R1796" s="212"/>
      <c r="S1796" s="212"/>
      <c r="T1796" s="212"/>
      <c r="U1796" s="212"/>
      <c r="V1796" s="212"/>
      <c r="W1796" s="212"/>
      <c r="X1796" s="212"/>
      <c r="Y1796" s="212"/>
      <c r="Z1796" s="212"/>
      <c r="AB1796" s="212"/>
      <c r="AC1796" s="212"/>
      <c r="AD1796" s="212"/>
      <c r="AE1796" s="212"/>
    </row>
    <row r="1797" spans="1:31" x14ac:dyDescent="0.3">
      <c r="A1797" s="212">
        <v>526641</v>
      </c>
      <c r="B1797" s="212" t="s">
        <v>3328</v>
      </c>
      <c r="C1797" s="212" t="s">
        <v>2758</v>
      </c>
      <c r="D1797" s="212" t="s">
        <v>1807</v>
      </c>
      <c r="E1797" s="212"/>
      <c r="F1797" s="212"/>
      <c r="G1797" s="212"/>
      <c r="H1797" s="212"/>
      <c r="I1797" s="212" t="s">
        <v>1885</v>
      </c>
      <c r="J1797" s="212"/>
      <c r="K1797" s="212"/>
      <c r="L1797" s="212"/>
      <c r="M1797" s="212"/>
      <c r="N1797" s="212"/>
      <c r="O1797" s="212"/>
      <c r="P1797" s="212"/>
      <c r="Q1797" s="212"/>
      <c r="R1797" s="212"/>
      <c r="S1797" s="212"/>
      <c r="T1797" s="212"/>
      <c r="U1797" s="212"/>
      <c r="V1797" s="212"/>
      <c r="W1797" s="212"/>
      <c r="X1797" s="212"/>
      <c r="Y1797" s="212"/>
      <c r="Z1797" s="212"/>
      <c r="AB1797" s="212"/>
      <c r="AC1797" s="212"/>
      <c r="AD1797" s="212"/>
      <c r="AE1797" s="212"/>
    </row>
    <row r="1798" spans="1:31" x14ac:dyDescent="0.3">
      <c r="A1798" s="212">
        <v>526642</v>
      </c>
      <c r="B1798" s="212" t="s">
        <v>3329</v>
      </c>
      <c r="C1798" s="212" t="s">
        <v>66</v>
      </c>
      <c r="D1798" s="212" t="s">
        <v>1576</v>
      </c>
      <c r="E1798" s="212"/>
      <c r="F1798" s="212"/>
      <c r="G1798" s="212"/>
      <c r="H1798" s="212"/>
      <c r="I1798" s="212" t="s">
        <v>1885</v>
      </c>
      <c r="J1798" s="212"/>
      <c r="K1798" s="212"/>
      <c r="L1798" s="212"/>
      <c r="M1798" s="212"/>
      <c r="N1798" s="212"/>
      <c r="O1798" s="212"/>
      <c r="P1798" s="212"/>
      <c r="Q1798" s="212"/>
      <c r="R1798" s="212"/>
      <c r="S1798" s="212"/>
      <c r="T1798" s="212"/>
      <c r="U1798" s="212"/>
      <c r="V1798" s="212"/>
      <c r="W1798" s="212"/>
      <c r="X1798" s="212"/>
      <c r="Y1798" s="212"/>
      <c r="Z1798" s="212"/>
      <c r="AB1798" s="212"/>
      <c r="AC1798" s="212"/>
      <c r="AD1798" s="212"/>
      <c r="AE1798" s="212"/>
    </row>
    <row r="1799" spans="1:31" x14ac:dyDescent="0.3">
      <c r="A1799" s="212">
        <v>526643</v>
      </c>
      <c r="B1799" s="212" t="s">
        <v>3330</v>
      </c>
      <c r="C1799" s="212" t="s">
        <v>75</v>
      </c>
      <c r="D1799" s="212" t="s">
        <v>1493</v>
      </c>
      <c r="E1799" s="212"/>
      <c r="F1799" s="212"/>
      <c r="G1799" s="212"/>
      <c r="H1799" s="212"/>
      <c r="I1799" s="212" t="s">
        <v>1885</v>
      </c>
      <c r="J1799" s="212"/>
      <c r="K1799" s="212"/>
      <c r="L1799" s="212"/>
      <c r="M1799" s="212"/>
      <c r="N1799" s="212"/>
      <c r="O1799" s="212"/>
      <c r="P1799" s="212"/>
      <c r="Q1799" s="212"/>
      <c r="R1799" s="212"/>
      <c r="S1799" s="212"/>
      <c r="T1799" s="212"/>
      <c r="U1799" s="212"/>
      <c r="V1799" s="212"/>
      <c r="W1799" s="212"/>
      <c r="X1799" s="212"/>
      <c r="Y1799" s="212"/>
      <c r="Z1799" s="212"/>
      <c r="AB1799" s="212"/>
      <c r="AC1799" s="212"/>
      <c r="AD1799" s="212"/>
      <c r="AE1799" s="212"/>
    </row>
    <row r="1800" spans="1:31" x14ac:dyDescent="0.3">
      <c r="A1800" s="212">
        <v>526644</v>
      </c>
      <c r="B1800" s="212" t="s">
        <v>3331</v>
      </c>
      <c r="C1800" s="212" t="s">
        <v>98</v>
      </c>
      <c r="D1800" s="212" t="s">
        <v>1544</v>
      </c>
      <c r="E1800" s="212"/>
      <c r="F1800" s="212"/>
      <c r="G1800" s="212"/>
      <c r="H1800" s="212"/>
      <c r="I1800" s="212" t="s">
        <v>1885</v>
      </c>
      <c r="J1800" s="212"/>
      <c r="K1800" s="212"/>
      <c r="L1800" s="212"/>
      <c r="M1800" s="212"/>
      <c r="N1800" s="212"/>
      <c r="O1800" s="212"/>
      <c r="P1800" s="212"/>
      <c r="Q1800" s="212"/>
      <c r="R1800" s="212"/>
      <c r="S1800" s="212"/>
      <c r="T1800" s="212"/>
      <c r="U1800" s="212"/>
      <c r="V1800" s="212"/>
      <c r="W1800" s="212"/>
      <c r="X1800" s="212"/>
      <c r="Y1800" s="212"/>
      <c r="Z1800" s="212"/>
      <c r="AB1800" s="212"/>
      <c r="AC1800" s="212"/>
      <c r="AD1800" s="212"/>
      <c r="AE1800" s="212"/>
    </row>
    <row r="1801" spans="1:31" x14ac:dyDescent="0.3">
      <c r="A1801" s="212">
        <v>526645</v>
      </c>
      <c r="B1801" s="212" t="s">
        <v>3332</v>
      </c>
      <c r="C1801" s="212" t="s">
        <v>3333</v>
      </c>
      <c r="D1801" s="212" t="s">
        <v>446</v>
      </c>
      <c r="E1801" s="212"/>
      <c r="F1801" s="212"/>
      <c r="G1801" s="212"/>
      <c r="H1801" s="212"/>
      <c r="I1801" s="212" t="s">
        <v>1885</v>
      </c>
      <c r="J1801" s="212"/>
      <c r="K1801" s="212"/>
      <c r="L1801" s="212"/>
      <c r="M1801" s="212"/>
      <c r="N1801" s="212"/>
      <c r="O1801" s="212"/>
      <c r="P1801" s="212"/>
      <c r="Q1801" s="212"/>
      <c r="R1801" s="212"/>
      <c r="S1801" s="212"/>
      <c r="T1801" s="212"/>
      <c r="U1801" s="212"/>
      <c r="V1801" s="212"/>
      <c r="W1801" s="212"/>
      <c r="X1801" s="212"/>
      <c r="Y1801" s="212"/>
      <c r="Z1801" s="212"/>
      <c r="AB1801" s="212"/>
      <c r="AC1801" s="212"/>
      <c r="AD1801" s="212"/>
      <c r="AE1801" s="212"/>
    </row>
    <row r="1802" spans="1:31" x14ac:dyDescent="0.3">
      <c r="A1802" s="212">
        <v>526646</v>
      </c>
      <c r="B1802" s="212" t="s">
        <v>3334</v>
      </c>
      <c r="C1802" s="212" t="s">
        <v>481</v>
      </c>
      <c r="D1802" s="212" t="s">
        <v>1874</v>
      </c>
      <c r="E1802" s="212"/>
      <c r="F1802" s="212"/>
      <c r="G1802" s="212"/>
      <c r="H1802" s="212"/>
      <c r="I1802" s="212" t="s">
        <v>1885</v>
      </c>
      <c r="J1802" s="212"/>
      <c r="K1802" s="212"/>
      <c r="L1802" s="212"/>
      <c r="M1802" s="212"/>
      <c r="N1802" s="212"/>
      <c r="O1802" s="212"/>
      <c r="P1802" s="212"/>
      <c r="Q1802" s="212"/>
      <c r="R1802" s="212"/>
      <c r="S1802" s="212"/>
      <c r="T1802" s="212"/>
      <c r="U1802" s="212"/>
      <c r="V1802" s="212"/>
      <c r="W1802" s="212"/>
      <c r="X1802" s="212"/>
      <c r="Y1802" s="212"/>
      <c r="Z1802" s="212"/>
      <c r="AB1802" s="212"/>
      <c r="AC1802" s="212"/>
      <c r="AD1802" s="212"/>
      <c r="AE1802" s="212"/>
    </row>
    <row r="1803" spans="1:31" x14ac:dyDescent="0.3">
      <c r="A1803" s="212">
        <v>526647</v>
      </c>
      <c r="B1803" s="212" t="s">
        <v>3335</v>
      </c>
      <c r="C1803" s="212" t="s">
        <v>392</v>
      </c>
      <c r="D1803" s="212" t="s">
        <v>437</v>
      </c>
      <c r="E1803" s="212"/>
      <c r="F1803" s="212"/>
      <c r="G1803" s="212"/>
      <c r="H1803" s="212"/>
      <c r="I1803" s="212" t="s">
        <v>1885</v>
      </c>
      <c r="J1803" s="212"/>
      <c r="K1803" s="212"/>
      <c r="L1803" s="212"/>
      <c r="M1803" s="212"/>
      <c r="N1803" s="212"/>
      <c r="O1803" s="212"/>
      <c r="P1803" s="212"/>
      <c r="Q1803" s="212"/>
      <c r="R1803" s="212"/>
      <c r="S1803" s="212"/>
      <c r="T1803" s="212"/>
      <c r="U1803" s="212"/>
      <c r="V1803" s="212"/>
      <c r="W1803" s="212"/>
      <c r="X1803" s="212"/>
      <c r="Y1803" s="212"/>
      <c r="Z1803" s="212"/>
      <c r="AB1803" s="212"/>
      <c r="AC1803" s="212"/>
      <c r="AD1803" s="212"/>
      <c r="AE1803" s="212"/>
    </row>
    <row r="1804" spans="1:31" x14ac:dyDescent="0.3">
      <c r="A1804" s="212">
        <v>526648</v>
      </c>
      <c r="B1804" s="212" t="s">
        <v>3336</v>
      </c>
      <c r="C1804" s="212" t="s">
        <v>2771</v>
      </c>
      <c r="D1804" s="212" t="s">
        <v>426</v>
      </c>
      <c r="E1804" s="212"/>
      <c r="F1804" s="212"/>
      <c r="G1804" s="212"/>
      <c r="H1804" s="212"/>
      <c r="I1804" s="212" t="s">
        <v>1885</v>
      </c>
      <c r="J1804" s="212"/>
      <c r="K1804" s="212"/>
      <c r="L1804" s="212"/>
      <c r="M1804" s="212"/>
      <c r="N1804" s="212"/>
      <c r="O1804" s="212"/>
      <c r="P1804" s="212"/>
      <c r="Q1804" s="212"/>
      <c r="R1804" s="212"/>
      <c r="S1804" s="212"/>
      <c r="T1804" s="212"/>
      <c r="U1804" s="212"/>
      <c r="V1804" s="212"/>
      <c r="W1804" s="212"/>
      <c r="X1804" s="212"/>
      <c r="Y1804" s="212"/>
      <c r="Z1804" s="212"/>
      <c r="AB1804" s="212"/>
      <c r="AC1804" s="212"/>
      <c r="AD1804" s="212"/>
      <c r="AE1804" s="212"/>
    </row>
    <row r="1805" spans="1:31" x14ac:dyDescent="0.3">
      <c r="A1805" s="212">
        <v>526649</v>
      </c>
      <c r="B1805" s="212" t="s">
        <v>3337</v>
      </c>
      <c r="C1805" s="212" t="s">
        <v>335</v>
      </c>
      <c r="D1805" s="212" t="s">
        <v>428</v>
      </c>
      <c r="E1805" s="212"/>
      <c r="F1805" s="212"/>
      <c r="G1805" s="212"/>
      <c r="H1805" s="212"/>
      <c r="I1805" s="212" t="s">
        <v>1885</v>
      </c>
      <c r="J1805" s="212"/>
      <c r="K1805" s="212"/>
      <c r="L1805" s="212"/>
      <c r="M1805" s="212"/>
      <c r="N1805" s="212"/>
      <c r="O1805" s="212"/>
      <c r="P1805" s="212"/>
      <c r="Q1805" s="212"/>
      <c r="R1805" s="212"/>
      <c r="S1805" s="212"/>
      <c r="T1805" s="212"/>
      <c r="U1805" s="212"/>
      <c r="V1805" s="212"/>
      <c r="W1805" s="212"/>
      <c r="X1805" s="212"/>
      <c r="Y1805" s="212"/>
      <c r="Z1805" s="212"/>
      <c r="AB1805" s="212"/>
      <c r="AC1805" s="212"/>
      <c r="AD1805" s="212"/>
      <c r="AE1805" s="212"/>
    </row>
    <row r="1806" spans="1:31" x14ac:dyDescent="0.3">
      <c r="A1806" s="212">
        <v>526650</v>
      </c>
      <c r="B1806" s="212" t="s">
        <v>3338</v>
      </c>
      <c r="C1806" s="212" t="s">
        <v>92</v>
      </c>
      <c r="D1806" s="212" t="s">
        <v>2291</v>
      </c>
      <c r="E1806" s="212"/>
      <c r="F1806" s="212"/>
      <c r="G1806" s="212"/>
      <c r="H1806" s="212"/>
      <c r="I1806" s="212" t="s">
        <v>1885</v>
      </c>
      <c r="J1806" s="212"/>
      <c r="K1806" s="212"/>
      <c r="L1806" s="212"/>
      <c r="M1806" s="212"/>
      <c r="N1806" s="212"/>
      <c r="O1806" s="212"/>
      <c r="P1806" s="212"/>
      <c r="Q1806" s="212"/>
      <c r="R1806" s="212"/>
      <c r="S1806" s="212"/>
      <c r="T1806" s="212"/>
      <c r="U1806" s="212"/>
      <c r="V1806" s="212"/>
      <c r="W1806" s="212"/>
      <c r="X1806" s="212"/>
      <c r="Y1806" s="212"/>
      <c r="Z1806" s="212"/>
      <c r="AB1806" s="212"/>
      <c r="AC1806" s="212"/>
      <c r="AD1806" s="212"/>
      <c r="AE1806" s="212"/>
    </row>
    <row r="1807" spans="1:31" x14ac:dyDescent="0.3">
      <c r="A1807" s="212">
        <v>526651</v>
      </c>
      <c r="B1807" s="212" t="s">
        <v>1277</v>
      </c>
      <c r="C1807" s="212" t="s">
        <v>87</v>
      </c>
      <c r="D1807" s="212" t="s">
        <v>2749</v>
      </c>
      <c r="E1807" s="212"/>
      <c r="F1807" s="212"/>
      <c r="G1807" s="212"/>
      <c r="H1807" s="212"/>
      <c r="I1807" s="212" t="s">
        <v>1885</v>
      </c>
      <c r="J1807" s="212"/>
      <c r="K1807" s="212"/>
      <c r="L1807" s="212"/>
      <c r="M1807" s="212"/>
      <c r="N1807" s="212"/>
      <c r="O1807" s="212"/>
      <c r="P1807" s="212"/>
      <c r="Q1807" s="212"/>
      <c r="R1807" s="212"/>
      <c r="S1807" s="212"/>
      <c r="T1807" s="212"/>
      <c r="U1807" s="212"/>
      <c r="V1807" s="212"/>
      <c r="W1807" s="212"/>
      <c r="X1807" s="212"/>
      <c r="Y1807" s="212"/>
      <c r="Z1807" s="212"/>
      <c r="AB1807" s="212"/>
      <c r="AC1807" s="212"/>
      <c r="AD1807" s="212"/>
      <c r="AE1807" s="212"/>
    </row>
    <row r="1808" spans="1:31" x14ac:dyDescent="0.3">
      <c r="A1808" s="212">
        <v>526652</v>
      </c>
      <c r="B1808" s="212" t="s">
        <v>3339</v>
      </c>
      <c r="C1808" s="212" t="s">
        <v>88</v>
      </c>
      <c r="D1808" s="212" t="s">
        <v>1741</v>
      </c>
      <c r="E1808" s="212"/>
      <c r="F1808" s="212"/>
      <c r="G1808" s="212"/>
      <c r="H1808" s="212"/>
      <c r="I1808" s="212" t="s">
        <v>1885</v>
      </c>
      <c r="J1808" s="212"/>
      <c r="K1808" s="212"/>
      <c r="L1808" s="212"/>
      <c r="M1808" s="212"/>
      <c r="N1808" s="212"/>
      <c r="O1808" s="212"/>
      <c r="P1808" s="212"/>
      <c r="Q1808" s="212"/>
      <c r="R1808" s="212"/>
      <c r="S1808" s="212"/>
      <c r="T1808" s="212"/>
      <c r="U1808" s="212"/>
      <c r="V1808" s="212"/>
      <c r="W1808" s="212"/>
      <c r="X1808" s="212"/>
      <c r="Y1808" s="212"/>
      <c r="Z1808" s="212"/>
      <c r="AB1808" s="212"/>
      <c r="AC1808" s="212"/>
      <c r="AD1808" s="212"/>
      <c r="AE1808" s="212"/>
    </row>
    <row r="1809" spans="1:31" x14ac:dyDescent="0.3">
      <c r="A1809" s="212">
        <v>526653</v>
      </c>
      <c r="B1809" s="212" t="s">
        <v>3340</v>
      </c>
      <c r="C1809" s="212" t="s">
        <v>69</v>
      </c>
      <c r="D1809" s="212" t="s">
        <v>1554</v>
      </c>
      <c r="E1809" s="212"/>
      <c r="F1809" s="212"/>
      <c r="G1809" s="212"/>
      <c r="H1809" s="212"/>
      <c r="I1809" s="212" t="s">
        <v>1885</v>
      </c>
      <c r="J1809" s="212"/>
      <c r="K1809" s="212"/>
      <c r="L1809" s="212"/>
      <c r="M1809" s="212"/>
      <c r="N1809" s="212"/>
      <c r="O1809" s="212"/>
      <c r="P1809" s="212"/>
      <c r="Q1809" s="212"/>
      <c r="R1809" s="212"/>
      <c r="S1809" s="212"/>
      <c r="T1809" s="212"/>
      <c r="U1809" s="212"/>
      <c r="V1809" s="212"/>
      <c r="W1809" s="212"/>
      <c r="X1809" s="212"/>
      <c r="Y1809" s="212"/>
      <c r="Z1809" s="212"/>
      <c r="AB1809" s="212"/>
      <c r="AC1809" s="212"/>
      <c r="AD1809" s="212"/>
      <c r="AE1809" s="212"/>
    </row>
    <row r="1810" spans="1:31" x14ac:dyDescent="0.3">
      <c r="A1810" s="212">
        <v>526654</v>
      </c>
      <c r="B1810" s="212" t="s">
        <v>3341</v>
      </c>
      <c r="C1810" s="212" t="s">
        <v>2792</v>
      </c>
      <c r="D1810" s="212" t="s">
        <v>1874</v>
      </c>
      <c r="E1810" s="212"/>
      <c r="F1810" s="212"/>
      <c r="G1810" s="212"/>
      <c r="H1810" s="212"/>
      <c r="I1810" s="212" t="s">
        <v>1885</v>
      </c>
      <c r="J1810" s="212"/>
      <c r="K1810" s="212"/>
      <c r="L1810" s="212"/>
      <c r="M1810" s="212"/>
      <c r="N1810" s="212"/>
      <c r="O1810" s="212"/>
      <c r="P1810" s="212"/>
      <c r="Q1810" s="212"/>
      <c r="R1810" s="212"/>
      <c r="S1810" s="212"/>
      <c r="T1810" s="212"/>
      <c r="U1810" s="212"/>
      <c r="V1810" s="212"/>
      <c r="W1810" s="212"/>
      <c r="X1810" s="212"/>
      <c r="Y1810" s="212"/>
      <c r="Z1810" s="212"/>
      <c r="AB1810" s="212"/>
      <c r="AC1810" s="212"/>
      <c r="AD1810" s="212"/>
      <c r="AE1810" s="212"/>
    </row>
    <row r="1811" spans="1:31" x14ac:dyDescent="0.3">
      <c r="A1811" s="212">
        <v>526655</v>
      </c>
      <c r="B1811" s="212" t="s">
        <v>3342</v>
      </c>
      <c r="C1811" s="212" t="s">
        <v>3343</v>
      </c>
      <c r="D1811" s="212" t="s">
        <v>438</v>
      </c>
      <c r="E1811" s="212"/>
      <c r="F1811" s="212"/>
      <c r="G1811" s="212"/>
      <c r="H1811" s="212"/>
      <c r="I1811" s="212" t="s">
        <v>1885</v>
      </c>
      <c r="J1811" s="212"/>
      <c r="K1811" s="212"/>
      <c r="L1811" s="212"/>
      <c r="M1811" s="212"/>
      <c r="N1811" s="212"/>
      <c r="O1811" s="212"/>
      <c r="P1811" s="212"/>
      <c r="Q1811" s="212"/>
      <c r="R1811" s="212"/>
      <c r="S1811" s="212"/>
      <c r="T1811" s="212"/>
      <c r="U1811" s="212"/>
      <c r="V1811" s="212"/>
      <c r="W1811" s="212"/>
      <c r="X1811" s="212"/>
      <c r="Y1811" s="212"/>
      <c r="Z1811" s="212"/>
      <c r="AB1811" s="212"/>
      <c r="AC1811" s="212"/>
      <c r="AD1811" s="212"/>
      <c r="AE1811" s="212"/>
    </row>
    <row r="1812" spans="1:31" x14ac:dyDescent="0.3">
      <c r="A1812" s="212">
        <v>526656</v>
      </c>
      <c r="B1812" s="212" t="s">
        <v>3344</v>
      </c>
      <c r="C1812" s="212" t="s">
        <v>3345</v>
      </c>
      <c r="D1812" s="212" t="s">
        <v>1610</v>
      </c>
      <c r="E1812" s="212"/>
      <c r="F1812" s="212"/>
      <c r="G1812" s="212"/>
      <c r="H1812" s="212"/>
      <c r="I1812" s="212" t="s">
        <v>1885</v>
      </c>
      <c r="J1812" s="212"/>
      <c r="K1812" s="212"/>
      <c r="L1812" s="212"/>
      <c r="M1812" s="212"/>
      <c r="N1812" s="212"/>
      <c r="O1812" s="212"/>
      <c r="P1812" s="212"/>
      <c r="Q1812" s="212"/>
      <c r="R1812" s="212"/>
      <c r="S1812" s="212"/>
      <c r="T1812" s="212"/>
      <c r="U1812" s="212"/>
      <c r="V1812" s="212"/>
      <c r="W1812" s="212"/>
      <c r="X1812" s="212"/>
      <c r="Y1812" s="212"/>
      <c r="Z1812" s="212"/>
      <c r="AB1812" s="212"/>
      <c r="AC1812" s="212"/>
      <c r="AD1812" s="212"/>
      <c r="AE1812" s="212"/>
    </row>
    <row r="1813" spans="1:31" x14ac:dyDescent="0.3">
      <c r="A1813" s="212">
        <v>526657</v>
      </c>
      <c r="B1813" s="212" t="s">
        <v>3346</v>
      </c>
      <c r="C1813" s="212" t="s">
        <v>86</v>
      </c>
      <c r="D1813" s="212" t="s">
        <v>2311</v>
      </c>
      <c r="E1813" s="212"/>
      <c r="F1813" s="212"/>
      <c r="G1813" s="212"/>
      <c r="H1813" s="212"/>
      <c r="I1813" s="212" t="s">
        <v>1885</v>
      </c>
      <c r="J1813" s="212"/>
      <c r="K1813" s="212"/>
      <c r="L1813" s="212"/>
      <c r="M1813" s="212"/>
      <c r="N1813" s="212"/>
      <c r="O1813" s="212"/>
      <c r="P1813" s="212"/>
      <c r="Q1813" s="212"/>
      <c r="R1813" s="212"/>
      <c r="S1813" s="212"/>
      <c r="T1813" s="212"/>
      <c r="U1813" s="212"/>
      <c r="V1813" s="212"/>
      <c r="W1813" s="212"/>
      <c r="X1813" s="212"/>
      <c r="Y1813" s="212"/>
      <c r="Z1813" s="212"/>
      <c r="AB1813" s="212"/>
      <c r="AC1813" s="212"/>
      <c r="AD1813" s="212"/>
      <c r="AE1813" s="212"/>
    </row>
    <row r="1814" spans="1:31" x14ac:dyDescent="0.3">
      <c r="A1814" s="212">
        <v>526658</v>
      </c>
      <c r="B1814" s="212" t="s">
        <v>3347</v>
      </c>
      <c r="C1814" s="212" t="s">
        <v>96</v>
      </c>
      <c r="D1814" s="212" t="s">
        <v>428</v>
      </c>
      <c r="E1814" s="212"/>
      <c r="F1814" s="212"/>
      <c r="G1814" s="212"/>
      <c r="H1814" s="212"/>
      <c r="I1814" s="212" t="s">
        <v>1885</v>
      </c>
      <c r="J1814" s="212"/>
      <c r="K1814" s="212"/>
      <c r="L1814" s="212"/>
      <c r="M1814" s="212"/>
      <c r="N1814" s="212"/>
      <c r="O1814" s="212"/>
      <c r="P1814" s="212"/>
      <c r="Q1814" s="212"/>
      <c r="R1814" s="212"/>
      <c r="S1814" s="212"/>
      <c r="T1814" s="212"/>
      <c r="U1814" s="212"/>
      <c r="V1814" s="212"/>
      <c r="W1814" s="212"/>
      <c r="X1814" s="212"/>
      <c r="Y1814" s="212"/>
      <c r="Z1814" s="212"/>
      <c r="AB1814" s="212"/>
      <c r="AC1814" s="212"/>
      <c r="AD1814" s="212"/>
      <c r="AE1814" s="212"/>
    </row>
    <row r="1815" spans="1:31" x14ac:dyDescent="0.3">
      <c r="A1815" s="212">
        <v>526659</v>
      </c>
      <c r="B1815" s="212" t="s">
        <v>3348</v>
      </c>
      <c r="C1815" s="212" t="s">
        <v>716</v>
      </c>
      <c r="D1815" s="212" t="s">
        <v>1721</v>
      </c>
      <c r="E1815" s="212"/>
      <c r="F1815" s="212"/>
      <c r="G1815" s="212"/>
      <c r="H1815" s="212"/>
      <c r="I1815" s="212" t="s">
        <v>1885</v>
      </c>
      <c r="J1815" s="212"/>
      <c r="K1815" s="212"/>
      <c r="L1815" s="212"/>
      <c r="M1815" s="212"/>
      <c r="N1815" s="212"/>
      <c r="O1815" s="212"/>
      <c r="P1815" s="212"/>
      <c r="Q1815" s="212"/>
      <c r="R1815" s="212"/>
      <c r="S1815" s="212"/>
      <c r="T1815" s="212"/>
      <c r="U1815" s="212"/>
      <c r="V1815" s="212"/>
      <c r="W1815" s="212"/>
      <c r="X1815" s="212"/>
      <c r="Y1815" s="212"/>
      <c r="Z1815" s="212"/>
      <c r="AB1815" s="212"/>
      <c r="AC1815" s="212"/>
      <c r="AD1815" s="212"/>
      <c r="AE1815" s="212"/>
    </row>
    <row r="1816" spans="1:31" x14ac:dyDescent="0.3">
      <c r="A1816" s="212">
        <v>526660</v>
      </c>
      <c r="B1816" s="212" t="s">
        <v>3349</v>
      </c>
      <c r="C1816" s="212" t="s">
        <v>275</v>
      </c>
      <c r="D1816" s="212" t="s">
        <v>1809</v>
      </c>
      <c r="E1816" s="212"/>
      <c r="F1816" s="212"/>
      <c r="G1816" s="212"/>
      <c r="H1816" s="212"/>
      <c r="I1816" s="212" t="s">
        <v>1885</v>
      </c>
      <c r="J1816" s="212"/>
      <c r="K1816" s="212"/>
      <c r="L1816" s="212"/>
      <c r="M1816" s="212"/>
      <c r="N1816" s="212"/>
      <c r="O1816" s="212"/>
      <c r="P1816" s="212"/>
      <c r="Q1816" s="212"/>
      <c r="R1816" s="212"/>
      <c r="S1816" s="212"/>
      <c r="T1816" s="212"/>
      <c r="U1816" s="212"/>
      <c r="V1816" s="212"/>
      <c r="W1816" s="212"/>
      <c r="X1816" s="212"/>
      <c r="Y1816" s="212"/>
      <c r="Z1816" s="212"/>
      <c r="AB1816" s="212"/>
      <c r="AC1816" s="212"/>
      <c r="AD1816" s="212"/>
      <c r="AE1816" s="212"/>
    </row>
    <row r="1817" spans="1:31" x14ac:dyDescent="0.3">
      <c r="A1817" s="212">
        <v>526661</v>
      </c>
      <c r="B1817" s="212" t="s">
        <v>3350</v>
      </c>
      <c r="C1817" s="212" t="s">
        <v>3351</v>
      </c>
      <c r="D1817" s="212" t="s">
        <v>2751</v>
      </c>
      <c r="E1817" s="212"/>
      <c r="F1817" s="212"/>
      <c r="G1817" s="212"/>
      <c r="H1817" s="212"/>
      <c r="I1817" s="212" t="s">
        <v>1885</v>
      </c>
      <c r="J1817" s="212"/>
      <c r="K1817" s="212"/>
      <c r="L1817" s="212"/>
      <c r="M1817" s="212"/>
      <c r="N1817" s="212"/>
      <c r="O1817" s="212"/>
      <c r="P1817" s="212"/>
      <c r="Q1817" s="212"/>
      <c r="R1817" s="212"/>
      <c r="S1817" s="212"/>
      <c r="T1817" s="212"/>
      <c r="U1817" s="212"/>
      <c r="V1817" s="212"/>
      <c r="W1817" s="212"/>
      <c r="X1817" s="212"/>
      <c r="Y1817" s="212"/>
      <c r="Z1817" s="212"/>
      <c r="AB1817" s="212"/>
      <c r="AC1817" s="212"/>
      <c r="AD1817" s="212"/>
      <c r="AE1817" s="212"/>
    </row>
    <row r="1818" spans="1:31" x14ac:dyDescent="0.3">
      <c r="A1818" s="212">
        <v>526662</v>
      </c>
      <c r="B1818" s="212" t="s">
        <v>3352</v>
      </c>
      <c r="C1818" s="212" t="s">
        <v>67</v>
      </c>
      <c r="D1818" s="212" t="s">
        <v>1573</v>
      </c>
      <c r="E1818" s="212"/>
      <c r="F1818" s="212"/>
      <c r="G1818" s="212"/>
      <c r="H1818" s="212"/>
      <c r="I1818" s="212" t="s">
        <v>1885</v>
      </c>
      <c r="J1818" s="212"/>
      <c r="K1818" s="212"/>
      <c r="L1818" s="212"/>
      <c r="M1818" s="212"/>
      <c r="N1818" s="212"/>
      <c r="O1818" s="212"/>
      <c r="P1818" s="212"/>
      <c r="Q1818" s="212"/>
      <c r="R1818" s="212"/>
      <c r="S1818" s="212"/>
      <c r="T1818" s="212"/>
      <c r="U1818" s="212"/>
      <c r="V1818" s="212"/>
      <c r="W1818" s="212"/>
      <c r="X1818" s="212"/>
      <c r="Y1818" s="212"/>
      <c r="Z1818" s="212"/>
      <c r="AB1818" s="212"/>
      <c r="AC1818" s="212"/>
      <c r="AD1818" s="212"/>
      <c r="AE1818" s="212"/>
    </row>
    <row r="1819" spans="1:31" x14ac:dyDescent="0.3">
      <c r="A1819" s="212">
        <v>526663</v>
      </c>
      <c r="B1819" s="212" t="s">
        <v>3353</v>
      </c>
      <c r="C1819" s="212" t="s">
        <v>3354</v>
      </c>
      <c r="D1819" s="212" t="s">
        <v>1836</v>
      </c>
      <c r="E1819" s="212"/>
      <c r="F1819" s="212"/>
      <c r="G1819" s="212"/>
      <c r="H1819" s="212"/>
      <c r="I1819" s="212" t="s">
        <v>1885</v>
      </c>
      <c r="J1819" s="212"/>
      <c r="K1819" s="212"/>
      <c r="L1819" s="212"/>
      <c r="M1819" s="212"/>
      <c r="N1819" s="212"/>
      <c r="O1819" s="212"/>
      <c r="P1819" s="212"/>
      <c r="Q1819" s="212"/>
      <c r="R1819" s="212"/>
      <c r="S1819" s="212"/>
      <c r="T1819" s="212"/>
      <c r="U1819" s="212"/>
      <c r="V1819" s="212"/>
      <c r="W1819" s="212"/>
      <c r="X1819" s="212"/>
      <c r="Y1819" s="212"/>
      <c r="Z1819" s="212"/>
      <c r="AB1819" s="212"/>
      <c r="AC1819" s="212"/>
      <c r="AD1819" s="212"/>
      <c r="AE1819" s="212"/>
    </row>
    <row r="1820" spans="1:31" x14ac:dyDescent="0.3">
      <c r="A1820" s="212">
        <v>526664</v>
      </c>
      <c r="B1820" s="212" t="s">
        <v>3355</v>
      </c>
      <c r="C1820" s="212" t="s">
        <v>1353</v>
      </c>
      <c r="D1820" s="212" t="s">
        <v>437</v>
      </c>
      <c r="E1820" s="212"/>
      <c r="F1820" s="212"/>
      <c r="G1820" s="212"/>
      <c r="H1820" s="212"/>
      <c r="I1820" s="212" t="s">
        <v>1885</v>
      </c>
      <c r="J1820" s="212"/>
      <c r="K1820" s="212"/>
      <c r="L1820" s="212"/>
      <c r="M1820" s="212"/>
      <c r="N1820" s="212"/>
      <c r="O1820" s="212"/>
      <c r="P1820" s="212"/>
      <c r="Q1820" s="212"/>
      <c r="R1820" s="212"/>
      <c r="S1820" s="212"/>
      <c r="T1820" s="212"/>
      <c r="U1820" s="212"/>
      <c r="V1820" s="212"/>
      <c r="W1820" s="212"/>
      <c r="X1820" s="212"/>
      <c r="Y1820" s="212"/>
      <c r="Z1820" s="212"/>
      <c r="AB1820" s="212"/>
      <c r="AC1820" s="212"/>
      <c r="AD1820" s="212"/>
      <c r="AE1820" s="212"/>
    </row>
    <row r="1821" spans="1:31" x14ac:dyDescent="0.3">
      <c r="A1821" s="212">
        <v>526665</v>
      </c>
      <c r="B1821" s="212" t="s">
        <v>3356</v>
      </c>
      <c r="C1821" s="212" t="s">
        <v>1144</v>
      </c>
      <c r="D1821" s="212" t="s">
        <v>1584</v>
      </c>
      <c r="E1821" s="212"/>
      <c r="F1821" s="212"/>
      <c r="G1821" s="212"/>
      <c r="H1821" s="212"/>
      <c r="I1821" s="212" t="s">
        <v>1885</v>
      </c>
      <c r="J1821" s="212"/>
      <c r="K1821" s="212"/>
      <c r="L1821" s="212"/>
      <c r="M1821" s="212"/>
      <c r="N1821" s="212"/>
      <c r="O1821" s="212"/>
      <c r="P1821" s="212"/>
      <c r="Q1821" s="212"/>
      <c r="R1821" s="212"/>
      <c r="S1821" s="212"/>
      <c r="T1821" s="212"/>
      <c r="U1821" s="212"/>
      <c r="V1821" s="212"/>
      <c r="W1821" s="212"/>
      <c r="X1821" s="212"/>
      <c r="Y1821" s="212"/>
      <c r="Z1821" s="212"/>
      <c r="AB1821" s="212"/>
      <c r="AC1821" s="212"/>
      <c r="AD1821" s="212"/>
      <c r="AE1821" s="212"/>
    </row>
    <row r="1822" spans="1:31" x14ac:dyDescent="0.3">
      <c r="A1822" s="212">
        <v>526666</v>
      </c>
      <c r="B1822" s="212" t="s">
        <v>3357</v>
      </c>
      <c r="C1822" s="212" t="s">
        <v>75</v>
      </c>
      <c r="D1822" s="212" t="s">
        <v>1545</v>
      </c>
      <c r="E1822" s="212"/>
      <c r="F1822" s="212"/>
      <c r="G1822" s="212"/>
      <c r="H1822" s="212"/>
      <c r="I1822" s="212" t="s">
        <v>1885</v>
      </c>
      <c r="J1822" s="212"/>
      <c r="K1822" s="212"/>
      <c r="L1822" s="212"/>
      <c r="M1822" s="212"/>
      <c r="N1822" s="212"/>
      <c r="O1822" s="212"/>
      <c r="P1822" s="212"/>
      <c r="Q1822" s="212"/>
      <c r="R1822" s="212"/>
      <c r="S1822" s="212"/>
      <c r="T1822" s="212"/>
      <c r="U1822" s="212"/>
      <c r="V1822" s="212"/>
      <c r="W1822" s="212"/>
      <c r="X1822" s="212"/>
      <c r="Y1822" s="212"/>
      <c r="Z1822" s="212"/>
      <c r="AB1822" s="212"/>
      <c r="AC1822" s="212"/>
      <c r="AD1822" s="212"/>
      <c r="AE1822" s="212"/>
    </row>
    <row r="1823" spans="1:31" x14ac:dyDescent="0.3">
      <c r="A1823" s="212">
        <v>526667</v>
      </c>
      <c r="B1823" s="212" t="s">
        <v>3358</v>
      </c>
      <c r="C1823" s="212" t="s">
        <v>110</v>
      </c>
      <c r="D1823" s="212" t="s">
        <v>440</v>
      </c>
      <c r="E1823" s="212"/>
      <c r="F1823" s="212"/>
      <c r="G1823" s="212"/>
      <c r="H1823" s="212"/>
      <c r="I1823" s="212" t="s">
        <v>1885</v>
      </c>
      <c r="J1823" s="212"/>
      <c r="K1823" s="212"/>
      <c r="L1823" s="212"/>
      <c r="M1823" s="212"/>
      <c r="N1823" s="212"/>
      <c r="O1823" s="212"/>
      <c r="P1823" s="212"/>
      <c r="Q1823" s="212"/>
      <c r="R1823" s="212"/>
      <c r="S1823" s="212"/>
      <c r="T1823" s="212"/>
      <c r="U1823" s="212"/>
      <c r="V1823" s="212"/>
      <c r="W1823" s="212"/>
      <c r="X1823" s="212"/>
      <c r="Y1823" s="212"/>
      <c r="Z1823" s="212"/>
      <c r="AB1823" s="212"/>
      <c r="AC1823" s="212"/>
      <c r="AD1823" s="212"/>
      <c r="AE1823" s="212"/>
    </row>
    <row r="1824" spans="1:31" x14ac:dyDescent="0.3">
      <c r="A1824" s="212">
        <v>526668</v>
      </c>
      <c r="B1824" s="212" t="s">
        <v>3359</v>
      </c>
      <c r="C1824" s="212" t="s">
        <v>70</v>
      </c>
      <c r="D1824" s="212" t="s">
        <v>1518</v>
      </c>
      <c r="E1824" s="212"/>
      <c r="F1824" s="212"/>
      <c r="G1824" s="212"/>
      <c r="H1824" s="212"/>
      <c r="I1824" s="212" t="s">
        <v>1885</v>
      </c>
      <c r="J1824" s="212"/>
      <c r="K1824" s="212"/>
      <c r="L1824" s="212"/>
      <c r="M1824" s="212"/>
      <c r="N1824" s="212"/>
      <c r="O1824" s="212"/>
      <c r="P1824" s="212"/>
      <c r="Q1824" s="212"/>
      <c r="R1824" s="212"/>
      <c r="S1824" s="212"/>
      <c r="T1824" s="212"/>
      <c r="U1824" s="212"/>
      <c r="V1824" s="212"/>
      <c r="W1824" s="212"/>
      <c r="X1824" s="212"/>
      <c r="Y1824" s="212"/>
      <c r="Z1824" s="212"/>
      <c r="AB1824" s="212"/>
      <c r="AC1824" s="212"/>
      <c r="AD1824" s="212"/>
      <c r="AE1824" s="212"/>
    </row>
    <row r="1825" spans="1:31" x14ac:dyDescent="0.3">
      <c r="A1825" s="212">
        <v>526669</v>
      </c>
      <c r="B1825" s="212" t="s">
        <v>3360</v>
      </c>
      <c r="C1825" s="212" t="s">
        <v>302</v>
      </c>
      <c r="D1825" s="212" t="s">
        <v>2744</v>
      </c>
      <c r="E1825" s="212"/>
      <c r="F1825" s="212"/>
      <c r="G1825" s="212"/>
      <c r="H1825" s="212"/>
      <c r="I1825" s="212" t="s">
        <v>1885</v>
      </c>
      <c r="J1825" s="212"/>
      <c r="K1825" s="212"/>
      <c r="L1825" s="212"/>
      <c r="M1825" s="212"/>
      <c r="N1825" s="212"/>
      <c r="O1825" s="212"/>
      <c r="P1825" s="212"/>
      <c r="Q1825" s="212"/>
      <c r="R1825" s="212"/>
      <c r="S1825" s="212"/>
      <c r="T1825" s="212"/>
      <c r="U1825" s="212"/>
      <c r="V1825" s="212"/>
      <c r="W1825" s="212"/>
      <c r="X1825" s="212"/>
      <c r="Y1825" s="212"/>
      <c r="Z1825" s="212"/>
      <c r="AB1825" s="212"/>
      <c r="AC1825" s="212"/>
      <c r="AD1825" s="212"/>
      <c r="AE1825" s="212"/>
    </row>
    <row r="1826" spans="1:31" x14ac:dyDescent="0.3">
      <c r="A1826" s="212">
        <v>526670</v>
      </c>
      <c r="B1826" s="212" t="s">
        <v>3361</v>
      </c>
      <c r="C1826" s="212" t="s">
        <v>244</v>
      </c>
      <c r="D1826" s="212" t="s">
        <v>1594</v>
      </c>
      <c r="E1826" s="212"/>
      <c r="F1826" s="212"/>
      <c r="G1826" s="212"/>
      <c r="H1826" s="212"/>
      <c r="I1826" s="212" t="s">
        <v>1885</v>
      </c>
      <c r="J1826" s="212"/>
      <c r="K1826" s="212"/>
      <c r="L1826" s="212"/>
      <c r="M1826" s="212"/>
      <c r="N1826" s="212"/>
      <c r="O1826" s="212"/>
      <c r="P1826" s="212"/>
      <c r="Q1826" s="212"/>
      <c r="R1826" s="212"/>
      <c r="S1826" s="212"/>
      <c r="T1826" s="212"/>
      <c r="U1826" s="212"/>
      <c r="V1826" s="212"/>
      <c r="W1826" s="212"/>
      <c r="X1826" s="212"/>
      <c r="Y1826" s="212"/>
      <c r="Z1826" s="212"/>
      <c r="AB1826" s="212"/>
      <c r="AC1826" s="212"/>
      <c r="AD1826" s="212"/>
      <c r="AE1826" s="212"/>
    </row>
    <row r="1827" spans="1:31" x14ac:dyDescent="0.3">
      <c r="A1827" s="212">
        <v>526671</v>
      </c>
      <c r="B1827" s="212" t="s">
        <v>3362</v>
      </c>
      <c r="C1827" s="212" t="s">
        <v>103</v>
      </c>
      <c r="D1827" s="212" t="s">
        <v>434</v>
      </c>
      <c r="E1827" s="212"/>
      <c r="F1827" s="212"/>
      <c r="G1827" s="212"/>
      <c r="H1827" s="212"/>
      <c r="I1827" s="212" t="s">
        <v>1885</v>
      </c>
      <c r="J1827" s="212"/>
      <c r="K1827" s="212"/>
      <c r="L1827" s="212"/>
      <c r="M1827" s="212"/>
      <c r="N1827" s="212"/>
      <c r="O1827" s="212"/>
      <c r="P1827" s="212"/>
      <c r="Q1827" s="212"/>
      <c r="R1827" s="212"/>
      <c r="S1827" s="212"/>
      <c r="T1827" s="212"/>
      <c r="U1827" s="212"/>
      <c r="V1827" s="212"/>
      <c r="W1827" s="212"/>
      <c r="X1827" s="212"/>
      <c r="Y1827" s="212"/>
      <c r="Z1827" s="212"/>
      <c r="AB1827" s="212"/>
      <c r="AC1827" s="212"/>
      <c r="AD1827" s="212"/>
      <c r="AE1827" s="212"/>
    </row>
    <row r="1828" spans="1:31" x14ac:dyDescent="0.3">
      <c r="A1828" s="212">
        <v>526672</v>
      </c>
      <c r="B1828" s="212" t="s">
        <v>3363</v>
      </c>
      <c r="C1828" s="212" t="s">
        <v>639</v>
      </c>
      <c r="D1828" s="212" t="s">
        <v>1630</v>
      </c>
      <c r="E1828" s="212"/>
      <c r="F1828" s="212"/>
      <c r="G1828" s="212"/>
      <c r="H1828" s="212"/>
      <c r="I1828" s="212" t="s">
        <v>1885</v>
      </c>
      <c r="J1828" s="212"/>
      <c r="K1828" s="212"/>
      <c r="L1828" s="212"/>
      <c r="M1828" s="212"/>
      <c r="N1828" s="212"/>
      <c r="O1828" s="212"/>
      <c r="P1828" s="212"/>
      <c r="Q1828" s="212"/>
      <c r="R1828" s="212"/>
      <c r="S1828" s="212"/>
      <c r="T1828" s="212"/>
      <c r="U1828" s="212"/>
      <c r="V1828" s="212"/>
      <c r="W1828" s="212"/>
      <c r="X1828" s="212"/>
      <c r="Y1828" s="212"/>
      <c r="Z1828" s="212"/>
      <c r="AB1828" s="212"/>
      <c r="AC1828" s="212"/>
      <c r="AD1828" s="212"/>
      <c r="AE1828" s="212"/>
    </row>
    <row r="1829" spans="1:31" x14ac:dyDescent="0.3">
      <c r="A1829" s="212">
        <v>526673</v>
      </c>
      <c r="B1829" s="212" t="s">
        <v>3364</v>
      </c>
      <c r="C1829" s="212" t="s">
        <v>317</v>
      </c>
      <c r="D1829" s="212" t="s">
        <v>3365</v>
      </c>
      <c r="E1829" s="212"/>
      <c r="F1829" s="212"/>
      <c r="G1829" s="212"/>
      <c r="H1829" s="212"/>
      <c r="I1829" s="212" t="s">
        <v>1885</v>
      </c>
      <c r="J1829" s="212"/>
      <c r="K1829" s="212"/>
      <c r="L1829" s="212"/>
      <c r="M1829" s="212"/>
      <c r="N1829" s="212"/>
      <c r="O1829" s="212"/>
      <c r="P1829" s="212"/>
      <c r="Q1829" s="212"/>
      <c r="R1829" s="212"/>
      <c r="S1829" s="212"/>
      <c r="T1829" s="212"/>
      <c r="U1829" s="212"/>
      <c r="V1829" s="212"/>
      <c r="W1829" s="212"/>
      <c r="X1829" s="212"/>
      <c r="Y1829" s="212"/>
      <c r="Z1829" s="212"/>
      <c r="AB1829" s="212"/>
      <c r="AC1829" s="212"/>
      <c r="AD1829" s="212"/>
      <c r="AE1829" s="212"/>
    </row>
    <row r="1830" spans="1:31" x14ac:dyDescent="0.3">
      <c r="A1830" s="212">
        <v>526674</v>
      </c>
      <c r="B1830" s="212" t="s">
        <v>3366</v>
      </c>
      <c r="C1830" s="212" t="s">
        <v>72</v>
      </c>
      <c r="D1830" s="212" t="s">
        <v>2274</v>
      </c>
      <c r="E1830" s="212"/>
      <c r="F1830" s="212"/>
      <c r="G1830" s="212"/>
      <c r="H1830" s="212"/>
      <c r="I1830" s="212" t="s">
        <v>1885</v>
      </c>
      <c r="J1830" s="212"/>
      <c r="K1830" s="212"/>
      <c r="L1830" s="212"/>
      <c r="M1830" s="212"/>
      <c r="N1830" s="212"/>
      <c r="O1830" s="212"/>
      <c r="P1830" s="212"/>
      <c r="Q1830" s="212"/>
      <c r="R1830" s="212"/>
      <c r="S1830" s="212"/>
      <c r="T1830" s="212"/>
      <c r="U1830" s="212"/>
      <c r="V1830" s="212"/>
      <c r="W1830" s="212"/>
      <c r="X1830" s="212"/>
      <c r="Y1830" s="212"/>
      <c r="Z1830" s="212"/>
      <c r="AB1830" s="212"/>
      <c r="AC1830" s="212"/>
      <c r="AD1830" s="212"/>
      <c r="AE1830" s="212"/>
    </row>
    <row r="1831" spans="1:31" x14ac:dyDescent="0.3">
      <c r="A1831" s="212">
        <v>526675</v>
      </c>
      <c r="B1831" s="212" t="s">
        <v>3367</v>
      </c>
      <c r="C1831" s="212" t="s">
        <v>238</v>
      </c>
      <c r="D1831" s="212" t="s">
        <v>1699</v>
      </c>
      <c r="E1831" s="212"/>
      <c r="F1831" s="212"/>
      <c r="G1831" s="212"/>
      <c r="H1831" s="212"/>
      <c r="I1831" s="212" t="s">
        <v>1885</v>
      </c>
      <c r="J1831" s="212"/>
      <c r="K1831" s="212"/>
      <c r="L1831" s="212"/>
      <c r="M1831" s="212"/>
      <c r="N1831" s="212"/>
      <c r="O1831" s="212"/>
      <c r="P1831" s="212"/>
      <c r="Q1831" s="212"/>
      <c r="R1831" s="212"/>
      <c r="S1831" s="212"/>
      <c r="T1831" s="212"/>
      <c r="U1831" s="212"/>
      <c r="V1831" s="212"/>
      <c r="W1831" s="212"/>
      <c r="X1831" s="212"/>
      <c r="Y1831" s="212"/>
      <c r="Z1831" s="212"/>
      <c r="AB1831" s="212"/>
      <c r="AC1831" s="212"/>
      <c r="AD1831" s="212"/>
      <c r="AE1831" s="212"/>
    </row>
    <row r="1832" spans="1:31" x14ac:dyDescent="0.3">
      <c r="A1832" s="212">
        <v>526676</v>
      </c>
      <c r="B1832" s="212" t="s">
        <v>3368</v>
      </c>
      <c r="C1832" s="212" t="s">
        <v>3369</v>
      </c>
      <c r="D1832" s="212" t="s">
        <v>3370</v>
      </c>
      <c r="E1832" s="212"/>
      <c r="F1832" s="212"/>
      <c r="G1832" s="212"/>
      <c r="H1832" s="212"/>
      <c r="I1832" s="212" t="s">
        <v>1885</v>
      </c>
      <c r="J1832" s="212"/>
      <c r="K1832" s="212"/>
      <c r="L1832" s="212"/>
      <c r="M1832" s="212"/>
      <c r="N1832" s="212"/>
      <c r="O1832" s="212"/>
      <c r="P1832" s="212"/>
      <c r="Q1832" s="212"/>
      <c r="R1832" s="212"/>
      <c r="S1832" s="212"/>
      <c r="T1832" s="212"/>
      <c r="U1832" s="212"/>
      <c r="V1832" s="212"/>
      <c r="W1832" s="212"/>
      <c r="X1832" s="212"/>
      <c r="Y1832" s="212"/>
      <c r="Z1832" s="212"/>
      <c r="AB1832" s="212"/>
      <c r="AC1832" s="212"/>
      <c r="AD1832" s="212"/>
      <c r="AE1832" s="212"/>
    </row>
    <row r="1833" spans="1:31" x14ac:dyDescent="0.3">
      <c r="A1833" s="212">
        <v>526677</v>
      </c>
      <c r="B1833" s="212" t="s">
        <v>3371</v>
      </c>
      <c r="C1833" s="212" t="s">
        <v>73</v>
      </c>
      <c r="D1833" s="212" t="s">
        <v>446</v>
      </c>
      <c r="E1833" s="212"/>
      <c r="F1833" s="212"/>
      <c r="G1833" s="212"/>
      <c r="H1833" s="212"/>
      <c r="I1833" s="212" t="s">
        <v>1885</v>
      </c>
      <c r="J1833" s="212"/>
      <c r="K1833" s="212"/>
      <c r="L1833" s="212"/>
      <c r="M1833" s="212"/>
      <c r="N1833" s="212"/>
      <c r="O1833" s="212"/>
      <c r="P1833" s="212"/>
      <c r="Q1833" s="212"/>
      <c r="R1833" s="212"/>
      <c r="S1833" s="212"/>
      <c r="T1833" s="212"/>
      <c r="U1833" s="212"/>
      <c r="V1833" s="212"/>
      <c r="W1833" s="212"/>
      <c r="X1833" s="212"/>
      <c r="Y1833" s="212"/>
      <c r="Z1833" s="212"/>
      <c r="AB1833" s="212"/>
      <c r="AC1833" s="212"/>
      <c r="AD1833" s="212"/>
      <c r="AE1833" s="212"/>
    </row>
    <row r="1834" spans="1:31" x14ac:dyDescent="0.3">
      <c r="A1834" s="212">
        <v>526678</v>
      </c>
      <c r="B1834" s="212" t="s">
        <v>3372</v>
      </c>
      <c r="C1834" s="212" t="s">
        <v>86</v>
      </c>
      <c r="D1834" s="212" t="s">
        <v>1726</v>
      </c>
      <c r="E1834" s="212"/>
      <c r="F1834" s="212"/>
      <c r="G1834" s="212"/>
      <c r="H1834" s="212"/>
      <c r="I1834" s="212" t="s">
        <v>1885</v>
      </c>
      <c r="J1834" s="212"/>
      <c r="K1834" s="212"/>
      <c r="L1834" s="212"/>
      <c r="M1834" s="212"/>
      <c r="N1834" s="212"/>
      <c r="O1834" s="212"/>
      <c r="P1834" s="212"/>
      <c r="Q1834" s="212"/>
      <c r="R1834" s="212"/>
      <c r="S1834" s="212"/>
      <c r="T1834" s="212"/>
      <c r="U1834" s="212"/>
      <c r="V1834" s="212"/>
      <c r="W1834" s="212"/>
      <c r="X1834" s="212"/>
      <c r="Y1834" s="212"/>
      <c r="Z1834" s="212"/>
      <c r="AB1834" s="212"/>
      <c r="AC1834" s="212"/>
      <c r="AD1834" s="212"/>
      <c r="AE1834" s="212"/>
    </row>
    <row r="1835" spans="1:31" x14ac:dyDescent="0.3">
      <c r="A1835" s="212">
        <v>526679</v>
      </c>
      <c r="B1835" s="212" t="s">
        <v>3373</v>
      </c>
      <c r="C1835" s="212" t="s">
        <v>69</v>
      </c>
      <c r="D1835" s="212" t="s">
        <v>1489</v>
      </c>
      <c r="E1835" s="212"/>
      <c r="F1835" s="212"/>
      <c r="G1835" s="212"/>
      <c r="H1835" s="212"/>
      <c r="I1835" s="212" t="s">
        <v>1885</v>
      </c>
      <c r="J1835" s="212"/>
      <c r="K1835" s="212"/>
      <c r="L1835" s="212"/>
      <c r="M1835" s="212"/>
      <c r="N1835" s="212"/>
      <c r="O1835" s="212"/>
      <c r="P1835" s="212"/>
      <c r="Q1835" s="212"/>
      <c r="R1835" s="212"/>
      <c r="S1835" s="212"/>
      <c r="T1835" s="212"/>
      <c r="U1835" s="212"/>
      <c r="V1835" s="212"/>
      <c r="W1835" s="212"/>
      <c r="X1835" s="212"/>
      <c r="Y1835" s="212"/>
      <c r="Z1835" s="212"/>
      <c r="AB1835" s="212"/>
      <c r="AC1835" s="212"/>
      <c r="AD1835" s="212"/>
      <c r="AE1835" s="212"/>
    </row>
    <row r="1836" spans="1:31" x14ac:dyDescent="0.3">
      <c r="A1836" s="212">
        <v>526680</v>
      </c>
      <c r="B1836" s="212" t="s">
        <v>3374</v>
      </c>
      <c r="C1836" s="212" t="s">
        <v>92</v>
      </c>
      <c r="D1836" s="212" t="s">
        <v>1863</v>
      </c>
      <c r="E1836" s="212"/>
      <c r="F1836" s="212"/>
      <c r="G1836" s="212"/>
      <c r="H1836" s="212"/>
      <c r="I1836" s="212" t="s">
        <v>1885</v>
      </c>
      <c r="J1836" s="212"/>
      <c r="K1836" s="212"/>
      <c r="L1836" s="212"/>
      <c r="M1836" s="212"/>
      <c r="N1836" s="212"/>
      <c r="O1836" s="212"/>
      <c r="P1836" s="212"/>
      <c r="Q1836" s="212"/>
      <c r="R1836" s="212"/>
      <c r="S1836" s="212"/>
      <c r="T1836" s="212"/>
      <c r="U1836" s="212"/>
      <c r="V1836" s="212"/>
      <c r="W1836" s="212"/>
      <c r="X1836" s="212"/>
      <c r="Y1836" s="212"/>
      <c r="Z1836" s="212"/>
      <c r="AB1836" s="212"/>
      <c r="AC1836" s="212"/>
      <c r="AD1836" s="212"/>
      <c r="AE1836" s="212"/>
    </row>
    <row r="1837" spans="1:31" x14ac:dyDescent="0.3">
      <c r="A1837" s="212">
        <v>526681</v>
      </c>
      <c r="B1837" s="212" t="s">
        <v>3375</v>
      </c>
      <c r="C1837" s="212" t="s">
        <v>84</v>
      </c>
      <c r="D1837" s="212" t="s">
        <v>1816</v>
      </c>
      <c r="E1837" s="212"/>
      <c r="F1837" s="212"/>
      <c r="G1837" s="212"/>
      <c r="H1837" s="212"/>
      <c r="I1837" s="212" t="s">
        <v>1885</v>
      </c>
      <c r="J1837" s="212"/>
      <c r="K1837" s="212"/>
      <c r="L1837" s="212"/>
      <c r="M1837" s="212"/>
      <c r="N1837" s="212"/>
      <c r="O1837" s="212"/>
      <c r="P1837" s="212"/>
      <c r="Q1837" s="212"/>
      <c r="R1837" s="212"/>
      <c r="S1837" s="212"/>
      <c r="T1837" s="212"/>
      <c r="U1837" s="212"/>
      <c r="V1837" s="212"/>
      <c r="W1837" s="212"/>
      <c r="X1837" s="212"/>
      <c r="Y1837" s="212"/>
      <c r="Z1837" s="212"/>
      <c r="AB1837" s="212"/>
      <c r="AC1837" s="212"/>
      <c r="AD1837" s="212"/>
      <c r="AE1837" s="212"/>
    </row>
    <row r="1838" spans="1:31" x14ac:dyDescent="0.3">
      <c r="A1838" s="212">
        <v>526682</v>
      </c>
      <c r="B1838" s="212" t="s">
        <v>3376</v>
      </c>
      <c r="C1838" s="212" t="s">
        <v>3377</v>
      </c>
      <c r="D1838" s="212" t="s">
        <v>3378</v>
      </c>
      <c r="E1838" s="212"/>
      <c r="F1838" s="212"/>
      <c r="G1838" s="212"/>
      <c r="H1838" s="212"/>
      <c r="I1838" s="212" t="s">
        <v>1885</v>
      </c>
      <c r="J1838" s="212"/>
      <c r="K1838" s="212"/>
      <c r="L1838" s="212"/>
      <c r="M1838" s="212"/>
      <c r="N1838" s="212"/>
      <c r="O1838" s="212"/>
      <c r="P1838" s="212"/>
      <c r="Q1838" s="212"/>
      <c r="R1838" s="212"/>
      <c r="S1838" s="212"/>
      <c r="T1838" s="212"/>
      <c r="U1838" s="212"/>
      <c r="V1838" s="212"/>
      <c r="W1838" s="212"/>
      <c r="X1838" s="212"/>
      <c r="Y1838" s="212"/>
      <c r="Z1838" s="212"/>
      <c r="AB1838" s="212"/>
      <c r="AC1838" s="212"/>
      <c r="AD1838" s="212"/>
      <c r="AE1838" s="212"/>
    </row>
    <row r="1839" spans="1:31" x14ac:dyDescent="0.3">
      <c r="A1839" s="212">
        <v>526683</v>
      </c>
      <c r="B1839" s="212" t="s">
        <v>3379</v>
      </c>
      <c r="C1839" s="212" t="s">
        <v>282</v>
      </c>
      <c r="D1839" s="212" t="s">
        <v>441</v>
      </c>
      <c r="E1839" s="212"/>
      <c r="F1839" s="212"/>
      <c r="G1839" s="212"/>
      <c r="H1839" s="212"/>
      <c r="I1839" s="212" t="s">
        <v>1885</v>
      </c>
      <c r="J1839" s="212"/>
      <c r="K1839" s="212"/>
      <c r="L1839" s="212"/>
      <c r="M1839" s="212"/>
      <c r="N1839" s="212"/>
      <c r="O1839" s="212"/>
      <c r="P1839" s="212"/>
      <c r="Q1839" s="212"/>
      <c r="R1839" s="212"/>
      <c r="S1839" s="212"/>
      <c r="T1839" s="212"/>
      <c r="U1839" s="212"/>
      <c r="V1839" s="212"/>
      <c r="W1839" s="212"/>
      <c r="X1839" s="212"/>
      <c r="Y1839" s="212"/>
      <c r="Z1839" s="212"/>
      <c r="AB1839" s="212"/>
      <c r="AC1839" s="212"/>
      <c r="AD1839" s="212"/>
      <c r="AE1839" s="212"/>
    </row>
    <row r="1840" spans="1:31" x14ac:dyDescent="0.3">
      <c r="A1840" s="212">
        <v>526684</v>
      </c>
      <c r="B1840" s="212" t="s">
        <v>3380</v>
      </c>
      <c r="C1840" s="212" t="s">
        <v>367</v>
      </c>
      <c r="D1840" s="212" t="s">
        <v>3040</v>
      </c>
      <c r="E1840" s="212"/>
      <c r="F1840" s="212"/>
      <c r="G1840" s="212"/>
      <c r="H1840" s="212"/>
      <c r="I1840" s="212" t="s">
        <v>1885</v>
      </c>
      <c r="J1840" s="212"/>
      <c r="K1840" s="212"/>
      <c r="L1840" s="212"/>
      <c r="M1840" s="212"/>
      <c r="N1840" s="212"/>
      <c r="O1840" s="212"/>
      <c r="P1840" s="212"/>
      <c r="Q1840" s="212"/>
      <c r="R1840" s="212"/>
      <c r="S1840" s="212"/>
      <c r="T1840" s="212"/>
      <c r="U1840" s="212"/>
      <c r="V1840" s="212"/>
      <c r="W1840" s="212"/>
      <c r="X1840" s="212"/>
      <c r="Y1840" s="212"/>
      <c r="Z1840" s="212"/>
      <c r="AB1840" s="212"/>
      <c r="AC1840" s="212"/>
      <c r="AD1840" s="212"/>
      <c r="AE1840" s="212"/>
    </row>
    <row r="1841" spans="1:31" x14ac:dyDescent="0.3">
      <c r="A1841" s="212">
        <v>526685</v>
      </c>
      <c r="B1841" s="212" t="s">
        <v>3381</v>
      </c>
      <c r="C1841" s="212" t="s">
        <v>858</v>
      </c>
      <c r="D1841" s="212" t="s">
        <v>1545</v>
      </c>
      <c r="E1841" s="212"/>
      <c r="F1841" s="212"/>
      <c r="G1841" s="212"/>
      <c r="H1841" s="212"/>
      <c r="I1841" s="212" t="s">
        <v>1885</v>
      </c>
      <c r="J1841" s="212"/>
      <c r="K1841" s="212"/>
      <c r="L1841" s="212"/>
      <c r="M1841" s="212"/>
      <c r="N1841" s="212"/>
      <c r="O1841" s="212"/>
      <c r="P1841" s="212"/>
      <c r="Q1841" s="212"/>
      <c r="R1841" s="212"/>
      <c r="S1841" s="212"/>
      <c r="T1841" s="212"/>
      <c r="U1841" s="212"/>
      <c r="V1841" s="212"/>
      <c r="W1841" s="212"/>
      <c r="X1841" s="212"/>
      <c r="Y1841" s="212"/>
      <c r="Z1841" s="212"/>
      <c r="AB1841" s="212"/>
      <c r="AC1841" s="212"/>
      <c r="AD1841" s="212"/>
      <c r="AE1841" s="212"/>
    </row>
    <row r="1842" spans="1:31" x14ac:dyDescent="0.3">
      <c r="A1842" s="212">
        <v>526686</v>
      </c>
      <c r="B1842" s="212" t="s">
        <v>3382</v>
      </c>
      <c r="C1842" s="212" t="s">
        <v>277</v>
      </c>
      <c r="D1842" s="212" t="s">
        <v>1591</v>
      </c>
      <c r="E1842" s="212"/>
      <c r="F1842" s="212"/>
      <c r="G1842" s="212"/>
      <c r="H1842" s="212"/>
      <c r="I1842" s="212" t="s">
        <v>1885</v>
      </c>
      <c r="J1842" s="212"/>
      <c r="K1842" s="212"/>
      <c r="L1842" s="212"/>
      <c r="M1842" s="212"/>
      <c r="N1842" s="212"/>
      <c r="O1842" s="212"/>
      <c r="P1842" s="212"/>
      <c r="Q1842" s="212"/>
      <c r="R1842" s="212"/>
      <c r="S1842" s="212"/>
      <c r="T1842" s="212"/>
      <c r="U1842" s="212"/>
      <c r="V1842" s="212"/>
      <c r="W1842" s="212"/>
      <c r="X1842" s="212"/>
      <c r="Y1842" s="212"/>
      <c r="Z1842" s="212"/>
      <c r="AB1842" s="212"/>
      <c r="AC1842" s="212"/>
      <c r="AD1842" s="212"/>
      <c r="AE1842" s="212"/>
    </row>
    <row r="1843" spans="1:31" x14ac:dyDescent="0.3">
      <c r="A1843" s="212">
        <v>526687</v>
      </c>
      <c r="B1843" s="212" t="s">
        <v>3383</v>
      </c>
      <c r="C1843" s="212" t="s">
        <v>101</v>
      </c>
      <c r="D1843" s="212" t="s">
        <v>3384</v>
      </c>
      <c r="E1843" s="212"/>
      <c r="F1843" s="212"/>
      <c r="G1843" s="212"/>
      <c r="H1843" s="212"/>
      <c r="I1843" s="212" t="s">
        <v>1885</v>
      </c>
      <c r="J1843" s="212"/>
      <c r="K1843" s="212"/>
      <c r="L1843" s="212"/>
      <c r="M1843" s="212"/>
      <c r="N1843" s="212"/>
      <c r="O1843" s="212"/>
      <c r="P1843" s="212"/>
      <c r="Q1843" s="212"/>
      <c r="R1843" s="212"/>
      <c r="S1843" s="212"/>
      <c r="T1843" s="212"/>
      <c r="U1843" s="212"/>
      <c r="V1843" s="212"/>
      <c r="W1843" s="212"/>
      <c r="X1843" s="212"/>
      <c r="Y1843" s="212"/>
      <c r="Z1843" s="212"/>
      <c r="AB1843" s="212"/>
      <c r="AC1843" s="212"/>
      <c r="AD1843" s="212"/>
      <c r="AE1843" s="212"/>
    </row>
    <row r="1844" spans="1:31" x14ac:dyDescent="0.3">
      <c r="A1844" s="212">
        <v>526688</v>
      </c>
      <c r="B1844" s="212" t="s">
        <v>3385</v>
      </c>
      <c r="C1844" s="212" t="s">
        <v>367</v>
      </c>
      <c r="D1844" s="212" t="s">
        <v>1879</v>
      </c>
      <c r="E1844" s="212"/>
      <c r="F1844" s="212"/>
      <c r="G1844" s="212"/>
      <c r="H1844" s="212"/>
      <c r="I1844" s="212" t="s">
        <v>1885</v>
      </c>
      <c r="J1844" s="212"/>
      <c r="K1844" s="212"/>
      <c r="L1844" s="212"/>
      <c r="M1844" s="212"/>
      <c r="N1844" s="212"/>
      <c r="O1844" s="212"/>
      <c r="P1844" s="212"/>
      <c r="Q1844" s="212"/>
      <c r="R1844" s="212"/>
      <c r="S1844" s="212"/>
      <c r="T1844" s="212"/>
      <c r="U1844" s="212"/>
      <c r="V1844" s="212"/>
      <c r="W1844" s="212"/>
      <c r="X1844" s="212"/>
      <c r="Y1844" s="212"/>
      <c r="Z1844" s="212"/>
      <c r="AB1844" s="212"/>
      <c r="AC1844" s="212"/>
      <c r="AD1844" s="212"/>
      <c r="AE1844" s="212"/>
    </row>
    <row r="1845" spans="1:31" x14ac:dyDescent="0.3">
      <c r="A1845" s="212">
        <v>526689</v>
      </c>
      <c r="B1845" s="212" t="s">
        <v>3386</v>
      </c>
      <c r="C1845" s="212" t="s">
        <v>496</v>
      </c>
      <c r="D1845" s="212" t="s">
        <v>440</v>
      </c>
      <c r="E1845" s="212"/>
      <c r="F1845" s="212"/>
      <c r="G1845" s="212"/>
      <c r="H1845" s="212"/>
      <c r="I1845" s="212" t="s">
        <v>1885</v>
      </c>
      <c r="J1845" s="212"/>
      <c r="K1845" s="212"/>
      <c r="L1845" s="212"/>
      <c r="M1845" s="212"/>
      <c r="N1845" s="212"/>
      <c r="O1845" s="212"/>
      <c r="P1845" s="212"/>
      <c r="Q1845" s="212"/>
      <c r="R1845" s="212"/>
      <c r="S1845" s="212"/>
      <c r="T1845" s="212"/>
      <c r="U1845" s="212"/>
      <c r="V1845" s="212"/>
      <c r="W1845" s="212"/>
      <c r="X1845" s="212"/>
      <c r="Y1845" s="212"/>
      <c r="Z1845" s="212"/>
      <c r="AB1845" s="212"/>
      <c r="AC1845" s="212"/>
      <c r="AD1845" s="212"/>
      <c r="AE1845" s="212"/>
    </row>
    <row r="1846" spans="1:31" x14ac:dyDescent="0.3">
      <c r="A1846" s="212">
        <v>526690</v>
      </c>
      <c r="B1846" s="212" t="s">
        <v>3387</v>
      </c>
      <c r="C1846" s="212" t="s">
        <v>3388</v>
      </c>
      <c r="D1846" s="212" t="s">
        <v>2370</v>
      </c>
      <c r="E1846" s="212"/>
      <c r="F1846" s="212"/>
      <c r="G1846" s="212"/>
      <c r="H1846" s="212"/>
      <c r="I1846" s="212" t="s">
        <v>1885</v>
      </c>
      <c r="J1846" s="212"/>
      <c r="K1846" s="212"/>
      <c r="L1846" s="212"/>
      <c r="M1846" s="212"/>
      <c r="N1846" s="212"/>
      <c r="O1846" s="212"/>
      <c r="P1846" s="212"/>
      <c r="Q1846" s="212"/>
      <c r="R1846" s="212"/>
      <c r="S1846" s="212"/>
      <c r="T1846" s="212"/>
      <c r="U1846" s="212"/>
      <c r="V1846" s="212"/>
      <c r="W1846" s="212"/>
      <c r="X1846" s="212"/>
      <c r="Y1846" s="212"/>
      <c r="Z1846" s="212"/>
      <c r="AB1846" s="212"/>
      <c r="AC1846" s="212"/>
      <c r="AD1846" s="212"/>
      <c r="AE1846" s="212"/>
    </row>
    <row r="1847" spans="1:31" x14ac:dyDescent="0.3">
      <c r="A1847" s="212">
        <v>526691</v>
      </c>
      <c r="B1847" s="212" t="s">
        <v>3389</v>
      </c>
      <c r="C1847" s="212" t="s">
        <v>80</v>
      </c>
      <c r="D1847" s="212" t="s">
        <v>1634</v>
      </c>
      <c r="E1847" s="212"/>
      <c r="F1847" s="212"/>
      <c r="G1847" s="212"/>
      <c r="H1847" s="212"/>
      <c r="I1847" s="212" t="s">
        <v>1885</v>
      </c>
      <c r="J1847" s="212"/>
      <c r="K1847" s="212"/>
      <c r="L1847" s="212"/>
      <c r="M1847" s="212"/>
      <c r="N1847" s="212"/>
      <c r="O1847" s="212"/>
      <c r="P1847" s="212"/>
      <c r="Q1847" s="212"/>
      <c r="R1847" s="212"/>
      <c r="S1847" s="212"/>
      <c r="T1847" s="212"/>
      <c r="U1847" s="212"/>
      <c r="V1847" s="212"/>
      <c r="W1847" s="212"/>
      <c r="X1847" s="212"/>
      <c r="Y1847" s="212"/>
      <c r="Z1847" s="212"/>
      <c r="AB1847" s="212"/>
      <c r="AC1847" s="212"/>
      <c r="AD1847" s="212"/>
      <c r="AE1847" s="212"/>
    </row>
    <row r="1848" spans="1:31" x14ac:dyDescent="0.3">
      <c r="A1848" s="212">
        <v>526692</v>
      </c>
      <c r="B1848" s="212" t="s">
        <v>3390</v>
      </c>
      <c r="C1848" s="212" t="s">
        <v>78</v>
      </c>
      <c r="D1848" s="212" t="s">
        <v>3391</v>
      </c>
      <c r="E1848" s="212"/>
      <c r="F1848" s="212"/>
      <c r="G1848" s="212"/>
      <c r="H1848" s="212"/>
      <c r="I1848" s="212" t="s">
        <v>1885</v>
      </c>
      <c r="J1848" s="212"/>
      <c r="K1848" s="212"/>
      <c r="L1848" s="212"/>
      <c r="M1848" s="212"/>
      <c r="N1848" s="212"/>
      <c r="O1848" s="212"/>
      <c r="P1848" s="212"/>
      <c r="Q1848" s="212"/>
      <c r="R1848" s="212"/>
      <c r="S1848" s="212"/>
      <c r="T1848" s="212"/>
      <c r="U1848" s="212"/>
      <c r="V1848" s="212"/>
      <c r="W1848" s="212"/>
      <c r="X1848" s="212"/>
      <c r="Y1848" s="212"/>
      <c r="Z1848" s="212"/>
      <c r="AB1848" s="212"/>
      <c r="AC1848" s="212"/>
      <c r="AD1848" s="212"/>
      <c r="AE1848" s="212"/>
    </row>
    <row r="1849" spans="1:31" x14ac:dyDescent="0.3">
      <c r="A1849" s="212">
        <v>526693</v>
      </c>
      <c r="B1849" s="212" t="s">
        <v>3392</v>
      </c>
      <c r="C1849" s="212" t="s">
        <v>416</v>
      </c>
      <c r="D1849" s="212" t="s">
        <v>430</v>
      </c>
      <c r="E1849" s="212"/>
      <c r="F1849" s="212"/>
      <c r="G1849" s="212"/>
      <c r="H1849" s="212"/>
      <c r="I1849" s="212" t="s">
        <v>1885</v>
      </c>
      <c r="J1849" s="212"/>
      <c r="K1849" s="212"/>
      <c r="L1849" s="212"/>
      <c r="M1849" s="212"/>
      <c r="N1849" s="212"/>
      <c r="O1849" s="212"/>
      <c r="P1849" s="212"/>
      <c r="Q1849" s="212"/>
      <c r="R1849" s="212"/>
      <c r="S1849" s="212"/>
      <c r="T1849" s="212"/>
      <c r="U1849" s="212"/>
      <c r="V1849" s="212"/>
      <c r="W1849" s="212"/>
      <c r="X1849" s="212"/>
      <c r="Y1849" s="212"/>
      <c r="Z1849" s="212"/>
      <c r="AB1849" s="212"/>
      <c r="AC1849" s="212"/>
      <c r="AD1849" s="212"/>
      <c r="AE1849" s="212"/>
    </row>
    <row r="1850" spans="1:31" x14ac:dyDescent="0.3">
      <c r="A1850" s="212">
        <v>526694</v>
      </c>
      <c r="B1850" s="212" t="s">
        <v>3393</v>
      </c>
      <c r="C1850" s="212" t="s">
        <v>84</v>
      </c>
      <c r="D1850" s="212" t="s">
        <v>440</v>
      </c>
      <c r="E1850" s="212"/>
      <c r="F1850" s="212"/>
      <c r="G1850" s="212"/>
      <c r="H1850" s="212"/>
      <c r="I1850" s="212" t="s">
        <v>1885</v>
      </c>
      <c r="J1850" s="212"/>
      <c r="K1850" s="212"/>
      <c r="L1850" s="212"/>
      <c r="M1850" s="212"/>
      <c r="N1850" s="212"/>
      <c r="O1850" s="212"/>
      <c r="P1850" s="212"/>
      <c r="Q1850" s="212"/>
      <c r="R1850" s="212"/>
      <c r="S1850" s="212"/>
      <c r="T1850" s="212"/>
      <c r="U1850" s="212"/>
      <c r="V1850" s="212"/>
      <c r="W1850" s="212"/>
      <c r="X1850" s="212"/>
      <c r="Y1850" s="212"/>
      <c r="Z1850" s="212"/>
      <c r="AB1850" s="212"/>
      <c r="AC1850" s="212"/>
      <c r="AD1850" s="212"/>
      <c r="AE1850" s="212"/>
    </row>
    <row r="1851" spans="1:31" x14ac:dyDescent="0.3">
      <c r="A1851" s="212">
        <v>526695</v>
      </c>
      <c r="B1851" s="212" t="s">
        <v>3394</v>
      </c>
      <c r="C1851" s="212" t="s">
        <v>3395</v>
      </c>
      <c r="D1851" s="212" t="s">
        <v>3040</v>
      </c>
      <c r="E1851" s="212"/>
      <c r="F1851" s="212"/>
      <c r="G1851" s="212"/>
      <c r="H1851" s="212"/>
      <c r="I1851" s="212" t="s">
        <v>1885</v>
      </c>
      <c r="J1851" s="212"/>
      <c r="K1851" s="212"/>
      <c r="L1851" s="212"/>
      <c r="M1851" s="212"/>
      <c r="N1851" s="212"/>
      <c r="O1851" s="212"/>
      <c r="P1851" s="212"/>
      <c r="Q1851" s="212"/>
      <c r="R1851" s="212"/>
      <c r="S1851" s="212"/>
      <c r="T1851" s="212"/>
      <c r="U1851" s="212"/>
      <c r="V1851" s="212"/>
      <c r="W1851" s="212"/>
      <c r="X1851" s="212"/>
      <c r="Y1851" s="212"/>
      <c r="Z1851" s="212"/>
      <c r="AB1851" s="212"/>
      <c r="AC1851" s="212"/>
      <c r="AD1851" s="212"/>
      <c r="AE1851" s="212"/>
    </row>
    <row r="1852" spans="1:31" x14ac:dyDescent="0.3">
      <c r="A1852" s="212">
        <v>526696</v>
      </c>
      <c r="B1852" s="212" t="s">
        <v>3396</v>
      </c>
      <c r="C1852" s="212" t="s">
        <v>325</v>
      </c>
      <c r="D1852" s="212" t="s">
        <v>438</v>
      </c>
      <c r="E1852" s="212"/>
      <c r="F1852" s="212"/>
      <c r="G1852" s="212"/>
      <c r="H1852" s="212"/>
      <c r="I1852" s="212" t="s">
        <v>1885</v>
      </c>
      <c r="J1852" s="212"/>
      <c r="K1852" s="212"/>
      <c r="L1852" s="212"/>
      <c r="M1852" s="212"/>
      <c r="N1852" s="212"/>
      <c r="O1852" s="212"/>
      <c r="P1852" s="212"/>
      <c r="Q1852" s="212"/>
      <c r="R1852" s="212"/>
      <c r="S1852" s="212"/>
      <c r="T1852" s="212"/>
      <c r="U1852" s="212"/>
      <c r="V1852" s="212"/>
      <c r="W1852" s="212"/>
      <c r="X1852" s="212"/>
      <c r="Y1852" s="212"/>
      <c r="Z1852" s="212"/>
      <c r="AB1852" s="212"/>
      <c r="AC1852" s="212"/>
      <c r="AD1852" s="212"/>
      <c r="AE1852" s="212"/>
    </row>
    <row r="1853" spans="1:31" x14ac:dyDescent="0.3">
      <c r="A1853" s="212">
        <v>526697</v>
      </c>
      <c r="B1853" s="212" t="s">
        <v>3397</v>
      </c>
      <c r="C1853" s="212" t="s">
        <v>80</v>
      </c>
      <c r="D1853" s="212" t="s">
        <v>2754</v>
      </c>
      <c r="E1853" s="212"/>
      <c r="F1853" s="212"/>
      <c r="G1853" s="212"/>
      <c r="H1853" s="212"/>
      <c r="I1853" s="212" t="s">
        <v>1885</v>
      </c>
      <c r="J1853" s="212"/>
      <c r="K1853" s="212"/>
      <c r="L1853" s="212"/>
      <c r="M1853" s="212"/>
      <c r="N1853" s="212"/>
      <c r="O1853" s="212"/>
      <c r="P1853" s="212"/>
      <c r="Q1853" s="212"/>
      <c r="R1853" s="212"/>
      <c r="S1853" s="212"/>
      <c r="T1853" s="212"/>
      <c r="U1853" s="212"/>
      <c r="V1853" s="212"/>
      <c r="W1853" s="212"/>
      <c r="X1853" s="212"/>
      <c r="Y1853" s="212"/>
      <c r="Z1853" s="212"/>
      <c r="AB1853" s="212"/>
      <c r="AC1853" s="212"/>
      <c r="AD1853" s="212"/>
      <c r="AE1853" s="212"/>
    </row>
    <row r="1854" spans="1:31" x14ac:dyDescent="0.3">
      <c r="A1854" s="212">
        <v>526698</v>
      </c>
      <c r="B1854" s="212" t="s">
        <v>3398</v>
      </c>
      <c r="C1854" s="212" t="s">
        <v>319</v>
      </c>
      <c r="D1854" s="212" t="s">
        <v>3033</v>
      </c>
      <c r="E1854" s="212"/>
      <c r="F1854" s="212"/>
      <c r="G1854" s="212"/>
      <c r="H1854" s="212"/>
      <c r="I1854" s="212" t="s">
        <v>1885</v>
      </c>
      <c r="J1854" s="212"/>
      <c r="K1854" s="212"/>
      <c r="L1854" s="212"/>
      <c r="M1854" s="212"/>
      <c r="N1854" s="212"/>
      <c r="O1854" s="212"/>
      <c r="P1854" s="212"/>
      <c r="Q1854" s="212"/>
      <c r="R1854" s="212"/>
      <c r="S1854" s="212"/>
      <c r="T1854" s="212"/>
      <c r="U1854" s="212"/>
      <c r="V1854" s="212"/>
      <c r="W1854" s="212"/>
      <c r="X1854" s="212"/>
      <c r="Y1854" s="212"/>
      <c r="Z1854" s="212"/>
      <c r="AB1854" s="212"/>
      <c r="AC1854" s="212"/>
      <c r="AD1854" s="212"/>
      <c r="AE1854" s="212"/>
    </row>
    <row r="1855" spans="1:31" x14ac:dyDescent="0.3">
      <c r="A1855" s="212">
        <v>526699</v>
      </c>
      <c r="B1855" s="212" t="s">
        <v>3399</v>
      </c>
      <c r="C1855" s="212" t="s">
        <v>70</v>
      </c>
      <c r="D1855" s="212" t="s">
        <v>1583</v>
      </c>
      <c r="E1855" s="212"/>
      <c r="F1855" s="212"/>
      <c r="G1855" s="212"/>
      <c r="H1855" s="212"/>
      <c r="I1855" s="212" t="s">
        <v>1885</v>
      </c>
      <c r="J1855" s="212"/>
      <c r="K1855" s="212"/>
      <c r="L1855" s="212"/>
      <c r="M1855" s="212"/>
      <c r="N1855" s="212"/>
      <c r="O1855" s="212"/>
      <c r="P1855" s="212"/>
      <c r="Q1855" s="212"/>
      <c r="R1855" s="212"/>
      <c r="S1855" s="212"/>
      <c r="T1855" s="212"/>
      <c r="U1855" s="212"/>
      <c r="V1855" s="212"/>
      <c r="W1855" s="212"/>
      <c r="X1855" s="212"/>
      <c r="Y1855" s="212"/>
      <c r="Z1855" s="212"/>
      <c r="AB1855" s="212"/>
      <c r="AC1855" s="212"/>
      <c r="AD1855" s="212"/>
      <c r="AE1855" s="212"/>
    </row>
    <row r="1856" spans="1:31" x14ac:dyDescent="0.3">
      <c r="A1856" s="212">
        <v>526700</v>
      </c>
      <c r="B1856" s="212" t="s">
        <v>3400</v>
      </c>
      <c r="C1856" s="212" t="s">
        <v>3401</v>
      </c>
      <c r="D1856" s="212" t="s">
        <v>2270</v>
      </c>
      <c r="E1856" s="212"/>
      <c r="F1856" s="212"/>
      <c r="G1856" s="212"/>
      <c r="H1856" s="212"/>
      <c r="I1856" s="212" t="s">
        <v>1885</v>
      </c>
      <c r="J1856" s="212"/>
      <c r="K1856" s="212"/>
      <c r="L1856" s="212"/>
      <c r="M1856" s="212"/>
      <c r="N1856" s="212"/>
      <c r="O1856" s="212"/>
      <c r="P1856" s="212"/>
      <c r="Q1856" s="212"/>
      <c r="R1856" s="212"/>
      <c r="S1856" s="212"/>
      <c r="T1856" s="212"/>
      <c r="U1856" s="212"/>
      <c r="V1856" s="212"/>
      <c r="W1856" s="212"/>
      <c r="X1856" s="212"/>
      <c r="Y1856" s="212"/>
      <c r="Z1856" s="212"/>
      <c r="AB1856" s="212"/>
      <c r="AC1856" s="212"/>
      <c r="AD1856" s="212"/>
      <c r="AE1856" s="212"/>
    </row>
    <row r="1857" spans="1:31" x14ac:dyDescent="0.3">
      <c r="A1857" s="212">
        <v>526701</v>
      </c>
      <c r="B1857" s="212" t="s">
        <v>3402</v>
      </c>
      <c r="C1857" s="212" t="s">
        <v>700</v>
      </c>
      <c r="D1857" s="212" t="s">
        <v>1873</v>
      </c>
      <c r="E1857" s="212"/>
      <c r="F1857" s="212"/>
      <c r="G1857" s="212"/>
      <c r="H1857" s="212"/>
      <c r="I1857" s="212" t="s">
        <v>1885</v>
      </c>
      <c r="J1857" s="212"/>
      <c r="K1857" s="212"/>
      <c r="L1857" s="212"/>
      <c r="M1857" s="212"/>
      <c r="N1857" s="212"/>
      <c r="O1857" s="212"/>
      <c r="P1857" s="212"/>
      <c r="Q1857" s="212"/>
      <c r="R1857" s="212"/>
      <c r="S1857" s="212"/>
      <c r="T1857" s="212"/>
      <c r="U1857" s="212"/>
      <c r="V1857" s="212"/>
      <c r="W1857" s="212"/>
      <c r="X1857" s="212"/>
      <c r="Y1857" s="212"/>
      <c r="Z1857" s="212"/>
      <c r="AB1857" s="212"/>
      <c r="AC1857" s="212"/>
      <c r="AD1857" s="212"/>
      <c r="AE1857" s="212"/>
    </row>
    <row r="1858" spans="1:31" x14ac:dyDescent="0.3">
      <c r="A1858" s="212">
        <v>526702</v>
      </c>
      <c r="B1858" s="212" t="s">
        <v>3403</v>
      </c>
      <c r="C1858" s="212" t="s">
        <v>3404</v>
      </c>
      <c r="D1858" s="212" t="s">
        <v>1652</v>
      </c>
      <c r="E1858" s="212"/>
      <c r="F1858" s="212"/>
      <c r="G1858" s="212"/>
      <c r="H1858" s="212"/>
      <c r="I1858" s="212" t="s">
        <v>1885</v>
      </c>
      <c r="J1858" s="212"/>
      <c r="K1858" s="212"/>
      <c r="L1858" s="212"/>
      <c r="M1858" s="212"/>
      <c r="N1858" s="212"/>
      <c r="O1858" s="212"/>
      <c r="P1858" s="212"/>
      <c r="Q1858" s="212"/>
      <c r="R1858" s="212"/>
      <c r="S1858" s="212"/>
      <c r="T1858" s="212"/>
      <c r="U1858" s="212"/>
      <c r="V1858" s="212"/>
      <c r="W1858" s="212"/>
      <c r="X1858" s="212"/>
      <c r="Y1858" s="212"/>
      <c r="Z1858" s="212"/>
      <c r="AB1858" s="212"/>
      <c r="AC1858" s="212"/>
      <c r="AD1858" s="212"/>
      <c r="AE1858" s="212"/>
    </row>
    <row r="1859" spans="1:31" x14ac:dyDescent="0.3">
      <c r="A1859" s="212">
        <v>526703</v>
      </c>
      <c r="B1859" s="212" t="s">
        <v>3405</v>
      </c>
      <c r="C1859" s="212" t="s">
        <v>3406</v>
      </c>
      <c r="D1859" s="212" t="s">
        <v>1576</v>
      </c>
      <c r="E1859" s="212"/>
      <c r="F1859" s="212"/>
      <c r="G1859" s="212"/>
      <c r="H1859" s="212"/>
      <c r="I1859" s="212" t="s">
        <v>1885</v>
      </c>
      <c r="J1859" s="212"/>
      <c r="K1859" s="212"/>
      <c r="L1859" s="212"/>
      <c r="M1859" s="212"/>
      <c r="N1859" s="212"/>
      <c r="O1859" s="212"/>
      <c r="P1859" s="212"/>
      <c r="Q1859" s="212"/>
      <c r="R1859" s="212"/>
      <c r="S1859" s="212"/>
      <c r="T1859" s="212"/>
      <c r="U1859" s="212"/>
      <c r="V1859" s="212"/>
      <c r="W1859" s="212"/>
      <c r="X1859" s="212"/>
      <c r="Y1859" s="212"/>
      <c r="Z1859" s="212"/>
      <c r="AB1859" s="212"/>
      <c r="AC1859" s="212"/>
      <c r="AD1859" s="212"/>
      <c r="AE1859" s="212"/>
    </row>
    <row r="1860" spans="1:31" x14ac:dyDescent="0.3">
      <c r="A1860" s="212">
        <v>526704</v>
      </c>
      <c r="B1860" s="212" t="s">
        <v>3407</v>
      </c>
      <c r="C1860" s="212" t="s">
        <v>359</v>
      </c>
      <c r="D1860" s="212" t="s">
        <v>3378</v>
      </c>
      <c r="E1860" s="212"/>
      <c r="F1860" s="212"/>
      <c r="G1860" s="212"/>
      <c r="H1860" s="212"/>
      <c r="I1860" s="212" t="s">
        <v>1885</v>
      </c>
      <c r="J1860" s="212"/>
      <c r="K1860" s="212"/>
      <c r="L1860" s="212"/>
      <c r="M1860" s="212"/>
      <c r="N1860" s="212"/>
      <c r="O1860" s="212"/>
      <c r="P1860" s="212"/>
      <c r="Q1860" s="212"/>
      <c r="R1860" s="212"/>
      <c r="S1860" s="212"/>
      <c r="T1860" s="212"/>
      <c r="U1860" s="212"/>
      <c r="V1860" s="212"/>
      <c r="W1860" s="212"/>
      <c r="X1860" s="212"/>
      <c r="Y1860" s="212"/>
      <c r="Z1860" s="212"/>
      <c r="AB1860" s="212"/>
      <c r="AC1860" s="212"/>
      <c r="AD1860" s="212"/>
      <c r="AE1860" s="212"/>
    </row>
    <row r="1861" spans="1:31" x14ac:dyDescent="0.3">
      <c r="A1861" s="212">
        <v>526705</v>
      </c>
      <c r="B1861" s="212" t="s">
        <v>3408</v>
      </c>
      <c r="C1861" s="212" t="s">
        <v>1358</v>
      </c>
      <c r="D1861" s="212" t="s">
        <v>3409</v>
      </c>
      <c r="E1861" s="212"/>
      <c r="F1861" s="212"/>
      <c r="G1861" s="212"/>
      <c r="H1861" s="212"/>
      <c r="I1861" s="212" t="s">
        <v>1885</v>
      </c>
      <c r="J1861" s="212"/>
      <c r="K1861" s="212"/>
      <c r="L1861" s="212"/>
      <c r="M1861" s="212"/>
      <c r="N1861" s="212"/>
      <c r="O1861" s="212"/>
      <c r="P1861" s="212"/>
      <c r="Q1861" s="212"/>
      <c r="R1861" s="212"/>
      <c r="S1861" s="212"/>
      <c r="T1861" s="212"/>
      <c r="U1861" s="212"/>
      <c r="V1861" s="212"/>
      <c r="W1861" s="212"/>
      <c r="X1861" s="212"/>
      <c r="Y1861" s="212"/>
      <c r="Z1861" s="212"/>
      <c r="AB1861" s="212"/>
      <c r="AC1861" s="212"/>
      <c r="AD1861" s="212"/>
      <c r="AE1861" s="212"/>
    </row>
    <row r="1862" spans="1:31" x14ac:dyDescent="0.3">
      <c r="A1862" s="212">
        <v>526706</v>
      </c>
      <c r="B1862" s="212" t="s">
        <v>3410</v>
      </c>
      <c r="C1862" s="212" t="s">
        <v>105</v>
      </c>
      <c r="D1862" s="212" t="s">
        <v>426</v>
      </c>
      <c r="E1862" s="212"/>
      <c r="F1862" s="212"/>
      <c r="G1862" s="212"/>
      <c r="H1862" s="212"/>
      <c r="I1862" s="212" t="s">
        <v>1885</v>
      </c>
      <c r="J1862" s="212"/>
      <c r="K1862" s="212"/>
      <c r="L1862" s="212"/>
      <c r="M1862" s="212"/>
      <c r="N1862" s="212"/>
      <c r="O1862" s="212"/>
      <c r="P1862" s="212"/>
      <c r="Q1862" s="212"/>
      <c r="R1862" s="212"/>
      <c r="S1862" s="212"/>
      <c r="T1862" s="212"/>
      <c r="U1862" s="212"/>
      <c r="V1862" s="212"/>
      <c r="W1862" s="212"/>
      <c r="X1862" s="212"/>
      <c r="Y1862" s="212"/>
      <c r="Z1862" s="212"/>
      <c r="AB1862" s="212"/>
      <c r="AC1862" s="212"/>
      <c r="AD1862" s="212"/>
      <c r="AE1862" s="212"/>
    </row>
    <row r="1863" spans="1:31" x14ac:dyDescent="0.3">
      <c r="A1863" s="212">
        <v>526707</v>
      </c>
      <c r="B1863" s="212" t="s">
        <v>3411</v>
      </c>
      <c r="C1863" s="212" t="s">
        <v>88</v>
      </c>
      <c r="D1863" s="212" t="s">
        <v>1604</v>
      </c>
      <c r="E1863" s="212"/>
      <c r="F1863" s="212"/>
      <c r="G1863" s="212"/>
      <c r="H1863" s="212"/>
      <c r="I1863" s="212" t="s">
        <v>1885</v>
      </c>
      <c r="J1863" s="212"/>
      <c r="K1863" s="212"/>
      <c r="L1863" s="212"/>
      <c r="M1863" s="212"/>
      <c r="N1863" s="212"/>
      <c r="O1863" s="212"/>
      <c r="P1863" s="212"/>
      <c r="Q1863" s="212"/>
      <c r="R1863" s="212"/>
      <c r="S1863" s="212"/>
      <c r="T1863" s="212"/>
      <c r="U1863" s="212"/>
      <c r="V1863" s="212"/>
      <c r="W1863" s="212"/>
      <c r="X1863" s="212"/>
      <c r="Y1863" s="212"/>
      <c r="Z1863" s="212"/>
      <c r="AB1863" s="212"/>
      <c r="AC1863" s="212"/>
      <c r="AD1863" s="212"/>
      <c r="AE1863" s="212"/>
    </row>
    <row r="1864" spans="1:31" x14ac:dyDescent="0.3">
      <c r="A1864" s="212">
        <v>526708</v>
      </c>
      <c r="B1864" s="212" t="s">
        <v>3412</v>
      </c>
      <c r="C1864" s="212" t="s">
        <v>352</v>
      </c>
      <c r="D1864" s="212" t="s">
        <v>3413</v>
      </c>
      <c r="E1864" s="212"/>
      <c r="F1864" s="212"/>
      <c r="G1864" s="212"/>
      <c r="H1864" s="212"/>
      <c r="I1864" s="212" t="s">
        <v>1885</v>
      </c>
      <c r="J1864" s="212"/>
      <c r="K1864" s="212"/>
      <c r="L1864" s="212"/>
      <c r="M1864" s="212"/>
      <c r="N1864" s="212"/>
      <c r="O1864" s="212"/>
      <c r="P1864" s="212"/>
      <c r="Q1864" s="212"/>
      <c r="R1864" s="212"/>
      <c r="S1864" s="212"/>
      <c r="T1864" s="212"/>
      <c r="U1864" s="212"/>
      <c r="V1864" s="212"/>
      <c r="W1864" s="212"/>
      <c r="X1864" s="212"/>
      <c r="Y1864" s="212"/>
      <c r="Z1864" s="212"/>
      <c r="AB1864" s="212"/>
      <c r="AC1864" s="212"/>
      <c r="AD1864" s="212"/>
      <c r="AE1864" s="212"/>
    </row>
    <row r="1865" spans="1:31" x14ac:dyDescent="0.3">
      <c r="A1865" s="212">
        <v>526709</v>
      </c>
      <c r="B1865" s="212" t="s">
        <v>3414</v>
      </c>
      <c r="C1865" s="212" t="s">
        <v>369</v>
      </c>
      <c r="D1865" s="212" t="s">
        <v>1636</v>
      </c>
      <c r="E1865" s="212"/>
      <c r="F1865" s="212"/>
      <c r="G1865" s="212"/>
      <c r="H1865" s="212"/>
      <c r="I1865" s="212" t="s">
        <v>1885</v>
      </c>
      <c r="J1865" s="212"/>
      <c r="K1865" s="212"/>
      <c r="L1865" s="212"/>
      <c r="M1865" s="212"/>
      <c r="N1865" s="212"/>
      <c r="O1865" s="212"/>
      <c r="P1865" s="212"/>
      <c r="Q1865" s="212"/>
      <c r="R1865" s="212"/>
      <c r="S1865" s="212"/>
      <c r="T1865" s="212"/>
      <c r="U1865" s="212"/>
      <c r="V1865" s="212"/>
      <c r="W1865" s="212"/>
      <c r="X1865" s="212"/>
      <c r="Y1865" s="212"/>
      <c r="Z1865" s="212"/>
      <c r="AB1865" s="212"/>
      <c r="AC1865" s="212"/>
      <c r="AD1865" s="212"/>
      <c r="AE1865" s="212"/>
    </row>
    <row r="1866" spans="1:31" x14ac:dyDescent="0.3">
      <c r="A1866" s="212">
        <v>526710</v>
      </c>
      <c r="B1866" s="212" t="s">
        <v>3415</v>
      </c>
      <c r="C1866" s="212" t="s">
        <v>91</v>
      </c>
      <c r="D1866" s="212" t="s">
        <v>2317</v>
      </c>
      <c r="E1866" s="212"/>
      <c r="F1866" s="212"/>
      <c r="G1866" s="212"/>
      <c r="H1866" s="212"/>
      <c r="I1866" s="212" t="s">
        <v>1885</v>
      </c>
      <c r="J1866" s="212"/>
      <c r="K1866" s="212"/>
      <c r="L1866" s="212"/>
      <c r="M1866" s="212"/>
      <c r="N1866" s="212"/>
      <c r="O1866" s="212"/>
      <c r="P1866" s="212"/>
      <c r="Q1866" s="212"/>
      <c r="R1866" s="212"/>
      <c r="S1866" s="212"/>
      <c r="T1866" s="212"/>
      <c r="U1866" s="212"/>
      <c r="V1866" s="212"/>
      <c r="W1866" s="212"/>
      <c r="X1866" s="212"/>
      <c r="Y1866" s="212"/>
      <c r="Z1866" s="212"/>
      <c r="AB1866" s="212"/>
      <c r="AC1866" s="212"/>
      <c r="AD1866" s="212"/>
      <c r="AE1866" s="212"/>
    </row>
    <row r="1867" spans="1:31" x14ac:dyDescent="0.3">
      <c r="A1867" s="212">
        <v>526711</v>
      </c>
      <c r="B1867" s="212" t="s">
        <v>3416</v>
      </c>
      <c r="C1867" s="212" t="s">
        <v>252</v>
      </c>
      <c r="D1867" s="212" t="s">
        <v>440</v>
      </c>
      <c r="E1867" s="212"/>
      <c r="F1867" s="212"/>
      <c r="G1867" s="212"/>
      <c r="H1867" s="212"/>
      <c r="I1867" s="212" t="s">
        <v>1885</v>
      </c>
      <c r="J1867" s="212"/>
      <c r="K1867" s="212"/>
      <c r="L1867" s="212"/>
      <c r="M1867" s="212"/>
      <c r="N1867" s="212"/>
      <c r="O1867" s="212"/>
      <c r="P1867" s="212"/>
      <c r="Q1867" s="212"/>
      <c r="R1867" s="212"/>
      <c r="S1867" s="212"/>
      <c r="T1867" s="212"/>
      <c r="U1867" s="212"/>
      <c r="V1867" s="212"/>
      <c r="W1867" s="212"/>
      <c r="X1867" s="212"/>
      <c r="Y1867" s="212"/>
      <c r="Z1867" s="212"/>
      <c r="AB1867" s="212"/>
      <c r="AC1867" s="212"/>
      <c r="AD1867" s="212"/>
      <c r="AE1867" s="212"/>
    </row>
    <row r="1868" spans="1:31" x14ac:dyDescent="0.3">
      <c r="A1868" s="212">
        <v>526712</v>
      </c>
      <c r="B1868" s="212" t="s">
        <v>3417</v>
      </c>
      <c r="C1868" s="212" t="s">
        <v>78</v>
      </c>
      <c r="D1868" s="212" t="s">
        <v>1729</v>
      </c>
      <c r="E1868" s="212"/>
      <c r="F1868" s="212"/>
      <c r="G1868" s="212"/>
      <c r="H1868" s="212"/>
      <c r="I1868" s="212" t="s">
        <v>1885</v>
      </c>
      <c r="J1868" s="212"/>
      <c r="K1868" s="212"/>
      <c r="L1868" s="212"/>
      <c r="M1868" s="212"/>
      <c r="N1868" s="212"/>
      <c r="O1868" s="212"/>
      <c r="P1868" s="212"/>
      <c r="Q1868" s="212"/>
      <c r="R1868" s="212"/>
      <c r="S1868" s="212"/>
      <c r="T1868" s="212"/>
      <c r="U1868" s="212"/>
      <c r="V1868" s="212"/>
      <c r="W1868" s="212"/>
      <c r="X1868" s="212"/>
      <c r="Y1868" s="212"/>
      <c r="Z1868" s="212"/>
      <c r="AB1868" s="212"/>
      <c r="AC1868" s="212"/>
      <c r="AD1868" s="212"/>
      <c r="AE1868" s="212"/>
    </row>
    <row r="1869" spans="1:31" x14ac:dyDescent="0.3">
      <c r="A1869" s="212">
        <v>526713</v>
      </c>
      <c r="B1869" s="212" t="s">
        <v>3418</v>
      </c>
      <c r="C1869" s="212" t="s">
        <v>761</v>
      </c>
      <c r="D1869" s="212" t="s">
        <v>1884</v>
      </c>
      <c r="E1869" s="212"/>
      <c r="F1869" s="212"/>
      <c r="G1869" s="212"/>
      <c r="H1869" s="212"/>
      <c r="I1869" s="212" t="s">
        <v>1885</v>
      </c>
      <c r="J1869" s="212"/>
      <c r="K1869" s="212"/>
      <c r="L1869" s="212"/>
      <c r="M1869" s="212"/>
      <c r="N1869" s="212"/>
      <c r="O1869" s="212"/>
      <c r="P1869" s="212"/>
      <c r="Q1869" s="212"/>
      <c r="R1869" s="212"/>
      <c r="S1869" s="212"/>
      <c r="T1869" s="212"/>
      <c r="U1869" s="212"/>
      <c r="V1869" s="212"/>
      <c r="W1869" s="212"/>
      <c r="X1869" s="212"/>
      <c r="Y1869" s="212"/>
      <c r="Z1869" s="212"/>
      <c r="AB1869" s="212"/>
      <c r="AC1869" s="212"/>
      <c r="AD1869" s="212"/>
      <c r="AE1869" s="212"/>
    </row>
    <row r="1870" spans="1:31" x14ac:dyDescent="0.3">
      <c r="A1870" s="212">
        <v>526714</v>
      </c>
      <c r="B1870" s="212" t="s">
        <v>3419</v>
      </c>
      <c r="C1870" s="212" t="s">
        <v>393</v>
      </c>
      <c r="D1870" s="212" t="s">
        <v>1359</v>
      </c>
      <c r="E1870" s="212"/>
      <c r="F1870" s="212"/>
      <c r="G1870" s="212"/>
      <c r="H1870" s="212"/>
      <c r="I1870" s="212" t="s">
        <v>1885</v>
      </c>
      <c r="J1870" s="212"/>
      <c r="K1870" s="212"/>
      <c r="L1870" s="212"/>
      <c r="M1870" s="212"/>
      <c r="N1870" s="212"/>
      <c r="O1870" s="212"/>
      <c r="P1870" s="212"/>
      <c r="Q1870" s="212"/>
      <c r="R1870" s="212"/>
      <c r="S1870" s="212"/>
      <c r="T1870" s="212"/>
      <c r="U1870" s="212"/>
      <c r="V1870" s="212"/>
      <c r="W1870" s="212"/>
      <c r="X1870" s="212"/>
      <c r="Y1870" s="212"/>
      <c r="Z1870" s="212"/>
      <c r="AB1870" s="212"/>
      <c r="AC1870" s="212"/>
      <c r="AD1870" s="212"/>
      <c r="AE1870" s="212"/>
    </row>
    <row r="1871" spans="1:31" x14ac:dyDescent="0.3">
      <c r="A1871" s="212">
        <v>526715</v>
      </c>
      <c r="B1871" s="212" t="s">
        <v>3420</v>
      </c>
      <c r="C1871" s="212" t="s">
        <v>374</v>
      </c>
      <c r="D1871" s="212" t="s">
        <v>1611</v>
      </c>
      <c r="E1871" s="212"/>
      <c r="F1871" s="212"/>
      <c r="G1871" s="212"/>
      <c r="H1871" s="212"/>
      <c r="I1871" s="212" t="s">
        <v>1885</v>
      </c>
      <c r="J1871" s="212"/>
      <c r="K1871" s="212"/>
      <c r="L1871" s="212"/>
      <c r="M1871" s="212"/>
      <c r="N1871" s="212"/>
      <c r="O1871" s="212"/>
      <c r="P1871" s="212"/>
      <c r="Q1871" s="212"/>
      <c r="R1871" s="212"/>
      <c r="S1871" s="212"/>
      <c r="T1871" s="212"/>
      <c r="U1871" s="212"/>
      <c r="V1871" s="212"/>
      <c r="W1871" s="212"/>
      <c r="X1871" s="212"/>
      <c r="Y1871" s="212"/>
      <c r="Z1871" s="212"/>
      <c r="AB1871" s="212"/>
      <c r="AC1871" s="212"/>
      <c r="AD1871" s="212"/>
      <c r="AE1871" s="212"/>
    </row>
    <row r="1872" spans="1:31" x14ac:dyDescent="0.3">
      <c r="A1872" s="212">
        <v>526716</v>
      </c>
      <c r="B1872" s="212" t="s">
        <v>3421</v>
      </c>
      <c r="C1872" s="212" t="s">
        <v>388</v>
      </c>
      <c r="D1872" s="212" t="s">
        <v>3422</v>
      </c>
      <c r="E1872" s="212"/>
      <c r="F1872" s="212"/>
      <c r="G1872" s="212"/>
      <c r="H1872" s="212"/>
      <c r="I1872" s="212" t="s">
        <v>1885</v>
      </c>
      <c r="J1872" s="212"/>
      <c r="K1872" s="212"/>
      <c r="L1872" s="212"/>
      <c r="M1872" s="212"/>
      <c r="N1872" s="212"/>
      <c r="O1872" s="212"/>
      <c r="P1872" s="212"/>
      <c r="Q1872" s="212"/>
      <c r="R1872" s="212"/>
      <c r="S1872" s="212"/>
      <c r="T1872" s="212"/>
      <c r="U1872" s="212"/>
      <c r="V1872" s="212"/>
      <c r="W1872" s="212"/>
      <c r="X1872" s="212"/>
      <c r="Y1872" s="212"/>
      <c r="Z1872" s="212"/>
      <c r="AB1872" s="212"/>
      <c r="AC1872" s="212"/>
      <c r="AD1872" s="212"/>
      <c r="AE1872" s="212"/>
    </row>
    <row r="1873" spans="1:31" x14ac:dyDescent="0.3">
      <c r="A1873" s="212">
        <v>526717</v>
      </c>
      <c r="B1873" s="212" t="s">
        <v>3423</v>
      </c>
      <c r="C1873" s="212" t="s">
        <v>88</v>
      </c>
      <c r="D1873" s="212" t="s">
        <v>1596</v>
      </c>
      <c r="E1873" s="212"/>
      <c r="F1873" s="212"/>
      <c r="G1873" s="212"/>
      <c r="H1873" s="212"/>
      <c r="I1873" s="212" t="s">
        <v>1885</v>
      </c>
      <c r="J1873" s="212"/>
      <c r="K1873" s="212"/>
      <c r="L1873" s="212"/>
      <c r="M1873" s="212"/>
      <c r="N1873" s="212"/>
      <c r="O1873" s="212"/>
      <c r="P1873" s="212"/>
      <c r="Q1873" s="212"/>
      <c r="R1873" s="212"/>
      <c r="S1873" s="212"/>
      <c r="T1873" s="212"/>
      <c r="U1873" s="212"/>
      <c r="V1873" s="212"/>
      <c r="W1873" s="212"/>
      <c r="X1873" s="212"/>
      <c r="Y1873" s="212"/>
      <c r="Z1873" s="212"/>
      <c r="AB1873" s="212"/>
      <c r="AC1873" s="212"/>
      <c r="AD1873" s="212"/>
      <c r="AE1873" s="212"/>
    </row>
    <row r="1874" spans="1:31" x14ac:dyDescent="0.3">
      <c r="A1874" s="212">
        <v>526718</v>
      </c>
      <c r="B1874" s="212" t="s">
        <v>3424</v>
      </c>
      <c r="C1874" s="212" t="s">
        <v>66</v>
      </c>
      <c r="D1874" s="212" t="s">
        <v>440</v>
      </c>
      <c r="E1874" s="212"/>
      <c r="F1874" s="212"/>
      <c r="G1874" s="212"/>
      <c r="H1874" s="212"/>
      <c r="I1874" s="212" t="s">
        <v>1885</v>
      </c>
      <c r="J1874" s="212"/>
      <c r="K1874" s="212"/>
      <c r="L1874" s="212"/>
      <c r="M1874" s="212"/>
      <c r="N1874" s="212"/>
      <c r="O1874" s="212"/>
      <c r="P1874" s="212"/>
      <c r="Q1874" s="212"/>
      <c r="R1874" s="212"/>
      <c r="S1874" s="212"/>
      <c r="T1874" s="212"/>
      <c r="U1874" s="212"/>
      <c r="V1874" s="212"/>
      <c r="W1874" s="212"/>
      <c r="X1874" s="212"/>
      <c r="Y1874" s="212"/>
      <c r="Z1874" s="212"/>
      <c r="AB1874" s="212"/>
      <c r="AC1874" s="212"/>
      <c r="AD1874" s="212"/>
      <c r="AE1874" s="212"/>
    </row>
    <row r="1875" spans="1:31" x14ac:dyDescent="0.3">
      <c r="A1875" s="212">
        <v>526719</v>
      </c>
      <c r="B1875" s="212" t="s">
        <v>3425</v>
      </c>
      <c r="C1875" s="212" t="s">
        <v>393</v>
      </c>
      <c r="D1875" s="212" t="s">
        <v>1705</v>
      </c>
      <c r="E1875" s="212"/>
      <c r="F1875" s="212"/>
      <c r="G1875" s="212"/>
      <c r="H1875" s="212"/>
      <c r="I1875" s="212" t="s">
        <v>1885</v>
      </c>
      <c r="J1875" s="212"/>
      <c r="K1875" s="212"/>
      <c r="L1875" s="212"/>
      <c r="M1875" s="212"/>
      <c r="N1875" s="212"/>
      <c r="O1875" s="212"/>
      <c r="P1875" s="212"/>
      <c r="Q1875" s="212"/>
      <c r="R1875" s="212"/>
      <c r="S1875" s="212"/>
      <c r="T1875" s="212"/>
      <c r="U1875" s="212"/>
      <c r="V1875" s="212"/>
      <c r="W1875" s="212"/>
      <c r="X1875" s="212"/>
      <c r="Y1875" s="212"/>
      <c r="Z1875" s="212"/>
      <c r="AB1875" s="212"/>
      <c r="AC1875" s="212"/>
      <c r="AD1875" s="212"/>
      <c r="AE1875" s="212"/>
    </row>
    <row r="1876" spans="1:31" x14ac:dyDescent="0.3">
      <c r="A1876" s="212">
        <v>526720</v>
      </c>
      <c r="B1876" s="212" t="s">
        <v>3426</v>
      </c>
      <c r="C1876" s="212" t="s">
        <v>350</v>
      </c>
      <c r="D1876" s="212" t="s">
        <v>1503</v>
      </c>
      <c r="E1876" s="212"/>
      <c r="F1876" s="212"/>
      <c r="G1876" s="212"/>
      <c r="H1876" s="212"/>
      <c r="I1876" s="212" t="s">
        <v>1885</v>
      </c>
      <c r="J1876" s="212"/>
      <c r="K1876" s="212"/>
      <c r="L1876" s="212"/>
      <c r="M1876" s="212"/>
      <c r="N1876" s="212"/>
      <c r="O1876" s="212"/>
      <c r="P1876" s="212"/>
      <c r="Q1876" s="212"/>
      <c r="R1876" s="212"/>
      <c r="S1876" s="212"/>
      <c r="T1876" s="212"/>
      <c r="U1876" s="212"/>
      <c r="V1876" s="212"/>
      <c r="W1876" s="212"/>
      <c r="X1876" s="212"/>
      <c r="Y1876" s="212"/>
      <c r="Z1876" s="212"/>
      <c r="AB1876" s="212"/>
      <c r="AC1876" s="212"/>
      <c r="AD1876" s="212"/>
      <c r="AE1876" s="212"/>
    </row>
    <row r="1877" spans="1:31" x14ac:dyDescent="0.3">
      <c r="A1877" s="212">
        <v>526721</v>
      </c>
      <c r="B1877" s="212" t="s">
        <v>3427</v>
      </c>
      <c r="C1877" s="212" t="s">
        <v>69</v>
      </c>
      <c r="D1877" s="212" t="s">
        <v>1503</v>
      </c>
      <c r="E1877" s="212"/>
      <c r="F1877" s="212"/>
      <c r="G1877" s="212"/>
      <c r="H1877" s="212"/>
      <c r="I1877" s="212" t="s">
        <v>1885</v>
      </c>
      <c r="J1877" s="212"/>
      <c r="K1877" s="212"/>
      <c r="L1877" s="212"/>
      <c r="M1877" s="212"/>
      <c r="N1877" s="212"/>
      <c r="O1877" s="212"/>
      <c r="P1877" s="212"/>
      <c r="Q1877" s="212"/>
      <c r="R1877" s="212"/>
      <c r="S1877" s="212"/>
      <c r="T1877" s="212"/>
      <c r="U1877" s="212"/>
      <c r="V1877" s="212"/>
      <c r="W1877" s="212"/>
      <c r="X1877" s="212"/>
      <c r="Y1877" s="212"/>
      <c r="Z1877" s="212"/>
      <c r="AB1877" s="212"/>
      <c r="AC1877" s="212"/>
      <c r="AD1877" s="212"/>
      <c r="AE1877" s="212"/>
    </row>
    <row r="1878" spans="1:31" x14ac:dyDescent="0.3">
      <c r="A1878" s="212">
        <v>526722</v>
      </c>
      <c r="B1878" s="212" t="s">
        <v>3428</v>
      </c>
      <c r="C1878" s="212" t="s">
        <v>66</v>
      </c>
      <c r="D1878" s="212" t="s">
        <v>2257</v>
      </c>
      <c r="E1878" s="212"/>
      <c r="F1878" s="212"/>
      <c r="G1878" s="212"/>
      <c r="H1878" s="212"/>
      <c r="I1878" s="212" t="s">
        <v>1885</v>
      </c>
      <c r="J1878" s="212"/>
      <c r="K1878" s="212"/>
      <c r="L1878" s="212"/>
      <c r="M1878" s="212"/>
      <c r="N1878" s="212"/>
      <c r="O1878" s="212"/>
      <c r="P1878" s="212"/>
      <c r="Q1878" s="212"/>
      <c r="R1878" s="212"/>
      <c r="S1878" s="212"/>
      <c r="T1878" s="212"/>
      <c r="U1878" s="212"/>
      <c r="V1878" s="212"/>
      <c r="W1878" s="212"/>
      <c r="X1878" s="212"/>
      <c r="Y1878" s="212"/>
      <c r="Z1878" s="212"/>
      <c r="AB1878" s="212"/>
      <c r="AC1878" s="212"/>
      <c r="AD1878" s="212"/>
      <c r="AE1878" s="212"/>
    </row>
    <row r="1879" spans="1:31" x14ac:dyDescent="0.3">
      <c r="A1879" s="212">
        <v>526723</v>
      </c>
      <c r="B1879" s="212" t="s">
        <v>3429</v>
      </c>
      <c r="C1879" s="212" t="s">
        <v>92</v>
      </c>
      <c r="D1879" s="212" t="s">
        <v>1568</v>
      </c>
      <c r="E1879" s="212"/>
      <c r="F1879" s="212"/>
      <c r="G1879" s="212"/>
      <c r="H1879" s="212"/>
      <c r="I1879" s="212" t="s">
        <v>1885</v>
      </c>
      <c r="J1879" s="212"/>
      <c r="K1879" s="212"/>
      <c r="L1879" s="212"/>
      <c r="M1879" s="212"/>
      <c r="N1879" s="212"/>
      <c r="O1879" s="212"/>
      <c r="P1879" s="212"/>
      <c r="Q1879" s="212"/>
      <c r="R1879" s="212"/>
      <c r="S1879" s="212"/>
      <c r="T1879" s="212"/>
      <c r="U1879" s="212"/>
      <c r="V1879" s="212"/>
      <c r="W1879" s="212"/>
      <c r="X1879" s="212"/>
      <c r="Y1879" s="212"/>
      <c r="Z1879" s="212"/>
      <c r="AB1879" s="212"/>
      <c r="AC1879" s="212"/>
      <c r="AD1879" s="212"/>
      <c r="AE1879" s="212"/>
    </row>
    <row r="1880" spans="1:31" x14ac:dyDescent="0.3">
      <c r="A1880" s="212">
        <v>526724</v>
      </c>
      <c r="B1880" s="212" t="s">
        <v>3430</v>
      </c>
      <c r="C1880" s="212" t="s">
        <v>66</v>
      </c>
      <c r="D1880" s="212" t="s">
        <v>1630</v>
      </c>
      <c r="E1880" s="212"/>
      <c r="F1880" s="212"/>
      <c r="G1880" s="212"/>
      <c r="H1880" s="212"/>
      <c r="I1880" s="212" t="s">
        <v>1885</v>
      </c>
      <c r="J1880" s="212"/>
      <c r="K1880" s="212"/>
      <c r="L1880" s="212"/>
      <c r="M1880" s="212"/>
      <c r="N1880" s="212"/>
      <c r="O1880" s="212"/>
      <c r="P1880" s="212"/>
      <c r="Q1880" s="212"/>
      <c r="R1880" s="212"/>
      <c r="S1880" s="212"/>
      <c r="T1880" s="212"/>
      <c r="U1880" s="212"/>
      <c r="V1880" s="212"/>
      <c r="W1880" s="212"/>
      <c r="X1880" s="212"/>
      <c r="Y1880" s="212"/>
      <c r="Z1880" s="212"/>
      <c r="AB1880" s="212"/>
      <c r="AC1880" s="212"/>
      <c r="AD1880" s="212"/>
      <c r="AE1880" s="212"/>
    </row>
    <row r="1881" spans="1:31" x14ac:dyDescent="0.3">
      <c r="A1881" s="212">
        <v>526744</v>
      </c>
      <c r="B1881" s="212" t="s">
        <v>3431</v>
      </c>
      <c r="C1881" s="212" t="s">
        <v>3432</v>
      </c>
      <c r="D1881" s="212" t="s">
        <v>1853</v>
      </c>
      <c r="E1881" s="212"/>
      <c r="F1881" s="212"/>
      <c r="G1881" s="212"/>
      <c r="H1881" s="212"/>
      <c r="I1881" s="212" t="s">
        <v>1885</v>
      </c>
      <c r="J1881" s="212"/>
      <c r="K1881" s="212"/>
      <c r="L1881" s="212"/>
      <c r="M1881" s="212"/>
      <c r="N1881" s="212"/>
      <c r="O1881" s="212"/>
      <c r="P1881" s="212"/>
      <c r="Q1881" s="212"/>
      <c r="R1881" s="212"/>
      <c r="S1881" s="212"/>
      <c r="T1881" s="212"/>
      <c r="U1881" s="212"/>
      <c r="V1881" s="212"/>
      <c r="W1881" s="212"/>
      <c r="X1881" s="212"/>
      <c r="Y1881" s="212"/>
      <c r="Z1881" s="212"/>
      <c r="AB1881" s="212"/>
      <c r="AC1881" s="212"/>
      <c r="AD1881" s="212"/>
      <c r="AE1881" s="212"/>
    </row>
    <row r="1882" spans="1:31" x14ac:dyDescent="0.3">
      <c r="A1882" s="212">
        <v>526745</v>
      </c>
      <c r="B1882" s="212" t="s">
        <v>3433</v>
      </c>
      <c r="C1882" s="212" t="s">
        <v>69</v>
      </c>
      <c r="D1882" s="212" t="s">
        <v>1554</v>
      </c>
      <c r="E1882" s="212"/>
      <c r="F1882" s="212"/>
      <c r="G1882" s="212"/>
      <c r="H1882" s="212"/>
      <c r="I1882" s="212" t="s">
        <v>1885</v>
      </c>
      <c r="J1882" s="212"/>
      <c r="K1882" s="212"/>
      <c r="L1882" s="212"/>
      <c r="M1882" s="212"/>
      <c r="N1882" s="212"/>
      <c r="O1882" s="212"/>
      <c r="P1882" s="212"/>
      <c r="Q1882" s="212"/>
      <c r="R1882" s="212"/>
      <c r="S1882" s="212"/>
      <c r="T1882" s="212"/>
      <c r="U1882" s="212"/>
      <c r="V1882" s="212"/>
      <c r="W1882" s="212"/>
      <c r="X1882" s="212"/>
      <c r="Y1882" s="212"/>
      <c r="Z1882" s="212"/>
      <c r="AB1882" s="212"/>
      <c r="AC1882" s="212"/>
      <c r="AD1882" s="212"/>
      <c r="AE1882" s="212"/>
    </row>
    <row r="1883" spans="1:31" x14ac:dyDescent="0.3">
      <c r="A1883" s="212">
        <v>526747</v>
      </c>
      <c r="B1883" s="212" t="s">
        <v>3436</v>
      </c>
      <c r="C1883" s="212" t="s">
        <v>82</v>
      </c>
      <c r="D1883" s="212" t="s">
        <v>2770</v>
      </c>
      <c r="E1883" s="212"/>
      <c r="F1883" s="212"/>
      <c r="G1883" s="212"/>
      <c r="H1883" s="212"/>
      <c r="I1883" s="212" t="s">
        <v>1885</v>
      </c>
      <c r="J1883" s="212"/>
      <c r="K1883" s="212"/>
      <c r="L1883" s="212"/>
      <c r="M1883" s="212"/>
      <c r="N1883" s="212"/>
      <c r="O1883" s="212"/>
      <c r="P1883" s="212"/>
      <c r="Q1883" s="212"/>
      <c r="R1883" s="212"/>
      <c r="S1883" s="212"/>
      <c r="T1883" s="212"/>
      <c r="U1883" s="212"/>
      <c r="V1883" s="212"/>
      <c r="W1883" s="212"/>
      <c r="X1883" s="212"/>
      <c r="Y1883" s="212"/>
      <c r="Z1883" s="212"/>
      <c r="AB1883" s="212"/>
      <c r="AC1883" s="212"/>
      <c r="AD1883" s="212"/>
      <c r="AE1883" s="212"/>
    </row>
    <row r="1884" spans="1:31" x14ac:dyDescent="0.3">
      <c r="A1884" s="212">
        <v>526748</v>
      </c>
      <c r="B1884" s="212" t="s">
        <v>3437</v>
      </c>
      <c r="C1884" s="212" t="s">
        <v>365</v>
      </c>
      <c r="D1884" s="212" t="s">
        <v>2747</v>
      </c>
      <c r="E1884" s="212"/>
      <c r="F1884" s="212"/>
      <c r="G1884" s="212"/>
      <c r="H1884" s="212"/>
      <c r="I1884" s="212" t="s">
        <v>1885</v>
      </c>
      <c r="J1884" s="212"/>
      <c r="K1884" s="212"/>
      <c r="L1884" s="212"/>
      <c r="M1884" s="212"/>
      <c r="N1884" s="212"/>
      <c r="O1884" s="212"/>
      <c r="P1884" s="212"/>
      <c r="Q1884" s="212"/>
      <c r="R1884" s="212"/>
      <c r="S1884" s="212"/>
      <c r="T1884" s="212"/>
      <c r="U1884" s="212"/>
      <c r="V1884" s="212"/>
      <c r="W1884" s="212"/>
      <c r="X1884" s="212"/>
      <c r="Y1884" s="212"/>
      <c r="Z1884" s="212"/>
      <c r="AB1884" s="212"/>
      <c r="AC1884" s="212"/>
      <c r="AD1884" s="212"/>
      <c r="AE1884" s="212"/>
    </row>
    <row r="1885" spans="1:31" x14ac:dyDescent="0.3">
      <c r="E1885" s="212"/>
      <c r="F1885" s="212"/>
      <c r="G1885" s="212"/>
      <c r="H1885" s="212"/>
      <c r="I1885" s="212"/>
      <c r="J1885" s="212"/>
      <c r="K1885" s="212"/>
      <c r="L1885" s="212"/>
      <c r="M1885" s="212"/>
      <c r="N1885" s="212"/>
      <c r="O1885" s="212"/>
      <c r="P1885" s="212"/>
      <c r="Q1885" s="212"/>
      <c r="R1885" s="212"/>
      <c r="S1885" s="212"/>
      <c r="T1885" s="212"/>
      <c r="V1885" s="212"/>
      <c r="W1885" s="212"/>
      <c r="X1885" s="212"/>
      <c r="Y1885" s="212"/>
      <c r="Z1885" s="212"/>
      <c r="AC1885" s="212"/>
      <c r="AD1885" s="212"/>
      <c r="AE1885" s="212"/>
    </row>
    <row r="1886" spans="1:31" x14ac:dyDescent="0.3">
      <c r="E1886" s="212"/>
      <c r="F1886" s="212"/>
      <c r="G1886" s="212"/>
      <c r="H1886" s="212"/>
      <c r="I1886" s="212"/>
      <c r="J1886" s="212"/>
      <c r="K1886" s="212"/>
      <c r="L1886" s="212"/>
      <c r="M1886" s="212"/>
      <c r="N1886" s="212"/>
      <c r="O1886" s="212"/>
      <c r="P1886" s="212"/>
      <c r="Q1886" s="212"/>
      <c r="R1886" s="212"/>
      <c r="S1886" s="212"/>
      <c r="T1886" s="212"/>
      <c r="V1886" s="212"/>
      <c r="W1886" s="212"/>
      <c r="X1886" s="212"/>
      <c r="Y1886" s="212"/>
      <c r="Z1886" s="212"/>
      <c r="AC1886" s="212"/>
      <c r="AD1886" s="212"/>
      <c r="AE1886" s="212"/>
    </row>
    <row r="1887" spans="1:31" x14ac:dyDescent="0.3">
      <c r="E1887" s="212"/>
      <c r="F1887" s="212"/>
      <c r="G1887" s="212"/>
      <c r="H1887" s="212"/>
      <c r="I1887" s="212"/>
      <c r="J1887" s="212"/>
      <c r="K1887" s="212"/>
      <c r="L1887" s="212"/>
      <c r="M1887" s="212"/>
      <c r="N1887" s="212"/>
      <c r="O1887" s="212"/>
      <c r="P1887" s="212"/>
      <c r="Q1887" s="212"/>
      <c r="R1887" s="212"/>
      <c r="S1887" s="212"/>
      <c r="T1887" s="212"/>
      <c r="V1887" s="212"/>
      <c r="W1887" s="212"/>
      <c r="X1887" s="212"/>
      <c r="Y1887" s="212"/>
      <c r="Z1887" s="212"/>
      <c r="AC1887" s="212"/>
      <c r="AD1887" s="212"/>
      <c r="AE1887" s="212"/>
    </row>
    <row r="1888" spans="1:31" x14ac:dyDescent="0.3">
      <c r="E1888" s="212"/>
      <c r="F1888" s="212"/>
      <c r="G1888" s="212"/>
      <c r="H1888" s="212"/>
      <c r="I1888" s="212"/>
      <c r="J1888" s="212"/>
      <c r="K1888" s="212"/>
      <c r="L1888" s="212"/>
      <c r="M1888" s="212"/>
      <c r="N1888" s="212"/>
      <c r="O1888" s="212"/>
      <c r="P1888" s="212"/>
      <c r="Q1888" s="212"/>
      <c r="R1888" s="212"/>
      <c r="S1888" s="212"/>
      <c r="T1888" s="212"/>
      <c r="V1888" s="212"/>
      <c r="W1888" s="212"/>
      <c r="X1888" s="212"/>
      <c r="Y1888" s="212"/>
      <c r="Z1888" s="212"/>
      <c r="AC1888" s="212"/>
      <c r="AD1888" s="212"/>
      <c r="AE1888" s="212"/>
    </row>
    <row r="1889" spans="5:31" x14ac:dyDescent="0.3">
      <c r="E1889" s="212"/>
      <c r="F1889" s="212"/>
      <c r="G1889" s="212"/>
      <c r="H1889" s="212"/>
      <c r="I1889" s="212"/>
      <c r="J1889" s="212"/>
      <c r="K1889" s="212"/>
      <c r="L1889" s="212"/>
      <c r="M1889" s="212"/>
      <c r="N1889" s="212"/>
      <c r="O1889" s="212"/>
      <c r="P1889" s="212"/>
      <c r="Q1889" s="212"/>
      <c r="R1889" s="212"/>
      <c r="S1889" s="212"/>
      <c r="T1889" s="212"/>
      <c r="V1889" s="212"/>
      <c r="W1889" s="212"/>
      <c r="X1889" s="212"/>
      <c r="Y1889" s="212"/>
      <c r="Z1889" s="212"/>
      <c r="AC1889" s="212"/>
      <c r="AD1889" s="212"/>
      <c r="AE1889" s="212"/>
    </row>
    <row r="1890" spans="5:31" x14ac:dyDescent="0.3">
      <c r="E1890" s="212"/>
      <c r="F1890" s="212"/>
      <c r="G1890" s="212"/>
      <c r="H1890" s="212"/>
      <c r="I1890" s="212"/>
      <c r="J1890" s="212"/>
      <c r="K1890" s="212"/>
      <c r="L1890" s="212"/>
      <c r="M1890" s="212"/>
      <c r="N1890" s="212"/>
      <c r="O1890" s="212"/>
      <c r="P1890" s="212"/>
      <c r="Q1890" s="212"/>
      <c r="R1890" s="212"/>
      <c r="S1890" s="212"/>
      <c r="T1890" s="212"/>
      <c r="V1890" s="212"/>
      <c r="W1890" s="212"/>
      <c r="X1890" s="212"/>
      <c r="Y1890" s="212"/>
      <c r="Z1890" s="212"/>
      <c r="AC1890" s="212"/>
      <c r="AD1890" s="212"/>
      <c r="AE1890" s="212"/>
    </row>
    <row r="1891" spans="5:31" x14ac:dyDescent="0.3">
      <c r="E1891" s="212"/>
      <c r="F1891" s="212"/>
      <c r="G1891" s="212"/>
      <c r="H1891" s="212"/>
      <c r="I1891" s="212"/>
      <c r="J1891" s="212"/>
      <c r="K1891" s="212"/>
      <c r="L1891" s="212"/>
      <c r="M1891" s="212"/>
      <c r="N1891" s="212"/>
      <c r="O1891" s="212"/>
      <c r="P1891" s="212"/>
      <c r="Q1891" s="212"/>
      <c r="R1891" s="212"/>
      <c r="S1891" s="212"/>
      <c r="T1891" s="212"/>
      <c r="V1891" s="212"/>
      <c r="W1891" s="212"/>
      <c r="X1891" s="212"/>
      <c r="Y1891" s="212"/>
      <c r="Z1891" s="212"/>
      <c r="AC1891" s="212"/>
      <c r="AD1891" s="212"/>
      <c r="AE1891" s="212"/>
    </row>
    <row r="1892" spans="5:31" x14ac:dyDescent="0.3">
      <c r="E1892" s="212"/>
      <c r="F1892" s="212"/>
      <c r="G1892" s="212"/>
      <c r="H1892" s="212"/>
      <c r="I1892" s="212"/>
      <c r="J1892" s="212"/>
      <c r="K1892" s="212"/>
      <c r="L1892" s="212"/>
      <c r="M1892" s="212"/>
      <c r="N1892" s="212"/>
      <c r="O1892" s="212"/>
      <c r="P1892" s="212"/>
      <c r="Q1892" s="212"/>
      <c r="R1892" s="212"/>
      <c r="S1892" s="212"/>
      <c r="T1892" s="212"/>
      <c r="V1892" s="212"/>
      <c r="W1892" s="212"/>
      <c r="X1892" s="212"/>
      <c r="Y1892" s="212"/>
      <c r="Z1892" s="212"/>
      <c r="AC1892" s="212"/>
      <c r="AD1892" s="212"/>
      <c r="AE1892" s="212"/>
    </row>
    <row r="1893" spans="5:31" x14ac:dyDescent="0.3">
      <c r="E1893" s="212"/>
      <c r="F1893" s="212"/>
      <c r="G1893" s="212"/>
      <c r="H1893" s="212"/>
      <c r="I1893" s="212"/>
      <c r="J1893" s="212"/>
      <c r="K1893" s="212"/>
      <c r="L1893" s="212"/>
      <c r="M1893" s="212"/>
      <c r="N1893" s="212"/>
      <c r="O1893" s="212"/>
      <c r="P1893" s="212"/>
      <c r="Q1893" s="212"/>
      <c r="R1893" s="212"/>
      <c r="S1893" s="212"/>
      <c r="T1893" s="212"/>
      <c r="V1893" s="212"/>
      <c r="W1893" s="212"/>
      <c r="X1893" s="212"/>
      <c r="Y1893" s="212"/>
      <c r="Z1893" s="212"/>
      <c r="AC1893" s="212"/>
      <c r="AD1893" s="212"/>
      <c r="AE1893" s="212"/>
    </row>
    <row r="1894" spans="5:31" x14ac:dyDescent="0.3">
      <c r="E1894" s="212"/>
      <c r="F1894" s="212"/>
      <c r="G1894" s="212"/>
      <c r="H1894" s="212"/>
      <c r="I1894" s="212"/>
      <c r="J1894" s="212"/>
      <c r="K1894" s="212"/>
      <c r="L1894" s="212"/>
      <c r="M1894" s="212"/>
      <c r="N1894" s="212"/>
      <c r="O1894" s="212"/>
      <c r="P1894" s="212"/>
      <c r="Q1894" s="212"/>
      <c r="R1894" s="212"/>
      <c r="S1894" s="212"/>
      <c r="T1894" s="212"/>
      <c r="V1894" s="212"/>
      <c r="W1894" s="212"/>
      <c r="X1894" s="212"/>
      <c r="Y1894" s="212"/>
      <c r="Z1894" s="212"/>
      <c r="AC1894" s="212"/>
      <c r="AD1894" s="212"/>
      <c r="AE1894" s="212"/>
    </row>
    <row r="1895" spans="5:31" x14ac:dyDescent="0.3">
      <c r="E1895" s="212"/>
      <c r="F1895" s="212"/>
      <c r="G1895" s="212"/>
      <c r="H1895" s="212"/>
      <c r="I1895" s="212"/>
      <c r="J1895" s="212"/>
      <c r="K1895" s="212"/>
      <c r="L1895" s="212"/>
      <c r="M1895" s="212"/>
      <c r="N1895" s="212"/>
      <c r="O1895" s="212"/>
      <c r="P1895" s="212"/>
      <c r="Q1895" s="212"/>
      <c r="R1895" s="212"/>
      <c r="S1895" s="212"/>
      <c r="T1895" s="212"/>
      <c r="V1895" s="212"/>
      <c r="W1895" s="212"/>
      <c r="X1895" s="212"/>
      <c r="Y1895" s="212"/>
      <c r="Z1895" s="212"/>
      <c r="AC1895" s="212"/>
      <c r="AD1895" s="212"/>
      <c r="AE1895" s="212"/>
    </row>
    <row r="1896" spans="5:31" x14ac:dyDescent="0.3">
      <c r="E1896" s="212"/>
      <c r="F1896" s="212"/>
      <c r="G1896" s="212"/>
      <c r="H1896" s="212"/>
      <c r="I1896" s="212"/>
      <c r="J1896" s="212"/>
      <c r="K1896" s="212"/>
      <c r="L1896" s="212"/>
      <c r="M1896" s="212"/>
      <c r="N1896" s="212"/>
      <c r="O1896" s="212"/>
      <c r="P1896" s="212"/>
      <c r="Q1896" s="212"/>
      <c r="R1896" s="212"/>
      <c r="S1896" s="212"/>
      <c r="T1896" s="212"/>
      <c r="V1896" s="212"/>
      <c r="W1896" s="212"/>
      <c r="X1896" s="212"/>
      <c r="Y1896" s="212"/>
      <c r="Z1896" s="212"/>
      <c r="AC1896" s="212"/>
      <c r="AD1896" s="212"/>
      <c r="AE1896" s="212"/>
    </row>
    <row r="1897" spans="5:31" x14ac:dyDescent="0.3">
      <c r="E1897" s="212"/>
      <c r="F1897" s="212"/>
      <c r="G1897" s="212"/>
      <c r="H1897" s="212"/>
      <c r="I1897" s="212"/>
      <c r="J1897" s="212"/>
      <c r="K1897" s="212"/>
      <c r="L1897" s="212"/>
      <c r="M1897" s="212"/>
      <c r="N1897" s="212"/>
      <c r="O1897" s="212"/>
      <c r="P1897" s="212"/>
      <c r="Q1897" s="212"/>
      <c r="R1897" s="212"/>
      <c r="S1897" s="212"/>
      <c r="T1897" s="212"/>
      <c r="V1897" s="212"/>
      <c r="W1897" s="212"/>
      <c r="X1897" s="212"/>
      <c r="Y1897" s="212"/>
      <c r="Z1897" s="212"/>
      <c r="AC1897" s="212"/>
      <c r="AD1897" s="212"/>
      <c r="AE1897" s="212"/>
    </row>
    <row r="1898" spans="5:31" x14ac:dyDescent="0.3">
      <c r="E1898" s="212"/>
      <c r="F1898" s="212"/>
      <c r="G1898" s="212"/>
      <c r="H1898" s="212"/>
      <c r="I1898" s="212"/>
      <c r="J1898" s="212"/>
      <c r="K1898" s="212"/>
      <c r="L1898" s="212"/>
      <c r="M1898" s="212"/>
      <c r="N1898" s="212"/>
      <c r="O1898" s="212"/>
      <c r="P1898" s="212"/>
      <c r="Q1898" s="212"/>
      <c r="R1898" s="212"/>
      <c r="S1898" s="212"/>
      <c r="T1898" s="212"/>
      <c r="V1898" s="212"/>
      <c r="W1898" s="212"/>
      <c r="X1898" s="212"/>
      <c r="Y1898" s="212"/>
      <c r="Z1898" s="212"/>
      <c r="AC1898" s="212"/>
      <c r="AD1898" s="212"/>
      <c r="AE1898" s="212"/>
    </row>
    <row r="1899" spans="5:31" x14ac:dyDescent="0.3">
      <c r="E1899" s="212"/>
      <c r="F1899" s="212"/>
      <c r="G1899" s="212"/>
      <c r="H1899" s="212"/>
      <c r="I1899" s="212"/>
      <c r="J1899" s="212"/>
      <c r="K1899" s="212"/>
      <c r="L1899" s="212"/>
      <c r="M1899" s="212"/>
      <c r="N1899" s="212"/>
      <c r="O1899" s="212"/>
      <c r="P1899" s="212"/>
      <c r="Q1899" s="212"/>
      <c r="R1899" s="212"/>
      <c r="S1899" s="212"/>
      <c r="T1899" s="212"/>
      <c r="V1899" s="212"/>
      <c r="W1899" s="212"/>
      <c r="X1899" s="212"/>
      <c r="Y1899" s="212"/>
      <c r="Z1899" s="212"/>
      <c r="AC1899" s="212"/>
      <c r="AD1899" s="212"/>
      <c r="AE1899" s="212"/>
    </row>
    <row r="1900" spans="5:31" x14ac:dyDescent="0.3">
      <c r="E1900" s="212"/>
      <c r="F1900" s="212"/>
      <c r="G1900" s="212"/>
      <c r="H1900" s="212"/>
      <c r="I1900" s="212"/>
      <c r="J1900" s="212"/>
      <c r="K1900" s="212"/>
      <c r="L1900" s="212"/>
      <c r="M1900" s="212"/>
      <c r="N1900" s="212"/>
      <c r="O1900" s="212"/>
      <c r="P1900" s="212"/>
      <c r="Q1900" s="212"/>
      <c r="R1900" s="212"/>
      <c r="S1900" s="212"/>
      <c r="T1900" s="212"/>
      <c r="V1900" s="212"/>
      <c r="W1900" s="212"/>
      <c r="X1900" s="212"/>
      <c r="Y1900" s="212"/>
      <c r="Z1900" s="212"/>
      <c r="AC1900" s="212"/>
      <c r="AD1900" s="212"/>
      <c r="AE1900" s="212"/>
    </row>
    <row r="1901" spans="5:31" x14ac:dyDescent="0.3">
      <c r="E1901" s="212"/>
      <c r="F1901" s="212"/>
      <c r="G1901" s="212"/>
      <c r="H1901" s="212"/>
      <c r="I1901" s="212"/>
      <c r="J1901" s="212"/>
      <c r="K1901" s="212"/>
      <c r="L1901" s="212"/>
      <c r="M1901" s="212"/>
      <c r="N1901" s="212"/>
      <c r="O1901" s="212"/>
      <c r="P1901" s="212"/>
      <c r="Q1901" s="212"/>
      <c r="R1901" s="212"/>
      <c r="S1901" s="212"/>
      <c r="T1901" s="212"/>
      <c r="V1901" s="212"/>
      <c r="W1901" s="212"/>
      <c r="X1901" s="212"/>
      <c r="Y1901" s="212"/>
      <c r="Z1901" s="212"/>
      <c r="AC1901" s="212"/>
      <c r="AD1901" s="212"/>
      <c r="AE1901" s="212"/>
    </row>
    <row r="1902" spans="5:31" x14ac:dyDescent="0.3">
      <c r="E1902" s="212"/>
      <c r="F1902" s="212"/>
      <c r="G1902" s="212"/>
      <c r="H1902" s="212"/>
      <c r="I1902" s="212"/>
      <c r="J1902" s="212"/>
      <c r="K1902" s="212"/>
      <c r="L1902" s="212"/>
      <c r="M1902" s="212"/>
      <c r="N1902" s="212"/>
      <c r="O1902" s="212"/>
      <c r="P1902" s="212"/>
      <c r="Q1902" s="212"/>
      <c r="R1902" s="212"/>
      <c r="S1902" s="212"/>
      <c r="T1902" s="212"/>
      <c r="V1902" s="212"/>
      <c r="W1902" s="212"/>
      <c r="X1902" s="212"/>
      <c r="Y1902" s="212"/>
      <c r="Z1902" s="212"/>
      <c r="AC1902" s="212"/>
      <c r="AD1902" s="212"/>
      <c r="AE1902" s="212"/>
    </row>
    <row r="1903" spans="5:31" x14ac:dyDescent="0.3">
      <c r="E1903" s="212"/>
      <c r="F1903" s="212"/>
      <c r="G1903" s="212"/>
      <c r="H1903" s="212"/>
      <c r="I1903" s="212"/>
      <c r="J1903" s="212"/>
      <c r="K1903" s="212"/>
      <c r="L1903" s="212"/>
      <c r="M1903" s="212"/>
      <c r="N1903" s="212"/>
      <c r="O1903" s="212"/>
      <c r="P1903" s="212"/>
      <c r="Q1903" s="212"/>
      <c r="R1903" s="212"/>
      <c r="S1903" s="212"/>
      <c r="T1903" s="212"/>
      <c r="V1903" s="212"/>
      <c r="W1903" s="212"/>
      <c r="X1903" s="212"/>
      <c r="Y1903" s="212"/>
      <c r="Z1903" s="212"/>
      <c r="AC1903" s="212"/>
      <c r="AD1903" s="212"/>
      <c r="AE1903" s="212"/>
    </row>
    <row r="1904" spans="5:31" x14ac:dyDescent="0.3">
      <c r="E1904" s="212"/>
      <c r="F1904" s="212"/>
      <c r="G1904" s="212"/>
      <c r="H1904" s="212"/>
      <c r="I1904" s="212"/>
      <c r="J1904" s="212"/>
      <c r="K1904" s="212"/>
      <c r="L1904" s="212"/>
      <c r="M1904" s="212"/>
      <c r="N1904" s="212"/>
      <c r="O1904" s="212"/>
      <c r="P1904" s="212"/>
      <c r="Q1904" s="212"/>
      <c r="R1904" s="212"/>
      <c r="S1904" s="212"/>
      <c r="T1904" s="212"/>
      <c r="V1904" s="212"/>
      <c r="W1904" s="212"/>
      <c r="X1904" s="212"/>
      <c r="Y1904" s="212"/>
      <c r="Z1904" s="212"/>
      <c r="AC1904" s="212"/>
      <c r="AD1904" s="212"/>
      <c r="AE1904" s="212"/>
    </row>
    <row r="1905" spans="5:31" x14ac:dyDescent="0.3">
      <c r="E1905" s="212"/>
      <c r="F1905" s="212"/>
      <c r="G1905" s="212"/>
      <c r="H1905" s="212"/>
      <c r="I1905" s="212"/>
      <c r="J1905" s="212"/>
      <c r="K1905" s="212"/>
      <c r="L1905" s="212"/>
      <c r="M1905" s="212"/>
      <c r="N1905" s="212"/>
      <c r="O1905" s="212"/>
      <c r="P1905" s="212"/>
      <c r="Q1905" s="212"/>
      <c r="R1905" s="212"/>
      <c r="S1905" s="212"/>
      <c r="T1905" s="212"/>
      <c r="V1905" s="212"/>
      <c r="W1905" s="212"/>
      <c r="X1905" s="212"/>
      <c r="Y1905" s="212"/>
      <c r="Z1905" s="212"/>
      <c r="AC1905" s="212"/>
      <c r="AD1905" s="212"/>
      <c r="AE1905" s="212"/>
    </row>
    <row r="1906" spans="5:31" x14ac:dyDescent="0.3">
      <c r="E1906" s="212"/>
      <c r="F1906" s="212"/>
      <c r="G1906" s="212"/>
      <c r="H1906" s="212"/>
      <c r="I1906" s="212"/>
      <c r="J1906" s="212"/>
      <c r="K1906" s="212"/>
      <c r="L1906" s="212"/>
      <c r="M1906" s="212"/>
      <c r="N1906" s="212"/>
      <c r="O1906" s="212"/>
      <c r="P1906" s="212"/>
      <c r="Q1906" s="212"/>
      <c r="R1906" s="212"/>
      <c r="S1906" s="212"/>
      <c r="T1906" s="212"/>
      <c r="V1906" s="212"/>
      <c r="W1906" s="212"/>
      <c r="X1906" s="212"/>
      <c r="Y1906" s="212"/>
      <c r="Z1906" s="212"/>
      <c r="AC1906" s="212"/>
      <c r="AD1906" s="212"/>
      <c r="AE1906" s="212"/>
    </row>
    <row r="1907" spans="5:31" x14ac:dyDescent="0.3">
      <c r="E1907" s="212"/>
      <c r="F1907" s="212"/>
      <c r="G1907" s="212"/>
      <c r="H1907" s="212"/>
      <c r="I1907" s="212"/>
      <c r="J1907" s="212"/>
      <c r="K1907" s="212"/>
      <c r="L1907" s="212"/>
      <c r="M1907" s="212"/>
      <c r="N1907" s="212"/>
      <c r="O1907" s="212"/>
      <c r="P1907" s="212"/>
      <c r="Q1907" s="212"/>
      <c r="R1907" s="212"/>
      <c r="S1907" s="212"/>
      <c r="T1907" s="212"/>
      <c r="V1907" s="212"/>
      <c r="W1907" s="212"/>
      <c r="X1907" s="212"/>
      <c r="Y1907" s="212"/>
      <c r="Z1907" s="212"/>
      <c r="AC1907" s="212"/>
      <c r="AD1907" s="212"/>
      <c r="AE1907" s="212"/>
    </row>
    <row r="1908" spans="5:31" x14ac:dyDescent="0.3">
      <c r="E1908" s="212"/>
      <c r="F1908" s="212"/>
      <c r="G1908" s="212"/>
      <c r="H1908" s="212"/>
      <c r="I1908" s="212"/>
      <c r="J1908" s="212"/>
      <c r="K1908" s="212"/>
      <c r="L1908" s="212"/>
      <c r="M1908" s="212"/>
      <c r="N1908" s="212"/>
      <c r="O1908" s="212"/>
      <c r="P1908" s="212"/>
      <c r="Q1908" s="212"/>
      <c r="R1908" s="212"/>
      <c r="S1908" s="212"/>
      <c r="T1908" s="212"/>
      <c r="V1908" s="212"/>
      <c r="W1908" s="212"/>
      <c r="X1908" s="212"/>
      <c r="Y1908" s="212"/>
      <c r="Z1908" s="212"/>
      <c r="AC1908" s="212"/>
      <c r="AD1908" s="212"/>
      <c r="AE1908" s="212"/>
    </row>
    <row r="1909" spans="5:31" x14ac:dyDescent="0.3">
      <c r="E1909" s="212"/>
      <c r="F1909" s="212"/>
      <c r="G1909" s="212"/>
      <c r="H1909" s="212"/>
      <c r="I1909" s="212"/>
      <c r="J1909" s="212"/>
      <c r="K1909" s="212"/>
      <c r="L1909" s="212"/>
      <c r="M1909" s="212"/>
      <c r="N1909" s="212"/>
      <c r="O1909" s="212"/>
      <c r="P1909" s="212"/>
      <c r="Q1909" s="212"/>
      <c r="R1909" s="212"/>
      <c r="S1909" s="212"/>
      <c r="T1909" s="212"/>
      <c r="V1909" s="212"/>
      <c r="W1909" s="212"/>
      <c r="X1909" s="212"/>
      <c r="Y1909" s="212"/>
      <c r="Z1909" s="212"/>
      <c r="AC1909" s="212"/>
      <c r="AD1909" s="212"/>
      <c r="AE1909" s="212"/>
    </row>
    <row r="1910" spans="5:31" x14ac:dyDescent="0.3">
      <c r="E1910" s="212"/>
      <c r="F1910" s="212"/>
      <c r="G1910" s="212"/>
      <c r="H1910" s="212"/>
      <c r="I1910" s="212"/>
      <c r="J1910" s="212"/>
      <c r="K1910" s="212"/>
      <c r="L1910" s="212"/>
      <c r="M1910" s="212"/>
      <c r="N1910" s="212"/>
      <c r="O1910" s="212"/>
      <c r="P1910" s="212"/>
      <c r="Q1910" s="212"/>
      <c r="R1910" s="212"/>
      <c r="S1910" s="212"/>
      <c r="T1910" s="212"/>
      <c r="V1910" s="212"/>
      <c r="W1910" s="212"/>
      <c r="X1910" s="212"/>
      <c r="Y1910" s="212"/>
      <c r="Z1910" s="212"/>
      <c r="AC1910" s="212"/>
      <c r="AD1910" s="212"/>
      <c r="AE1910" s="212"/>
    </row>
    <row r="1911" spans="5:31" x14ac:dyDescent="0.3">
      <c r="E1911" s="212"/>
      <c r="F1911" s="212"/>
      <c r="G1911" s="212"/>
      <c r="H1911" s="212"/>
      <c r="I1911" s="212"/>
      <c r="J1911" s="212"/>
      <c r="K1911" s="212"/>
      <c r="L1911" s="212"/>
      <c r="M1911" s="212"/>
      <c r="N1911" s="212"/>
      <c r="O1911" s="212"/>
      <c r="P1911" s="212"/>
      <c r="Q1911" s="212"/>
      <c r="R1911" s="212"/>
      <c r="S1911" s="212"/>
      <c r="T1911" s="212"/>
      <c r="V1911" s="212"/>
      <c r="W1911" s="212"/>
      <c r="X1911" s="212"/>
      <c r="Y1911" s="212"/>
      <c r="Z1911" s="212"/>
      <c r="AC1911" s="212"/>
      <c r="AD1911" s="212"/>
      <c r="AE1911" s="212"/>
    </row>
    <row r="1912" spans="5:31" x14ac:dyDescent="0.3">
      <c r="E1912" s="212"/>
      <c r="F1912" s="212"/>
      <c r="G1912" s="212"/>
      <c r="H1912" s="212"/>
      <c r="I1912" s="212"/>
      <c r="J1912" s="212"/>
      <c r="K1912" s="212"/>
      <c r="L1912" s="212"/>
      <c r="M1912" s="212"/>
      <c r="N1912" s="212"/>
      <c r="O1912" s="212"/>
      <c r="P1912" s="212"/>
      <c r="Q1912" s="212"/>
      <c r="R1912" s="212"/>
      <c r="S1912" s="212"/>
      <c r="T1912" s="212"/>
      <c r="V1912" s="212"/>
      <c r="W1912" s="212"/>
      <c r="X1912" s="212"/>
      <c r="Y1912" s="212"/>
      <c r="Z1912" s="212"/>
      <c r="AC1912" s="212"/>
      <c r="AD1912" s="212"/>
      <c r="AE1912" s="212"/>
    </row>
    <row r="1913" spans="5:31" x14ac:dyDescent="0.3">
      <c r="E1913" s="212"/>
      <c r="F1913" s="212"/>
      <c r="G1913" s="212"/>
      <c r="H1913" s="212"/>
      <c r="I1913" s="212"/>
      <c r="J1913" s="212"/>
      <c r="K1913" s="212"/>
      <c r="L1913" s="212"/>
      <c r="M1913" s="212"/>
      <c r="N1913" s="212"/>
      <c r="O1913" s="212"/>
      <c r="P1913" s="212"/>
      <c r="Q1913" s="212"/>
      <c r="R1913" s="212"/>
      <c r="S1913" s="212"/>
      <c r="T1913" s="212"/>
      <c r="V1913" s="212"/>
      <c r="W1913" s="212"/>
      <c r="X1913" s="212"/>
      <c r="Y1913" s="212"/>
      <c r="Z1913" s="212"/>
      <c r="AC1913" s="212"/>
      <c r="AD1913" s="212"/>
      <c r="AE1913" s="212"/>
    </row>
    <row r="1914" spans="5:31" x14ac:dyDescent="0.3">
      <c r="E1914" s="212"/>
      <c r="F1914" s="212"/>
      <c r="G1914" s="212"/>
      <c r="H1914" s="212"/>
      <c r="I1914" s="212"/>
      <c r="J1914" s="212"/>
      <c r="K1914" s="212"/>
      <c r="L1914" s="212"/>
      <c r="M1914" s="212"/>
      <c r="N1914" s="212"/>
      <c r="O1914" s="212"/>
      <c r="P1914" s="212"/>
      <c r="Q1914" s="212"/>
      <c r="R1914" s="212"/>
      <c r="S1914" s="212"/>
      <c r="T1914" s="212"/>
      <c r="V1914" s="212"/>
      <c r="W1914" s="212"/>
      <c r="X1914" s="212"/>
      <c r="Y1914" s="212"/>
      <c r="Z1914" s="212"/>
      <c r="AC1914" s="212"/>
      <c r="AD1914" s="212"/>
      <c r="AE1914" s="212"/>
    </row>
    <row r="1915" spans="5:31" x14ac:dyDescent="0.3">
      <c r="E1915" s="212"/>
      <c r="F1915" s="212"/>
      <c r="G1915" s="212"/>
      <c r="H1915" s="212"/>
      <c r="I1915" s="212"/>
      <c r="J1915" s="212"/>
      <c r="K1915" s="212"/>
      <c r="L1915" s="212"/>
      <c r="M1915" s="212"/>
      <c r="N1915" s="212"/>
      <c r="O1915" s="212"/>
      <c r="P1915" s="212"/>
      <c r="Q1915" s="212"/>
      <c r="R1915" s="212"/>
      <c r="S1915" s="212"/>
      <c r="T1915" s="212"/>
      <c r="V1915" s="212"/>
      <c r="W1915" s="212"/>
      <c r="X1915" s="212"/>
      <c r="Y1915" s="212"/>
      <c r="Z1915" s="212"/>
      <c r="AC1915" s="212"/>
      <c r="AD1915" s="212"/>
      <c r="AE1915" s="212"/>
    </row>
    <row r="1916" spans="5:31" x14ac:dyDescent="0.3">
      <c r="E1916" s="212"/>
      <c r="F1916" s="212"/>
      <c r="G1916" s="212"/>
      <c r="H1916" s="212"/>
      <c r="I1916" s="212"/>
      <c r="J1916" s="212"/>
      <c r="K1916" s="212"/>
      <c r="L1916" s="212"/>
      <c r="M1916" s="212"/>
      <c r="N1916" s="212"/>
      <c r="O1916" s="212"/>
      <c r="P1916" s="212"/>
      <c r="Q1916" s="212"/>
      <c r="R1916" s="212"/>
      <c r="S1916" s="212"/>
      <c r="T1916" s="212"/>
      <c r="V1916" s="212"/>
      <c r="W1916" s="212"/>
      <c r="X1916" s="212"/>
      <c r="Y1916" s="212"/>
      <c r="Z1916" s="212"/>
      <c r="AC1916" s="212"/>
      <c r="AD1916" s="212"/>
      <c r="AE1916" s="212"/>
    </row>
    <row r="1917" spans="5:31" x14ac:dyDescent="0.3">
      <c r="E1917" s="212"/>
      <c r="F1917" s="212"/>
      <c r="G1917" s="212"/>
      <c r="H1917" s="212"/>
      <c r="I1917" s="212"/>
      <c r="J1917" s="212"/>
      <c r="K1917" s="212"/>
      <c r="L1917" s="212"/>
      <c r="M1917" s="212"/>
      <c r="N1917" s="212"/>
      <c r="O1917" s="212"/>
      <c r="P1917" s="212"/>
      <c r="Q1917" s="212"/>
      <c r="R1917" s="212"/>
      <c r="S1917" s="212"/>
      <c r="T1917" s="212"/>
      <c r="V1917" s="212"/>
      <c r="W1917" s="212"/>
      <c r="X1917" s="212"/>
      <c r="Y1917" s="212"/>
      <c r="Z1917" s="212"/>
      <c r="AC1917" s="212"/>
      <c r="AD1917" s="212"/>
      <c r="AE1917" s="212"/>
    </row>
    <row r="1918" spans="5:31" x14ac:dyDescent="0.3">
      <c r="E1918" s="212"/>
      <c r="F1918" s="212"/>
      <c r="G1918" s="212"/>
      <c r="H1918" s="212"/>
      <c r="I1918" s="212"/>
      <c r="J1918" s="212"/>
      <c r="K1918" s="212"/>
      <c r="L1918" s="212"/>
      <c r="M1918" s="212"/>
      <c r="N1918" s="212"/>
      <c r="O1918" s="212"/>
      <c r="P1918" s="212"/>
      <c r="Q1918" s="212"/>
      <c r="R1918" s="212"/>
      <c r="S1918" s="212"/>
      <c r="T1918" s="212"/>
      <c r="V1918" s="212"/>
      <c r="W1918" s="212"/>
      <c r="X1918" s="212"/>
      <c r="Y1918" s="212"/>
      <c r="Z1918" s="212"/>
      <c r="AC1918" s="212"/>
      <c r="AD1918" s="212"/>
      <c r="AE1918" s="212"/>
    </row>
    <row r="1919" spans="5:31" x14ac:dyDescent="0.3">
      <c r="E1919" s="212"/>
      <c r="F1919" s="212"/>
      <c r="G1919" s="212"/>
      <c r="H1919" s="212"/>
      <c r="I1919" s="212"/>
      <c r="J1919" s="212"/>
      <c r="K1919" s="212"/>
      <c r="L1919" s="212"/>
      <c r="M1919" s="212"/>
      <c r="N1919" s="212"/>
      <c r="O1919" s="212"/>
      <c r="P1919" s="212"/>
      <c r="Q1919" s="212"/>
      <c r="R1919" s="212"/>
      <c r="S1919" s="212"/>
      <c r="T1919" s="212"/>
      <c r="V1919" s="212"/>
      <c r="W1919" s="212"/>
      <c r="X1919" s="212"/>
      <c r="Y1919" s="212"/>
      <c r="Z1919" s="212"/>
      <c r="AC1919" s="212"/>
      <c r="AD1919" s="212"/>
      <c r="AE1919" s="212"/>
    </row>
    <row r="1920" spans="5:31" x14ac:dyDescent="0.3">
      <c r="E1920" s="212"/>
      <c r="F1920" s="212"/>
      <c r="G1920" s="212"/>
      <c r="H1920" s="212"/>
      <c r="I1920" s="212"/>
      <c r="J1920" s="212"/>
      <c r="K1920" s="212"/>
      <c r="L1920" s="212"/>
      <c r="M1920" s="212"/>
      <c r="N1920" s="212"/>
      <c r="O1920" s="212"/>
      <c r="P1920" s="212"/>
      <c r="Q1920" s="212"/>
      <c r="R1920" s="212"/>
      <c r="S1920" s="212"/>
      <c r="T1920" s="212"/>
      <c r="V1920" s="212"/>
      <c r="W1920" s="212"/>
      <c r="X1920" s="212"/>
      <c r="Y1920" s="212"/>
      <c r="Z1920" s="212"/>
      <c r="AC1920" s="212"/>
      <c r="AD1920" s="212"/>
      <c r="AE1920" s="212"/>
    </row>
    <row r="1921" spans="5:31" x14ac:dyDescent="0.3">
      <c r="E1921" s="212"/>
      <c r="F1921" s="212"/>
      <c r="G1921" s="212"/>
      <c r="H1921" s="212"/>
      <c r="I1921" s="212"/>
      <c r="J1921" s="212"/>
      <c r="K1921" s="212"/>
      <c r="L1921" s="212"/>
      <c r="M1921" s="212"/>
      <c r="N1921" s="212"/>
      <c r="O1921" s="212"/>
      <c r="P1921" s="212"/>
      <c r="Q1921" s="212"/>
      <c r="R1921" s="212"/>
      <c r="S1921" s="212"/>
      <c r="T1921" s="212"/>
      <c r="V1921" s="212"/>
      <c r="W1921" s="212"/>
      <c r="X1921" s="212"/>
      <c r="Y1921" s="212"/>
      <c r="Z1921" s="212"/>
      <c r="AC1921" s="212"/>
      <c r="AD1921" s="212"/>
      <c r="AE1921" s="212"/>
    </row>
    <row r="1922" spans="5:31" x14ac:dyDescent="0.3">
      <c r="E1922" s="212"/>
      <c r="F1922" s="212"/>
      <c r="G1922" s="212"/>
      <c r="H1922" s="212"/>
      <c r="I1922" s="212"/>
      <c r="J1922" s="212"/>
      <c r="K1922" s="212"/>
      <c r="L1922" s="212"/>
      <c r="M1922" s="212"/>
      <c r="N1922" s="212"/>
      <c r="O1922" s="212"/>
      <c r="P1922" s="212"/>
      <c r="Q1922" s="212"/>
      <c r="R1922" s="212"/>
      <c r="S1922" s="212"/>
      <c r="T1922" s="212"/>
      <c r="V1922" s="212"/>
      <c r="W1922" s="212"/>
      <c r="X1922" s="212"/>
      <c r="Y1922" s="212"/>
      <c r="Z1922" s="212"/>
      <c r="AC1922" s="212"/>
      <c r="AD1922" s="212"/>
      <c r="AE1922" s="212"/>
    </row>
    <row r="1923" spans="5:31" x14ac:dyDescent="0.3">
      <c r="E1923" s="212"/>
      <c r="F1923" s="212"/>
      <c r="G1923" s="212"/>
      <c r="H1923" s="212"/>
      <c r="I1923" s="212"/>
      <c r="J1923" s="212"/>
      <c r="K1923" s="212"/>
      <c r="L1923" s="212"/>
      <c r="M1923" s="212"/>
      <c r="N1923" s="212"/>
      <c r="O1923" s="212"/>
      <c r="P1923" s="212"/>
      <c r="Q1923" s="212"/>
      <c r="R1923" s="212"/>
      <c r="S1923" s="212"/>
      <c r="T1923" s="212"/>
      <c r="V1923" s="212"/>
      <c r="W1923" s="212"/>
      <c r="X1923" s="212"/>
      <c r="Y1923" s="212"/>
      <c r="Z1923" s="212"/>
      <c r="AC1923" s="212"/>
      <c r="AD1923" s="212"/>
      <c r="AE1923" s="212"/>
    </row>
    <row r="1924" spans="5:31" x14ac:dyDescent="0.3">
      <c r="E1924" s="212"/>
      <c r="F1924" s="212"/>
      <c r="G1924" s="212"/>
      <c r="H1924" s="212"/>
      <c r="I1924" s="212"/>
      <c r="J1924" s="212"/>
      <c r="K1924" s="212"/>
      <c r="L1924" s="212"/>
      <c r="M1924" s="212"/>
      <c r="N1924" s="212"/>
      <c r="O1924" s="212"/>
      <c r="P1924" s="212"/>
      <c r="Q1924" s="212"/>
      <c r="R1924" s="212"/>
      <c r="S1924" s="212"/>
      <c r="T1924" s="212"/>
      <c r="V1924" s="212"/>
      <c r="W1924" s="212"/>
      <c r="X1924" s="212"/>
      <c r="Y1924" s="212"/>
      <c r="Z1924" s="212"/>
      <c r="AC1924" s="212"/>
      <c r="AD1924" s="212"/>
      <c r="AE1924" s="212"/>
    </row>
    <row r="1925" spans="5:31" x14ac:dyDescent="0.3">
      <c r="E1925" s="212"/>
      <c r="F1925" s="212"/>
      <c r="G1925" s="212"/>
      <c r="H1925" s="212"/>
      <c r="I1925" s="212"/>
      <c r="J1925" s="212"/>
      <c r="K1925" s="212"/>
      <c r="L1925" s="212"/>
      <c r="M1925" s="212"/>
      <c r="N1925" s="212"/>
      <c r="O1925" s="212"/>
      <c r="P1925" s="212"/>
      <c r="Q1925" s="212"/>
      <c r="R1925" s="212"/>
      <c r="S1925" s="212"/>
      <c r="T1925" s="212"/>
      <c r="V1925" s="212"/>
      <c r="W1925" s="212"/>
      <c r="X1925" s="212"/>
      <c r="Y1925" s="212"/>
      <c r="Z1925" s="212"/>
      <c r="AC1925" s="212"/>
      <c r="AD1925" s="212"/>
      <c r="AE1925" s="212"/>
    </row>
    <row r="1926" spans="5:31" x14ac:dyDescent="0.3">
      <c r="E1926" s="212"/>
      <c r="F1926" s="212"/>
      <c r="G1926" s="212"/>
      <c r="H1926" s="212"/>
      <c r="I1926" s="212"/>
      <c r="J1926" s="212"/>
      <c r="K1926" s="212"/>
      <c r="L1926" s="212"/>
      <c r="M1926" s="212"/>
      <c r="N1926" s="212"/>
      <c r="O1926" s="212"/>
      <c r="P1926" s="212"/>
      <c r="Q1926" s="212"/>
      <c r="R1926" s="212"/>
      <c r="S1926" s="212"/>
      <c r="T1926" s="212"/>
      <c r="V1926" s="212"/>
      <c r="W1926" s="212"/>
      <c r="X1926" s="212"/>
      <c r="Y1926" s="212"/>
      <c r="Z1926" s="212"/>
      <c r="AC1926" s="212"/>
      <c r="AD1926" s="212"/>
      <c r="AE1926" s="212"/>
    </row>
    <row r="1927" spans="5:31" x14ac:dyDescent="0.3">
      <c r="E1927" s="212"/>
      <c r="F1927" s="212"/>
      <c r="G1927" s="212"/>
      <c r="H1927" s="212"/>
      <c r="I1927" s="212"/>
      <c r="J1927" s="212"/>
      <c r="K1927" s="212"/>
      <c r="L1927" s="212"/>
      <c r="M1927" s="212"/>
      <c r="N1927" s="212"/>
      <c r="O1927" s="212"/>
      <c r="P1927" s="212"/>
      <c r="Q1927" s="212"/>
      <c r="R1927" s="212"/>
      <c r="S1927" s="212"/>
      <c r="T1927" s="212"/>
      <c r="V1927" s="212"/>
      <c r="W1927" s="212"/>
      <c r="X1927" s="212"/>
      <c r="Y1927" s="212"/>
      <c r="Z1927" s="212"/>
      <c r="AC1927" s="212"/>
      <c r="AD1927" s="212"/>
      <c r="AE1927" s="212"/>
    </row>
    <row r="1928" spans="5:31" x14ac:dyDescent="0.3">
      <c r="E1928" s="212"/>
      <c r="F1928" s="212"/>
      <c r="G1928" s="212"/>
      <c r="H1928" s="212"/>
      <c r="I1928" s="212"/>
      <c r="J1928" s="212"/>
      <c r="K1928" s="212"/>
      <c r="L1928" s="212"/>
      <c r="M1928" s="212"/>
      <c r="N1928" s="212"/>
      <c r="O1928" s="212"/>
      <c r="P1928" s="212"/>
      <c r="Q1928" s="212"/>
      <c r="R1928" s="212"/>
      <c r="S1928" s="212"/>
      <c r="T1928" s="212"/>
      <c r="V1928" s="212"/>
      <c r="W1928" s="212"/>
      <c r="X1928" s="212"/>
      <c r="Y1928" s="212"/>
      <c r="Z1928" s="212"/>
      <c r="AC1928" s="212"/>
      <c r="AD1928" s="212"/>
      <c r="AE1928" s="212"/>
    </row>
    <row r="1929" spans="5:31" x14ac:dyDescent="0.3">
      <c r="E1929" s="212"/>
      <c r="F1929" s="212"/>
      <c r="G1929" s="212"/>
      <c r="H1929" s="212"/>
      <c r="I1929" s="212"/>
      <c r="J1929" s="212"/>
      <c r="K1929" s="212"/>
      <c r="L1929" s="212"/>
      <c r="M1929" s="212"/>
      <c r="N1929" s="212"/>
      <c r="O1929" s="212"/>
      <c r="P1929" s="212"/>
      <c r="Q1929" s="212"/>
      <c r="R1929" s="212"/>
      <c r="S1929" s="212"/>
      <c r="T1929" s="212"/>
      <c r="V1929" s="212"/>
      <c r="W1929" s="212"/>
      <c r="X1929" s="212"/>
      <c r="Y1929" s="212"/>
      <c r="Z1929" s="212"/>
      <c r="AC1929" s="212"/>
      <c r="AD1929" s="212"/>
      <c r="AE1929" s="212"/>
    </row>
    <row r="1930" spans="5:31" x14ac:dyDescent="0.3">
      <c r="E1930" s="212"/>
      <c r="F1930" s="212"/>
      <c r="G1930" s="212"/>
      <c r="H1930" s="212"/>
      <c r="I1930" s="212"/>
      <c r="J1930" s="212"/>
      <c r="K1930" s="212"/>
      <c r="L1930" s="212"/>
      <c r="M1930" s="212"/>
      <c r="N1930" s="212"/>
      <c r="O1930" s="212"/>
      <c r="P1930" s="212"/>
      <c r="Q1930" s="212"/>
      <c r="R1930" s="212"/>
      <c r="S1930" s="212"/>
      <c r="T1930" s="212"/>
      <c r="V1930" s="212"/>
      <c r="W1930" s="212"/>
      <c r="X1930" s="212"/>
      <c r="Y1930" s="212"/>
      <c r="Z1930" s="212"/>
      <c r="AC1930" s="212"/>
      <c r="AD1930" s="212"/>
      <c r="AE1930" s="212"/>
    </row>
    <row r="1931" spans="5:31" x14ac:dyDescent="0.3">
      <c r="E1931" s="212"/>
      <c r="F1931" s="212"/>
      <c r="G1931" s="212"/>
      <c r="H1931" s="212"/>
      <c r="I1931" s="212"/>
      <c r="J1931" s="212"/>
      <c r="K1931" s="212"/>
      <c r="L1931" s="212"/>
      <c r="M1931" s="212"/>
      <c r="N1931" s="212"/>
      <c r="O1931" s="212"/>
      <c r="P1931" s="212"/>
      <c r="Q1931" s="212"/>
      <c r="R1931" s="212"/>
      <c r="S1931" s="212"/>
      <c r="T1931" s="212"/>
      <c r="V1931" s="212"/>
      <c r="W1931" s="212"/>
      <c r="X1931" s="212"/>
      <c r="Y1931" s="212"/>
      <c r="Z1931" s="212"/>
      <c r="AC1931" s="212"/>
      <c r="AD1931" s="212"/>
      <c r="AE1931" s="212"/>
    </row>
    <row r="1932" spans="5:31" x14ac:dyDescent="0.3">
      <c r="E1932" s="212"/>
      <c r="F1932" s="212"/>
      <c r="G1932" s="212"/>
      <c r="H1932" s="212"/>
      <c r="I1932" s="212"/>
      <c r="J1932" s="212"/>
      <c r="K1932" s="212"/>
      <c r="L1932" s="212"/>
      <c r="M1932" s="212"/>
      <c r="N1932" s="212"/>
      <c r="O1932" s="212"/>
      <c r="P1932" s="212"/>
      <c r="Q1932" s="212"/>
      <c r="R1932" s="212"/>
      <c r="S1932" s="212"/>
      <c r="T1932" s="212"/>
      <c r="V1932" s="212"/>
      <c r="W1932" s="212"/>
      <c r="X1932" s="212"/>
      <c r="Y1932" s="212"/>
      <c r="Z1932" s="212"/>
      <c r="AC1932" s="212"/>
      <c r="AD1932" s="212"/>
      <c r="AE1932" s="212"/>
    </row>
    <row r="1933" spans="5:31" x14ac:dyDescent="0.3">
      <c r="E1933" s="212"/>
      <c r="F1933" s="212"/>
      <c r="G1933" s="212"/>
      <c r="H1933" s="212"/>
      <c r="I1933" s="212"/>
      <c r="J1933" s="212"/>
      <c r="K1933" s="212"/>
      <c r="L1933" s="212"/>
      <c r="M1933" s="212"/>
      <c r="N1933" s="212"/>
      <c r="O1933" s="212"/>
      <c r="P1933" s="212"/>
      <c r="Q1933" s="212"/>
      <c r="R1933" s="212"/>
      <c r="S1933" s="212"/>
      <c r="T1933" s="212"/>
      <c r="V1933" s="212"/>
      <c r="W1933" s="212"/>
      <c r="X1933" s="212"/>
      <c r="Y1933" s="212"/>
      <c r="Z1933" s="212"/>
      <c r="AC1933" s="212"/>
      <c r="AD1933" s="212"/>
      <c r="AE1933" s="212"/>
    </row>
    <row r="1934" spans="5:31" x14ac:dyDescent="0.3">
      <c r="E1934" s="212"/>
      <c r="F1934" s="212"/>
      <c r="G1934" s="212"/>
      <c r="H1934" s="212"/>
      <c r="I1934" s="212"/>
      <c r="J1934" s="212"/>
      <c r="K1934" s="212"/>
      <c r="L1934" s="212"/>
      <c r="M1934" s="212"/>
      <c r="N1934" s="212"/>
      <c r="O1934" s="212"/>
      <c r="P1934" s="212"/>
      <c r="Q1934" s="212"/>
      <c r="R1934" s="212"/>
      <c r="S1934" s="212"/>
      <c r="T1934" s="212"/>
      <c r="V1934" s="212"/>
      <c r="W1934" s="212"/>
      <c r="X1934" s="212"/>
      <c r="Y1934" s="212"/>
      <c r="Z1934" s="212"/>
      <c r="AC1934" s="212"/>
      <c r="AD1934" s="212"/>
      <c r="AE1934" s="212"/>
    </row>
    <row r="1935" spans="5:31" x14ac:dyDescent="0.3">
      <c r="E1935" s="212"/>
      <c r="F1935" s="212"/>
      <c r="G1935" s="212"/>
      <c r="H1935" s="212"/>
      <c r="I1935" s="212"/>
      <c r="J1935" s="212"/>
      <c r="K1935" s="212"/>
      <c r="L1935" s="212"/>
      <c r="M1935" s="212"/>
      <c r="N1935" s="212"/>
      <c r="O1935" s="212"/>
      <c r="P1935" s="212"/>
      <c r="Q1935" s="212"/>
      <c r="R1935" s="212"/>
      <c r="S1935" s="212"/>
      <c r="T1935" s="212"/>
      <c r="U1935" s="212"/>
      <c r="V1935" s="212"/>
      <c r="W1935" s="212"/>
      <c r="X1935" s="212"/>
      <c r="Y1935" s="212"/>
      <c r="Z1935" s="212"/>
      <c r="AC1935" s="212"/>
      <c r="AD1935" s="212"/>
      <c r="AE1935" s="212"/>
    </row>
    <row r="1936" spans="5:31" x14ac:dyDescent="0.3">
      <c r="E1936" s="212"/>
      <c r="F1936" s="212"/>
      <c r="G1936" s="212"/>
      <c r="H1936" s="212"/>
      <c r="I1936" s="212"/>
      <c r="J1936" s="212"/>
      <c r="K1936" s="212"/>
      <c r="L1936" s="212"/>
      <c r="M1936" s="212"/>
      <c r="N1936" s="212"/>
      <c r="O1936" s="212"/>
      <c r="P1936" s="212"/>
      <c r="Q1936" s="212"/>
      <c r="R1936" s="212"/>
      <c r="S1936" s="212"/>
      <c r="T1936" s="212"/>
      <c r="U1936" s="212"/>
      <c r="V1936" s="212"/>
      <c r="W1936" s="212"/>
      <c r="X1936" s="212"/>
      <c r="Y1936" s="212"/>
      <c r="Z1936" s="212"/>
      <c r="AC1936" s="212"/>
      <c r="AD1936" s="212"/>
      <c r="AE1936" s="212"/>
    </row>
    <row r="1937" spans="5:8" x14ac:dyDescent="0.3">
      <c r="F1937" s="618"/>
      <c r="G1937" s="618"/>
      <c r="H1937" s="618"/>
    </row>
    <row r="1938" spans="5:8" x14ac:dyDescent="0.3">
      <c r="F1938" s="619"/>
      <c r="G1938" s="619"/>
      <c r="H1938" s="619"/>
    </row>
    <row r="1939" spans="5:8" x14ac:dyDescent="0.3">
      <c r="F1939" s="618"/>
      <c r="G1939" s="618"/>
      <c r="H1939" s="618"/>
    </row>
    <row r="1940" spans="5:8" x14ac:dyDescent="0.3">
      <c r="F1940" s="618"/>
      <c r="G1940" s="618"/>
      <c r="H1940" s="618"/>
    </row>
    <row r="1941" spans="5:8" x14ac:dyDescent="0.3">
      <c r="F1941" s="618"/>
      <c r="G1941" s="618"/>
      <c r="H1941" s="618"/>
    </row>
    <row r="1942" spans="5:8" x14ac:dyDescent="0.3">
      <c r="F1942" s="619"/>
      <c r="G1942" s="619"/>
      <c r="H1942" s="619"/>
    </row>
    <row r="1943" spans="5:8" x14ac:dyDescent="0.3">
      <c r="F1943" s="618"/>
      <c r="G1943" s="618"/>
      <c r="H1943" s="618"/>
    </row>
    <row r="1944" spans="5:8" x14ac:dyDescent="0.3">
      <c r="F1944" s="618"/>
      <c r="G1944" s="618"/>
      <c r="H1944" s="618"/>
    </row>
    <row r="1945" spans="5:8" x14ac:dyDescent="0.3">
      <c r="F1945" s="618"/>
      <c r="G1945" s="618"/>
      <c r="H1945" s="618"/>
    </row>
    <row r="1946" spans="5:8" x14ac:dyDescent="0.3">
      <c r="E1946" s="618"/>
      <c r="F1946" s="618"/>
      <c r="G1946" s="618"/>
      <c r="H1946" s="618"/>
    </row>
    <row r="1947" spans="5:8" x14ac:dyDescent="0.3">
      <c r="F1947" s="618"/>
      <c r="G1947" s="618"/>
      <c r="H1947" s="618"/>
    </row>
    <row r="1948" spans="5:8" x14ac:dyDescent="0.3">
      <c r="F1948" s="618"/>
      <c r="G1948" s="618"/>
      <c r="H1948" s="618"/>
    </row>
    <row r="1949" spans="5:8" x14ac:dyDescent="0.3">
      <c r="F1949" s="618"/>
      <c r="G1949" s="618"/>
      <c r="H1949" s="618"/>
    </row>
    <row r="1950" spans="5:8" x14ac:dyDescent="0.3">
      <c r="F1950" s="618"/>
      <c r="G1950" s="618"/>
      <c r="H1950" s="618"/>
    </row>
    <row r="1951" spans="5:8" x14ac:dyDescent="0.3">
      <c r="F1951" s="621"/>
      <c r="G1951" s="621"/>
      <c r="H1951" s="620"/>
    </row>
    <row r="1952" spans="5:8" x14ac:dyDescent="0.3">
      <c r="F1952" s="618"/>
      <c r="G1952" s="618"/>
      <c r="H1952" s="618"/>
    </row>
    <row r="1953" spans="6:8" x14ac:dyDescent="0.3">
      <c r="F1953" s="618"/>
      <c r="G1953" s="618"/>
      <c r="H1953" s="618"/>
    </row>
    <row r="1954" spans="6:8" x14ac:dyDescent="0.3">
      <c r="F1954" s="618"/>
      <c r="G1954" s="618"/>
      <c r="H1954" s="618"/>
    </row>
    <row r="1955" spans="6:8" x14ac:dyDescent="0.3">
      <c r="F1955" s="618"/>
      <c r="G1955" s="618"/>
      <c r="H1955" s="618"/>
    </row>
    <row r="1956" spans="6:8" x14ac:dyDescent="0.3">
      <c r="F1956" s="618"/>
      <c r="G1956" s="618"/>
      <c r="H1956" s="618"/>
    </row>
    <row r="1957" spans="6:8" x14ac:dyDescent="0.3">
      <c r="F1957" s="618"/>
      <c r="G1957" s="618"/>
      <c r="H1957" s="618"/>
    </row>
    <row r="1958" spans="6:8" x14ac:dyDescent="0.3">
      <c r="F1958" s="619"/>
      <c r="G1958" s="619"/>
      <c r="H1958" s="619"/>
    </row>
    <row r="1959" spans="6:8" x14ac:dyDescent="0.3">
      <c r="F1959" s="619"/>
      <c r="G1959" s="619"/>
      <c r="H1959" s="619"/>
    </row>
    <row r="1960" spans="6:8" x14ac:dyDescent="0.3">
      <c r="F1960" s="618"/>
      <c r="G1960" s="618"/>
      <c r="H1960" s="618"/>
    </row>
    <row r="1961" spans="6:8" x14ac:dyDescent="0.3">
      <c r="F1961" s="619"/>
      <c r="G1961" s="619"/>
      <c r="H1961" s="619"/>
    </row>
    <row r="1962" spans="6:8" x14ac:dyDescent="0.3">
      <c r="F1962" s="619"/>
      <c r="G1962" s="619"/>
      <c r="H1962" s="619"/>
    </row>
    <row r="1963" spans="6:8" x14ac:dyDescent="0.3">
      <c r="F1963" s="619"/>
      <c r="G1963" s="619"/>
      <c r="H1963" s="619"/>
    </row>
    <row r="1964" spans="6:8" x14ac:dyDescent="0.3">
      <c r="F1964" s="621"/>
      <c r="G1964" s="621"/>
      <c r="H1964" s="620"/>
    </row>
    <row r="1965" spans="6:8" x14ac:dyDescent="0.3">
      <c r="F1965" s="619"/>
      <c r="G1965" s="619"/>
      <c r="H1965" s="619"/>
    </row>
    <row r="1966" spans="6:8" x14ac:dyDescent="0.3">
      <c r="F1966" s="619"/>
      <c r="G1966" s="619"/>
      <c r="H1966" s="619"/>
    </row>
    <row r="1967" spans="6:8" x14ac:dyDescent="0.3">
      <c r="F1967" s="618"/>
      <c r="G1967" s="618"/>
      <c r="H1967" s="618"/>
    </row>
    <row r="1968" spans="6:8" x14ac:dyDescent="0.3">
      <c r="F1968" s="618"/>
      <c r="G1968" s="618"/>
      <c r="H1968" s="618"/>
    </row>
    <row r="1969" spans="6:8" x14ac:dyDescent="0.3">
      <c r="F1969" s="618"/>
      <c r="G1969" s="618"/>
      <c r="H1969" s="618"/>
    </row>
    <row r="1970" spans="6:8" x14ac:dyDescent="0.3">
      <c r="F1970" s="618"/>
      <c r="G1970" s="618"/>
      <c r="H1970" s="618"/>
    </row>
    <row r="1971" spans="6:8" x14ac:dyDescent="0.3">
      <c r="F1971" s="621"/>
      <c r="G1971" s="621"/>
      <c r="H1971" s="620"/>
    </row>
    <row r="1972" spans="6:8" x14ac:dyDescent="0.3">
      <c r="F1972" s="619"/>
      <c r="G1972" s="619"/>
      <c r="H1972" s="619"/>
    </row>
    <row r="1973" spans="6:8" x14ac:dyDescent="0.3">
      <c r="F1973" s="621"/>
      <c r="G1973" s="621"/>
      <c r="H1973" s="620"/>
    </row>
    <row r="1974" spans="6:8" x14ac:dyDescent="0.3">
      <c r="F1974" s="621"/>
      <c r="G1974" s="621"/>
      <c r="H1974" s="620"/>
    </row>
    <row r="1975" spans="6:8" x14ac:dyDescent="0.3">
      <c r="F1975" s="619"/>
      <c r="G1975" s="619"/>
      <c r="H1975" s="619"/>
    </row>
    <row r="1976" spans="6:8" x14ac:dyDescent="0.3">
      <c r="F1976" s="618"/>
      <c r="G1976" s="618"/>
      <c r="H1976" s="618"/>
    </row>
    <row r="1977" spans="6:8" x14ac:dyDescent="0.3">
      <c r="F1977" s="618"/>
      <c r="G1977" s="618"/>
      <c r="H1977" s="618"/>
    </row>
    <row r="1978" spans="6:8" x14ac:dyDescent="0.3">
      <c r="F1978" s="619"/>
      <c r="G1978" s="619"/>
      <c r="H1978" s="619"/>
    </row>
    <row r="1979" spans="6:8" x14ac:dyDescent="0.3">
      <c r="F1979" s="619"/>
      <c r="G1979" s="619"/>
      <c r="H1979" s="619"/>
    </row>
    <row r="1980" spans="6:8" x14ac:dyDescent="0.3">
      <c r="F1980" s="618"/>
      <c r="G1980" s="618"/>
      <c r="H1980" s="618"/>
    </row>
    <row r="1981" spans="6:8" x14ac:dyDescent="0.3">
      <c r="F1981" s="618"/>
      <c r="G1981" s="618"/>
      <c r="H1981" s="618"/>
    </row>
    <row r="1982" spans="6:8" x14ac:dyDescent="0.3">
      <c r="F1982" s="619"/>
      <c r="G1982" s="619"/>
      <c r="H1982" s="619"/>
    </row>
    <row r="1983" spans="6:8" x14ac:dyDescent="0.3">
      <c r="F1983" s="618"/>
      <c r="G1983" s="618"/>
      <c r="H1983" s="618"/>
    </row>
    <row r="1984" spans="6:8" x14ac:dyDescent="0.3">
      <c r="F1984" s="619"/>
      <c r="G1984" s="619"/>
      <c r="H1984" s="619"/>
    </row>
    <row r="1985" spans="5:31" x14ac:dyDescent="0.3">
      <c r="F1985" s="619"/>
      <c r="G1985" s="619"/>
      <c r="H1985" s="619"/>
    </row>
    <row r="1986" spans="5:31" x14ac:dyDescent="0.3">
      <c r="F1986" s="619"/>
      <c r="G1986" s="619"/>
      <c r="H1986" s="619"/>
    </row>
    <row r="1987" spans="5:31" x14ac:dyDescent="0.3">
      <c r="E1987" s="618"/>
      <c r="F1987" s="618"/>
      <c r="G1987" s="618"/>
      <c r="H1987" s="618"/>
    </row>
    <row r="1988" spans="5:31" x14ac:dyDescent="0.3">
      <c r="F1988" s="618"/>
      <c r="G1988" s="618"/>
      <c r="H1988" s="618"/>
    </row>
    <row r="1989" spans="5:31" x14ac:dyDescent="0.3">
      <c r="F1989" s="618"/>
      <c r="G1989" s="618"/>
      <c r="H1989" s="618"/>
    </row>
    <row r="1990" spans="5:31" x14ac:dyDescent="0.3">
      <c r="E1990" s="212"/>
      <c r="F1990" s="212"/>
      <c r="G1990" s="212"/>
      <c r="H1990" s="212"/>
      <c r="I1990" s="212"/>
      <c r="J1990" s="212"/>
      <c r="K1990" s="212"/>
      <c r="L1990" s="212"/>
      <c r="M1990" s="212"/>
      <c r="N1990" s="212"/>
      <c r="O1990" s="212"/>
      <c r="P1990" s="212"/>
      <c r="Q1990" s="212"/>
      <c r="R1990" s="212"/>
      <c r="S1990" s="212"/>
      <c r="T1990" s="212"/>
      <c r="V1990" s="212"/>
      <c r="W1990" s="212"/>
      <c r="X1990" s="212"/>
      <c r="Y1990" s="212"/>
      <c r="Z1990" s="212"/>
      <c r="AC1990" s="212"/>
      <c r="AD1990" s="212"/>
      <c r="AE1990" s="212"/>
    </row>
    <row r="1991" spans="5:31" x14ac:dyDescent="0.3">
      <c r="E1991" s="212"/>
      <c r="F1991" s="212"/>
      <c r="G1991" s="212"/>
      <c r="H1991" s="212"/>
      <c r="I1991" s="212"/>
      <c r="J1991" s="212"/>
      <c r="K1991" s="212"/>
      <c r="L1991" s="212"/>
      <c r="M1991" s="212"/>
      <c r="N1991" s="212"/>
      <c r="O1991" s="212"/>
      <c r="P1991" s="212"/>
      <c r="Q1991" s="212"/>
      <c r="R1991" s="212"/>
      <c r="S1991" s="212"/>
      <c r="T1991" s="212"/>
      <c r="V1991" s="212"/>
      <c r="W1991" s="212"/>
      <c r="X1991" s="212"/>
      <c r="Y1991" s="212"/>
      <c r="Z1991" s="212"/>
      <c r="AC1991" s="212"/>
      <c r="AD1991" s="212"/>
      <c r="AE1991" s="212"/>
    </row>
    <row r="1992" spans="5:31" x14ac:dyDescent="0.3">
      <c r="E1992" s="212"/>
      <c r="F1992" s="212"/>
      <c r="G1992" s="212"/>
      <c r="H1992" s="212"/>
      <c r="I1992" s="212"/>
      <c r="J1992" s="212"/>
      <c r="K1992" s="212"/>
      <c r="L1992" s="212"/>
      <c r="M1992" s="212"/>
      <c r="N1992" s="212"/>
      <c r="O1992" s="212"/>
      <c r="P1992" s="212"/>
      <c r="Q1992" s="212"/>
      <c r="R1992" s="212"/>
      <c r="S1992" s="212"/>
      <c r="T1992" s="212"/>
      <c r="V1992" s="212"/>
      <c r="W1992" s="212"/>
      <c r="X1992" s="212"/>
      <c r="Y1992" s="212"/>
      <c r="Z1992" s="212"/>
      <c r="AC1992" s="212"/>
      <c r="AD1992" s="212"/>
      <c r="AE1992" s="212"/>
    </row>
    <row r="1993" spans="5:31" x14ac:dyDescent="0.3">
      <c r="E1993" s="212"/>
      <c r="F1993" s="212"/>
      <c r="G1993" s="212"/>
      <c r="H1993" s="212"/>
      <c r="I1993" s="212"/>
      <c r="J1993" s="212"/>
      <c r="K1993" s="212"/>
      <c r="L1993" s="212"/>
      <c r="M1993" s="212"/>
      <c r="N1993" s="212"/>
      <c r="O1993" s="212"/>
      <c r="P1993" s="212"/>
      <c r="Q1993" s="212"/>
      <c r="R1993" s="212"/>
      <c r="S1993" s="212"/>
      <c r="T1993" s="212"/>
      <c r="V1993" s="212"/>
      <c r="W1993" s="212"/>
      <c r="X1993" s="212"/>
      <c r="Y1993" s="212"/>
      <c r="Z1993" s="212"/>
      <c r="AC1993" s="212"/>
      <c r="AD1993" s="212"/>
      <c r="AE1993" s="212"/>
    </row>
    <row r="1994" spans="5:31" x14ac:dyDescent="0.3">
      <c r="E1994" s="212"/>
      <c r="F1994" s="212"/>
      <c r="G1994" s="212"/>
      <c r="H1994" s="212"/>
      <c r="I1994" s="212"/>
      <c r="J1994" s="212"/>
      <c r="K1994" s="212"/>
      <c r="L1994" s="212"/>
      <c r="M1994" s="212"/>
      <c r="N1994" s="212"/>
      <c r="O1994" s="212"/>
      <c r="P1994" s="212"/>
      <c r="Q1994" s="212"/>
      <c r="R1994" s="212"/>
      <c r="S1994" s="212"/>
      <c r="T1994" s="212"/>
      <c r="V1994" s="212"/>
      <c r="W1994" s="212"/>
      <c r="X1994" s="212"/>
      <c r="Y1994" s="212"/>
      <c r="Z1994" s="212"/>
      <c r="AC1994" s="212"/>
      <c r="AD1994" s="212"/>
      <c r="AE1994" s="212"/>
    </row>
    <row r="1995" spans="5:31" x14ac:dyDescent="0.3">
      <c r="E1995" s="212"/>
      <c r="F1995" s="212"/>
      <c r="G1995" s="212"/>
      <c r="H1995" s="212"/>
      <c r="I1995" s="212"/>
      <c r="J1995" s="212"/>
      <c r="K1995" s="212"/>
      <c r="L1995" s="212"/>
      <c r="M1995" s="212"/>
      <c r="N1995" s="212"/>
      <c r="O1995" s="212"/>
      <c r="P1995" s="212"/>
      <c r="Q1995" s="212"/>
      <c r="R1995" s="212"/>
      <c r="S1995" s="212"/>
      <c r="T1995" s="212"/>
      <c r="V1995" s="212"/>
      <c r="W1995" s="212"/>
      <c r="X1995" s="212"/>
      <c r="Y1995" s="212"/>
      <c r="Z1995" s="212"/>
      <c r="AC1995" s="212"/>
      <c r="AD1995" s="212"/>
      <c r="AE1995" s="212"/>
    </row>
    <row r="1996" spans="5:31" x14ac:dyDescent="0.3">
      <c r="E1996" s="212"/>
      <c r="F1996" s="212"/>
      <c r="G1996" s="212"/>
      <c r="H1996" s="212"/>
      <c r="I1996" s="212"/>
      <c r="J1996" s="212"/>
      <c r="K1996" s="212"/>
      <c r="L1996" s="212"/>
      <c r="M1996" s="212"/>
      <c r="N1996" s="212"/>
      <c r="O1996" s="212"/>
      <c r="P1996" s="212"/>
      <c r="Q1996" s="212"/>
      <c r="R1996" s="212"/>
      <c r="S1996" s="212"/>
      <c r="T1996" s="212"/>
      <c r="V1996" s="212"/>
      <c r="W1996" s="212"/>
      <c r="X1996" s="212"/>
      <c r="Y1996" s="212"/>
      <c r="Z1996" s="212"/>
      <c r="AC1996" s="212"/>
      <c r="AD1996" s="212"/>
      <c r="AE1996" s="212"/>
    </row>
    <row r="1997" spans="5:31" x14ac:dyDescent="0.3">
      <c r="E1997" s="212"/>
      <c r="F1997" s="212"/>
      <c r="G1997" s="212"/>
      <c r="H1997" s="212"/>
      <c r="I1997" s="212"/>
      <c r="J1997" s="212"/>
      <c r="K1997" s="212"/>
      <c r="L1997" s="212"/>
      <c r="M1997" s="212"/>
      <c r="N1997" s="212"/>
      <c r="O1997" s="212"/>
      <c r="P1997" s="212"/>
      <c r="Q1997" s="212"/>
      <c r="R1997" s="212"/>
      <c r="S1997" s="212"/>
      <c r="T1997" s="212"/>
      <c r="V1997" s="212"/>
      <c r="W1997" s="212"/>
      <c r="X1997" s="212"/>
      <c r="Y1997" s="212"/>
      <c r="Z1997" s="212"/>
      <c r="AC1997" s="212"/>
      <c r="AD1997" s="212"/>
      <c r="AE1997" s="212"/>
    </row>
    <row r="1998" spans="5:31" x14ac:dyDescent="0.3">
      <c r="E1998" s="212"/>
      <c r="F1998" s="212"/>
      <c r="G1998" s="212"/>
      <c r="H1998" s="212"/>
      <c r="I1998" s="212"/>
      <c r="J1998" s="212"/>
      <c r="K1998" s="212"/>
      <c r="L1998" s="212"/>
      <c r="M1998" s="212"/>
      <c r="N1998" s="212"/>
      <c r="O1998" s="212"/>
      <c r="P1998" s="212"/>
      <c r="Q1998" s="212"/>
      <c r="R1998" s="212"/>
      <c r="S1998" s="212"/>
      <c r="T1998" s="212"/>
      <c r="V1998" s="212"/>
      <c r="W1998" s="212"/>
      <c r="X1998" s="212"/>
      <c r="Y1998" s="212"/>
      <c r="Z1998" s="212"/>
      <c r="AC1998" s="212"/>
      <c r="AD1998" s="212"/>
      <c r="AE1998" s="212"/>
    </row>
    <row r="1999" spans="5:31" x14ac:dyDescent="0.3">
      <c r="E1999" s="212"/>
      <c r="F1999" s="212"/>
      <c r="G1999" s="212"/>
      <c r="H1999" s="212"/>
      <c r="I1999" s="212"/>
      <c r="J1999" s="212"/>
      <c r="K1999" s="212"/>
      <c r="L1999" s="212"/>
      <c r="M1999" s="212"/>
      <c r="N1999" s="212"/>
      <c r="O1999" s="212"/>
      <c r="P1999" s="212"/>
      <c r="Q1999" s="212"/>
      <c r="R1999" s="212"/>
      <c r="S1999" s="212"/>
      <c r="T1999" s="212"/>
      <c r="V1999" s="212"/>
      <c r="W1999" s="212"/>
      <c r="X1999" s="212"/>
      <c r="Y1999" s="212"/>
      <c r="Z1999" s="212"/>
      <c r="AC1999" s="212"/>
      <c r="AD1999" s="212"/>
      <c r="AE1999" s="212"/>
    </row>
    <row r="2000" spans="5:31" x14ac:dyDescent="0.3">
      <c r="E2000" s="212"/>
      <c r="F2000" s="212"/>
      <c r="G2000" s="212"/>
      <c r="H2000" s="212"/>
      <c r="I2000" s="212"/>
      <c r="J2000" s="212"/>
      <c r="K2000" s="212"/>
      <c r="L2000" s="212"/>
      <c r="M2000" s="212"/>
      <c r="N2000" s="212"/>
      <c r="O2000" s="212"/>
      <c r="P2000" s="212"/>
      <c r="Q2000" s="212"/>
      <c r="R2000" s="212"/>
      <c r="S2000" s="212"/>
      <c r="T2000" s="212"/>
      <c r="V2000" s="212"/>
      <c r="W2000" s="212"/>
      <c r="X2000" s="212"/>
      <c r="Y2000" s="212"/>
      <c r="Z2000" s="212"/>
      <c r="AC2000" s="212"/>
      <c r="AD2000" s="212"/>
      <c r="AE2000" s="212"/>
    </row>
    <row r="2001" spans="5:31" x14ac:dyDescent="0.3">
      <c r="E2001" s="212"/>
      <c r="F2001" s="212"/>
      <c r="G2001" s="212"/>
      <c r="H2001" s="212"/>
      <c r="I2001" s="212"/>
      <c r="J2001" s="212"/>
      <c r="K2001" s="212"/>
      <c r="L2001" s="212"/>
      <c r="M2001" s="212"/>
      <c r="N2001" s="212"/>
      <c r="O2001" s="212"/>
      <c r="P2001" s="212"/>
      <c r="Q2001" s="212"/>
      <c r="R2001" s="212"/>
      <c r="S2001" s="212"/>
      <c r="T2001" s="212"/>
      <c r="V2001" s="212"/>
      <c r="W2001" s="212"/>
      <c r="X2001" s="212"/>
      <c r="Y2001" s="212"/>
      <c r="Z2001" s="212"/>
      <c r="AC2001" s="212"/>
      <c r="AD2001" s="212"/>
      <c r="AE2001" s="212"/>
    </row>
    <row r="2002" spans="5:31" x14ac:dyDescent="0.3">
      <c r="E2002" s="212"/>
      <c r="F2002" s="212"/>
      <c r="G2002" s="212"/>
      <c r="H2002" s="212"/>
      <c r="I2002" s="212"/>
      <c r="J2002" s="212"/>
      <c r="K2002" s="212"/>
      <c r="L2002" s="212"/>
      <c r="M2002" s="212"/>
      <c r="N2002" s="212"/>
      <c r="O2002" s="212"/>
      <c r="P2002" s="212"/>
      <c r="Q2002" s="212"/>
      <c r="R2002" s="212"/>
      <c r="S2002" s="212"/>
      <c r="T2002" s="212"/>
      <c r="V2002" s="212"/>
      <c r="W2002" s="212"/>
      <c r="X2002" s="212"/>
      <c r="Y2002" s="212"/>
      <c r="Z2002" s="212"/>
      <c r="AC2002" s="212"/>
      <c r="AD2002" s="212"/>
      <c r="AE2002" s="212"/>
    </row>
    <row r="2003" spans="5:31" x14ac:dyDescent="0.3">
      <c r="E2003" s="212"/>
      <c r="F2003" s="212"/>
      <c r="G2003" s="212"/>
      <c r="H2003" s="212"/>
      <c r="I2003" s="212"/>
      <c r="J2003" s="212"/>
      <c r="K2003" s="212"/>
      <c r="L2003" s="212"/>
      <c r="M2003" s="212"/>
      <c r="N2003" s="212"/>
      <c r="O2003" s="212"/>
      <c r="P2003" s="212"/>
      <c r="Q2003" s="212"/>
      <c r="R2003" s="212"/>
      <c r="S2003" s="212"/>
      <c r="T2003" s="212"/>
      <c r="V2003" s="212"/>
      <c r="W2003" s="212"/>
      <c r="X2003" s="212"/>
      <c r="Y2003" s="212"/>
      <c r="Z2003" s="212"/>
      <c r="AC2003" s="212"/>
      <c r="AD2003" s="212"/>
      <c r="AE2003" s="212"/>
    </row>
    <row r="2004" spans="5:31" x14ac:dyDescent="0.3">
      <c r="E2004" s="212"/>
      <c r="F2004" s="212"/>
      <c r="G2004" s="212"/>
      <c r="H2004" s="212"/>
      <c r="I2004" s="212"/>
      <c r="J2004" s="212"/>
      <c r="K2004" s="212"/>
      <c r="L2004" s="212"/>
      <c r="M2004" s="212"/>
      <c r="N2004" s="212"/>
      <c r="O2004" s="212"/>
      <c r="P2004" s="212"/>
      <c r="Q2004" s="212"/>
      <c r="R2004" s="212"/>
      <c r="S2004" s="212"/>
      <c r="T2004" s="212"/>
      <c r="V2004" s="212"/>
      <c r="W2004" s="212"/>
      <c r="X2004" s="212"/>
      <c r="Y2004" s="212"/>
      <c r="Z2004" s="212"/>
      <c r="AC2004" s="212"/>
      <c r="AD2004" s="212"/>
      <c r="AE2004" s="212"/>
    </row>
    <row r="2005" spans="5:31" x14ac:dyDescent="0.3">
      <c r="E2005" s="212"/>
      <c r="F2005" s="212"/>
      <c r="G2005" s="212"/>
      <c r="H2005" s="212"/>
      <c r="I2005" s="212"/>
      <c r="J2005" s="212"/>
      <c r="K2005" s="212"/>
      <c r="L2005" s="212"/>
      <c r="M2005" s="212"/>
      <c r="N2005" s="212"/>
      <c r="O2005" s="212"/>
      <c r="P2005" s="212"/>
      <c r="Q2005" s="212"/>
      <c r="R2005" s="212"/>
      <c r="S2005" s="212"/>
      <c r="T2005" s="212"/>
      <c r="V2005" s="212"/>
      <c r="W2005" s="212"/>
      <c r="X2005" s="212"/>
      <c r="Y2005" s="212"/>
      <c r="Z2005" s="212"/>
      <c r="AC2005" s="212"/>
      <c r="AD2005" s="212"/>
      <c r="AE2005" s="212"/>
    </row>
    <row r="2006" spans="5:31" x14ac:dyDescent="0.3">
      <c r="E2006" s="212"/>
      <c r="F2006" s="212"/>
      <c r="G2006" s="212"/>
      <c r="H2006" s="212"/>
      <c r="I2006" s="212"/>
      <c r="J2006" s="212"/>
      <c r="K2006" s="212"/>
      <c r="L2006" s="212"/>
      <c r="M2006" s="212"/>
      <c r="N2006" s="212"/>
      <c r="O2006" s="212"/>
      <c r="P2006" s="212"/>
      <c r="Q2006" s="212"/>
      <c r="R2006" s="212"/>
      <c r="S2006" s="212"/>
      <c r="T2006" s="212"/>
      <c r="V2006" s="212"/>
      <c r="W2006" s="212"/>
      <c r="X2006" s="212"/>
      <c r="Y2006" s="212"/>
      <c r="Z2006" s="212"/>
      <c r="AC2006" s="212"/>
      <c r="AD2006" s="212"/>
      <c r="AE2006" s="212"/>
    </row>
    <row r="2007" spans="5:31" x14ac:dyDescent="0.3">
      <c r="E2007" s="212"/>
      <c r="F2007" s="212"/>
      <c r="G2007" s="212"/>
      <c r="H2007" s="212"/>
      <c r="I2007" s="212"/>
      <c r="J2007" s="212"/>
      <c r="K2007" s="212"/>
      <c r="L2007" s="212"/>
      <c r="M2007" s="212"/>
      <c r="N2007" s="212"/>
      <c r="O2007" s="212"/>
      <c r="P2007" s="212"/>
      <c r="Q2007" s="212"/>
      <c r="R2007" s="212"/>
      <c r="S2007" s="212"/>
      <c r="T2007" s="212"/>
      <c r="V2007" s="212"/>
      <c r="W2007" s="212"/>
      <c r="X2007" s="212"/>
      <c r="Y2007" s="212"/>
      <c r="Z2007" s="212"/>
      <c r="AC2007" s="212"/>
      <c r="AD2007" s="212"/>
      <c r="AE2007" s="212"/>
    </row>
    <row r="2008" spans="5:31" x14ac:dyDescent="0.3">
      <c r="E2008" s="212"/>
      <c r="F2008" s="212"/>
      <c r="G2008" s="212"/>
      <c r="H2008" s="212"/>
      <c r="I2008" s="212"/>
      <c r="J2008" s="212"/>
      <c r="K2008" s="212"/>
      <c r="L2008" s="212"/>
      <c r="M2008" s="212"/>
      <c r="N2008" s="212"/>
      <c r="O2008" s="212"/>
      <c r="P2008" s="212"/>
      <c r="Q2008" s="212"/>
      <c r="R2008" s="212"/>
      <c r="S2008" s="212"/>
      <c r="T2008" s="212"/>
      <c r="V2008" s="212"/>
      <c r="W2008" s="212"/>
      <c r="X2008" s="212"/>
      <c r="Y2008" s="212"/>
      <c r="Z2008" s="212"/>
      <c r="AC2008" s="212"/>
      <c r="AD2008" s="212"/>
      <c r="AE2008" s="212"/>
    </row>
    <row r="2009" spans="5:31" x14ac:dyDescent="0.3">
      <c r="E2009" s="212"/>
      <c r="F2009" s="212"/>
      <c r="G2009" s="212"/>
      <c r="H2009" s="212"/>
      <c r="I2009" s="212"/>
      <c r="J2009" s="212"/>
      <c r="K2009" s="212"/>
      <c r="L2009" s="212"/>
      <c r="M2009" s="212"/>
      <c r="N2009" s="212"/>
      <c r="O2009" s="212"/>
      <c r="P2009" s="212"/>
      <c r="Q2009" s="212"/>
      <c r="R2009" s="212"/>
      <c r="S2009" s="212"/>
      <c r="T2009" s="212"/>
      <c r="V2009" s="212"/>
      <c r="W2009" s="212"/>
      <c r="X2009" s="212"/>
      <c r="Y2009" s="212"/>
      <c r="Z2009" s="212"/>
      <c r="AC2009" s="212"/>
      <c r="AD2009" s="212"/>
      <c r="AE2009" s="212"/>
    </row>
    <row r="2010" spans="5:31" x14ac:dyDescent="0.3">
      <c r="E2010" s="212"/>
      <c r="F2010" s="212"/>
      <c r="G2010" s="212"/>
      <c r="H2010" s="212"/>
      <c r="I2010" s="212"/>
      <c r="J2010" s="212"/>
      <c r="K2010" s="212"/>
      <c r="L2010" s="212"/>
      <c r="M2010" s="212"/>
      <c r="N2010" s="212"/>
      <c r="O2010" s="212"/>
      <c r="P2010" s="212"/>
      <c r="Q2010" s="212"/>
      <c r="R2010" s="212"/>
      <c r="S2010" s="212"/>
      <c r="T2010" s="212"/>
      <c r="V2010" s="212"/>
      <c r="W2010" s="212"/>
      <c r="X2010" s="212"/>
      <c r="Y2010" s="212"/>
      <c r="Z2010" s="212"/>
      <c r="AC2010" s="212"/>
      <c r="AD2010" s="212"/>
      <c r="AE2010" s="212"/>
    </row>
    <row r="2011" spans="5:31" x14ac:dyDescent="0.3">
      <c r="E2011" s="212"/>
      <c r="F2011" s="212"/>
      <c r="G2011" s="212"/>
      <c r="H2011" s="212"/>
      <c r="I2011" s="212"/>
      <c r="J2011" s="212"/>
      <c r="K2011" s="212"/>
      <c r="L2011" s="212"/>
      <c r="M2011" s="212"/>
      <c r="N2011" s="212"/>
      <c r="O2011" s="212"/>
      <c r="P2011" s="212"/>
      <c r="Q2011" s="212"/>
      <c r="R2011" s="212"/>
      <c r="S2011" s="212"/>
      <c r="T2011" s="212"/>
      <c r="V2011" s="212"/>
      <c r="W2011" s="212"/>
      <c r="X2011" s="212"/>
      <c r="Y2011" s="212"/>
      <c r="Z2011" s="212"/>
      <c r="AC2011" s="212"/>
      <c r="AD2011" s="212"/>
      <c r="AE2011" s="212"/>
    </row>
    <row r="2012" spans="5:31" x14ac:dyDescent="0.3">
      <c r="E2012" s="212"/>
      <c r="F2012" s="212"/>
      <c r="G2012" s="212"/>
      <c r="H2012" s="212"/>
      <c r="I2012" s="212"/>
      <c r="J2012" s="212"/>
      <c r="K2012" s="212"/>
      <c r="L2012" s="212"/>
      <c r="M2012" s="212"/>
      <c r="N2012" s="212"/>
      <c r="O2012" s="212"/>
      <c r="P2012" s="212"/>
      <c r="Q2012" s="212"/>
      <c r="R2012" s="212"/>
      <c r="S2012" s="212"/>
      <c r="T2012" s="212"/>
      <c r="V2012" s="212"/>
      <c r="W2012" s="212"/>
      <c r="X2012" s="212"/>
      <c r="Y2012" s="212"/>
      <c r="Z2012" s="212"/>
      <c r="AC2012" s="212"/>
      <c r="AD2012" s="212"/>
      <c r="AE2012" s="212"/>
    </row>
    <row r="2013" spans="5:31" x14ac:dyDescent="0.3">
      <c r="E2013" s="212"/>
      <c r="F2013" s="212"/>
      <c r="G2013" s="212"/>
      <c r="H2013" s="212"/>
      <c r="I2013" s="212"/>
      <c r="J2013" s="212"/>
      <c r="K2013" s="212"/>
      <c r="L2013" s="212"/>
      <c r="M2013" s="212"/>
      <c r="N2013" s="212"/>
      <c r="O2013" s="212"/>
      <c r="P2013" s="212"/>
      <c r="Q2013" s="212"/>
      <c r="R2013" s="212"/>
      <c r="S2013" s="212"/>
      <c r="T2013" s="212"/>
      <c r="V2013" s="212"/>
      <c r="W2013" s="212"/>
      <c r="X2013" s="212"/>
      <c r="Y2013" s="212"/>
      <c r="Z2013" s="212"/>
      <c r="AC2013" s="212"/>
      <c r="AD2013" s="212"/>
      <c r="AE2013" s="212"/>
    </row>
    <row r="2014" spans="5:31" x14ac:dyDescent="0.3">
      <c r="E2014" s="212"/>
      <c r="F2014" s="212"/>
      <c r="G2014" s="212"/>
      <c r="H2014" s="212"/>
      <c r="I2014" s="212"/>
      <c r="J2014" s="212"/>
      <c r="K2014" s="212"/>
      <c r="L2014" s="212"/>
      <c r="M2014" s="212"/>
      <c r="N2014" s="212"/>
      <c r="O2014" s="212"/>
      <c r="P2014" s="212"/>
      <c r="Q2014" s="212"/>
      <c r="R2014" s="212"/>
      <c r="S2014" s="212"/>
      <c r="T2014" s="212"/>
      <c r="V2014" s="212"/>
      <c r="W2014" s="212"/>
      <c r="X2014" s="212"/>
      <c r="Y2014" s="212"/>
      <c r="Z2014" s="212"/>
      <c r="AC2014" s="212"/>
      <c r="AD2014" s="212"/>
      <c r="AE2014" s="212"/>
    </row>
    <row r="2015" spans="5:31" x14ac:dyDescent="0.3">
      <c r="E2015" s="212"/>
      <c r="F2015" s="212"/>
      <c r="G2015" s="212"/>
      <c r="H2015" s="212"/>
      <c r="I2015" s="212"/>
      <c r="J2015" s="212"/>
      <c r="K2015" s="212"/>
      <c r="L2015" s="212"/>
      <c r="M2015" s="212"/>
      <c r="N2015" s="212"/>
      <c r="O2015" s="212"/>
      <c r="P2015" s="212"/>
      <c r="Q2015" s="212"/>
      <c r="R2015" s="212"/>
      <c r="S2015" s="212"/>
      <c r="T2015" s="212"/>
      <c r="V2015" s="212"/>
      <c r="W2015" s="212"/>
      <c r="X2015" s="212"/>
      <c r="Y2015" s="212"/>
      <c r="Z2015" s="212"/>
      <c r="AC2015" s="212"/>
      <c r="AD2015" s="212"/>
      <c r="AE2015" s="212"/>
    </row>
    <row r="2016" spans="5:31" x14ac:dyDescent="0.3">
      <c r="E2016" s="212"/>
      <c r="F2016" s="212"/>
      <c r="G2016" s="212"/>
      <c r="H2016" s="212"/>
      <c r="I2016" s="212"/>
      <c r="J2016" s="212"/>
      <c r="K2016" s="212"/>
      <c r="L2016" s="212"/>
      <c r="M2016" s="212"/>
      <c r="N2016" s="212"/>
      <c r="O2016" s="212"/>
      <c r="P2016" s="212"/>
      <c r="Q2016" s="212"/>
      <c r="R2016" s="212"/>
      <c r="S2016" s="212"/>
      <c r="T2016" s="212"/>
      <c r="V2016" s="212"/>
      <c r="W2016" s="212"/>
      <c r="X2016" s="212"/>
      <c r="Y2016" s="212"/>
      <c r="Z2016" s="212"/>
      <c r="AC2016" s="212"/>
      <c r="AD2016" s="212"/>
      <c r="AE2016" s="212"/>
    </row>
    <row r="2017" spans="5:31" x14ac:dyDescent="0.3">
      <c r="E2017" s="212"/>
      <c r="F2017" s="212"/>
      <c r="G2017" s="212"/>
      <c r="H2017" s="212"/>
      <c r="I2017" s="212"/>
      <c r="J2017" s="212"/>
      <c r="K2017" s="212"/>
      <c r="L2017" s="212"/>
      <c r="M2017" s="212"/>
      <c r="N2017" s="212"/>
      <c r="O2017" s="212"/>
      <c r="P2017" s="212"/>
      <c r="Q2017" s="212"/>
      <c r="R2017" s="212"/>
      <c r="S2017" s="212"/>
      <c r="T2017" s="212"/>
      <c r="V2017" s="212"/>
      <c r="W2017" s="212"/>
      <c r="X2017" s="212"/>
      <c r="Y2017" s="212"/>
      <c r="Z2017" s="212"/>
      <c r="AC2017" s="212"/>
      <c r="AD2017" s="212"/>
      <c r="AE2017" s="212"/>
    </row>
    <row r="2018" spans="5:31" x14ac:dyDescent="0.3">
      <c r="E2018" s="212"/>
      <c r="F2018" s="212"/>
      <c r="G2018" s="212"/>
      <c r="H2018" s="212"/>
      <c r="I2018" s="212"/>
      <c r="J2018" s="212"/>
      <c r="K2018" s="212"/>
      <c r="L2018" s="212"/>
      <c r="M2018" s="212"/>
      <c r="N2018" s="212"/>
      <c r="O2018" s="212"/>
      <c r="P2018" s="212"/>
      <c r="Q2018" s="212"/>
      <c r="R2018" s="212"/>
      <c r="S2018" s="212"/>
      <c r="T2018" s="212"/>
      <c r="V2018" s="212"/>
      <c r="W2018" s="212"/>
      <c r="X2018" s="212"/>
      <c r="Y2018" s="212"/>
      <c r="Z2018" s="212"/>
      <c r="AC2018" s="212"/>
      <c r="AD2018" s="212"/>
      <c r="AE2018" s="212"/>
    </row>
    <row r="2019" spans="5:31" x14ac:dyDescent="0.3">
      <c r="E2019" s="212"/>
      <c r="F2019" s="212"/>
      <c r="G2019" s="212"/>
      <c r="H2019" s="212"/>
      <c r="I2019" s="212"/>
      <c r="J2019" s="212"/>
      <c r="K2019" s="212"/>
      <c r="L2019" s="212"/>
      <c r="M2019" s="212"/>
      <c r="N2019" s="212"/>
      <c r="O2019" s="212"/>
      <c r="P2019" s="212"/>
      <c r="Q2019" s="212"/>
      <c r="R2019" s="212"/>
      <c r="S2019" s="212"/>
      <c r="T2019" s="212"/>
      <c r="V2019" s="212"/>
      <c r="W2019" s="212"/>
      <c r="X2019" s="212"/>
      <c r="Y2019" s="212"/>
      <c r="Z2019" s="212"/>
      <c r="AC2019" s="212"/>
      <c r="AD2019" s="212"/>
      <c r="AE2019" s="212"/>
    </row>
    <row r="2020" spans="5:31" x14ac:dyDescent="0.3">
      <c r="E2020" s="212"/>
      <c r="F2020" s="212"/>
      <c r="G2020" s="212"/>
      <c r="H2020" s="212"/>
      <c r="I2020" s="212"/>
      <c r="J2020" s="212"/>
      <c r="K2020" s="212"/>
      <c r="L2020" s="212"/>
      <c r="M2020" s="212"/>
      <c r="N2020" s="212"/>
      <c r="O2020" s="212"/>
      <c r="P2020" s="212"/>
      <c r="Q2020" s="212"/>
      <c r="R2020" s="212"/>
      <c r="S2020" s="212"/>
      <c r="T2020" s="212"/>
      <c r="V2020" s="212"/>
      <c r="W2020" s="212"/>
      <c r="X2020" s="212"/>
      <c r="Y2020" s="212"/>
      <c r="Z2020" s="212"/>
      <c r="AC2020" s="212"/>
      <c r="AD2020" s="212"/>
      <c r="AE2020" s="212"/>
    </row>
    <row r="2021" spans="5:31" x14ac:dyDescent="0.3">
      <c r="E2021" s="212"/>
      <c r="F2021" s="212"/>
      <c r="G2021" s="212"/>
      <c r="H2021" s="212"/>
      <c r="I2021" s="212"/>
      <c r="J2021" s="212"/>
      <c r="K2021" s="212"/>
      <c r="L2021" s="212"/>
      <c r="M2021" s="212"/>
      <c r="N2021" s="212"/>
      <c r="O2021" s="212"/>
      <c r="P2021" s="212"/>
      <c r="Q2021" s="212"/>
      <c r="R2021" s="212"/>
      <c r="S2021" s="212"/>
      <c r="T2021" s="212"/>
      <c r="V2021" s="212"/>
      <c r="W2021" s="212"/>
      <c r="X2021" s="212"/>
      <c r="Y2021" s="212"/>
      <c r="Z2021" s="212"/>
      <c r="AC2021" s="212"/>
      <c r="AD2021" s="212"/>
      <c r="AE2021" s="212"/>
    </row>
    <row r="2022" spans="5:31" x14ac:dyDescent="0.3">
      <c r="E2022" s="212"/>
      <c r="F2022" s="212"/>
      <c r="G2022" s="212"/>
      <c r="H2022" s="212"/>
      <c r="I2022" s="212"/>
      <c r="J2022" s="212"/>
      <c r="K2022" s="212"/>
      <c r="L2022" s="212"/>
      <c r="M2022" s="212"/>
      <c r="N2022" s="212"/>
      <c r="O2022" s="212"/>
      <c r="P2022" s="212"/>
      <c r="Q2022" s="212"/>
      <c r="R2022" s="212"/>
      <c r="S2022" s="212"/>
      <c r="T2022" s="212"/>
      <c r="V2022" s="212"/>
      <c r="W2022" s="212"/>
      <c r="X2022" s="212"/>
      <c r="Y2022" s="212"/>
      <c r="Z2022" s="212"/>
      <c r="AC2022" s="212"/>
      <c r="AD2022" s="212"/>
      <c r="AE2022" s="212"/>
    </row>
    <row r="2023" spans="5:31" x14ac:dyDescent="0.3">
      <c r="E2023" s="212"/>
      <c r="F2023" s="212"/>
      <c r="G2023" s="212"/>
      <c r="H2023" s="212"/>
      <c r="I2023" s="212"/>
      <c r="J2023" s="212"/>
      <c r="K2023" s="212"/>
      <c r="L2023" s="212"/>
      <c r="M2023" s="212"/>
      <c r="N2023" s="212"/>
      <c r="O2023" s="212"/>
      <c r="P2023" s="212"/>
      <c r="Q2023" s="212"/>
      <c r="R2023" s="212"/>
      <c r="S2023" s="212"/>
      <c r="T2023" s="212"/>
      <c r="V2023" s="212"/>
      <c r="W2023" s="212"/>
      <c r="X2023" s="212"/>
      <c r="Y2023" s="212"/>
      <c r="Z2023" s="212"/>
      <c r="AC2023" s="212"/>
      <c r="AD2023" s="212"/>
      <c r="AE2023" s="212"/>
    </row>
    <row r="2024" spans="5:31" x14ac:dyDescent="0.3">
      <c r="E2024" s="212"/>
      <c r="F2024" s="212"/>
      <c r="G2024" s="212"/>
      <c r="H2024" s="212"/>
      <c r="I2024" s="212"/>
      <c r="J2024" s="212"/>
      <c r="K2024" s="212"/>
      <c r="L2024" s="212"/>
      <c r="M2024" s="212"/>
      <c r="N2024" s="212"/>
      <c r="O2024" s="212"/>
      <c r="P2024" s="212"/>
      <c r="Q2024" s="212"/>
      <c r="R2024" s="212"/>
      <c r="S2024" s="212"/>
      <c r="T2024" s="212"/>
      <c r="V2024" s="212"/>
      <c r="W2024" s="212"/>
      <c r="X2024" s="212"/>
      <c r="Y2024" s="212"/>
      <c r="Z2024" s="212"/>
      <c r="AC2024" s="212"/>
      <c r="AD2024" s="212"/>
      <c r="AE2024" s="212"/>
    </row>
    <row r="2025" spans="5:31" x14ac:dyDescent="0.3">
      <c r="E2025" s="212"/>
      <c r="F2025" s="212"/>
      <c r="G2025" s="212"/>
      <c r="H2025" s="212"/>
      <c r="I2025" s="212"/>
      <c r="J2025" s="212"/>
      <c r="K2025" s="212"/>
      <c r="L2025" s="212"/>
      <c r="M2025" s="212"/>
      <c r="N2025" s="212"/>
      <c r="O2025" s="212"/>
      <c r="P2025" s="212"/>
      <c r="Q2025" s="212"/>
      <c r="R2025" s="212"/>
      <c r="S2025" s="212"/>
      <c r="T2025" s="212"/>
      <c r="V2025" s="212"/>
      <c r="W2025" s="212"/>
      <c r="X2025" s="212"/>
      <c r="Y2025" s="212"/>
      <c r="Z2025" s="212"/>
      <c r="AC2025" s="212"/>
      <c r="AD2025" s="212"/>
      <c r="AE2025" s="212"/>
    </row>
    <row r="2026" spans="5:31" x14ac:dyDescent="0.3">
      <c r="E2026" s="212"/>
      <c r="F2026" s="212"/>
      <c r="G2026" s="212"/>
      <c r="H2026" s="212"/>
      <c r="I2026" s="212"/>
      <c r="J2026" s="212"/>
      <c r="K2026" s="212"/>
      <c r="L2026" s="212"/>
      <c r="M2026" s="212"/>
      <c r="N2026" s="212"/>
      <c r="O2026" s="212"/>
      <c r="P2026" s="212"/>
      <c r="Q2026" s="212"/>
      <c r="R2026" s="212"/>
      <c r="S2026" s="212"/>
      <c r="T2026" s="212"/>
      <c r="V2026" s="212"/>
      <c r="W2026" s="212"/>
      <c r="X2026" s="212"/>
      <c r="Y2026" s="212"/>
      <c r="Z2026" s="212"/>
      <c r="AC2026" s="212"/>
      <c r="AD2026" s="212"/>
      <c r="AE2026" s="212"/>
    </row>
    <row r="2027" spans="5:31" x14ac:dyDescent="0.3">
      <c r="E2027" s="212"/>
      <c r="F2027" s="212"/>
      <c r="G2027" s="212"/>
      <c r="H2027" s="212"/>
      <c r="I2027" s="212"/>
      <c r="J2027" s="212"/>
      <c r="K2027" s="212"/>
      <c r="L2027" s="212"/>
      <c r="M2027" s="212"/>
      <c r="N2027" s="212"/>
      <c r="O2027" s="212"/>
      <c r="P2027" s="212"/>
      <c r="Q2027" s="212"/>
      <c r="R2027" s="212"/>
      <c r="S2027" s="212"/>
      <c r="T2027" s="212"/>
      <c r="V2027" s="212"/>
      <c r="W2027" s="212"/>
      <c r="X2027" s="212"/>
      <c r="Y2027" s="212"/>
      <c r="Z2027" s="212"/>
      <c r="AC2027" s="212"/>
      <c r="AD2027" s="212"/>
      <c r="AE2027" s="212"/>
    </row>
    <row r="2028" spans="5:31" x14ac:dyDescent="0.3">
      <c r="E2028" s="212"/>
      <c r="F2028" s="212"/>
      <c r="G2028" s="212"/>
      <c r="H2028" s="212"/>
      <c r="I2028" s="212"/>
      <c r="J2028" s="212"/>
      <c r="K2028" s="212"/>
      <c r="L2028" s="212"/>
      <c r="M2028" s="212"/>
      <c r="N2028" s="212"/>
      <c r="O2028" s="212"/>
      <c r="P2028" s="212"/>
      <c r="Q2028" s="212"/>
      <c r="R2028" s="212"/>
      <c r="S2028" s="212"/>
      <c r="T2028" s="212"/>
      <c r="V2028" s="212"/>
      <c r="W2028" s="212"/>
      <c r="X2028" s="212"/>
      <c r="Y2028" s="212"/>
      <c r="Z2028" s="212"/>
      <c r="AC2028" s="212"/>
      <c r="AD2028" s="212"/>
      <c r="AE2028" s="212"/>
    </row>
    <row r="2029" spans="5:31" x14ac:dyDescent="0.3">
      <c r="E2029" s="212"/>
      <c r="F2029" s="212"/>
      <c r="G2029" s="212"/>
      <c r="H2029" s="212"/>
      <c r="I2029" s="212"/>
      <c r="J2029" s="212"/>
      <c r="K2029" s="212"/>
      <c r="L2029" s="212"/>
      <c r="M2029" s="212"/>
      <c r="N2029" s="212"/>
      <c r="O2029" s="212"/>
      <c r="P2029" s="212"/>
      <c r="Q2029" s="212"/>
      <c r="R2029" s="212"/>
      <c r="S2029" s="212"/>
      <c r="T2029" s="212"/>
      <c r="V2029" s="212"/>
      <c r="W2029" s="212"/>
      <c r="X2029" s="212"/>
      <c r="Y2029" s="212"/>
      <c r="Z2029" s="212"/>
      <c r="AC2029" s="212"/>
      <c r="AD2029" s="212"/>
      <c r="AE2029" s="212"/>
    </row>
    <row r="2030" spans="5:31" x14ac:dyDescent="0.3">
      <c r="E2030" s="212"/>
      <c r="F2030" s="212"/>
      <c r="G2030" s="212"/>
      <c r="H2030" s="212"/>
      <c r="I2030" s="212"/>
      <c r="J2030" s="212"/>
      <c r="K2030" s="212"/>
      <c r="L2030" s="212"/>
      <c r="M2030" s="212"/>
      <c r="N2030" s="212"/>
      <c r="O2030" s="212"/>
      <c r="P2030" s="212"/>
      <c r="Q2030" s="212"/>
      <c r="R2030" s="212"/>
      <c r="S2030" s="212"/>
      <c r="T2030" s="212"/>
      <c r="V2030" s="212"/>
      <c r="W2030" s="212"/>
      <c r="X2030" s="212"/>
      <c r="Y2030" s="212"/>
      <c r="Z2030" s="212"/>
      <c r="AC2030" s="212"/>
      <c r="AD2030" s="212"/>
      <c r="AE2030" s="212"/>
    </row>
    <row r="2031" spans="5:31" x14ac:dyDescent="0.3">
      <c r="E2031" s="212"/>
      <c r="F2031" s="212"/>
      <c r="G2031" s="212"/>
      <c r="H2031" s="212"/>
      <c r="I2031" s="212"/>
      <c r="J2031" s="212"/>
      <c r="K2031" s="212"/>
      <c r="L2031" s="212"/>
      <c r="M2031" s="212"/>
      <c r="N2031" s="212"/>
      <c r="O2031" s="212"/>
      <c r="P2031" s="212"/>
      <c r="Q2031" s="212"/>
      <c r="R2031" s="212"/>
      <c r="S2031" s="212"/>
      <c r="T2031" s="212"/>
      <c r="V2031" s="212"/>
      <c r="W2031" s="212"/>
      <c r="X2031" s="212"/>
      <c r="Y2031" s="212"/>
      <c r="Z2031" s="212"/>
      <c r="AC2031" s="212"/>
      <c r="AD2031" s="212"/>
      <c r="AE2031" s="212"/>
    </row>
    <row r="2032" spans="5:31" x14ac:dyDescent="0.3">
      <c r="E2032" s="212"/>
      <c r="F2032" s="212"/>
      <c r="G2032" s="212"/>
      <c r="H2032" s="212"/>
      <c r="I2032" s="212"/>
      <c r="J2032" s="212"/>
      <c r="K2032" s="212"/>
      <c r="L2032" s="212"/>
      <c r="M2032" s="212"/>
      <c r="N2032" s="212"/>
      <c r="O2032" s="212"/>
      <c r="P2032" s="212"/>
      <c r="Q2032" s="212"/>
      <c r="R2032" s="212"/>
      <c r="S2032" s="212"/>
      <c r="T2032" s="212"/>
      <c r="V2032" s="212"/>
      <c r="W2032" s="212"/>
      <c r="X2032" s="212"/>
      <c r="Y2032" s="212"/>
      <c r="Z2032" s="212"/>
      <c r="AC2032" s="212"/>
      <c r="AD2032" s="212"/>
      <c r="AE2032" s="212"/>
    </row>
    <row r="2033" spans="5:31" x14ac:dyDescent="0.3">
      <c r="E2033" s="212"/>
      <c r="F2033" s="212"/>
      <c r="G2033" s="212"/>
      <c r="H2033" s="212"/>
      <c r="I2033" s="212"/>
      <c r="J2033" s="212"/>
      <c r="K2033" s="212"/>
      <c r="L2033" s="212"/>
      <c r="M2033" s="212"/>
      <c r="N2033" s="212"/>
      <c r="O2033" s="212"/>
      <c r="P2033" s="212"/>
      <c r="Q2033" s="212"/>
      <c r="R2033" s="212"/>
      <c r="S2033" s="212"/>
      <c r="T2033" s="212"/>
      <c r="V2033" s="212"/>
      <c r="W2033" s="212"/>
      <c r="X2033" s="212"/>
      <c r="Y2033" s="212"/>
      <c r="Z2033" s="212"/>
      <c r="AC2033" s="212"/>
      <c r="AD2033" s="212"/>
      <c r="AE2033" s="212"/>
    </row>
    <row r="2034" spans="5:31" x14ac:dyDescent="0.3">
      <c r="E2034" s="212"/>
      <c r="F2034" s="212"/>
      <c r="G2034" s="212"/>
      <c r="H2034" s="212"/>
      <c r="I2034" s="212"/>
      <c r="J2034" s="212"/>
      <c r="K2034" s="212"/>
      <c r="L2034" s="212"/>
      <c r="M2034" s="212"/>
      <c r="N2034" s="212"/>
      <c r="O2034" s="212"/>
      <c r="P2034" s="212"/>
      <c r="Q2034" s="212"/>
      <c r="R2034" s="212"/>
      <c r="S2034" s="212"/>
      <c r="T2034" s="212"/>
      <c r="V2034" s="212"/>
      <c r="W2034" s="212"/>
      <c r="X2034" s="212"/>
      <c r="Y2034" s="212"/>
      <c r="Z2034" s="212"/>
      <c r="AC2034" s="212"/>
      <c r="AD2034" s="212"/>
      <c r="AE2034" s="212"/>
    </row>
    <row r="2035" spans="5:31" x14ac:dyDescent="0.3">
      <c r="E2035" s="212"/>
      <c r="F2035" s="212"/>
      <c r="G2035" s="212"/>
      <c r="H2035" s="212"/>
      <c r="I2035" s="212"/>
      <c r="J2035" s="212"/>
      <c r="K2035" s="212"/>
      <c r="L2035" s="212"/>
      <c r="M2035" s="212"/>
      <c r="N2035" s="212"/>
      <c r="O2035" s="212"/>
      <c r="P2035" s="212"/>
      <c r="Q2035" s="212"/>
      <c r="R2035" s="212"/>
      <c r="S2035" s="212"/>
      <c r="T2035" s="212"/>
      <c r="V2035" s="212"/>
      <c r="W2035" s="212"/>
      <c r="X2035" s="212"/>
      <c r="Y2035" s="212"/>
      <c r="Z2035" s="212"/>
      <c r="AC2035" s="212"/>
      <c r="AD2035" s="212"/>
      <c r="AE2035" s="212"/>
    </row>
    <row r="2036" spans="5:31" x14ac:dyDescent="0.3">
      <c r="E2036" s="212"/>
      <c r="F2036" s="212"/>
      <c r="G2036" s="212"/>
      <c r="H2036" s="212"/>
      <c r="I2036" s="212"/>
      <c r="J2036" s="212"/>
      <c r="K2036" s="212"/>
      <c r="L2036" s="212"/>
      <c r="M2036" s="212"/>
      <c r="N2036" s="212"/>
      <c r="O2036" s="212"/>
      <c r="P2036" s="212"/>
      <c r="Q2036" s="212"/>
      <c r="R2036" s="212"/>
      <c r="S2036" s="212"/>
      <c r="T2036" s="212"/>
      <c r="V2036" s="212"/>
      <c r="W2036" s="212"/>
      <c r="X2036" s="212"/>
      <c r="Y2036" s="212"/>
      <c r="Z2036" s="212"/>
      <c r="AC2036" s="212"/>
      <c r="AD2036" s="212"/>
      <c r="AE2036" s="212"/>
    </row>
    <row r="2037" spans="5:31" x14ac:dyDescent="0.3">
      <c r="E2037" s="212"/>
      <c r="F2037" s="212"/>
      <c r="G2037" s="212"/>
      <c r="H2037" s="212"/>
      <c r="I2037" s="212"/>
      <c r="J2037" s="212"/>
      <c r="K2037" s="212"/>
      <c r="L2037" s="212"/>
      <c r="M2037" s="212"/>
      <c r="N2037" s="212"/>
      <c r="O2037" s="212"/>
      <c r="P2037" s="212"/>
      <c r="Q2037" s="212"/>
      <c r="R2037" s="212"/>
      <c r="S2037" s="212"/>
      <c r="T2037" s="212"/>
      <c r="V2037" s="212"/>
      <c r="W2037" s="212"/>
      <c r="X2037" s="212"/>
      <c r="Y2037" s="212"/>
      <c r="Z2037" s="212"/>
      <c r="AC2037" s="212"/>
      <c r="AD2037" s="212"/>
      <c r="AE2037" s="212"/>
    </row>
    <row r="2038" spans="5:31" x14ac:dyDescent="0.3">
      <c r="E2038" s="212"/>
      <c r="F2038" s="212"/>
      <c r="G2038" s="212"/>
      <c r="H2038" s="212"/>
      <c r="I2038" s="212"/>
      <c r="J2038" s="212"/>
      <c r="K2038" s="212"/>
      <c r="L2038" s="212"/>
      <c r="M2038" s="212"/>
      <c r="N2038" s="212"/>
      <c r="O2038" s="212"/>
      <c r="P2038" s="212"/>
      <c r="Q2038" s="212"/>
      <c r="R2038" s="212"/>
      <c r="S2038" s="212"/>
      <c r="T2038" s="212"/>
      <c r="V2038" s="212"/>
      <c r="W2038" s="212"/>
      <c r="X2038" s="212"/>
      <c r="Y2038" s="212"/>
      <c r="Z2038" s="212"/>
      <c r="AC2038" s="212"/>
      <c r="AD2038" s="212"/>
      <c r="AE2038" s="212"/>
    </row>
    <row r="2039" spans="5:31" x14ac:dyDescent="0.3">
      <c r="E2039" s="212"/>
      <c r="F2039" s="212"/>
      <c r="G2039" s="212"/>
      <c r="H2039" s="212"/>
      <c r="I2039" s="212"/>
      <c r="J2039" s="212"/>
      <c r="K2039" s="212"/>
      <c r="L2039" s="212"/>
      <c r="M2039" s="212"/>
      <c r="N2039" s="212"/>
      <c r="O2039" s="212"/>
      <c r="P2039" s="212"/>
      <c r="Q2039" s="212"/>
      <c r="R2039" s="212"/>
      <c r="S2039" s="212"/>
      <c r="T2039" s="212"/>
      <c r="V2039" s="212"/>
      <c r="W2039" s="212"/>
      <c r="X2039" s="212"/>
      <c r="Y2039" s="212"/>
      <c r="Z2039" s="212"/>
      <c r="AC2039" s="212"/>
      <c r="AD2039" s="212"/>
      <c r="AE2039" s="212"/>
    </row>
    <row r="2040" spans="5:31" x14ac:dyDescent="0.3">
      <c r="E2040" s="212"/>
      <c r="F2040" s="212"/>
      <c r="G2040" s="212"/>
      <c r="H2040" s="212"/>
      <c r="I2040" s="212"/>
      <c r="J2040" s="212"/>
      <c r="K2040" s="212"/>
      <c r="L2040" s="212"/>
      <c r="M2040" s="212"/>
      <c r="N2040" s="212"/>
      <c r="O2040" s="212"/>
      <c r="P2040" s="212"/>
      <c r="Q2040" s="212"/>
      <c r="R2040" s="212"/>
      <c r="S2040" s="212"/>
      <c r="T2040" s="212"/>
      <c r="V2040" s="212"/>
      <c r="W2040" s="212"/>
      <c r="X2040" s="212"/>
      <c r="Y2040" s="212"/>
      <c r="Z2040" s="212"/>
      <c r="AC2040" s="212"/>
      <c r="AD2040" s="212"/>
      <c r="AE2040" s="212"/>
    </row>
    <row r="2041" spans="5:31" x14ac:dyDescent="0.3">
      <c r="E2041" s="212"/>
      <c r="F2041" s="212"/>
      <c r="G2041" s="212"/>
      <c r="H2041" s="212"/>
      <c r="I2041" s="212"/>
      <c r="J2041" s="212"/>
      <c r="K2041" s="212"/>
      <c r="L2041" s="212"/>
      <c r="M2041" s="212"/>
      <c r="N2041" s="212"/>
      <c r="O2041" s="212"/>
      <c r="P2041" s="212"/>
      <c r="Q2041" s="212"/>
      <c r="R2041" s="212"/>
      <c r="S2041" s="212"/>
      <c r="T2041" s="212"/>
      <c r="V2041" s="212"/>
      <c r="W2041" s="212"/>
      <c r="X2041" s="212"/>
      <c r="Y2041" s="212"/>
      <c r="Z2041" s="212"/>
      <c r="AC2041" s="212"/>
      <c r="AD2041" s="212"/>
      <c r="AE2041" s="212"/>
    </row>
    <row r="2042" spans="5:31" x14ac:dyDescent="0.3">
      <c r="E2042" s="212"/>
      <c r="F2042" s="212"/>
      <c r="G2042" s="212"/>
      <c r="H2042" s="212"/>
      <c r="I2042" s="212"/>
      <c r="J2042" s="212"/>
      <c r="K2042" s="212"/>
      <c r="L2042" s="212"/>
      <c r="M2042" s="212"/>
      <c r="N2042" s="212"/>
      <c r="O2042" s="212"/>
      <c r="P2042" s="212"/>
      <c r="Q2042" s="212"/>
      <c r="R2042" s="212"/>
      <c r="S2042" s="212"/>
      <c r="T2042" s="212"/>
      <c r="V2042" s="212"/>
      <c r="W2042" s="212"/>
      <c r="X2042" s="212"/>
      <c r="Y2042" s="212"/>
      <c r="Z2042" s="212"/>
      <c r="AC2042" s="212"/>
      <c r="AD2042" s="212"/>
      <c r="AE2042" s="212"/>
    </row>
    <row r="2043" spans="5:31" x14ac:dyDescent="0.3">
      <c r="E2043" s="212"/>
      <c r="F2043" s="212"/>
      <c r="G2043" s="212"/>
      <c r="H2043" s="212"/>
      <c r="I2043" s="212"/>
      <c r="J2043" s="212"/>
      <c r="K2043" s="212"/>
      <c r="L2043" s="212"/>
      <c r="M2043" s="212"/>
      <c r="N2043" s="212"/>
      <c r="O2043" s="212"/>
      <c r="P2043" s="212"/>
      <c r="Q2043" s="212"/>
      <c r="R2043" s="212"/>
      <c r="S2043" s="212"/>
      <c r="T2043" s="212"/>
      <c r="V2043" s="212"/>
      <c r="W2043" s="212"/>
      <c r="X2043" s="212"/>
      <c r="Y2043" s="212"/>
      <c r="Z2043" s="212"/>
      <c r="AC2043" s="212"/>
      <c r="AD2043" s="212"/>
      <c r="AE2043" s="212"/>
    </row>
    <row r="2044" spans="5:31" x14ac:dyDescent="0.3">
      <c r="E2044" s="212"/>
      <c r="F2044" s="212"/>
      <c r="G2044" s="212"/>
      <c r="H2044" s="212"/>
      <c r="I2044" s="212"/>
      <c r="J2044" s="212"/>
      <c r="K2044" s="212"/>
      <c r="L2044" s="212"/>
      <c r="M2044" s="212"/>
      <c r="N2044" s="212"/>
      <c r="O2044" s="212"/>
      <c r="P2044" s="212"/>
      <c r="Q2044" s="212"/>
      <c r="R2044" s="212"/>
      <c r="S2044" s="212"/>
      <c r="T2044" s="212"/>
      <c r="V2044" s="212"/>
      <c r="W2044" s="212"/>
      <c r="X2044" s="212"/>
      <c r="Y2044" s="212"/>
      <c r="Z2044" s="212"/>
      <c r="AC2044" s="212"/>
      <c r="AD2044" s="212"/>
      <c r="AE2044" s="212"/>
    </row>
    <row r="2045" spans="5:31" x14ac:dyDescent="0.3">
      <c r="E2045" s="212"/>
      <c r="F2045" s="212"/>
      <c r="G2045" s="212"/>
      <c r="H2045" s="212"/>
      <c r="I2045" s="212"/>
      <c r="J2045" s="212"/>
      <c r="K2045" s="212"/>
      <c r="L2045" s="212"/>
      <c r="M2045" s="212"/>
      <c r="N2045" s="212"/>
      <c r="O2045" s="212"/>
      <c r="P2045" s="212"/>
      <c r="Q2045" s="212"/>
      <c r="R2045" s="212"/>
      <c r="S2045" s="212"/>
      <c r="T2045" s="212"/>
      <c r="V2045" s="212"/>
      <c r="W2045" s="212"/>
      <c r="X2045" s="212"/>
      <c r="Y2045" s="212"/>
      <c r="Z2045" s="212"/>
      <c r="AC2045" s="212"/>
      <c r="AD2045" s="212"/>
      <c r="AE2045" s="212"/>
    </row>
    <row r="2046" spans="5:31" x14ac:dyDescent="0.3">
      <c r="E2046" s="212"/>
      <c r="F2046" s="212"/>
      <c r="G2046" s="212"/>
      <c r="H2046" s="212"/>
      <c r="I2046" s="212"/>
      <c r="J2046" s="212"/>
      <c r="K2046" s="212"/>
      <c r="L2046" s="212"/>
      <c r="M2046" s="212"/>
      <c r="N2046" s="212"/>
      <c r="O2046" s="212"/>
      <c r="P2046" s="212"/>
      <c r="Q2046" s="212"/>
      <c r="R2046" s="212"/>
      <c r="S2046" s="212"/>
      <c r="T2046" s="212"/>
      <c r="V2046" s="212"/>
      <c r="W2046" s="212"/>
      <c r="X2046" s="212"/>
      <c r="Y2046" s="212"/>
      <c r="Z2046" s="212"/>
      <c r="AC2046" s="212"/>
      <c r="AD2046" s="212"/>
      <c r="AE2046" s="212"/>
    </row>
    <row r="2047" spans="5:31" x14ac:dyDescent="0.3">
      <c r="E2047" s="212"/>
      <c r="F2047" s="212"/>
      <c r="G2047" s="212"/>
      <c r="H2047" s="212"/>
      <c r="I2047" s="212"/>
      <c r="J2047" s="212"/>
      <c r="K2047" s="212"/>
      <c r="L2047" s="212"/>
      <c r="M2047" s="212"/>
      <c r="N2047" s="212"/>
      <c r="O2047" s="212"/>
      <c r="P2047" s="212"/>
      <c r="Q2047" s="212"/>
      <c r="R2047" s="212"/>
      <c r="S2047" s="212"/>
      <c r="T2047" s="212"/>
      <c r="V2047" s="212"/>
      <c r="W2047" s="212"/>
      <c r="X2047" s="212"/>
      <c r="Y2047" s="212"/>
      <c r="Z2047" s="212"/>
      <c r="AC2047" s="212"/>
      <c r="AD2047" s="212"/>
      <c r="AE2047" s="212"/>
    </row>
    <row r="2048" spans="5:31" x14ac:dyDescent="0.3">
      <c r="E2048" s="212"/>
      <c r="F2048" s="212"/>
      <c r="G2048" s="212"/>
      <c r="H2048" s="212"/>
      <c r="I2048" s="212"/>
      <c r="J2048" s="212"/>
      <c r="K2048" s="212"/>
      <c r="L2048" s="212"/>
      <c r="M2048" s="212"/>
      <c r="N2048" s="212"/>
      <c r="O2048" s="212"/>
      <c r="P2048" s="212"/>
      <c r="Q2048" s="212"/>
      <c r="R2048" s="212"/>
      <c r="S2048" s="212"/>
      <c r="T2048" s="212"/>
      <c r="V2048" s="212"/>
      <c r="W2048" s="212"/>
      <c r="X2048" s="212"/>
      <c r="Y2048" s="212"/>
      <c r="Z2048" s="212"/>
      <c r="AC2048" s="212"/>
      <c r="AD2048" s="212"/>
      <c r="AE2048" s="212"/>
    </row>
    <row r="2049" spans="5:31" x14ac:dyDescent="0.3">
      <c r="E2049" s="212"/>
      <c r="F2049" s="212"/>
      <c r="G2049" s="212"/>
      <c r="H2049" s="212"/>
      <c r="I2049" s="212"/>
      <c r="J2049" s="212"/>
      <c r="K2049" s="212"/>
      <c r="L2049" s="212"/>
      <c r="M2049" s="212"/>
      <c r="N2049" s="212"/>
      <c r="O2049" s="212"/>
      <c r="P2049" s="212"/>
      <c r="Q2049" s="212"/>
      <c r="R2049" s="212"/>
      <c r="S2049" s="212"/>
      <c r="T2049" s="212"/>
      <c r="V2049" s="212"/>
      <c r="W2049" s="212"/>
      <c r="X2049" s="212"/>
      <c r="Y2049" s="212"/>
      <c r="Z2049" s="212"/>
      <c r="AC2049" s="212"/>
      <c r="AD2049" s="212"/>
      <c r="AE2049" s="212"/>
    </row>
    <row r="2050" spans="5:31" x14ac:dyDescent="0.3">
      <c r="E2050" s="212"/>
      <c r="F2050" s="212"/>
      <c r="G2050" s="212"/>
      <c r="H2050" s="212"/>
      <c r="I2050" s="212"/>
      <c r="J2050" s="212"/>
      <c r="K2050" s="212"/>
      <c r="L2050" s="212"/>
      <c r="M2050" s="212"/>
      <c r="N2050" s="212"/>
      <c r="O2050" s="212"/>
      <c r="P2050" s="212"/>
      <c r="Q2050" s="212"/>
      <c r="R2050" s="212"/>
      <c r="S2050" s="212"/>
      <c r="T2050" s="212"/>
      <c r="V2050" s="212"/>
      <c r="W2050" s="212"/>
      <c r="X2050" s="212"/>
      <c r="Y2050" s="212"/>
      <c r="Z2050" s="212"/>
      <c r="AC2050" s="212"/>
      <c r="AD2050" s="212"/>
      <c r="AE2050" s="212"/>
    </row>
    <row r="2051" spans="5:31" x14ac:dyDescent="0.3">
      <c r="E2051" s="212"/>
      <c r="F2051" s="212"/>
      <c r="G2051" s="212"/>
      <c r="H2051" s="212"/>
      <c r="I2051" s="212"/>
      <c r="J2051" s="212"/>
      <c r="K2051" s="212"/>
      <c r="L2051" s="212"/>
      <c r="M2051" s="212"/>
      <c r="N2051" s="212"/>
      <c r="O2051" s="212"/>
      <c r="P2051" s="212"/>
      <c r="Q2051" s="212"/>
      <c r="R2051" s="212"/>
      <c r="S2051" s="212"/>
      <c r="T2051" s="212"/>
      <c r="V2051" s="212"/>
      <c r="W2051" s="212"/>
      <c r="X2051" s="212"/>
      <c r="Y2051" s="212"/>
      <c r="Z2051" s="212"/>
      <c r="AC2051" s="212"/>
      <c r="AD2051" s="212"/>
      <c r="AE2051" s="212"/>
    </row>
    <row r="2052" spans="5:31" x14ac:dyDescent="0.3">
      <c r="E2052" s="212"/>
      <c r="F2052" s="212"/>
      <c r="G2052" s="212"/>
      <c r="H2052" s="212"/>
      <c r="I2052" s="212"/>
      <c r="J2052" s="212"/>
      <c r="K2052" s="212"/>
      <c r="L2052" s="212"/>
      <c r="M2052" s="212"/>
      <c r="N2052" s="212"/>
      <c r="O2052" s="212"/>
      <c r="P2052" s="212"/>
      <c r="Q2052" s="212"/>
      <c r="R2052" s="212"/>
      <c r="S2052" s="212"/>
      <c r="T2052" s="212"/>
      <c r="V2052" s="212"/>
      <c r="W2052" s="212"/>
      <c r="X2052" s="212"/>
      <c r="Y2052" s="212"/>
      <c r="Z2052" s="212"/>
      <c r="AC2052" s="212"/>
      <c r="AD2052" s="212"/>
      <c r="AE2052" s="212"/>
    </row>
    <row r="2053" spans="5:31" x14ac:dyDescent="0.3">
      <c r="E2053" s="212"/>
      <c r="F2053" s="212"/>
      <c r="G2053" s="212"/>
      <c r="H2053" s="212"/>
      <c r="I2053" s="212"/>
      <c r="J2053" s="212"/>
      <c r="K2053" s="212"/>
      <c r="L2053" s="212"/>
      <c r="M2053" s="212"/>
      <c r="N2053" s="212"/>
      <c r="O2053" s="212"/>
      <c r="P2053" s="212"/>
      <c r="Q2053" s="212"/>
      <c r="R2053" s="212"/>
      <c r="S2053" s="212"/>
      <c r="T2053" s="212"/>
      <c r="V2053" s="212"/>
      <c r="W2053" s="212"/>
      <c r="X2053" s="212"/>
      <c r="Y2053" s="212"/>
      <c r="Z2053" s="212"/>
      <c r="AC2053" s="212"/>
      <c r="AD2053" s="212"/>
      <c r="AE2053" s="212"/>
    </row>
    <row r="2054" spans="5:31" x14ac:dyDescent="0.3">
      <c r="E2054" s="212"/>
      <c r="F2054" s="212"/>
      <c r="G2054" s="212"/>
      <c r="H2054" s="212"/>
      <c r="I2054" s="212"/>
      <c r="J2054" s="212"/>
      <c r="K2054" s="212"/>
      <c r="L2054" s="212"/>
      <c r="M2054" s="212"/>
      <c r="N2054" s="212"/>
      <c r="O2054" s="212"/>
      <c r="P2054" s="212"/>
      <c r="Q2054" s="212"/>
      <c r="R2054" s="212"/>
      <c r="S2054" s="212"/>
      <c r="T2054" s="212"/>
      <c r="V2054" s="212"/>
      <c r="W2054" s="212"/>
      <c r="X2054" s="212"/>
      <c r="Y2054" s="212"/>
      <c r="Z2054" s="212"/>
      <c r="AC2054" s="212"/>
      <c r="AD2054" s="212"/>
      <c r="AE2054" s="212"/>
    </row>
    <row r="2055" spans="5:31" x14ac:dyDescent="0.3">
      <c r="E2055" s="212"/>
      <c r="F2055" s="212"/>
      <c r="G2055" s="212"/>
      <c r="H2055" s="212"/>
      <c r="I2055" s="212"/>
      <c r="J2055" s="212"/>
      <c r="K2055" s="212"/>
      <c r="L2055" s="212"/>
      <c r="M2055" s="212"/>
      <c r="N2055" s="212"/>
      <c r="O2055" s="212"/>
      <c r="P2055" s="212"/>
      <c r="Q2055" s="212"/>
      <c r="R2055" s="212"/>
      <c r="S2055" s="212"/>
      <c r="T2055" s="212"/>
      <c r="V2055" s="212"/>
      <c r="W2055" s="212"/>
      <c r="X2055" s="212"/>
      <c r="Y2055" s="212"/>
      <c r="Z2055" s="212"/>
      <c r="AC2055" s="212"/>
      <c r="AD2055" s="212"/>
      <c r="AE2055" s="212"/>
    </row>
    <row r="2056" spans="5:31" x14ac:dyDescent="0.3">
      <c r="E2056" s="212"/>
      <c r="F2056" s="212"/>
      <c r="G2056" s="212"/>
      <c r="H2056" s="212"/>
      <c r="I2056" s="212"/>
      <c r="J2056" s="212"/>
      <c r="K2056" s="212"/>
      <c r="L2056" s="212"/>
      <c r="M2056" s="212"/>
      <c r="N2056" s="212"/>
      <c r="O2056" s="212"/>
      <c r="P2056" s="212"/>
      <c r="Q2056" s="212"/>
      <c r="R2056" s="212"/>
      <c r="S2056" s="212"/>
      <c r="T2056" s="212"/>
      <c r="V2056" s="212"/>
      <c r="W2056" s="212"/>
      <c r="X2056" s="212"/>
      <c r="Y2056" s="212"/>
      <c r="Z2056" s="212"/>
      <c r="AC2056" s="212"/>
      <c r="AD2056" s="212"/>
      <c r="AE2056" s="212"/>
    </row>
    <row r="2057" spans="5:31" x14ac:dyDescent="0.3">
      <c r="E2057" s="212"/>
      <c r="F2057" s="212"/>
      <c r="G2057" s="212"/>
      <c r="H2057" s="212"/>
      <c r="I2057" s="212"/>
      <c r="J2057" s="212"/>
      <c r="K2057" s="212"/>
      <c r="L2057" s="212"/>
      <c r="M2057" s="212"/>
      <c r="N2057" s="212"/>
      <c r="O2057" s="212"/>
      <c r="P2057" s="212"/>
      <c r="Q2057" s="212"/>
      <c r="R2057" s="212"/>
      <c r="S2057" s="212"/>
      <c r="T2057" s="212"/>
      <c r="V2057" s="212"/>
      <c r="W2057" s="212"/>
      <c r="X2057" s="212"/>
      <c r="Y2057" s="212"/>
      <c r="Z2057" s="212"/>
      <c r="AC2057" s="212"/>
      <c r="AD2057" s="212"/>
      <c r="AE2057" s="212"/>
    </row>
    <row r="2058" spans="5:31" x14ac:dyDescent="0.3">
      <c r="E2058" s="212"/>
      <c r="F2058" s="212"/>
      <c r="G2058" s="212"/>
      <c r="H2058" s="212"/>
      <c r="I2058" s="212"/>
      <c r="J2058" s="212"/>
      <c r="K2058" s="212"/>
      <c r="L2058" s="212"/>
      <c r="M2058" s="212"/>
      <c r="N2058" s="212"/>
      <c r="O2058" s="212"/>
      <c r="P2058" s="212"/>
      <c r="Q2058" s="212"/>
      <c r="R2058" s="212"/>
      <c r="S2058" s="212"/>
      <c r="T2058" s="212"/>
      <c r="V2058" s="212"/>
      <c r="W2058" s="212"/>
      <c r="X2058" s="212"/>
      <c r="Y2058" s="212"/>
      <c r="Z2058" s="212"/>
      <c r="AC2058" s="212"/>
      <c r="AD2058" s="212"/>
      <c r="AE2058" s="212"/>
    </row>
    <row r="2059" spans="5:31" x14ac:dyDescent="0.3">
      <c r="E2059" s="212"/>
      <c r="F2059" s="212"/>
      <c r="G2059" s="212"/>
      <c r="H2059" s="212"/>
      <c r="I2059" s="212"/>
      <c r="J2059" s="212"/>
      <c r="K2059" s="212"/>
      <c r="L2059" s="212"/>
      <c r="M2059" s="212"/>
      <c r="N2059" s="212"/>
      <c r="O2059" s="212"/>
      <c r="P2059" s="212"/>
      <c r="Q2059" s="212"/>
      <c r="R2059" s="212"/>
      <c r="S2059" s="212"/>
      <c r="T2059" s="212"/>
      <c r="V2059" s="212"/>
      <c r="W2059" s="212"/>
      <c r="X2059" s="212"/>
      <c r="Y2059" s="212"/>
      <c r="Z2059" s="212"/>
      <c r="AC2059" s="212"/>
      <c r="AD2059" s="212"/>
      <c r="AE2059" s="212"/>
    </row>
    <row r="2060" spans="5:31" x14ac:dyDescent="0.3">
      <c r="E2060" s="212"/>
      <c r="F2060" s="212"/>
      <c r="G2060" s="212"/>
      <c r="H2060" s="212"/>
      <c r="I2060" s="212"/>
      <c r="J2060" s="212"/>
      <c r="K2060" s="212"/>
      <c r="L2060" s="212"/>
      <c r="M2060" s="212"/>
      <c r="N2060" s="212"/>
      <c r="O2060" s="212"/>
      <c r="P2060" s="212"/>
      <c r="Q2060" s="212"/>
      <c r="R2060" s="212"/>
      <c r="S2060" s="212"/>
      <c r="T2060" s="212"/>
      <c r="V2060" s="212"/>
      <c r="W2060" s="212"/>
      <c r="X2060" s="212"/>
      <c r="Y2060" s="212"/>
      <c r="Z2060" s="212"/>
      <c r="AC2060" s="212"/>
      <c r="AD2060" s="212"/>
      <c r="AE2060" s="212"/>
    </row>
    <row r="2061" spans="5:31" x14ac:dyDescent="0.3">
      <c r="E2061" s="212"/>
      <c r="F2061" s="212"/>
      <c r="G2061" s="212"/>
      <c r="H2061" s="212"/>
      <c r="I2061" s="212"/>
      <c r="J2061" s="212"/>
      <c r="K2061" s="212"/>
      <c r="L2061" s="212"/>
      <c r="M2061" s="212"/>
      <c r="N2061" s="212"/>
      <c r="O2061" s="212"/>
      <c r="P2061" s="212"/>
      <c r="Q2061" s="212"/>
      <c r="R2061" s="212"/>
      <c r="S2061" s="212"/>
      <c r="T2061" s="212"/>
      <c r="V2061" s="212"/>
      <c r="W2061" s="212"/>
      <c r="X2061" s="212"/>
      <c r="Y2061" s="212"/>
      <c r="Z2061" s="212"/>
      <c r="AC2061" s="212"/>
      <c r="AD2061" s="212"/>
      <c r="AE2061" s="212"/>
    </row>
    <row r="2062" spans="5:31" x14ac:dyDescent="0.3">
      <c r="E2062" s="212"/>
      <c r="F2062" s="212"/>
      <c r="G2062" s="212"/>
      <c r="H2062" s="212"/>
      <c r="I2062" s="212"/>
      <c r="J2062" s="212"/>
      <c r="K2062" s="212"/>
      <c r="L2062" s="212"/>
      <c r="M2062" s="212"/>
      <c r="N2062" s="212"/>
      <c r="O2062" s="212"/>
      <c r="P2062" s="212"/>
      <c r="Q2062" s="212"/>
      <c r="R2062" s="212"/>
      <c r="S2062" s="212"/>
      <c r="T2062" s="212"/>
      <c r="V2062" s="212"/>
      <c r="W2062" s="212"/>
      <c r="X2062" s="212"/>
      <c r="Y2062" s="212"/>
      <c r="Z2062" s="212"/>
      <c r="AC2062" s="212"/>
      <c r="AD2062" s="212"/>
      <c r="AE2062" s="212"/>
    </row>
    <row r="2063" spans="5:31" x14ac:dyDescent="0.3">
      <c r="E2063" s="212"/>
      <c r="F2063" s="212"/>
      <c r="G2063" s="212"/>
      <c r="H2063" s="212"/>
      <c r="I2063" s="212"/>
      <c r="J2063" s="212"/>
      <c r="K2063" s="212"/>
      <c r="L2063" s="212"/>
      <c r="M2063" s="212"/>
      <c r="N2063" s="212"/>
      <c r="O2063" s="212"/>
      <c r="P2063" s="212"/>
      <c r="Q2063" s="212"/>
      <c r="R2063" s="212"/>
      <c r="S2063" s="212"/>
      <c r="T2063" s="212"/>
      <c r="V2063" s="212"/>
      <c r="W2063" s="212"/>
      <c r="X2063" s="212"/>
      <c r="Y2063" s="212"/>
      <c r="Z2063" s="212"/>
      <c r="AC2063" s="212"/>
      <c r="AD2063" s="212"/>
      <c r="AE2063" s="212"/>
    </row>
    <row r="2064" spans="5:31" x14ac:dyDescent="0.3">
      <c r="E2064" s="212"/>
      <c r="F2064" s="212"/>
      <c r="G2064" s="212"/>
      <c r="H2064" s="212"/>
      <c r="I2064" s="212"/>
      <c r="J2064" s="212"/>
      <c r="K2064" s="212"/>
      <c r="L2064" s="212"/>
      <c r="M2064" s="212"/>
      <c r="N2064" s="212"/>
      <c r="O2064" s="212"/>
      <c r="P2064" s="212"/>
      <c r="Q2064" s="212"/>
      <c r="R2064" s="212"/>
      <c r="S2064" s="212"/>
      <c r="T2064" s="212"/>
      <c r="V2064" s="212"/>
      <c r="W2064" s="212"/>
      <c r="X2064" s="212"/>
      <c r="Y2064" s="212"/>
      <c r="Z2064" s="212"/>
      <c r="AC2064" s="212"/>
      <c r="AD2064" s="212"/>
      <c r="AE2064" s="212"/>
    </row>
    <row r="2065" spans="1:31" x14ac:dyDescent="0.3">
      <c r="E2065" s="212"/>
      <c r="F2065" s="212"/>
      <c r="G2065" s="212"/>
      <c r="H2065" s="212"/>
      <c r="I2065" s="212"/>
      <c r="J2065" s="212"/>
      <c r="K2065" s="212"/>
      <c r="L2065" s="212"/>
      <c r="M2065" s="212"/>
      <c r="N2065" s="212"/>
      <c r="O2065" s="212"/>
      <c r="P2065" s="212"/>
      <c r="Q2065" s="212"/>
      <c r="R2065" s="212"/>
      <c r="S2065" s="212"/>
      <c r="T2065" s="212"/>
      <c r="V2065" s="212"/>
      <c r="W2065" s="212"/>
      <c r="X2065" s="212"/>
      <c r="Y2065" s="212"/>
      <c r="Z2065" s="212"/>
      <c r="AC2065" s="212"/>
      <c r="AD2065" s="212"/>
      <c r="AE2065" s="212"/>
    </row>
    <row r="2066" spans="1:31" x14ac:dyDescent="0.3">
      <c r="E2066" s="212"/>
      <c r="F2066" s="212"/>
      <c r="G2066" s="212"/>
      <c r="H2066" s="212"/>
      <c r="I2066" s="212"/>
      <c r="J2066" s="212"/>
      <c r="K2066" s="212"/>
      <c r="L2066" s="212"/>
      <c r="M2066" s="212"/>
      <c r="N2066" s="212"/>
      <c r="O2066" s="212"/>
      <c r="P2066" s="212"/>
      <c r="Q2066" s="212"/>
      <c r="R2066" s="212"/>
      <c r="S2066" s="212"/>
      <c r="T2066" s="212"/>
      <c r="V2066" s="212"/>
      <c r="W2066" s="212"/>
      <c r="X2066" s="212"/>
      <c r="Y2066" s="212"/>
      <c r="Z2066" s="212"/>
      <c r="AC2066" s="212"/>
      <c r="AD2066" s="212"/>
      <c r="AE2066" s="212"/>
    </row>
    <row r="2067" spans="1:31" s="614" customFormat="1" ht="16.8" x14ac:dyDescent="0.3">
      <c r="A2067" s="212"/>
      <c r="B2067" s="212"/>
      <c r="C2067" s="212"/>
      <c r="D2067" s="212"/>
      <c r="E2067" s="212"/>
      <c r="F2067" s="212"/>
      <c r="G2067" s="212"/>
      <c r="H2067" s="212"/>
      <c r="I2067" s="212"/>
      <c r="J2067" s="212"/>
      <c r="K2067" s="212"/>
      <c r="L2067" s="212"/>
      <c r="M2067" s="212"/>
      <c r="N2067" s="212"/>
      <c r="O2067" s="212"/>
      <c r="P2067" s="212"/>
      <c r="Q2067" s="212"/>
      <c r="R2067" s="212"/>
      <c r="S2067" s="212"/>
      <c r="T2067" s="212"/>
      <c r="U2067" s="617"/>
      <c r="V2067" s="212"/>
      <c r="W2067" s="212"/>
      <c r="X2067" s="212"/>
      <c r="Y2067" s="212"/>
      <c r="Z2067" s="212"/>
      <c r="AA2067" s="617"/>
      <c r="AB2067" s="617"/>
      <c r="AC2067" s="212"/>
      <c r="AD2067" s="212"/>
      <c r="AE2067" s="212"/>
    </row>
    <row r="2068" spans="1:31" ht="15" customHeight="1" x14ac:dyDescent="0.3">
      <c r="E2068" s="212"/>
      <c r="F2068" s="212"/>
      <c r="G2068" s="212"/>
      <c r="H2068" s="212"/>
      <c r="I2068" s="212"/>
      <c r="J2068" s="212"/>
      <c r="K2068" s="212"/>
      <c r="L2068" s="212"/>
      <c r="M2068" s="212"/>
      <c r="N2068" s="212"/>
      <c r="O2068" s="212"/>
      <c r="P2068" s="212"/>
      <c r="Q2068" s="212"/>
      <c r="R2068" s="212"/>
      <c r="S2068" s="212"/>
      <c r="T2068" s="212"/>
      <c r="V2068" s="212"/>
      <c r="W2068" s="212"/>
      <c r="X2068" s="212"/>
      <c r="Y2068" s="212"/>
      <c r="Z2068" s="212"/>
      <c r="AC2068" s="212"/>
      <c r="AD2068" s="212"/>
      <c r="AE2068" s="212"/>
    </row>
    <row r="2069" spans="1:31" ht="15" customHeight="1" x14ac:dyDescent="0.3">
      <c r="E2069" s="212"/>
      <c r="F2069" s="212"/>
      <c r="G2069" s="212"/>
      <c r="H2069" s="212"/>
      <c r="I2069" s="212"/>
      <c r="J2069" s="212"/>
      <c r="K2069" s="212"/>
      <c r="L2069" s="212"/>
      <c r="M2069" s="212"/>
      <c r="N2069" s="212"/>
      <c r="O2069" s="212"/>
      <c r="P2069" s="212"/>
      <c r="Q2069" s="212"/>
      <c r="R2069" s="212"/>
      <c r="S2069" s="212"/>
      <c r="T2069" s="212"/>
      <c r="V2069" s="212"/>
      <c r="W2069" s="212"/>
      <c r="X2069" s="212"/>
      <c r="Y2069" s="212"/>
      <c r="Z2069" s="212"/>
      <c r="AC2069" s="212"/>
      <c r="AD2069" s="212"/>
      <c r="AE2069" s="212"/>
    </row>
    <row r="2070" spans="1:31" ht="15" customHeight="1" x14ac:dyDescent="0.3">
      <c r="E2070" s="212"/>
      <c r="F2070" s="212"/>
      <c r="G2070" s="212"/>
      <c r="H2070" s="212"/>
      <c r="I2070" s="212"/>
      <c r="J2070" s="212"/>
      <c r="K2070" s="212"/>
      <c r="L2070" s="212"/>
      <c r="M2070" s="212"/>
      <c r="N2070" s="212"/>
      <c r="O2070" s="212"/>
      <c r="P2070" s="212"/>
      <c r="Q2070" s="212"/>
      <c r="R2070" s="212"/>
      <c r="S2070" s="212"/>
      <c r="T2070" s="212"/>
      <c r="V2070" s="212"/>
      <c r="W2070" s="212"/>
      <c r="X2070" s="212"/>
      <c r="Y2070" s="212"/>
      <c r="Z2070" s="212"/>
      <c r="AC2070" s="212"/>
      <c r="AD2070" s="212"/>
      <c r="AE2070" s="212"/>
    </row>
    <row r="2071" spans="1:31" ht="15" customHeight="1" x14ac:dyDescent="0.3">
      <c r="E2071" s="212"/>
      <c r="F2071" s="212"/>
      <c r="G2071" s="212"/>
      <c r="H2071" s="212"/>
      <c r="I2071" s="212"/>
      <c r="J2071" s="212"/>
      <c r="K2071" s="212"/>
      <c r="L2071" s="212"/>
      <c r="M2071" s="212"/>
      <c r="N2071" s="212"/>
      <c r="O2071" s="212"/>
      <c r="P2071" s="212"/>
      <c r="Q2071" s="212"/>
      <c r="R2071" s="212"/>
      <c r="S2071" s="212"/>
      <c r="T2071" s="212"/>
      <c r="V2071" s="212"/>
      <c r="W2071" s="212"/>
      <c r="X2071" s="212"/>
      <c r="Y2071" s="212"/>
      <c r="Z2071" s="212"/>
      <c r="AC2071" s="212"/>
      <c r="AD2071" s="212"/>
      <c r="AE2071" s="212"/>
    </row>
    <row r="2072" spans="1:31" ht="15" customHeight="1" x14ac:dyDescent="0.3">
      <c r="E2072" s="212"/>
      <c r="F2072" s="212"/>
      <c r="G2072" s="212"/>
      <c r="H2072" s="212"/>
      <c r="I2072" s="212"/>
      <c r="J2072" s="212"/>
      <c r="K2072" s="212"/>
      <c r="L2072" s="212"/>
      <c r="M2072" s="212"/>
      <c r="N2072" s="212"/>
      <c r="O2072" s="212"/>
      <c r="P2072" s="212"/>
      <c r="Q2072" s="212"/>
      <c r="R2072" s="212"/>
      <c r="S2072" s="212"/>
      <c r="T2072" s="212"/>
      <c r="V2072" s="212"/>
      <c r="W2072" s="212"/>
      <c r="X2072" s="212"/>
      <c r="Y2072" s="212"/>
      <c r="Z2072" s="212"/>
      <c r="AC2072" s="212"/>
      <c r="AD2072" s="212"/>
      <c r="AE2072" s="212"/>
    </row>
    <row r="2073" spans="1:31" ht="15" customHeight="1" x14ac:dyDescent="0.3">
      <c r="E2073" s="212"/>
      <c r="F2073" s="212"/>
      <c r="G2073" s="212"/>
      <c r="H2073" s="212"/>
      <c r="I2073" s="212"/>
      <c r="J2073" s="212"/>
      <c r="K2073" s="212"/>
      <c r="L2073" s="212"/>
      <c r="M2073" s="212"/>
      <c r="N2073" s="212"/>
      <c r="O2073" s="212"/>
      <c r="P2073" s="212"/>
      <c r="Q2073" s="212"/>
      <c r="R2073" s="212"/>
      <c r="S2073" s="212"/>
      <c r="T2073" s="212"/>
      <c r="V2073" s="212"/>
      <c r="W2073" s="212"/>
      <c r="X2073" s="212"/>
      <c r="Y2073" s="212"/>
      <c r="Z2073" s="212"/>
      <c r="AC2073" s="212"/>
      <c r="AD2073" s="212"/>
      <c r="AE2073" s="212"/>
    </row>
    <row r="2074" spans="1:31" ht="15" customHeight="1" x14ac:dyDescent="0.3">
      <c r="E2074" s="212"/>
      <c r="F2074" s="212"/>
      <c r="G2074" s="212"/>
      <c r="H2074" s="212"/>
      <c r="I2074" s="212"/>
      <c r="J2074" s="212"/>
      <c r="K2074" s="212"/>
      <c r="L2074" s="212"/>
      <c r="M2074" s="212"/>
      <c r="N2074" s="212"/>
      <c r="O2074" s="212"/>
      <c r="P2074" s="212"/>
      <c r="Q2074" s="212"/>
      <c r="R2074" s="212"/>
      <c r="S2074" s="212"/>
      <c r="T2074" s="212"/>
      <c r="V2074" s="212"/>
      <c r="W2074" s="212"/>
      <c r="X2074" s="212"/>
      <c r="Y2074" s="212"/>
      <c r="Z2074" s="212"/>
      <c r="AC2074" s="212"/>
      <c r="AD2074" s="212"/>
      <c r="AE2074" s="212"/>
    </row>
    <row r="2075" spans="1:31" ht="15" customHeight="1" x14ac:dyDescent="0.3">
      <c r="E2075" s="212"/>
      <c r="F2075" s="212"/>
      <c r="G2075" s="212"/>
      <c r="H2075" s="212"/>
      <c r="I2075" s="212"/>
      <c r="J2075" s="212"/>
      <c r="K2075" s="212"/>
      <c r="L2075" s="212"/>
      <c r="M2075" s="212"/>
      <c r="N2075" s="212"/>
      <c r="O2075" s="212"/>
      <c r="P2075" s="212"/>
      <c r="Q2075" s="212"/>
      <c r="R2075" s="212"/>
      <c r="S2075" s="212"/>
      <c r="T2075" s="212"/>
      <c r="V2075" s="212"/>
      <c r="W2075" s="212"/>
      <c r="X2075" s="212"/>
      <c r="Y2075" s="212"/>
      <c r="Z2075" s="212"/>
      <c r="AC2075" s="212"/>
      <c r="AD2075" s="212"/>
      <c r="AE2075" s="212"/>
    </row>
    <row r="2076" spans="1:31" ht="15" customHeight="1" x14ac:dyDescent="0.3">
      <c r="E2076" s="212"/>
      <c r="F2076" s="212"/>
      <c r="G2076" s="212"/>
      <c r="H2076" s="212"/>
      <c r="I2076" s="212"/>
      <c r="J2076" s="212"/>
      <c r="K2076" s="212"/>
      <c r="L2076" s="212"/>
      <c r="M2076" s="212"/>
      <c r="N2076" s="212"/>
      <c r="O2076" s="212"/>
      <c r="P2076" s="212"/>
      <c r="Q2076" s="212"/>
      <c r="R2076" s="212"/>
      <c r="S2076" s="212"/>
      <c r="T2076" s="212"/>
      <c r="V2076" s="212"/>
      <c r="W2076" s="212"/>
      <c r="X2076" s="212"/>
      <c r="Y2076" s="212"/>
      <c r="Z2076" s="212"/>
      <c r="AC2076" s="212"/>
      <c r="AD2076" s="212"/>
      <c r="AE2076" s="212"/>
    </row>
    <row r="2077" spans="1:31" ht="15" customHeight="1" x14ac:dyDescent="0.3">
      <c r="E2077" s="212"/>
      <c r="F2077" s="212"/>
      <c r="G2077" s="212"/>
      <c r="H2077" s="212"/>
      <c r="I2077" s="212"/>
      <c r="J2077" s="212"/>
      <c r="K2077" s="212"/>
      <c r="L2077" s="212"/>
      <c r="M2077" s="212"/>
      <c r="N2077" s="212"/>
      <c r="O2077" s="212"/>
      <c r="P2077" s="212"/>
      <c r="Q2077" s="212"/>
      <c r="R2077" s="212"/>
      <c r="S2077" s="212"/>
      <c r="T2077" s="212"/>
      <c r="V2077" s="212"/>
      <c r="W2077" s="212"/>
      <c r="X2077" s="212"/>
      <c r="Y2077" s="212"/>
      <c r="Z2077" s="212"/>
      <c r="AC2077" s="212"/>
      <c r="AD2077" s="212"/>
      <c r="AE2077" s="212"/>
    </row>
    <row r="2078" spans="1:31" ht="15" customHeight="1" x14ac:dyDescent="0.3">
      <c r="E2078" s="212"/>
      <c r="F2078" s="212"/>
      <c r="G2078" s="212"/>
      <c r="H2078" s="212"/>
      <c r="I2078" s="212"/>
      <c r="J2078" s="212"/>
      <c r="K2078" s="212"/>
      <c r="L2078" s="212"/>
      <c r="M2078" s="212"/>
      <c r="N2078" s="212"/>
      <c r="O2078" s="212"/>
      <c r="P2078" s="212"/>
      <c r="Q2078" s="212"/>
      <c r="R2078" s="212"/>
      <c r="S2078" s="212"/>
      <c r="T2078" s="212"/>
      <c r="V2078" s="212"/>
      <c r="W2078" s="212"/>
      <c r="X2078" s="212"/>
      <c r="Y2078" s="212"/>
      <c r="Z2078" s="212"/>
      <c r="AC2078" s="212"/>
      <c r="AD2078" s="212"/>
      <c r="AE2078" s="212"/>
    </row>
    <row r="2079" spans="1:31" ht="15" customHeight="1" x14ac:dyDescent="0.3">
      <c r="E2079" s="212"/>
      <c r="F2079" s="212"/>
      <c r="G2079" s="212"/>
      <c r="H2079" s="212"/>
      <c r="I2079" s="212"/>
      <c r="J2079" s="212"/>
      <c r="K2079" s="212"/>
      <c r="L2079" s="212"/>
      <c r="M2079" s="212"/>
      <c r="N2079" s="212"/>
      <c r="O2079" s="212"/>
      <c r="P2079" s="212"/>
      <c r="Q2079" s="212"/>
      <c r="R2079" s="212"/>
      <c r="S2079" s="212"/>
      <c r="T2079" s="212"/>
      <c r="V2079" s="212"/>
      <c r="W2079" s="212"/>
      <c r="X2079" s="212"/>
      <c r="Y2079" s="212"/>
      <c r="Z2079" s="212"/>
      <c r="AC2079" s="212"/>
      <c r="AD2079" s="212"/>
      <c r="AE2079" s="212"/>
    </row>
    <row r="2080" spans="1:31" ht="15" customHeight="1" x14ac:dyDescent="0.3">
      <c r="E2080" s="212"/>
      <c r="F2080" s="212"/>
      <c r="G2080" s="212"/>
      <c r="H2080" s="212"/>
      <c r="I2080" s="212"/>
      <c r="J2080" s="212"/>
      <c r="K2080" s="212"/>
      <c r="L2080" s="212"/>
      <c r="M2080" s="212"/>
      <c r="N2080" s="212"/>
      <c r="O2080" s="212"/>
      <c r="P2080" s="212"/>
      <c r="Q2080" s="212"/>
      <c r="R2080" s="212"/>
      <c r="S2080" s="212"/>
      <c r="T2080" s="212"/>
      <c r="V2080" s="212"/>
      <c r="W2080" s="212"/>
      <c r="X2080" s="212"/>
      <c r="Y2080" s="212"/>
      <c r="Z2080" s="212"/>
      <c r="AC2080" s="212"/>
      <c r="AD2080" s="212"/>
      <c r="AE2080" s="212"/>
    </row>
    <row r="2081" spans="5:31" ht="15" customHeight="1" x14ac:dyDescent="0.3">
      <c r="E2081" s="212"/>
      <c r="F2081" s="212"/>
      <c r="G2081" s="212"/>
      <c r="H2081" s="212"/>
      <c r="I2081" s="212"/>
      <c r="J2081" s="212"/>
      <c r="K2081" s="212"/>
      <c r="L2081" s="212"/>
      <c r="M2081" s="212"/>
      <c r="N2081" s="212"/>
      <c r="O2081" s="212"/>
      <c r="P2081" s="212"/>
      <c r="Q2081" s="212"/>
      <c r="R2081" s="212"/>
      <c r="S2081" s="212"/>
      <c r="T2081" s="212"/>
      <c r="V2081" s="212"/>
      <c r="W2081" s="212"/>
      <c r="X2081" s="212"/>
      <c r="Y2081" s="212"/>
      <c r="Z2081" s="212"/>
      <c r="AC2081" s="212"/>
      <c r="AD2081" s="212"/>
      <c r="AE2081" s="212"/>
    </row>
    <row r="2082" spans="5:31" ht="15" customHeight="1" x14ac:dyDescent="0.3">
      <c r="E2082" s="212"/>
      <c r="F2082" s="212"/>
      <c r="G2082" s="212"/>
      <c r="H2082" s="212"/>
      <c r="I2082" s="212"/>
      <c r="J2082" s="212"/>
      <c r="K2082" s="212"/>
      <c r="L2082" s="212"/>
      <c r="M2082" s="212"/>
      <c r="N2082" s="212"/>
      <c r="O2082" s="212"/>
      <c r="P2082" s="212"/>
      <c r="Q2082" s="212"/>
      <c r="R2082" s="212"/>
      <c r="S2082" s="212"/>
      <c r="T2082" s="212"/>
      <c r="V2082" s="212"/>
      <c r="W2082" s="212"/>
      <c r="X2082" s="212"/>
      <c r="Y2082" s="212"/>
      <c r="Z2082" s="212"/>
      <c r="AC2082" s="212"/>
      <c r="AD2082" s="212"/>
      <c r="AE2082" s="212"/>
    </row>
    <row r="2083" spans="5:31" ht="15" customHeight="1" x14ac:dyDescent="0.3">
      <c r="E2083" s="212"/>
      <c r="F2083" s="212"/>
      <c r="G2083" s="212"/>
      <c r="H2083" s="212"/>
      <c r="I2083" s="212"/>
      <c r="J2083" s="212"/>
      <c r="K2083" s="212"/>
      <c r="L2083" s="212"/>
      <c r="M2083" s="212"/>
      <c r="N2083" s="212"/>
      <c r="O2083" s="212"/>
      <c r="P2083" s="212"/>
      <c r="Q2083" s="212"/>
      <c r="R2083" s="212"/>
      <c r="S2083" s="212"/>
      <c r="T2083" s="212"/>
      <c r="V2083" s="212"/>
      <c r="W2083" s="212"/>
      <c r="X2083" s="212"/>
      <c r="Y2083" s="212"/>
      <c r="Z2083" s="212"/>
      <c r="AC2083" s="212"/>
      <c r="AD2083" s="212"/>
      <c r="AE2083" s="212"/>
    </row>
    <row r="2084" spans="5:31" ht="15" customHeight="1" x14ac:dyDescent="0.3">
      <c r="E2084" s="212"/>
      <c r="F2084" s="212"/>
      <c r="G2084" s="212"/>
      <c r="H2084" s="212"/>
      <c r="I2084" s="212"/>
      <c r="J2084" s="212"/>
      <c r="K2084" s="212"/>
      <c r="L2084" s="212"/>
      <c r="M2084" s="212"/>
      <c r="N2084" s="212"/>
      <c r="O2084" s="212"/>
      <c r="P2084" s="212"/>
      <c r="Q2084" s="212"/>
      <c r="R2084" s="212"/>
      <c r="S2084" s="212"/>
      <c r="T2084" s="212"/>
      <c r="V2084" s="212"/>
      <c r="W2084" s="212"/>
      <c r="X2084" s="212"/>
      <c r="Y2084" s="212"/>
      <c r="Z2084" s="212"/>
      <c r="AC2084" s="212"/>
      <c r="AD2084" s="212"/>
      <c r="AE2084" s="212"/>
    </row>
    <row r="2085" spans="5:31" ht="15" customHeight="1" x14ac:dyDescent="0.3">
      <c r="E2085" s="212"/>
      <c r="F2085" s="212"/>
      <c r="G2085" s="212"/>
      <c r="H2085" s="212"/>
      <c r="I2085" s="212"/>
      <c r="J2085" s="212"/>
      <c r="K2085" s="212"/>
      <c r="L2085" s="212"/>
      <c r="M2085" s="212"/>
      <c r="N2085" s="212"/>
      <c r="O2085" s="212"/>
      <c r="P2085" s="212"/>
      <c r="Q2085" s="212"/>
      <c r="R2085" s="212"/>
      <c r="S2085" s="212"/>
      <c r="T2085" s="212"/>
      <c r="V2085" s="212"/>
      <c r="W2085" s="212"/>
      <c r="X2085" s="212"/>
      <c r="Y2085" s="212"/>
      <c r="Z2085" s="212"/>
      <c r="AC2085" s="212"/>
      <c r="AD2085" s="212"/>
      <c r="AE2085" s="212"/>
    </row>
    <row r="2086" spans="5:31" ht="15" customHeight="1" x14ac:dyDescent="0.3">
      <c r="E2086" s="212"/>
      <c r="F2086" s="212"/>
      <c r="G2086" s="212"/>
      <c r="H2086" s="212"/>
      <c r="I2086" s="212"/>
      <c r="J2086" s="212"/>
      <c r="K2086" s="212"/>
      <c r="L2086" s="212"/>
      <c r="M2086" s="212"/>
      <c r="N2086" s="212"/>
      <c r="O2086" s="212"/>
      <c r="P2086" s="212"/>
      <c r="Q2086" s="212"/>
      <c r="R2086" s="212"/>
      <c r="S2086" s="212"/>
      <c r="T2086" s="212"/>
      <c r="V2086" s="212"/>
      <c r="W2086" s="212"/>
      <c r="X2086" s="212"/>
      <c r="Y2086" s="212"/>
      <c r="Z2086" s="212"/>
      <c r="AC2086" s="212"/>
      <c r="AD2086" s="212"/>
      <c r="AE2086" s="212"/>
    </row>
    <row r="2087" spans="5:31" ht="15" customHeight="1" x14ac:dyDescent="0.3">
      <c r="E2087" s="212"/>
      <c r="F2087" s="212"/>
      <c r="G2087" s="212"/>
      <c r="H2087" s="212"/>
      <c r="I2087" s="212"/>
      <c r="J2087" s="212"/>
      <c r="K2087" s="212"/>
      <c r="L2087" s="212"/>
      <c r="M2087" s="212"/>
      <c r="N2087" s="212"/>
      <c r="O2087" s="212"/>
      <c r="P2087" s="212"/>
      <c r="Q2087" s="212"/>
      <c r="R2087" s="212"/>
      <c r="S2087" s="212"/>
      <c r="T2087" s="212"/>
      <c r="V2087" s="212"/>
      <c r="W2087" s="212"/>
      <c r="X2087" s="212"/>
      <c r="Y2087" s="212"/>
      <c r="Z2087" s="212"/>
      <c r="AC2087" s="212"/>
      <c r="AD2087" s="212"/>
      <c r="AE2087" s="212"/>
    </row>
    <row r="2088" spans="5:31" ht="15" customHeight="1" x14ac:dyDescent="0.3">
      <c r="E2088" s="212"/>
      <c r="F2088" s="212"/>
      <c r="G2088" s="212"/>
      <c r="H2088" s="212"/>
      <c r="I2088" s="212"/>
      <c r="J2088" s="212"/>
      <c r="K2088" s="212"/>
      <c r="L2088" s="212"/>
      <c r="M2088" s="212"/>
      <c r="N2088" s="212"/>
      <c r="O2088" s="212"/>
      <c r="P2088" s="212"/>
      <c r="Q2088" s="212"/>
      <c r="R2088" s="212"/>
      <c r="S2088" s="212"/>
      <c r="T2088" s="212"/>
      <c r="V2088" s="212"/>
      <c r="W2088" s="212"/>
      <c r="X2088" s="212"/>
      <c r="Y2088" s="212"/>
      <c r="Z2088" s="212"/>
      <c r="AC2088" s="212"/>
      <c r="AD2088" s="212"/>
      <c r="AE2088" s="212"/>
    </row>
    <row r="2089" spans="5:31" ht="15" customHeight="1" x14ac:dyDescent="0.3">
      <c r="E2089" s="212"/>
      <c r="F2089" s="212"/>
      <c r="G2089" s="212"/>
      <c r="H2089" s="212"/>
      <c r="I2089" s="212"/>
      <c r="J2089" s="212"/>
      <c r="K2089" s="212"/>
      <c r="L2089" s="212"/>
      <c r="M2089" s="212"/>
      <c r="N2089" s="212"/>
      <c r="O2089" s="212"/>
      <c r="P2089" s="212"/>
      <c r="Q2089" s="212"/>
      <c r="R2089" s="212"/>
      <c r="S2089" s="212"/>
      <c r="T2089" s="212"/>
      <c r="V2089" s="212"/>
      <c r="W2089" s="212"/>
      <c r="X2089" s="212"/>
      <c r="Y2089" s="212"/>
      <c r="Z2089" s="212"/>
      <c r="AC2089" s="212"/>
      <c r="AD2089" s="212"/>
      <c r="AE2089" s="212"/>
    </row>
    <row r="2090" spans="5:31" ht="15" customHeight="1" x14ac:dyDescent="0.3">
      <c r="E2090" s="212"/>
      <c r="F2090" s="212"/>
      <c r="G2090" s="212"/>
      <c r="H2090" s="212"/>
      <c r="I2090" s="212"/>
      <c r="J2090" s="212"/>
      <c r="K2090" s="212"/>
      <c r="L2090" s="212"/>
      <c r="M2090" s="212"/>
      <c r="N2090" s="212"/>
      <c r="O2090" s="212"/>
      <c r="P2090" s="212"/>
      <c r="Q2090" s="212"/>
      <c r="R2090" s="212"/>
      <c r="S2090" s="212"/>
      <c r="T2090" s="212"/>
      <c r="V2090" s="212"/>
      <c r="W2090" s="212"/>
      <c r="X2090" s="212"/>
      <c r="Y2090" s="212"/>
      <c r="Z2090" s="212"/>
      <c r="AC2090" s="212"/>
      <c r="AD2090" s="212"/>
      <c r="AE2090" s="212"/>
    </row>
    <row r="2091" spans="5:31" ht="15" customHeight="1" x14ac:dyDescent="0.3">
      <c r="E2091" s="212"/>
      <c r="F2091" s="212"/>
      <c r="G2091" s="212"/>
      <c r="H2091" s="212"/>
      <c r="I2091" s="212"/>
      <c r="J2091" s="212"/>
      <c r="K2091" s="212"/>
      <c r="L2091" s="212"/>
      <c r="M2091" s="212"/>
      <c r="N2091" s="212"/>
      <c r="O2091" s="212"/>
      <c r="P2091" s="212"/>
      <c r="Q2091" s="212"/>
      <c r="R2091" s="212"/>
      <c r="S2091" s="212"/>
      <c r="T2091" s="212"/>
      <c r="V2091" s="212"/>
      <c r="W2091" s="212"/>
      <c r="X2091" s="212"/>
      <c r="Y2091" s="212"/>
      <c r="Z2091" s="212"/>
      <c r="AC2091" s="212"/>
      <c r="AD2091" s="212"/>
      <c r="AE2091" s="212"/>
    </row>
    <row r="2092" spans="5:31" ht="15" customHeight="1" x14ac:dyDescent="0.3">
      <c r="E2092" s="212"/>
      <c r="F2092" s="212"/>
      <c r="G2092" s="212"/>
      <c r="H2092" s="212"/>
      <c r="I2092" s="212"/>
      <c r="J2092" s="212"/>
      <c r="K2092" s="212"/>
      <c r="L2092" s="212"/>
      <c r="M2092" s="212"/>
      <c r="N2092" s="212"/>
      <c r="O2092" s="212"/>
      <c r="P2092" s="212"/>
      <c r="Q2092" s="212"/>
      <c r="R2092" s="212"/>
      <c r="S2092" s="212"/>
      <c r="T2092" s="212"/>
      <c r="V2092" s="212"/>
      <c r="W2092" s="212"/>
      <c r="X2092" s="212"/>
      <c r="Y2092" s="212"/>
      <c r="Z2092" s="212"/>
      <c r="AC2092" s="212"/>
      <c r="AD2092" s="212"/>
      <c r="AE2092" s="212"/>
    </row>
    <row r="2093" spans="5:31" ht="15" customHeight="1" x14ac:dyDescent="0.3">
      <c r="E2093" s="212"/>
      <c r="F2093" s="212"/>
      <c r="G2093" s="212"/>
      <c r="H2093" s="212"/>
      <c r="I2093" s="212"/>
      <c r="J2093" s="212"/>
      <c r="K2093" s="212"/>
      <c r="L2093" s="212"/>
      <c r="M2093" s="212"/>
      <c r="N2093" s="212"/>
      <c r="O2093" s="212"/>
      <c r="P2093" s="212"/>
      <c r="Q2093" s="212"/>
      <c r="R2093" s="212"/>
      <c r="S2093" s="212"/>
      <c r="T2093" s="212"/>
      <c r="V2093" s="212"/>
      <c r="W2093" s="212"/>
      <c r="X2093" s="212"/>
      <c r="Y2093" s="212"/>
      <c r="Z2093" s="212"/>
      <c r="AC2093" s="212"/>
      <c r="AD2093" s="212"/>
      <c r="AE2093" s="212"/>
    </row>
    <row r="2094" spans="5:31" ht="15" customHeight="1" x14ac:dyDescent="0.3">
      <c r="E2094" s="212"/>
      <c r="F2094" s="212"/>
      <c r="G2094" s="212"/>
      <c r="H2094" s="212"/>
      <c r="I2094" s="212"/>
      <c r="J2094" s="212"/>
      <c r="K2094" s="212"/>
      <c r="L2094" s="212"/>
      <c r="M2094" s="212"/>
      <c r="N2094" s="212"/>
      <c r="O2094" s="212"/>
      <c r="P2094" s="212"/>
      <c r="Q2094" s="212"/>
      <c r="R2094" s="212"/>
      <c r="S2094" s="212"/>
      <c r="T2094" s="212"/>
      <c r="V2094" s="212"/>
      <c r="W2094" s="212"/>
      <c r="X2094" s="212"/>
      <c r="Y2094" s="212"/>
      <c r="Z2094" s="212"/>
      <c r="AC2094" s="212"/>
      <c r="AD2094" s="212"/>
      <c r="AE2094" s="212"/>
    </row>
    <row r="2095" spans="5:31" ht="15" customHeight="1" x14ac:dyDescent="0.3">
      <c r="E2095" s="212"/>
      <c r="F2095" s="212"/>
      <c r="G2095" s="212"/>
      <c r="H2095" s="212"/>
      <c r="I2095" s="212"/>
      <c r="J2095" s="212"/>
      <c r="K2095" s="212"/>
      <c r="L2095" s="212"/>
      <c r="M2095" s="212"/>
      <c r="N2095" s="212"/>
      <c r="O2095" s="212"/>
      <c r="P2095" s="212"/>
      <c r="Q2095" s="212"/>
      <c r="R2095" s="212"/>
      <c r="S2095" s="212"/>
      <c r="T2095" s="212"/>
      <c r="V2095" s="212"/>
      <c r="W2095" s="212"/>
      <c r="X2095" s="212"/>
      <c r="Y2095" s="212"/>
      <c r="Z2095" s="212"/>
      <c r="AC2095" s="212"/>
      <c r="AD2095" s="212"/>
      <c r="AE2095" s="212"/>
    </row>
    <row r="2096" spans="5:31" ht="15" customHeight="1" x14ac:dyDescent="0.3">
      <c r="E2096" s="212"/>
      <c r="F2096" s="212"/>
      <c r="G2096" s="212"/>
      <c r="H2096" s="212"/>
      <c r="I2096" s="212"/>
      <c r="J2096" s="212"/>
      <c r="K2096" s="212"/>
      <c r="L2096" s="212"/>
      <c r="M2096" s="212"/>
      <c r="N2096" s="212"/>
      <c r="O2096" s="212"/>
      <c r="P2096" s="212"/>
      <c r="Q2096" s="212"/>
      <c r="R2096" s="212"/>
      <c r="S2096" s="212"/>
      <c r="T2096" s="212"/>
      <c r="V2096" s="212"/>
      <c r="W2096" s="212"/>
      <c r="X2096" s="212"/>
      <c r="Y2096" s="212"/>
      <c r="Z2096" s="212"/>
      <c r="AC2096" s="212"/>
      <c r="AD2096" s="212"/>
      <c r="AE2096" s="212"/>
    </row>
    <row r="2097" spans="5:31" ht="15" customHeight="1" x14ac:dyDescent="0.3">
      <c r="E2097" s="212"/>
      <c r="F2097" s="212"/>
      <c r="G2097" s="212"/>
      <c r="H2097" s="212"/>
      <c r="I2097" s="212"/>
      <c r="J2097" s="212"/>
      <c r="K2097" s="212"/>
      <c r="L2097" s="212"/>
      <c r="M2097" s="212"/>
      <c r="N2097" s="212"/>
      <c r="O2097" s="212"/>
      <c r="P2097" s="212"/>
      <c r="Q2097" s="212"/>
      <c r="R2097" s="212"/>
      <c r="S2097" s="212"/>
      <c r="T2097" s="212"/>
      <c r="V2097" s="212"/>
      <c r="W2097" s="212"/>
      <c r="X2097" s="212"/>
      <c r="Y2097" s="212"/>
      <c r="Z2097" s="212"/>
      <c r="AC2097" s="212"/>
      <c r="AD2097" s="212"/>
      <c r="AE2097" s="212"/>
    </row>
    <row r="2098" spans="5:31" ht="15" customHeight="1" x14ac:dyDescent="0.3">
      <c r="E2098" s="212"/>
      <c r="F2098" s="212"/>
      <c r="G2098" s="212"/>
      <c r="H2098" s="212"/>
      <c r="I2098" s="212"/>
      <c r="J2098" s="212"/>
      <c r="K2098" s="212"/>
      <c r="L2098" s="212"/>
      <c r="M2098" s="212"/>
      <c r="N2098" s="212"/>
      <c r="O2098" s="212"/>
      <c r="P2098" s="212"/>
      <c r="Q2098" s="212"/>
      <c r="R2098" s="212"/>
      <c r="S2098" s="212"/>
      <c r="T2098" s="212"/>
      <c r="V2098" s="212"/>
      <c r="W2098" s="212"/>
      <c r="X2098" s="212"/>
      <c r="Y2098" s="212"/>
      <c r="Z2098" s="212"/>
      <c r="AC2098" s="212"/>
      <c r="AD2098" s="212"/>
      <c r="AE2098" s="212"/>
    </row>
    <row r="2099" spans="5:31" ht="15" customHeight="1" x14ac:dyDescent="0.3">
      <c r="E2099" s="212"/>
      <c r="F2099" s="212"/>
      <c r="G2099" s="212"/>
      <c r="H2099" s="212"/>
      <c r="I2099" s="212"/>
      <c r="J2099" s="212"/>
      <c r="K2099" s="212"/>
      <c r="L2099" s="212"/>
      <c r="M2099" s="212"/>
      <c r="N2099" s="212"/>
      <c r="O2099" s="212"/>
      <c r="P2099" s="212"/>
      <c r="Q2099" s="212"/>
      <c r="R2099" s="212"/>
      <c r="S2099" s="212"/>
      <c r="T2099" s="212"/>
      <c r="V2099" s="212"/>
      <c r="W2099" s="212"/>
      <c r="X2099" s="212"/>
      <c r="Y2099" s="212"/>
      <c r="Z2099" s="212"/>
      <c r="AC2099" s="212"/>
      <c r="AD2099" s="212"/>
      <c r="AE2099" s="212"/>
    </row>
    <row r="2100" spans="5:31" ht="15" customHeight="1" x14ac:dyDescent="0.3">
      <c r="E2100" s="212"/>
      <c r="F2100" s="212"/>
      <c r="G2100" s="212"/>
      <c r="H2100" s="212"/>
      <c r="I2100" s="212"/>
      <c r="J2100" s="212"/>
      <c r="K2100" s="212"/>
      <c r="L2100" s="212"/>
      <c r="M2100" s="212"/>
      <c r="N2100" s="212"/>
      <c r="O2100" s="212"/>
      <c r="P2100" s="212"/>
      <c r="Q2100" s="212"/>
      <c r="R2100" s="212"/>
      <c r="S2100" s="212"/>
      <c r="T2100" s="212"/>
      <c r="V2100" s="212"/>
      <c r="W2100" s="212"/>
      <c r="X2100" s="212"/>
      <c r="Y2100" s="212"/>
      <c r="Z2100" s="212"/>
      <c r="AC2100" s="212"/>
      <c r="AD2100" s="212"/>
      <c r="AE2100" s="212"/>
    </row>
    <row r="2101" spans="5:31" ht="15" customHeight="1" x14ac:dyDescent="0.3">
      <c r="E2101" s="212"/>
      <c r="F2101" s="212"/>
      <c r="G2101" s="212"/>
      <c r="H2101" s="212"/>
      <c r="I2101" s="212"/>
      <c r="J2101" s="212"/>
      <c r="K2101" s="212"/>
      <c r="L2101" s="212"/>
      <c r="M2101" s="212"/>
      <c r="N2101" s="212"/>
      <c r="O2101" s="212"/>
      <c r="P2101" s="212"/>
      <c r="Q2101" s="212"/>
      <c r="R2101" s="212"/>
      <c r="S2101" s="212"/>
      <c r="T2101" s="212"/>
      <c r="V2101" s="212"/>
      <c r="W2101" s="212"/>
      <c r="X2101" s="212"/>
      <c r="Y2101" s="212"/>
      <c r="Z2101" s="212"/>
      <c r="AC2101" s="212"/>
      <c r="AD2101" s="212"/>
      <c r="AE2101" s="212"/>
    </row>
    <row r="2102" spans="5:31" ht="15" customHeight="1" x14ac:dyDescent="0.3">
      <c r="E2102" s="212"/>
      <c r="F2102" s="212"/>
      <c r="G2102" s="212"/>
      <c r="H2102" s="212"/>
      <c r="I2102" s="212"/>
      <c r="J2102" s="212"/>
      <c r="K2102" s="212"/>
      <c r="L2102" s="212"/>
      <c r="M2102" s="212"/>
      <c r="N2102" s="212"/>
      <c r="O2102" s="212"/>
      <c r="P2102" s="212"/>
      <c r="Q2102" s="212"/>
      <c r="R2102" s="212"/>
      <c r="S2102" s="212"/>
      <c r="T2102" s="212"/>
      <c r="V2102" s="212"/>
      <c r="W2102" s="212"/>
      <c r="X2102" s="212"/>
      <c r="Y2102" s="212"/>
      <c r="Z2102" s="212"/>
      <c r="AC2102" s="212"/>
      <c r="AD2102" s="212"/>
      <c r="AE2102" s="212"/>
    </row>
    <row r="2103" spans="5:31" ht="15" customHeight="1" x14ac:dyDescent="0.3">
      <c r="E2103" s="212"/>
      <c r="F2103" s="212"/>
      <c r="G2103" s="212"/>
      <c r="H2103" s="212"/>
      <c r="I2103" s="212"/>
      <c r="J2103" s="212"/>
      <c r="K2103" s="212"/>
      <c r="L2103" s="212"/>
      <c r="M2103" s="212"/>
      <c r="N2103" s="212"/>
      <c r="O2103" s="212"/>
      <c r="P2103" s="212"/>
      <c r="Q2103" s="212"/>
      <c r="R2103" s="212"/>
      <c r="S2103" s="212"/>
      <c r="T2103" s="212"/>
      <c r="V2103" s="212"/>
      <c r="W2103" s="212"/>
      <c r="X2103" s="212"/>
      <c r="Y2103" s="212"/>
      <c r="Z2103" s="212"/>
      <c r="AC2103" s="212"/>
      <c r="AD2103" s="212"/>
      <c r="AE2103" s="212"/>
    </row>
    <row r="2104" spans="5:31" ht="15" customHeight="1" x14ac:dyDescent="0.3">
      <c r="E2104" s="212"/>
      <c r="F2104" s="212"/>
      <c r="G2104" s="212"/>
      <c r="H2104" s="212"/>
      <c r="I2104" s="212"/>
      <c r="J2104" s="212"/>
      <c r="K2104" s="212"/>
      <c r="L2104" s="212"/>
      <c r="M2104" s="212"/>
      <c r="N2104" s="212"/>
      <c r="O2104" s="212"/>
      <c r="P2104" s="212"/>
      <c r="Q2104" s="212"/>
      <c r="R2104" s="212"/>
      <c r="S2104" s="212"/>
      <c r="T2104" s="212"/>
      <c r="V2104" s="212"/>
      <c r="W2104" s="212"/>
      <c r="X2104" s="212"/>
      <c r="Y2104" s="212"/>
      <c r="Z2104" s="212"/>
      <c r="AC2104" s="212"/>
      <c r="AD2104" s="212"/>
      <c r="AE2104" s="212"/>
    </row>
    <row r="2105" spans="5:31" ht="15" customHeight="1" x14ac:dyDescent="0.3">
      <c r="E2105" s="212"/>
      <c r="F2105" s="212"/>
      <c r="G2105" s="212"/>
      <c r="H2105" s="212"/>
      <c r="I2105" s="212"/>
      <c r="J2105" s="212"/>
      <c r="K2105" s="212"/>
      <c r="L2105" s="212"/>
      <c r="M2105" s="212"/>
      <c r="N2105" s="212"/>
      <c r="O2105" s="212"/>
      <c r="P2105" s="212"/>
      <c r="Q2105" s="212"/>
      <c r="R2105" s="212"/>
      <c r="S2105" s="212"/>
      <c r="T2105" s="212"/>
      <c r="V2105" s="212"/>
      <c r="W2105" s="212"/>
      <c r="X2105" s="212"/>
      <c r="Y2105" s="212"/>
      <c r="Z2105" s="212"/>
      <c r="AC2105" s="212"/>
      <c r="AD2105" s="212"/>
      <c r="AE2105" s="212"/>
    </row>
    <row r="2106" spans="5:31" ht="15" customHeight="1" x14ac:dyDescent="0.3">
      <c r="E2106" s="212"/>
      <c r="F2106" s="212"/>
      <c r="G2106" s="212"/>
      <c r="H2106" s="212"/>
      <c r="I2106" s="212"/>
      <c r="J2106" s="212"/>
      <c r="K2106" s="212"/>
      <c r="L2106" s="212"/>
      <c r="M2106" s="212"/>
      <c r="N2106" s="212"/>
      <c r="O2106" s="212"/>
      <c r="P2106" s="212"/>
      <c r="Q2106" s="212"/>
      <c r="R2106" s="212"/>
      <c r="S2106" s="212"/>
      <c r="T2106" s="212"/>
      <c r="V2106" s="212"/>
      <c r="W2106" s="212"/>
      <c r="X2106" s="212"/>
      <c r="Y2106" s="212"/>
      <c r="Z2106" s="212"/>
      <c r="AC2106" s="212"/>
      <c r="AD2106" s="212"/>
      <c r="AE2106" s="212"/>
    </row>
    <row r="2107" spans="5:31" ht="15" customHeight="1" x14ac:dyDescent="0.3">
      <c r="E2107" s="212"/>
      <c r="F2107" s="212"/>
      <c r="G2107" s="212"/>
      <c r="H2107" s="212"/>
      <c r="I2107" s="212"/>
      <c r="J2107" s="212"/>
      <c r="K2107" s="212"/>
      <c r="L2107" s="212"/>
      <c r="M2107" s="212"/>
      <c r="N2107" s="212"/>
      <c r="O2107" s="212"/>
      <c r="P2107" s="212"/>
      <c r="Q2107" s="212"/>
      <c r="R2107" s="212"/>
      <c r="S2107" s="212"/>
      <c r="T2107" s="212"/>
      <c r="V2107" s="212"/>
      <c r="W2107" s="212"/>
      <c r="X2107" s="212"/>
      <c r="Y2107" s="212"/>
      <c r="Z2107" s="212"/>
      <c r="AC2107" s="212"/>
      <c r="AD2107" s="212"/>
      <c r="AE2107" s="212"/>
    </row>
    <row r="2108" spans="5:31" ht="15" customHeight="1" x14ac:dyDescent="0.3">
      <c r="E2108" s="212"/>
      <c r="F2108" s="212"/>
      <c r="G2108" s="212"/>
      <c r="H2108" s="212"/>
      <c r="I2108" s="212"/>
      <c r="J2108" s="212"/>
      <c r="K2108" s="212"/>
      <c r="L2108" s="212"/>
      <c r="M2108" s="212"/>
      <c r="N2108" s="212"/>
      <c r="O2108" s="212"/>
      <c r="P2108" s="212"/>
      <c r="Q2108" s="212"/>
      <c r="R2108" s="212"/>
      <c r="S2108" s="212"/>
      <c r="T2108" s="212"/>
      <c r="V2108" s="212"/>
      <c r="W2108" s="212"/>
      <c r="X2108" s="212"/>
      <c r="Y2108" s="212"/>
      <c r="Z2108" s="212"/>
      <c r="AC2108" s="212"/>
      <c r="AD2108" s="212"/>
      <c r="AE2108" s="212"/>
    </row>
    <row r="2109" spans="5:31" ht="15" customHeight="1" x14ac:dyDescent="0.3">
      <c r="E2109" s="212"/>
      <c r="F2109" s="212"/>
      <c r="G2109" s="212"/>
      <c r="H2109" s="212"/>
      <c r="I2109" s="212"/>
      <c r="J2109" s="212"/>
      <c r="K2109" s="212"/>
      <c r="L2109" s="212"/>
      <c r="M2109" s="212"/>
      <c r="N2109" s="212"/>
      <c r="O2109" s="212"/>
      <c r="P2109" s="212"/>
      <c r="Q2109" s="212"/>
      <c r="R2109" s="212"/>
      <c r="S2109" s="212"/>
      <c r="T2109" s="212"/>
      <c r="V2109" s="212"/>
      <c r="W2109" s="212"/>
      <c r="X2109" s="212"/>
      <c r="Y2109" s="212"/>
      <c r="Z2109" s="212"/>
      <c r="AC2109" s="212"/>
      <c r="AD2109" s="212"/>
      <c r="AE2109" s="212"/>
    </row>
    <row r="2110" spans="5:31" ht="15" customHeight="1" x14ac:dyDescent="0.3">
      <c r="E2110" s="212"/>
      <c r="F2110" s="212"/>
      <c r="G2110" s="212"/>
      <c r="H2110" s="212"/>
      <c r="I2110" s="212"/>
      <c r="J2110" s="212"/>
      <c r="K2110" s="212"/>
      <c r="L2110" s="212"/>
      <c r="M2110" s="212"/>
      <c r="N2110" s="212"/>
      <c r="O2110" s="212"/>
      <c r="P2110" s="212"/>
      <c r="Q2110" s="212"/>
      <c r="R2110" s="212"/>
      <c r="S2110" s="212"/>
      <c r="T2110" s="212"/>
      <c r="V2110" s="212"/>
      <c r="W2110" s="212"/>
      <c r="X2110" s="212"/>
      <c r="Y2110" s="212"/>
      <c r="Z2110" s="212"/>
      <c r="AC2110" s="212"/>
      <c r="AD2110" s="212"/>
      <c r="AE2110" s="212"/>
    </row>
    <row r="2111" spans="5:31" ht="15" customHeight="1" x14ac:dyDescent="0.3">
      <c r="E2111" s="212"/>
      <c r="F2111" s="212"/>
      <c r="G2111" s="212"/>
      <c r="H2111" s="212"/>
      <c r="I2111" s="212"/>
      <c r="J2111" s="212"/>
      <c r="K2111" s="212"/>
      <c r="L2111" s="212"/>
      <c r="M2111" s="212"/>
      <c r="N2111" s="212"/>
      <c r="O2111" s="212"/>
      <c r="P2111" s="212"/>
      <c r="Q2111" s="212"/>
      <c r="R2111" s="212"/>
      <c r="S2111" s="212"/>
      <c r="T2111" s="212"/>
      <c r="V2111" s="212"/>
      <c r="W2111" s="212"/>
      <c r="X2111" s="212"/>
      <c r="Y2111" s="212"/>
      <c r="Z2111" s="212"/>
      <c r="AC2111" s="212"/>
      <c r="AD2111" s="212"/>
      <c r="AE2111" s="212"/>
    </row>
    <row r="2112" spans="5:31" ht="15" customHeight="1" x14ac:dyDescent="0.3">
      <c r="E2112" s="212"/>
      <c r="F2112" s="212"/>
      <c r="G2112" s="212"/>
      <c r="H2112" s="212"/>
      <c r="I2112" s="212"/>
      <c r="J2112" s="212"/>
      <c r="K2112" s="212"/>
      <c r="L2112" s="212"/>
      <c r="M2112" s="212"/>
      <c r="N2112" s="212"/>
      <c r="O2112" s="212"/>
      <c r="P2112" s="212"/>
      <c r="Q2112" s="212"/>
      <c r="R2112" s="212"/>
      <c r="S2112" s="212"/>
      <c r="T2112" s="212"/>
      <c r="V2112" s="212"/>
      <c r="W2112" s="212"/>
      <c r="X2112" s="212"/>
      <c r="Y2112" s="212"/>
      <c r="Z2112" s="212"/>
      <c r="AC2112" s="212"/>
      <c r="AD2112" s="212"/>
      <c r="AE2112" s="212"/>
    </row>
    <row r="2113" spans="5:31" ht="15" customHeight="1" x14ac:dyDescent="0.3">
      <c r="E2113" s="212"/>
      <c r="F2113" s="212"/>
      <c r="G2113" s="212"/>
      <c r="H2113" s="212"/>
      <c r="I2113" s="212"/>
      <c r="J2113" s="212"/>
      <c r="K2113" s="212"/>
      <c r="L2113" s="212"/>
      <c r="M2113" s="212"/>
      <c r="N2113" s="212"/>
      <c r="O2113" s="212"/>
      <c r="P2113" s="212"/>
      <c r="Q2113" s="212"/>
      <c r="R2113" s="212"/>
      <c r="S2113" s="212"/>
      <c r="T2113" s="212"/>
      <c r="V2113" s="212"/>
      <c r="W2113" s="212"/>
      <c r="X2113" s="212"/>
      <c r="Y2113" s="212"/>
      <c r="Z2113" s="212"/>
      <c r="AC2113" s="212"/>
      <c r="AD2113" s="212"/>
      <c r="AE2113" s="212"/>
    </row>
    <row r="2114" spans="5:31" ht="15" customHeight="1" x14ac:dyDescent="0.3">
      <c r="E2114" s="212"/>
      <c r="F2114" s="212"/>
      <c r="G2114" s="212"/>
      <c r="H2114" s="212"/>
      <c r="I2114" s="212"/>
      <c r="J2114" s="212"/>
      <c r="K2114" s="212"/>
      <c r="L2114" s="212"/>
      <c r="M2114" s="212"/>
      <c r="N2114" s="212"/>
      <c r="O2114" s="212"/>
      <c r="P2114" s="212"/>
      <c r="Q2114" s="212"/>
      <c r="R2114" s="212"/>
      <c r="S2114" s="212"/>
      <c r="T2114" s="212"/>
      <c r="V2114" s="212"/>
      <c r="W2114" s="212"/>
      <c r="X2114" s="212"/>
      <c r="Y2114" s="212"/>
      <c r="Z2114" s="212"/>
      <c r="AC2114" s="212"/>
      <c r="AD2114" s="212"/>
      <c r="AE2114" s="212"/>
    </row>
    <row r="2115" spans="5:31" ht="15" customHeight="1" x14ac:dyDescent="0.3">
      <c r="E2115" s="212"/>
      <c r="F2115" s="212"/>
      <c r="G2115" s="212"/>
      <c r="H2115" s="212"/>
      <c r="I2115" s="212"/>
      <c r="J2115" s="212"/>
      <c r="K2115" s="212"/>
      <c r="L2115" s="212"/>
      <c r="M2115" s="212"/>
      <c r="N2115" s="212"/>
      <c r="O2115" s="212"/>
      <c r="P2115" s="212"/>
      <c r="Q2115" s="212"/>
      <c r="R2115" s="212"/>
      <c r="S2115" s="212"/>
      <c r="T2115" s="212"/>
      <c r="V2115" s="212"/>
      <c r="W2115" s="212"/>
      <c r="X2115" s="212"/>
      <c r="Y2115" s="212"/>
      <c r="Z2115" s="212"/>
      <c r="AC2115" s="212"/>
      <c r="AD2115" s="212"/>
      <c r="AE2115" s="212"/>
    </row>
    <row r="2116" spans="5:31" ht="15" customHeight="1" x14ac:dyDescent="0.3">
      <c r="E2116" s="212"/>
      <c r="F2116" s="212"/>
      <c r="G2116" s="212"/>
      <c r="H2116" s="212"/>
      <c r="I2116" s="212"/>
      <c r="J2116" s="212"/>
      <c r="K2116" s="212"/>
      <c r="L2116" s="212"/>
      <c r="M2116" s="212"/>
      <c r="N2116" s="212"/>
      <c r="O2116" s="212"/>
      <c r="P2116" s="212"/>
      <c r="Q2116" s="212"/>
      <c r="R2116" s="212"/>
      <c r="S2116" s="212"/>
      <c r="T2116" s="212"/>
      <c r="V2116" s="212"/>
      <c r="W2116" s="212"/>
      <c r="X2116" s="212"/>
      <c r="Y2116" s="212"/>
      <c r="Z2116" s="212"/>
      <c r="AC2116" s="212"/>
      <c r="AD2116" s="212"/>
      <c r="AE2116" s="212"/>
    </row>
    <row r="2117" spans="5:31" ht="15" customHeight="1" x14ac:dyDescent="0.3">
      <c r="E2117" s="212"/>
      <c r="F2117" s="212"/>
      <c r="G2117" s="212"/>
      <c r="H2117" s="212"/>
      <c r="I2117" s="212"/>
      <c r="J2117" s="212"/>
      <c r="K2117" s="212"/>
      <c r="L2117" s="212"/>
      <c r="M2117" s="212"/>
      <c r="N2117" s="212"/>
      <c r="O2117" s="212"/>
      <c r="P2117" s="212"/>
      <c r="Q2117" s="212"/>
      <c r="R2117" s="212"/>
      <c r="S2117" s="212"/>
      <c r="T2117" s="212"/>
      <c r="V2117" s="212"/>
      <c r="W2117" s="212"/>
      <c r="X2117" s="212"/>
      <c r="Y2117" s="212"/>
      <c r="Z2117" s="212"/>
      <c r="AC2117" s="212"/>
      <c r="AD2117" s="212"/>
      <c r="AE2117" s="212"/>
    </row>
    <row r="2118" spans="5:31" ht="15" customHeight="1" x14ac:dyDescent="0.3">
      <c r="E2118" s="212"/>
      <c r="F2118" s="212"/>
      <c r="G2118" s="212"/>
      <c r="H2118" s="212"/>
      <c r="I2118" s="212"/>
      <c r="J2118" s="212"/>
      <c r="K2118" s="212"/>
      <c r="L2118" s="212"/>
      <c r="M2118" s="212"/>
      <c r="N2118" s="212"/>
      <c r="O2118" s="212"/>
      <c r="P2118" s="212"/>
      <c r="Q2118" s="212"/>
      <c r="R2118" s="212"/>
      <c r="S2118" s="212"/>
      <c r="T2118" s="212"/>
      <c r="V2118" s="212"/>
      <c r="W2118" s="212"/>
      <c r="X2118" s="212"/>
      <c r="Y2118" s="212"/>
      <c r="Z2118" s="212"/>
      <c r="AC2118" s="212"/>
      <c r="AD2118" s="212"/>
      <c r="AE2118" s="212"/>
    </row>
    <row r="2119" spans="5:31" ht="15" customHeight="1" x14ac:dyDescent="0.3">
      <c r="E2119" s="212"/>
      <c r="F2119" s="212"/>
      <c r="G2119" s="212"/>
      <c r="H2119" s="212"/>
      <c r="I2119" s="212"/>
      <c r="J2119" s="212"/>
      <c r="K2119" s="212"/>
      <c r="L2119" s="212"/>
      <c r="M2119" s="212"/>
      <c r="N2119" s="212"/>
      <c r="O2119" s="212"/>
      <c r="P2119" s="212"/>
      <c r="Q2119" s="212"/>
      <c r="R2119" s="212"/>
      <c r="S2119" s="212"/>
      <c r="T2119" s="212"/>
      <c r="V2119" s="212"/>
      <c r="W2119" s="212"/>
      <c r="X2119" s="212"/>
      <c r="Y2119" s="212"/>
      <c r="Z2119" s="212"/>
      <c r="AC2119" s="212"/>
      <c r="AD2119" s="212"/>
      <c r="AE2119" s="212"/>
    </row>
    <row r="2120" spans="5:31" ht="15" customHeight="1" x14ac:dyDescent="0.3">
      <c r="E2120" s="212"/>
      <c r="F2120" s="212"/>
      <c r="G2120" s="212"/>
      <c r="H2120" s="212"/>
      <c r="I2120" s="212"/>
      <c r="J2120" s="212"/>
      <c r="K2120" s="212"/>
      <c r="L2120" s="212"/>
      <c r="M2120" s="212"/>
      <c r="N2120" s="212"/>
      <c r="O2120" s="212"/>
      <c r="P2120" s="212"/>
      <c r="Q2120" s="212"/>
      <c r="R2120" s="212"/>
      <c r="S2120" s="212"/>
      <c r="T2120" s="212"/>
      <c r="V2120" s="212"/>
      <c r="W2120" s="212"/>
      <c r="X2120" s="212"/>
      <c r="Y2120" s="212"/>
      <c r="Z2120" s="212"/>
      <c r="AC2120" s="212"/>
      <c r="AD2120" s="212"/>
      <c r="AE2120" s="212"/>
    </row>
    <row r="2121" spans="5:31" ht="15" customHeight="1" x14ac:dyDescent="0.3">
      <c r="E2121" s="212"/>
      <c r="F2121" s="212"/>
      <c r="G2121" s="212"/>
      <c r="H2121" s="212"/>
      <c r="I2121" s="212"/>
      <c r="J2121" s="212"/>
      <c r="K2121" s="212"/>
      <c r="L2121" s="212"/>
      <c r="M2121" s="212"/>
      <c r="N2121" s="212"/>
      <c r="O2121" s="212"/>
      <c r="P2121" s="212"/>
      <c r="Q2121" s="212"/>
      <c r="R2121" s="212"/>
      <c r="S2121" s="212"/>
      <c r="T2121" s="212"/>
      <c r="V2121" s="212"/>
      <c r="W2121" s="212"/>
      <c r="X2121" s="212"/>
      <c r="Y2121" s="212"/>
      <c r="Z2121" s="212"/>
      <c r="AC2121" s="212"/>
      <c r="AD2121" s="212"/>
      <c r="AE2121" s="212"/>
    </row>
    <row r="2122" spans="5:31" ht="15" customHeight="1" x14ac:dyDescent="0.3">
      <c r="E2122" s="212"/>
      <c r="F2122" s="212"/>
      <c r="G2122" s="212"/>
      <c r="H2122" s="212"/>
      <c r="I2122" s="212"/>
      <c r="J2122" s="212"/>
      <c r="K2122" s="212"/>
      <c r="L2122" s="212"/>
      <c r="M2122" s="212"/>
      <c r="N2122" s="212"/>
      <c r="O2122" s="212"/>
      <c r="P2122" s="212"/>
      <c r="Q2122" s="212"/>
      <c r="R2122" s="212"/>
      <c r="S2122" s="212"/>
      <c r="T2122" s="212"/>
      <c r="V2122" s="212"/>
      <c r="W2122" s="212"/>
      <c r="X2122" s="212"/>
      <c r="Y2122" s="212"/>
      <c r="Z2122" s="212"/>
      <c r="AC2122" s="212"/>
      <c r="AD2122" s="212"/>
      <c r="AE2122" s="212"/>
    </row>
    <row r="2123" spans="5:31" ht="15" customHeight="1" x14ac:dyDescent="0.3">
      <c r="E2123" s="212"/>
      <c r="F2123" s="212"/>
      <c r="G2123" s="212"/>
      <c r="H2123" s="212"/>
      <c r="I2123" s="212"/>
      <c r="J2123" s="212"/>
      <c r="K2123" s="212"/>
      <c r="L2123" s="212"/>
      <c r="M2123" s="212"/>
      <c r="N2123" s="212"/>
      <c r="O2123" s="212"/>
      <c r="P2123" s="212"/>
      <c r="Q2123" s="212"/>
      <c r="R2123" s="212"/>
      <c r="S2123" s="212"/>
      <c r="T2123" s="212"/>
      <c r="V2123" s="212"/>
      <c r="W2123" s="212"/>
      <c r="X2123" s="212"/>
      <c r="Y2123" s="212"/>
      <c r="Z2123" s="212"/>
      <c r="AC2123" s="212"/>
      <c r="AD2123" s="212"/>
      <c r="AE2123" s="212"/>
    </row>
    <row r="2124" spans="5:31" ht="15" customHeight="1" x14ac:dyDescent="0.3">
      <c r="E2124" s="212"/>
      <c r="F2124" s="212"/>
      <c r="G2124" s="212"/>
      <c r="H2124" s="212"/>
      <c r="I2124" s="212"/>
      <c r="J2124" s="212"/>
      <c r="K2124" s="212"/>
      <c r="L2124" s="212"/>
      <c r="M2124" s="212"/>
      <c r="N2124" s="212"/>
      <c r="O2124" s="212"/>
      <c r="P2124" s="212"/>
      <c r="Q2124" s="212"/>
      <c r="R2124" s="212"/>
      <c r="S2124" s="212"/>
      <c r="T2124" s="212"/>
      <c r="V2124" s="212"/>
      <c r="W2124" s="212"/>
      <c r="X2124" s="212"/>
      <c r="Y2124" s="212"/>
      <c r="Z2124" s="212"/>
      <c r="AC2124" s="212"/>
      <c r="AD2124" s="212"/>
      <c r="AE2124" s="212"/>
    </row>
    <row r="2125" spans="5:31" ht="15" customHeight="1" x14ac:dyDescent="0.3">
      <c r="E2125" s="212"/>
      <c r="F2125" s="212"/>
      <c r="G2125" s="212"/>
      <c r="H2125" s="212"/>
      <c r="I2125" s="212"/>
      <c r="J2125" s="212"/>
      <c r="K2125" s="212"/>
      <c r="L2125" s="212"/>
      <c r="M2125" s="212"/>
      <c r="N2125" s="212"/>
      <c r="O2125" s="212"/>
      <c r="P2125" s="212"/>
      <c r="Q2125" s="212"/>
      <c r="R2125" s="212"/>
      <c r="S2125" s="212"/>
      <c r="T2125" s="212"/>
      <c r="V2125" s="212"/>
      <c r="W2125" s="212"/>
      <c r="X2125" s="212"/>
      <c r="Y2125" s="212"/>
      <c r="Z2125" s="212"/>
      <c r="AC2125" s="212"/>
      <c r="AD2125" s="212"/>
      <c r="AE2125" s="212"/>
    </row>
    <row r="2126" spans="5:31" ht="15" customHeight="1" x14ac:dyDescent="0.3">
      <c r="E2126" s="212"/>
      <c r="F2126" s="212"/>
      <c r="G2126" s="212"/>
      <c r="H2126" s="212"/>
      <c r="I2126" s="212"/>
      <c r="J2126" s="212"/>
      <c r="K2126" s="212"/>
      <c r="L2126" s="212"/>
      <c r="M2126" s="212"/>
      <c r="N2126" s="212"/>
      <c r="O2126" s="212"/>
      <c r="P2126" s="212"/>
      <c r="Q2126" s="212"/>
      <c r="R2126" s="212"/>
      <c r="S2126" s="212"/>
      <c r="T2126" s="212"/>
      <c r="V2126" s="212"/>
      <c r="W2126" s="212"/>
      <c r="X2126" s="212"/>
      <c r="Y2126" s="212"/>
      <c r="Z2126" s="212"/>
      <c r="AC2126" s="212"/>
      <c r="AD2126" s="212"/>
      <c r="AE2126" s="212"/>
    </row>
    <row r="2127" spans="5:31" ht="15" customHeight="1" x14ac:dyDescent="0.3">
      <c r="E2127" s="212"/>
      <c r="F2127" s="212"/>
      <c r="G2127" s="212"/>
      <c r="H2127" s="212"/>
      <c r="I2127" s="212"/>
      <c r="J2127" s="212"/>
      <c r="K2127" s="212"/>
      <c r="L2127" s="212"/>
      <c r="M2127" s="212"/>
      <c r="N2127" s="212"/>
      <c r="O2127" s="212"/>
      <c r="P2127" s="212"/>
      <c r="Q2127" s="212"/>
      <c r="R2127" s="212"/>
      <c r="S2127" s="212"/>
      <c r="T2127" s="212"/>
      <c r="V2127" s="212"/>
      <c r="W2127" s="212"/>
      <c r="X2127" s="212"/>
      <c r="Y2127" s="212"/>
      <c r="Z2127" s="212"/>
      <c r="AC2127" s="212"/>
      <c r="AD2127" s="212"/>
      <c r="AE2127" s="212"/>
    </row>
    <row r="2128" spans="5:31" ht="15" customHeight="1" x14ac:dyDescent="0.3">
      <c r="E2128" s="212"/>
      <c r="F2128" s="212"/>
      <c r="G2128" s="212"/>
      <c r="H2128" s="212"/>
      <c r="I2128" s="212"/>
      <c r="J2128" s="212"/>
      <c r="K2128" s="212"/>
      <c r="L2128" s="212"/>
      <c r="M2128" s="212"/>
      <c r="N2128" s="212"/>
      <c r="O2128" s="212"/>
      <c r="P2128" s="212"/>
      <c r="Q2128" s="212"/>
      <c r="R2128" s="212"/>
      <c r="S2128" s="212"/>
      <c r="T2128" s="212"/>
      <c r="V2128" s="212"/>
      <c r="W2128" s="212"/>
      <c r="X2128" s="212"/>
      <c r="Y2128" s="212"/>
      <c r="Z2128" s="212"/>
      <c r="AC2128" s="212"/>
      <c r="AD2128" s="212"/>
      <c r="AE2128" s="212"/>
    </row>
    <row r="2129" spans="5:31" ht="15" customHeight="1" x14ac:dyDescent="0.3">
      <c r="E2129" s="212"/>
      <c r="F2129" s="212"/>
      <c r="G2129" s="212"/>
      <c r="H2129" s="212"/>
      <c r="I2129" s="212"/>
      <c r="J2129" s="212"/>
      <c r="K2129" s="212"/>
      <c r="L2129" s="212"/>
      <c r="M2129" s="212"/>
      <c r="N2129" s="212"/>
      <c r="O2129" s="212"/>
      <c r="P2129" s="212"/>
      <c r="Q2129" s="212"/>
      <c r="R2129" s="212"/>
      <c r="S2129" s="212"/>
      <c r="T2129" s="212"/>
      <c r="V2129" s="212"/>
      <c r="W2129" s="212"/>
      <c r="X2129" s="212"/>
      <c r="Y2129" s="212"/>
      <c r="Z2129" s="212"/>
      <c r="AC2129" s="212"/>
      <c r="AD2129" s="212"/>
      <c r="AE2129" s="212"/>
    </row>
    <row r="2130" spans="5:31" ht="15" customHeight="1" x14ac:dyDescent="0.3">
      <c r="E2130" s="212"/>
      <c r="F2130" s="212"/>
      <c r="G2130" s="212"/>
      <c r="H2130" s="212"/>
      <c r="I2130" s="212"/>
      <c r="J2130" s="212"/>
      <c r="K2130" s="212"/>
      <c r="L2130" s="212"/>
      <c r="M2130" s="212"/>
      <c r="N2130" s="212"/>
      <c r="O2130" s="212"/>
      <c r="P2130" s="212"/>
      <c r="Q2130" s="212"/>
      <c r="R2130" s="212"/>
      <c r="S2130" s="212"/>
      <c r="T2130" s="212"/>
      <c r="V2130" s="212"/>
      <c r="W2130" s="212"/>
      <c r="X2130" s="212"/>
      <c r="Y2130" s="212"/>
      <c r="Z2130" s="212"/>
      <c r="AC2130" s="212"/>
      <c r="AD2130" s="212"/>
      <c r="AE2130" s="212"/>
    </row>
    <row r="2131" spans="5:31" ht="15" customHeight="1" x14ac:dyDescent="0.3">
      <c r="E2131" s="212"/>
      <c r="F2131" s="212"/>
      <c r="G2131" s="212"/>
      <c r="H2131" s="212"/>
      <c r="I2131" s="212"/>
      <c r="J2131" s="212"/>
      <c r="K2131" s="212"/>
      <c r="L2131" s="212"/>
      <c r="M2131" s="212"/>
      <c r="N2131" s="212"/>
      <c r="O2131" s="212"/>
      <c r="P2131" s="212"/>
      <c r="Q2131" s="212"/>
      <c r="R2131" s="212"/>
      <c r="S2131" s="212"/>
      <c r="T2131" s="212"/>
      <c r="V2131" s="212"/>
      <c r="W2131" s="212"/>
      <c r="X2131" s="212"/>
      <c r="Y2131" s="212"/>
      <c r="Z2131" s="212"/>
      <c r="AC2131" s="212"/>
      <c r="AD2131" s="212"/>
      <c r="AE2131" s="212"/>
    </row>
    <row r="2132" spans="5:31" ht="15" customHeight="1" x14ac:dyDescent="0.3">
      <c r="E2132" s="212"/>
      <c r="F2132" s="212"/>
      <c r="G2132" s="212"/>
      <c r="H2132" s="212"/>
      <c r="I2132" s="212"/>
      <c r="J2132" s="212"/>
      <c r="K2132" s="212"/>
      <c r="L2132" s="212"/>
      <c r="M2132" s="212"/>
      <c r="N2132" s="212"/>
      <c r="O2132" s="212"/>
      <c r="P2132" s="212"/>
      <c r="Q2132" s="212"/>
      <c r="R2132" s="212"/>
      <c r="S2132" s="212"/>
      <c r="T2132" s="212"/>
      <c r="V2132" s="212"/>
      <c r="W2132" s="212"/>
      <c r="X2132" s="212"/>
      <c r="Y2132" s="212"/>
      <c r="Z2132" s="212"/>
      <c r="AC2132" s="212"/>
      <c r="AD2132" s="212"/>
      <c r="AE2132" s="212"/>
    </row>
    <row r="2133" spans="5:31" ht="15" customHeight="1" x14ac:dyDescent="0.3">
      <c r="E2133" s="212"/>
      <c r="F2133" s="212"/>
      <c r="G2133" s="212"/>
      <c r="H2133" s="212"/>
      <c r="I2133" s="212"/>
      <c r="J2133" s="212"/>
      <c r="K2133" s="212"/>
      <c r="L2133" s="212"/>
      <c r="M2133" s="212"/>
      <c r="N2133" s="212"/>
      <c r="O2133" s="212"/>
      <c r="P2133" s="212"/>
      <c r="Q2133" s="212"/>
      <c r="R2133" s="212"/>
      <c r="S2133" s="212"/>
      <c r="T2133" s="212"/>
      <c r="V2133" s="212"/>
      <c r="W2133" s="212"/>
      <c r="X2133" s="212"/>
      <c r="Y2133" s="212"/>
      <c r="Z2133" s="212"/>
      <c r="AC2133" s="212"/>
      <c r="AD2133" s="212"/>
      <c r="AE2133" s="212"/>
    </row>
    <row r="2134" spans="5:31" ht="15" customHeight="1" x14ac:dyDescent="0.3">
      <c r="E2134" s="212"/>
      <c r="F2134" s="212"/>
      <c r="G2134" s="212"/>
      <c r="H2134" s="212"/>
      <c r="I2134" s="212"/>
      <c r="J2134" s="212"/>
      <c r="K2134" s="212"/>
      <c r="L2134" s="212"/>
      <c r="M2134" s="212"/>
      <c r="N2134" s="212"/>
      <c r="O2134" s="212"/>
      <c r="P2134" s="212"/>
      <c r="Q2134" s="212"/>
      <c r="R2134" s="212"/>
      <c r="S2134" s="212"/>
      <c r="T2134" s="212"/>
      <c r="V2134" s="212"/>
      <c r="W2134" s="212"/>
      <c r="X2134" s="212"/>
      <c r="Y2134" s="212"/>
      <c r="Z2134" s="212"/>
      <c r="AC2134" s="212"/>
      <c r="AD2134" s="212"/>
      <c r="AE2134" s="212"/>
    </row>
    <row r="2135" spans="5:31" ht="15" customHeight="1" x14ac:dyDescent="0.3">
      <c r="E2135" s="212"/>
      <c r="F2135" s="212"/>
      <c r="G2135" s="212"/>
      <c r="H2135" s="212"/>
      <c r="I2135" s="212"/>
      <c r="J2135" s="212"/>
      <c r="K2135" s="212"/>
      <c r="L2135" s="212"/>
      <c r="M2135" s="212"/>
      <c r="N2135" s="212"/>
      <c r="O2135" s="212"/>
      <c r="P2135" s="212"/>
      <c r="Q2135" s="212"/>
      <c r="R2135" s="212"/>
      <c r="S2135" s="212"/>
      <c r="T2135" s="212"/>
      <c r="V2135" s="212"/>
      <c r="W2135" s="212"/>
      <c r="X2135" s="212"/>
      <c r="Y2135" s="212"/>
      <c r="Z2135" s="212"/>
      <c r="AC2135" s="212"/>
      <c r="AD2135" s="212"/>
      <c r="AE2135" s="212"/>
    </row>
    <row r="2136" spans="5:31" ht="15" customHeight="1" x14ac:dyDescent="0.3">
      <c r="E2136" s="212"/>
      <c r="F2136" s="212"/>
      <c r="G2136" s="212"/>
      <c r="H2136" s="212"/>
      <c r="I2136" s="212"/>
      <c r="J2136" s="212"/>
      <c r="K2136" s="212"/>
      <c r="L2136" s="212"/>
      <c r="M2136" s="212"/>
      <c r="N2136" s="212"/>
      <c r="O2136" s="212"/>
      <c r="P2136" s="212"/>
      <c r="Q2136" s="212"/>
      <c r="R2136" s="212"/>
      <c r="S2136" s="212"/>
      <c r="T2136" s="212"/>
      <c r="V2136" s="212"/>
      <c r="W2136" s="212"/>
      <c r="X2136" s="212"/>
      <c r="Y2136" s="212"/>
      <c r="Z2136" s="212"/>
      <c r="AC2136" s="212"/>
      <c r="AD2136" s="212"/>
      <c r="AE2136" s="212"/>
    </row>
    <row r="2137" spans="5:31" ht="15" customHeight="1" x14ac:dyDescent="0.3">
      <c r="E2137" s="212"/>
      <c r="F2137" s="212"/>
      <c r="G2137" s="212"/>
      <c r="H2137" s="212"/>
      <c r="I2137" s="212"/>
      <c r="J2137" s="212"/>
      <c r="K2137" s="212"/>
      <c r="L2137" s="212"/>
      <c r="M2137" s="212"/>
      <c r="N2137" s="212"/>
      <c r="O2137" s="212"/>
      <c r="P2137" s="212"/>
      <c r="Q2137" s="212"/>
      <c r="R2137" s="212"/>
      <c r="S2137" s="212"/>
      <c r="T2137" s="212"/>
      <c r="V2137" s="212"/>
      <c r="W2137" s="212"/>
      <c r="X2137" s="212"/>
      <c r="Y2137" s="212"/>
      <c r="Z2137" s="212"/>
      <c r="AC2137" s="212"/>
      <c r="AD2137" s="212"/>
      <c r="AE2137" s="212"/>
    </row>
    <row r="2138" spans="5:31" ht="15" customHeight="1" x14ac:dyDescent="0.3">
      <c r="E2138" s="212"/>
      <c r="F2138" s="212"/>
      <c r="G2138" s="212"/>
      <c r="H2138" s="212"/>
      <c r="I2138" s="212"/>
      <c r="J2138" s="212"/>
      <c r="K2138" s="212"/>
      <c r="L2138" s="212"/>
      <c r="M2138" s="212"/>
      <c r="N2138" s="212"/>
      <c r="O2138" s="212"/>
      <c r="P2138" s="212"/>
      <c r="Q2138" s="212"/>
      <c r="R2138" s="212"/>
      <c r="S2138" s="212"/>
      <c r="T2138" s="212"/>
      <c r="V2138" s="212"/>
      <c r="W2138" s="212"/>
      <c r="X2138" s="212"/>
      <c r="Y2138" s="212"/>
      <c r="Z2138" s="212"/>
      <c r="AC2138" s="212"/>
      <c r="AD2138" s="212"/>
      <c r="AE2138" s="212"/>
    </row>
    <row r="2139" spans="5:31" ht="15" customHeight="1" x14ac:dyDescent="0.3">
      <c r="E2139" s="212"/>
      <c r="F2139" s="212"/>
      <c r="G2139" s="212"/>
      <c r="H2139" s="212"/>
      <c r="I2139" s="212"/>
      <c r="J2139" s="212"/>
      <c r="K2139" s="212"/>
      <c r="L2139" s="212"/>
      <c r="M2139" s="212"/>
      <c r="N2139" s="212"/>
      <c r="O2139" s="212"/>
      <c r="P2139" s="212"/>
      <c r="Q2139" s="212"/>
      <c r="R2139" s="212"/>
      <c r="S2139" s="212"/>
      <c r="T2139" s="212"/>
      <c r="V2139" s="212"/>
      <c r="W2139" s="212"/>
      <c r="X2139" s="212"/>
      <c r="Y2139" s="212"/>
      <c r="Z2139" s="212"/>
      <c r="AC2139" s="212"/>
      <c r="AD2139" s="212"/>
      <c r="AE2139" s="212"/>
    </row>
    <row r="2140" spans="5:31" ht="15" customHeight="1" x14ac:dyDescent="0.3">
      <c r="E2140" s="212"/>
      <c r="F2140" s="212"/>
      <c r="G2140" s="212"/>
      <c r="H2140" s="212"/>
      <c r="I2140" s="212"/>
      <c r="J2140" s="212"/>
      <c r="K2140" s="212"/>
      <c r="L2140" s="212"/>
      <c r="M2140" s="212"/>
      <c r="N2140" s="212"/>
      <c r="O2140" s="212"/>
      <c r="P2140" s="212"/>
      <c r="Q2140" s="212"/>
      <c r="R2140" s="212"/>
      <c r="S2140" s="212"/>
      <c r="T2140" s="212"/>
      <c r="V2140" s="212"/>
      <c r="W2140" s="212"/>
      <c r="X2140" s="212"/>
      <c r="Y2140" s="212"/>
      <c r="Z2140" s="212"/>
      <c r="AC2140" s="212"/>
      <c r="AD2140" s="212"/>
      <c r="AE2140" s="212"/>
    </row>
    <row r="2141" spans="5:31" ht="15" customHeight="1" x14ac:dyDescent="0.3">
      <c r="E2141" s="212"/>
      <c r="F2141" s="212"/>
      <c r="G2141" s="212"/>
      <c r="H2141" s="212"/>
      <c r="I2141" s="212"/>
      <c r="J2141" s="212"/>
      <c r="K2141" s="212"/>
      <c r="L2141" s="212"/>
      <c r="M2141" s="212"/>
      <c r="N2141" s="212"/>
      <c r="O2141" s="212"/>
      <c r="P2141" s="212"/>
      <c r="Q2141" s="212"/>
      <c r="R2141" s="212"/>
      <c r="S2141" s="212"/>
      <c r="T2141" s="212"/>
      <c r="V2141" s="212"/>
      <c r="W2141" s="212"/>
      <c r="X2141" s="212"/>
      <c r="Y2141" s="212"/>
      <c r="Z2141" s="212"/>
      <c r="AC2141" s="212"/>
      <c r="AD2141" s="212"/>
      <c r="AE2141" s="212"/>
    </row>
    <row r="2142" spans="5:31" ht="15" customHeight="1" x14ac:dyDescent="0.3">
      <c r="E2142" s="212"/>
      <c r="F2142" s="212"/>
      <c r="G2142" s="212"/>
      <c r="H2142" s="212"/>
      <c r="I2142" s="212"/>
      <c r="J2142" s="212"/>
      <c r="K2142" s="212"/>
      <c r="L2142" s="212"/>
      <c r="M2142" s="212"/>
      <c r="N2142" s="212"/>
      <c r="O2142" s="212"/>
      <c r="P2142" s="212"/>
      <c r="Q2142" s="212"/>
      <c r="R2142" s="212"/>
      <c r="S2142" s="212"/>
      <c r="T2142" s="212"/>
      <c r="V2142" s="212"/>
      <c r="W2142" s="212"/>
      <c r="X2142" s="212"/>
      <c r="Y2142" s="212"/>
      <c r="Z2142" s="212"/>
      <c r="AC2142" s="212"/>
      <c r="AD2142" s="212"/>
      <c r="AE2142" s="212"/>
    </row>
    <row r="2143" spans="5:31" ht="15" customHeight="1" x14ac:dyDescent="0.3">
      <c r="E2143" s="212"/>
      <c r="F2143" s="212"/>
      <c r="G2143" s="212"/>
      <c r="H2143" s="212"/>
      <c r="I2143" s="212"/>
      <c r="J2143" s="212"/>
      <c r="K2143" s="212"/>
      <c r="L2143" s="212"/>
      <c r="M2143" s="212"/>
      <c r="N2143" s="212"/>
      <c r="O2143" s="212"/>
      <c r="P2143" s="212"/>
      <c r="Q2143" s="212"/>
      <c r="R2143" s="212"/>
      <c r="S2143" s="212"/>
      <c r="T2143" s="212"/>
      <c r="V2143" s="212"/>
      <c r="W2143" s="212"/>
      <c r="X2143" s="212"/>
      <c r="Y2143" s="212"/>
      <c r="Z2143" s="212"/>
      <c r="AC2143" s="212"/>
      <c r="AD2143" s="212"/>
      <c r="AE2143" s="212"/>
    </row>
    <row r="2144" spans="5:31" ht="15" customHeight="1" x14ac:dyDescent="0.3">
      <c r="E2144" s="212"/>
      <c r="F2144" s="212"/>
      <c r="G2144" s="212"/>
      <c r="H2144" s="212"/>
      <c r="I2144" s="212"/>
      <c r="J2144" s="212"/>
      <c r="K2144" s="212"/>
      <c r="L2144" s="212"/>
      <c r="M2144" s="212"/>
      <c r="N2144" s="212"/>
      <c r="O2144" s="212"/>
      <c r="P2144" s="212"/>
      <c r="Q2144" s="212"/>
      <c r="R2144" s="212"/>
      <c r="S2144" s="212"/>
      <c r="T2144" s="212"/>
      <c r="V2144" s="212"/>
      <c r="W2144" s="212"/>
      <c r="X2144" s="212"/>
      <c r="Y2144" s="212"/>
      <c r="Z2144" s="212"/>
      <c r="AC2144" s="212"/>
      <c r="AD2144" s="212"/>
      <c r="AE2144" s="212"/>
    </row>
    <row r="2145" spans="5:31" ht="15" customHeight="1" x14ac:dyDescent="0.3">
      <c r="E2145" s="212"/>
      <c r="F2145" s="212"/>
      <c r="G2145" s="212"/>
      <c r="H2145" s="212"/>
      <c r="I2145" s="212"/>
      <c r="J2145" s="212"/>
      <c r="K2145" s="212"/>
      <c r="L2145" s="212"/>
      <c r="M2145" s="212"/>
      <c r="N2145" s="212"/>
      <c r="O2145" s="212"/>
      <c r="P2145" s="212"/>
      <c r="Q2145" s="212"/>
      <c r="R2145" s="212"/>
      <c r="S2145" s="212"/>
      <c r="T2145" s="212"/>
      <c r="V2145" s="212"/>
      <c r="W2145" s="212"/>
      <c r="X2145" s="212"/>
      <c r="Y2145" s="212"/>
      <c r="Z2145" s="212"/>
      <c r="AC2145" s="212"/>
      <c r="AD2145" s="212"/>
      <c r="AE2145" s="212"/>
    </row>
    <row r="2146" spans="5:31" ht="15" customHeight="1" x14ac:dyDescent="0.3">
      <c r="E2146" s="212"/>
      <c r="F2146" s="212"/>
      <c r="G2146" s="212"/>
      <c r="H2146" s="212"/>
      <c r="I2146" s="212"/>
      <c r="J2146" s="212"/>
      <c r="K2146" s="212"/>
      <c r="L2146" s="212"/>
      <c r="M2146" s="212"/>
      <c r="N2146" s="212"/>
      <c r="O2146" s="212"/>
      <c r="P2146" s="212"/>
      <c r="Q2146" s="212"/>
      <c r="R2146" s="212"/>
      <c r="S2146" s="212"/>
      <c r="T2146" s="212"/>
      <c r="V2146" s="212"/>
      <c r="W2146" s="212"/>
      <c r="X2146" s="212"/>
      <c r="Y2146" s="212"/>
      <c r="Z2146" s="212"/>
      <c r="AC2146" s="212"/>
      <c r="AD2146" s="212"/>
      <c r="AE2146" s="212"/>
    </row>
    <row r="2147" spans="5:31" ht="15" customHeight="1" x14ac:dyDescent="0.3">
      <c r="F2147" s="618"/>
      <c r="G2147" s="618"/>
      <c r="H2147" s="618"/>
    </row>
    <row r="2148" spans="5:31" ht="15" customHeight="1" x14ac:dyDescent="0.3">
      <c r="F2148" s="618"/>
      <c r="G2148" s="618"/>
      <c r="H2148" s="618"/>
    </row>
    <row r="2149" spans="5:31" ht="15" customHeight="1" x14ac:dyDescent="0.3">
      <c r="F2149" s="618"/>
      <c r="G2149" s="618"/>
      <c r="H2149" s="618"/>
    </row>
    <row r="2150" spans="5:31" ht="15" customHeight="1" x14ac:dyDescent="0.3">
      <c r="F2150" s="618"/>
      <c r="G2150" s="618"/>
      <c r="H2150" s="618"/>
    </row>
    <row r="2151" spans="5:31" ht="15" customHeight="1" x14ac:dyDescent="0.3">
      <c r="F2151" s="618"/>
      <c r="G2151" s="618"/>
      <c r="H2151" s="618"/>
    </row>
    <row r="2152" spans="5:31" ht="15" customHeight="1" x14ac:dyDescent="0.3">
      <c r="E2152" s="212"/>
      <c r="F2152" s="212"/>
      <c r="G2152" s="212"/>
      <c r="H2152" s="212"/>
      <c r="I2152" s="212"/>
      <c r="J2152" s="212"/>
      <c r="K2152" s="212"/>
      <c r="L2152" s="212"/>
      <c r="M2152" s="212"/>
      <c r="N2152" s="212"/>
      <c r="O2152" s="212"/>
      <c r="P2152" s="212"/>
      <c r="Q2152" s="212"/>
      <c r="R2152" s="212"/>
      <c r="S2152" s="212"/>
      <c r="T2152" s="212"/>
      <c r="V2152" s="212"/>
      <c r="W2152" s="212"/>
      <c r="X2152" s="212"/>
      <c r="Y2152" s="212"/>
      <c r="Z2152" s="212"/>
      <c r="AB2152" s="212"/>
      <c r="AC2152" s="212"/>
      <c r="AD2152" s="212"/>
      <c r="AE2152" s="212"/>
    </row>
    <row r="2153" spans="5:31" ht="15" customHeight="1" x14ac:dyDescent="0.3">
      <c r="F2153" s="619"/>
      <c r="G2153" s="619"/>
      <c r="H2153" s="619"/>
    </row>
    <row r="2154" spans="5:31" ht="15" customHeight="1" x14ac:dyDescent="0.3">
      <c r="F2154" s="618"/>
      <c r="G2154" s="618"/>
      <c r="H2154" s="618"/>
    </row>
    <row r="2155" spans="5:31" ht="15" customHeight="1" x14ac:dyDescent="0.3">
      <c r="F2155" s="619"/>
      <c r="G2155" s="619"/>
      <c r="H2155" s="619"/>
    </row>
    <row r="2156" spans="5:31" ht="15" customHeight="1" x14ac:dyDescent="0.3">
      <c r="F2156" s="619"/>
      <c r="G2156" s="619"/>
      <c r="H2156" s="619"/>
    </row>
    <row r="2157" spans="5:31" ht="15" customHeight="1" x14ac:dyDescent="0.3">
      <c r="F2157" s="618"/>
      <c r="G2157" s="618"/>
      <c r="H2157" s="618"/>
    </row>
    <row r="2158" spans="5:31" ht="15" customHeight="1" x14ac:dyDescent="0.3">
      <c r="F2158" s="619"/>
      <c r="G2158" s="619"/>
      <c r="H2158" s="619"/>
    </row>
    <row r="2159" spans="5:31" ht="15" customHeight="1" x14ac:dyDescent="0.3">
      <c r="F2159" s="618"/>
      <c r="G2159" s="618"/>
      <c r="H2159" s="618"/>
    </row>
    <row r="2160" spans="5:31" ht="15" customHeight="1" x14ac:dyDescent="0.3">
      <c r="F2160" s="619"/>
      <c r="G2160" s="619"/>
      <c r="H2160" s="619"/>
    </row>
    <row r="2161" spans="6:8" ht="15" customHeight="1" x14ac:dyDescent="0.3">
      <c r="F2161" s="618"/>
      <c r="G2161" s="618"/>
      <c r="H2161" s="618"/>
    </row>
    <row r="2162" spans="6:8" ht="15" customHeight="1" x14ac:dyDescent="0.3">
      <c r="F2162" s="621"/>
      <c r="G2162" s="621"/>
      <c r="H2162" s="620"/>
    </row>
    <row r="2163" spans="6:8" ht="15" customHeight="1" x14ac:dyDescent="0.3">
      <c r="F2163" s="618"/>
      <c r="G2163" s="618"/>
      <c r="H2163" s="618"/>
    </row>
    <row r="2164" spans="6:8" ht="15" customHeight="1" x14ac:dyDescent="0.3">
      <c r="F2164" s="619"/>
      <c r="G2164" s="619"/>
      <c r="H2164" s="619"/>
    </row>
    <row r="2165" spans="6:8" ht="15" customHeight="1" x14ac:dyDescent="0.3">
      <c r="F2165" s="618"/>
      <c r="G2165" s="618"/>
      <c r="H2165" s="618"/>
    </row>
    <row r="2166" spans="6:8" ht="15" customHeight="1" x14ac:dyDescent="0.3">
      <c r="F2166" s="619"/>
      <c r="G2166" s="619"/>
      <c r="H2166" s="619"/>
    </row>
    <row r="2167" spans="6:8" ht="15" customHeight="1" x14ac:dyDescent="0.3">
      <c r="F2167" s="621"/>
      <c r="G2167" s="621"/>
      <c r="H2167" s="620"/>
    </row>
    <row r="2168" spans="6:8" ht="15" customHeight="1" x14ac:dyDescent="0.3">
      <c r="F2168" s="618"/>
      <c r="G2168" s="618"/>
      <c r="H2168" s="618"/>
    </row>
    <row r="2169" spans="6:8" ht="15" customHeight="1" x14ac:dyDescent="0.3">
      <c r="F2169" s="619"/>
      <c r="G2169" s="619"/>
      <c r="H2169" s="619"/>
    </row>
    <row r="2170" spans="6:8" ht="15" customHeight="1" x14ac:dyDescent="0.3">
      <c r="F2170" s="621"/>
      <c r="G2170" s="621"/>
      <c r="H2170" s="620"/>
    </row>
    <row r="2171" spans="6:8" ht="15" customHeight="1" x14ac:dyDescent="0.3">
      <c r="F2171" s="619"/>
      <c r="G2171" s="619"/>
      <c r="H2171" s="619"/>
    </row>
    <row r="2172" spans="6:8" ht="15" customHeight="1" x14ac:dyDescent="0.3">
      <c r="F2172" s="619"/>
      <c r="G2172" s="619"/>
      <c r="H2172" s="619"/>
    </row>
    <row r="2173" spans="6:8" ht="15" customHeight="1" x14ac:dyDescent="0.3">
      <c r="F2173" s="618"/>
      <c r="G2173" s="618"/>
      <c r="H2173" s="618"/>
    </row>
    <row r="2174" spans="6:8" ht="15" customHeight="1" x14ac:dyDescent="0.3">
      <c r="F2174" s="618"/>
      <c r="G2174" s="618"/>
      <c r="H2174" s="618"/>
    </row>
    <row r="2175" spans="6:8" ht="15" customHeight="1" x14ac:dyDescent="0.3">
      <c r="F2175" s="621"/>
      <c r="G2175" s="621"/>
      <c r="H2175" s="620"/>
    </row>
    <row r="2176" spans="6:8" ht="15" customHeight="1" x14ac:dyDescent="0.3">
      <c r="F2176" s="619"/>
      <c r="G2176" s="619"/>
      <c r="H2176" s="619"/>
    </row>
    <row r="2177" spans="6:8" ht="15" customHeight="1" x14ac:dyDescent="0.3">
      <c r="F2177" s="618"/>
      <c r="G2177" s="618"/>
      <c r="H2177" s="618"/>
    </row>
    <row r="2178" spans="6:8" ht="15" customHeight="1" x14ac:dyDescent="0.3">
      <c r="F2178" s="618"/>
      <c r="G2178" s="618"/>
      <c r="H2178" s="618"/>
    </row>
    <row r="2179" spans="6:8" ht="15" customHeight="1" x14ac:dyDescent="0.3">
      <c r="F2179" s="618"/>
      <c r="G2179" s="618"/>
      <c r="H2179" s="618"/>
    </row>
    <row r="2180" spans="6:8" ht="15" customHeight="1" x14ac:dyDescent="0.3">
      <c r="F2180" s="619"/>
      <c r="G2180" s="619"/>
      <c r="H2180" s="619"/>
    </row>
    <row r="2181" spans="6:8" ht="15" customHeight="1" x14ac:dyDescent="0.3">
      <c r="F2181" s="621"/>
      <c r="G2181" s="621"/>
      <c r="H2181" s="620"/>
    </row>
    <row r="2182" spans="6:8" ht="15" customHeight="1" x14ac:dyDescent="0.3">
      <c r="F2182" s="618"/>
      <c r="G2182" s="618"/>
      <c r="H2182" s="618"/>
    </row>
    <row r="2183" spans="6:8" ht="15" customHeight="1" x14ac:dyDescent="0.3">
      <c r="F2183" s="619"/>
      <c r="G2183" s="619"/>
      <c r="H2183" s="619"/>
    </row>
    <row r="2184" spans="6:8" ht="15" customHeight="1" x14ac:dyDescent="0.3">
      <c r="F2184" s="619"/>
      <c r="G2184" s="619"/>
      <c r="H2184" s="619"/>
    </row>
    <row r="2185" spans="6:8" ht="15" customHeight="1" x14ac:dyDescent="0.3">
      <c r="F2185" s="618"/>
      <c r="G2185" s="618"/>
      <c r="H2185" s="618"/>
    </row>
    <row r="2186" spans="6:8" ht="15" customHeight="1" x14ac:dyDescent="0.3">
      <c r="F2186" s="618"/>
      <c r="G2186" s="618"/>
      <c r="H2186" s="618"/>
    </row>
    <row r="2187" spans="6:8" ht="15" customHeight="1" x14ac:dyDescent="0.3">
      <c r="F2187" s="618"/>
      <c r="G2187" s="618"/>
      <c r="H2187" s="618"/>
    </row>
    <row r="2188" spans="6:8" ht="15" customHeight="1" x14ac:dyDescent="0.3">
      <c r="F2188" s="618"/>
      <c r="G2188" s="618"/>
      <c r="H2188" s="618"/>
    </row>
    <row r="2189" spans="6:8" ht="15" customHeight="1" x14ac:dyDescent="0.3">
      <c r="F2189" s="619"/>
      <c r="G2189" s="619"/>
      <c r="H2189" s="619"/>
    </row>
    <row r="2190" spans="6:8" ht="15" customHeight="1" x14ac:dyDescent="0.3">
      <c r="F2190" s="619"/>
      <c r="G2190" s="619"/>
      <c r="H2190" s="619"/>
    </row>
    <row r="2191" spans="6:8" ht="15" customHeight="1" x14ac:dyDescent="0.3">
      <c r="F2191" s="619"/>
      <c r="G2191" s="619"/>
      <c r="H2191" s="619"/>
    </row>
    <row r="2192" spans="6:8" ht="15" customHeight="1" x14ac:dyDescent="0.3">
      <c r="F2192" s="618"/>
      <c r="G2192" s="618"/>
      <c r="H2192" s="618"/>
    </row>
    <row r="2193" spans="6:8" ht="15" customHeight="1" x14ac:dyDescent="0.3">
      <c r="F2193" s="618"/>
      <c r="G2193" s="618"/>
      <c r="H2193" s="618"/>
    </row>
    <row r="2194" spans="6:8" ht="15" customHeight="1" x14ac:dyDescent="0.3">
      <c r="F2194" s="619"/>
      <c r="G2194" s="619"/>
      <c r="H2194" s="619"/>
    </row>
    <row r="2195" spans="6:8" ht="15" customHeight="1" x14ac:dyDescent="0.3">
      <c r="F2195" s="619"/>
      <c r="G2195" s="619"/>
      <c r="H2195" s="619"/>
    </row>
    <row r="2196" spans="6:8" ht="15" customHeight="1" x14ac:dyDescent="0.3">
      <c r="F2196" s="619"/>
      <c r="G2196" s="619"/>
      <c r="H2196" s="619"/>
    </row>
    <row r="2197" spans="6:8" ht="15" customHeight="1" x14ac:dyDescent="0.3">
      <c r="F2197" s="618"/>
      <c r="G2197" s="618"/>
      <c r="H2197" s="618"/>
    </row>
    <row r="2198" spans="6:8" ht="15" customHeight="1" x14ac:dyDescent="0.3">
      <c r="F2198" s="618"/>
      <c r="G2198" s="618"/>
      <c r="H2198" s="618"/>
    </row>
    <row r="2199" spans="6:8" ht="15" customHeight="1" x14ac:dyDescent="0.3">
      <c r="F2199" s="621"/>
      <c r="G2199" s="621"/>
      <c r="H2199" s="620"/>
    </row>
    <row r="2200" spans="6:8" ht="15" customHeight="1" x14ac:dyDescent="0.3">
      <c r="F2200" s="618"/>
      <c r="G2200" s="618"/>
      <c r="H2200" s="618"/>
    </row>
    <row r="2201" spans="6:8" ht="15" customHeight="1" x14ac:dyDescent="0.3">
      <c r="F2201" s="618"/>
      <c r="G2201" s="618"/>
      <c r="H2201" s="618"/>
    </row>
    <row r="2202" spans="6:8" ht="15" customHeight="1" x14ac:dyDescent="0.3">
      <c r="F2202" s="619"/>
      <c r="G2202" s="619"/>
      <c r="H2202" s="619"/>
    </row>
    <row r="2203" spans="6:8" ht="15" customHeight="1" x14ac:dyDescent="0.3">
      <c r="F2203" s="618"/>
      <c r="G2203" s="618"/>
      <c r="H2203" s="618"/>
    </row>
    <row r="2204" spans="6:8" ht="15" customHeight="1" x14ac:dyDescent="0.3">
      <c r="F2204" s="618"/>
      <c r="G2204" s="618"/>
      <c r="H2204" s="618"/>
    </row>
    <row r="2205" spans="6:8" ht="15" customHeight="1" x14ac:dyDescent="0.3">
      <c r="F2205" s="619"/>
      <c r="G2205" s="619"/>
      <c r="H2205" s="619"/>
    </row>
    <row r="2206" spans="6:8" ht="15" customHeight="1" x14ac:dyDescent="0.3">
      <c r="F2206" s="618"/>
      <c r="G2206" s="618"/>
      <c r="H2206" s="618"/>
    </row>
    <row r="2207" spans="6:8" ht="15" customHeight="1" x14ac:dyDescent="0.3">
      <c r="F2207" s="619"/>
      <c r="G2207" s="619"/>
      <c r="H2207" s="619"/>
    </row>
    <row r="2208" spans="6:8" ht="15" customHeight="1" x14ac:dyDescent="0.3">
      <c r="F2208" s="619"/>
      <c r="G2208" s="619"/>
      <c r="H2208" s="619"/>
    </row>
    <row r="2209" spans="6:8" ht="15" customHeight="1" x14ac:dyDescent="0.3">
      <c r="F2209" s="618"/>
      <c r="G2209" s="618"/>
      <c r="H2209" s="618"/>
    </row>
    <row r="2210" spans="6:8" ht="15" customHeight="1" x14ac:dyDescent="0.3">
      <c r="F2210" s="621"/>
      <c r="G2210" s="621"/>
      <c r="H2210" s="620"/>
    </row>
    <row r="2211" spans="6:8" ht="15" customHeight="1" x14ac:dyDescent="0.3">
      <c r="F2211" s="619"/>
      <c r="G2211" s="619"/>
      <c r="H2211" s="619"/>
    </row>
    <row r="2212" spans="6:8" ht="15" customHeight="1" x14ac:dyDescent="0.3">
      <c r="F2212" s="621"/>
      <c r="G2212" s="621"/>
      <c r="H2212" s="620"/>
    </row>
    <row r="2213" spans="6:8" ht="15" customHeight="1" x14ac:dyDescent="0.3">
      <c r="F2213" s="619"/>
      <c r="G2213" s="619"/>
      <c r="H2213" s="619"/>
    </row>
    <row r="2214" spans="6:8" ht="15" customHeight="1" x14ac:dyDescent="0.3">
      <c r="F2214" s="618"/>
      <c r="G2214" s="618"/>
      <c r="H2214" s="618"/>
    </row>
    <row r="2215" spans="6:8" ht="15" customHeight="1" x14ac:dyDescent="0.3">
      <c r="F2215" s="619"/>
      <c r="G2215" s="619"/>
      <c r="H2215" s="619"/>
    </row>
    <row r="2216" spans="6:8" ht="15" customHeight="1" x14ac:dyDescent="0.3">
      <c r="F2216" s="618"/>
      <c r="G2216" s="618"/>
      <c r="H2216" s="618"/>
    </row>
    <row r="2217" spans="6:8" ht="15" customHeight="1" x14ac:dyDescent="0.3">
      <c r="F2217" s="619"/>
      <c r="G2217" s="619"/>
      <c r="H2217" s="619"/>
    </row>
    <row r="2218" spans="6:8" ht="15" customHeight="1" x14ac:dyDescent="0.3">
      <c r="F2218" s="618"/>
      <c r="G2218" s="618"/>
      <c r="H2218" s="618"/>
    </row>
    <row r="2219" spans="6:8" ht="15" customHeight="1" x14ac:dyDescent="0.3">
      <c r="F2219" s="619"/>
      <c r="G2219" s="619"/>
      <c r="H2219" s="619"/>
    </row>
    <row r="2220" spans="6:8" ht="15" customHeight="1" x14ac:dyDescent="0.3">
      <c r="F2220" s="619"/>
      <c r="G2220" s="619"/>
      <c r="H2220" s="619"/>
    </row>
    <row r="2221" spans="6:8" ht="15" customHeight="1" x14ac:dyDescent="0.3">
      <c r="F2221" s="619"/>
      <c r="G2221" s="619"/>
      <c r="H2221" s="619"/>
    </row>
    <row r="2222" spans="6:8" ht="15" customHeight="1" x14ac:dyDescent="0.3">
      <c r="F2222" s="618"/>
      <c r="G2222" s="618"/>
      <c r="H2222" s="618"/>
    </row>
    <row r="2223" spans="6:8" ht="15" customHeight="1" x14ac:dyDescent="0.3">
      <c r="F2223" s="618"/>
      <c r="G2223" s="618"/>
      <c r="H2223" s="618"/>
    </row>
    <row r="2224" spans="6:8" ht="15" customHeight="1" x14ac:dyDescent="0.3">
      <c r="F2224" s="618"/>
      <c r="G2224" s="618"/>
      <c r="H2224" s="618"/>
    </row>
    <row r="2225" spans="6:8" ht="15" customHeight="1" x14ac:dyDescent="0.3">
      <c r="F2225" s="618"/>
      <c r="G2225" s="618"/>
      <c r="H2225" s="618"/>
    </row>
    <row r="2226" spans="6:8" ht="15" customHeight="1" x14ac:dyDescent="0.3">
      <c r="F2226" s="619"/>
      <c r="G2226" s="619"/>
      <c r="H2226" s="619"/>
    </row>
    <row r="2227" spans="6:8" ht="15" customHeight="1" x14ac:dyDescent="0.3">
      <c r="F2227" s="619"/>
      <c r="G2227" s="619"/>
      <c r="H2227" s="619"/>
    </row>
    <row r="2228" spans="6:8" ht="15" customHeight="1" x14ac:dyDescent="0.3">
      <c r="F2228" s="618"/>
      <c r="G2228" s="618"/>
      <c r="H2228" s="618"/>
    </row>
    <row r="2229" spans="6:8" ht="15" customHeight="1" x14ac:dyDescent="0.3">
      <c r="F2229" s="618"/>
      <c r="G2229" s="618"/>
      <c r="H2229" s="618"/>
    </row>
    <row r="2230" spans="6:8" ht="15" customHeight="1" x14ac:dyDescent="0.3">
      <c r="F2230" s="618"/>
      <c r="G2230" s="618"/>
      <c r="H2230" s="618"/>
    </row>
    <row r="2231" spans="6:8" ht="15" customHeight="1" x14ac:dyDescent="0.3">
      <c r="F2231" s="618"/>
      <c r="G2231" s="618"/>
      <c r="H2231" s="618"/>
    </row>
    <row r="2232" spans="6:8" ht="15" customHeight="1" x14ac:dyDescent="0.3">
      <c r="F2232" s="619"/>
      <c r="G2232" s="619"/>
      <c r="H2232" s="619"/>
    </row>
    <row r="2233" spans="6:8" ht="15" customHeight="1" x14ac:dyDescent="0.3">
      <c r="F2233" s="618"/>
      <c r="G2233" s="618"/>
      <c r="H2233" s="618"/>
    </row>
    <row r="2234" spans="6:8" ht="15" customHeight="1" x14ac:dyDescent="0.3">
      <c r="F2234" s="619"/>
      <c r="G2234" s="619"/>
      <c r="H2234" s="619"/>
    </row>
    <row r="2235" spans="6:8" ht="15" customHeight="1" x14ac:dyDescent="0.3">
      <c r="F2235" s="619"/>
      <c r="G2235" s="619"/>
      <c r="H2235" s="619"/>
    </row>
    <row r="2236" spans="6:8" ht="15" customHeight="1" x14ac:dyDescent="0.3">
      <c r="F2236" s="618"/>
      <c r="G2236" s="618"/>
      <c r="H2236" s="618"/>
    </row>
    <row r="2237" spans="6:8" ht="15" customHeight="1" x14ac:dyDescent="0.3">
      <c r="F2237" s="618"/>
      <c r="G2237" s="618"/>
      <c r="H2237" s="618"/>
    </row>
    <row r="2238" spans="6:8" ht="15" customHeight="1" x14ac:dyDescent="0.3">
      <c r="F2238" s="620"/>
      <c r="G2238" s="620"/>
      <c r="H2238" s="620"/>
    </row>
    <row r="2239" spans="6:8" ht="15" customHeight="1" x14ac:dyDescent="0.3">
      <c r="F2239" s="618"/>
      <c r="G2239" s="618"/>
      <c r="H2239" s="618"/>
    </row>
    <row r="2240" spans="6:8" ht="15" customHeight="1" x14ac:dyDescent="0.3">
      <c r="F2240" s="618"/>
      <c r="G2240" s="618"/>
      <c r="H2240" s="618"/>
    </row>
    <row r="2241" spans="6:8" ht="15" customHeight="1" x14ac:dyDescent="0.3">
      <c r="F2241" s="619"/>
      <c r="G2241" s="619"/>
      <c r="H2241" s="619"/>
    </row>
    <row r="2242" spans="6:8" ht="15" customHeight="1" x14ac:dyDescent="0.3">
      <c r="F2242" s="618"/>
      <c r="G2242" s="618"/>
      <c r="H2242" s="618"/>
    </row>
    <row r="2243" spans="6:8" ht="15" customHeight="1" x14ac:dyDescent="0.3">
      <c r="F2243" s="618"/>
      <c r="G2243" s="618"/>
      <c r="H2243" s="618"/>
    </row>
    <row r="2244" spans="6:8" ht="15" customHeight="1" x14ac:dyDescent="0.3">
      <c r="F2244" s="619"/>
      <c r="G2244" s="619"/>
      <c r="H2244" s="619"/>
    </row>
    <row r="2245" spans="6:8" ht="15" customHeight="1" x14ac:dyDescent="0.3">
      <c r="F2245" s="618"/>
      <c r="G2245" s="618"/>
      <c r="H2245" s="618"/>
    </row>
    <row r="2246" spans="6:8" ht="15" customHeight="1" x14ac:dyDescent="0.3">
      <c r="F2246" s="618"/>
      <c r="G2246" s="618"/>
      <c r="H2246" s="618"/>
    </row>
    <row r="2247" spans="6:8" ht="15" customHeight="1" x14ac:dyDescent="0.3">
      <c r="F2247" s="619"/>
      <c r="G2247" s="619"/>
      <c r="H2247" s="619"/>
    </row>
    <row r="2248" spans="6:8" ht="15" customHeight="1" x14ac:dyDescent="0.3">
      <c r="F2248" s="618"/>
      <c r="G2248" s="618"/>
      <c r="H2248" s="618"/>
    </row>
    <row r="2249" spans="6:8" ht="15" customHeight="1" x14ac:dyDescent="0.3">
      <c r="F2249" s="618"/>
      <c r="G2249" s="618"/>
      <c r="H2249" s="618"/>
    </row>
    <row r="2250" spans="6:8" ht="15" customHeight="1" x14ac:dyDescent="0.3">
      <c r="F2250" s="618"/>
      <c r="G2250" s="618"/>
      <c r="H2250" s="618"/>
    </row>
    <row r="2251" spans="6:8" ht="15" customHeight="1" x14ac:dyDescent="0.3">
      <c r="F2251" s="619"/>
      <c r="G2251" s="619"/>
      <c r="H2251" s="619"/>
    </row>
    <row r="2252" spans="6:8" ht="15" customHeight="1" x14ac:dyDescent="0.3">
      <c r="F2252" s="619"/>
      <c r="G2252" s="619"/>
      <c r="H2252" s="619"/>
    </row>
    <row r="2253" spans="6:8" ht="15" customHeight="1" x14ac:dyDescent="0.3">
      <c r="F2253" s="618"/>
      <c r="G2253" s="618"/>
      <c r="H2253" s="618"/>
    </row>
    <row r="2254" spans="6:8" ht="15" customHeight="1" x14ac:dyDescent="0.3">
      <c r="F2254" s="619"/>
      <c r="G2254" s="619"/>
      <c r="H2254" s="619"/>
    </row>
    <row r="2255" spans="6:8" ht="15" customHeight="1" x14ac:dyDescent="0.3">
      <c r="F2255" s="619"/>
      <c r="G2255" s="619"/>
      <c r="H2255" s="619"/>
    </row>
    <row r="2256" spans="6:8" ht="15" customHeight="1" x14ac:dyDescent="0.3">
      <c r="F2256" s="618"/>
      <c r="G2256" s="618"/>
      <c r="H2256" s="618"/>
    </row>
    <row r="2257" spans="5:8" ht="15" customHeight="1" x14ac:dyDescent="0.3">
      <c r="F2257" s="618"/>
      <c r="G2257" s="618"/>
      <c r="H2257" s="618"/>
    </row>
    <row r="2258" spans="5:8" ht="15" customHeight="1" x14ac:dyDescent="0.3">
      <c r="F2258" s="619"/>
      <c r="G2258" s="619"/>
      <c r="H2258" s="619"/>
    </row>
    <row r="2259" spans="5:8" ht="15" customHeight="1" x14ac:dyDescent="0.3">
      <c r="F2259" s="619"/>
      <c r="G2259" s="619"/>
      <c r="H2259" s="619"/>
    </row>
    <row r="2260" spans="5:8" ht="15" customHeight="1" x14ac:dyDescent="0.3">
      <c r="F2260" s="619"/>
      <c r="G2260" s="619"/>
      <c r="H2260" s="619"/>
    </row>
    <row r="2261" spans="5:8" ht="15" customHeight="1" x14ac:dyDescent="0.3">
      <c r="F2261" s="619"/>
      <c r="G2261" s="619"/>
      <c r="H2261" s="619"/>
    </row>
    <row r="2262" spans="5:8" ht="15" customHeight="1" x14ac:dyDescent="0.3">
      <c r="F2262" s="618"/>
      <c r="G2262" s="618"/>
      <c r="H2262" s="618"/>
    </row>
    <row r="2263" spans="5:8" ht="15" customHeight="1" x14ac:dyDescent="0.3">
      <c r="F2263" s="618"/>
      <c r="G2263" s="618"/>
      <c r="H2263" s="618"/>
    </row>
    <row r="2264" spans="5:8" ht="15" customHeight="1" x14ac:dyDescent="0.3">
      <c r="F2264" s="618"/>
      <c r="G2264" s="618"/>
      <c r="H2264" s="618"/>
    </row>
    <row r="2265" spans="5:8" ht="15" customHeight="1" x14ac:dyDescent="0.3">
      <c r="F2265" s="618"/>
      <c r="G2265" s="618"/>
      <c r="H2265" s="618"/>
    </row>
    <row r="2266" spans="5:8" ht="15" customHeight="1" x14ac:dyDescent="0.3">
      <c r="F2266" s="618"/>
      <c r="G2266" s="618"/>
      <c r="H2266" s="618"/>
    </row>
    <row r="2267" spans="5:8" ht="15" customHeight="1" x14ac:dyDescent="0.3">
      <c r="F2267" s="619"/>
      <c r="G2267" s="619"/>
      <c r="H2267" s="619"/>
    </row>
    <row r="2268" spans="5:8" ht="15" customHeight="1" x14ac:dyDescent="0.3">
      <c r="F2268" s="621"/>
      <c r="G2268" s="621"/>
      <c r="H2268" s="620"/>
    </row>
    <row r="2269" spans="5:8" ht="15" customHeight="1" x14ac:dyDescent="0.3">
      <c r="E2269" s="618"/>
      <c r="F2269" s="618"/>
      <c r="G2269" s="618"/>
      <c r="H2269" s="618"/>
    </row>
    <row r="2270" spans="5:8" ht="15" customHeight="1" x14ac:dyDescent="0.3">
      <c r="F2270" s="619"/>
      <c r="G2270" s="619"/>
      <c r="H2270" s="619"/>
    </row>
    <row r="2271" spans="5:8" ht="15" customHeight="1" x14ac:dyDescent="0.3">
      <c r="F2271" s="619"/>
      <c r="G2271" s="619"/>
      <c r="H2271" s="619"/>
    </row>
    <row r="2272" spans="5:8" ht="15" customHeight="1" x14ac:dyDescent="0.3">
      <c r="F2272" s="618"/>
      <c r="G2272" s="618"/>
      <c r="H2272" s="618"/>
    </row>
    <row r="2273" spans="6:8" ht="15" customHeight="1" x14ac:dyDescent="0.3">
      <c r="F2273" s="618"/>
      <c r="G2273" s="618"/>
      <c r="H2273" s="618"/>
    </row>
    <row r="2274" spans="6:8" ht="15" customHeight="1" x14ac:dyDescent="0.3">
      <c r="F2274" s="619"/>
      <c r="G2274" s="619"/>
      <c r="H2274" s="619"/>
    </row>
    <row r="2275" spans="6:8" ht="15" customHeight="1" x14ac:dyDescent="0.3">
      <c r="F2275" s="618"/>
      <c r="G2275" s="618"/>
      <c r="H2275" s="618"/>
    </row>
    <row r="2276" spans="6:8" ht="15" customHeight="1" x14ac:dyDescent="0.3">
      <c r="F2276" s="618"/>
      <c r="G2276" s="618"/>
      <c r="H2276" s="618"/>
    </row>
    <row r="2277" spans="6:8" ht="15" customHeight="1" x14ac:dyDescent="0.3">
      <c r="F2277" s="619"/>
      <c r="G2277" s="619"/>
      <c r="H2277" s="619"/>
    </row>
    <row r="2278" spans="6:8" ht="15" customHeight="1" x14ac:dyDescent="0.3">
      <c r="F2278" s="618"/>
      <c r="G2278" s="618"/>
      <c r="H2278" s="618"/>
    </row>
    <row r="2279" spans="6:8" ht="15" customHeight="1" x14ac:dyDescent="0.3">
      <c r="F2279" s="619"/>
      <c r="G2279" s="619"/>
      <c r="H2279" s="619"/>
    </row>
    <row r="2280" spans="6:8" ht="15" customHeight="1" x14ac:dyDescent="0.3">
      <c r="F2280" s="619"/>
      <c r="G2280" s="619"/>
      <c r="H2280" s="619"/>
    </row>
    <row r="2281" spans="6:8" ht="15" customHeight="1" x14ac:dyDescent="0.3">
      <c r="F2281" s="619"/>
      <c r="G2281" s="619"/>
      <c r="H2281" s="619"/>
    </row>
    <row r="2282" spans="6:8" ht="15" customHeight="1" x14ac:dyDescent="0.3">
      <c r="F2282" s="622"/>
      <c r="G2282" s="622"/>
      <c r="H2282" s="620"/>
    </row>
    <row r="2283" spans="6:8" ht="15" customHeight="1" x14ac:dyDescent="0.3">
      <c r="F2283" s="618"/>
      <c r="G2283" s="618"/>
      <c r="H2283" s="618"/>
    </row>
    <row r="2284" spans="6:8" ht="15" customHeight="1" x14ac:dyDescent="0.3">
      <c r="F2284" s="621"/>
      <c r="G2284" s="621"/>
      <c r="H2284" s="620"/>
    </row>
    <row r="2285" spans="6:8" ht="15" customHeight="1" x14ac:dyDescent="0.3">
      <c r="F2285" s="619"/>
      <c r="G2285" s="619"/>
      <c r="H2285" s="619"/>
    </row>
    <row r="2286" spans="6:8" ht="15" customHeight="1" x14ac:dyDescent="0.3">
      <c r="F2286" s="618"/>
      <c r="G2286" s="618"/>
      <c r="H2286" s="618"/>
    </row>
    <row r="2287" spans="6:8" ht="15" customHeight="1" x14ac:dyDescent="0.3">
      <c r="F2287" s="618"/>
      <c r="G2287" s="618"/>
      <c r="H2287" s="618"/>
    </row>
    <row r="2288" spans="6:8" ht="15" customHeight="1" x14ac:dyDescent="0.3">
      <c r="F2288" s="619"/>
      <c r="G2288" s="619"/>
      <c r="H2288" s="619"/>
    </row>
    <row r="2289" spans="5:8" ht="15" customHeight="1" x14ac:dyDescent="0.3">
      <c r="F2289" s="618"/>
      <c r="G2289" s="618"/>
      <c r="H2289" s="618"/>
    </row>
    <row r="2290" spans="5:8" ht="15" customHeight="1" x14ac:dyDescent="0.3">
      <c r="F2290" s="619"/>
      <c r="G2290" s="619"/>
      <c r="H2290" s="619"/>
    </row>
    <row r="2291" spans="5:8" ht="15" customHeight="1" x14ac:dyDescent="0.3">
      <c r="F2291" s="618"/>
      <c r="G2291" s="618"/>
      <c r="H2291" s="618"/>
    </row>
    <row r="2292" spans="5:8" ht="15" customHeight="1" x14ac:dyDescent="0.3">
      <c r="F2292" s="621"/>
      <c r="G2292" s="621"/>
      <c r="H2292" s="620"/>
    </row>
    <row r="2293" spans="5:8" ht="15" customHeight="1" x14ac:dyDescent="0.3">
      <c r="E2293" s="618"/>
      <c r="F2293" s="618"/>
      <c r="G2293" s="618"/>
      <c r="H2293" s="618"/>
    </row>
    <row r="2294" spans="5:8" ht="15" customHeight="1" x14ac:dyDescent="0.3">
      <c r="F2294" s="618"/>
      <c r="G2294" s="618"/>
      <c r="H2294" s="618"/>
    </row>
    <row r="2295" spans="5:8" ht="15" customHeight="1" x14ac:dyDescent="0.3">
      <c r="F2295" s="618"/>
      <c r="G2295" s="618"/>
      <c r="H2295" s="618"/>
    </row>
    <row r="2296" spans="5:8" ht="15" customHeight="1" x14ac:dyDescent="0.3">
      <c r="F2296" s="618"/>
      <c r="G2296" s="618"/>
      <c r="H2296" s="618"/>
    </row>
    <row r="2297" spans="5:8" ht="15" customHeight="1" x14ac:dyDescent="0.3">
      <c r="F2297" s="619"/>
      <c r="G2297" s="619"/>
      <c r="H2297" s="619"/>
    </row>
    <row r="2298" spans="5:8" ht="15" customHeight="1" x14ac:dyDescent="0.3">
      <c r="F2298" s="618"/>
      <c r="G2298" s="618"/>
      <c r="H2298" s="618"/>
    </row>
    <row r="2299" spans="5:8" ht="15" customHeight="1" x14ac:dyDescent="0.3">
      <c r="F2299" s="619"/>
      <c r="G2299" s="619"/>
      <c r="H2299" s="619"/>
    </row>
    <row r="2300" spans="5:8" ht="15" customHeight="1" x14ac:dyDescent="0.3">
      <c r="F2300" s="621"/>
      <c r="G2300" s="621"/>
      <c r="H2300" s="620"/>
    </row>
    <row r="2301" spans="5:8" ht="15" customHeight="1" x14ac:dyDescent="0.3">
      <c r="F2301" s="618"/>
      <c r="G2301" s="618"/>
      <c r="H2301" s="618"/>
    </row>
    <row r="2302" spans="5:8" ht="15" customHeight="1" x14ac:dyDescent="0.3">
      <c r="F2302" s="619"/>
      <c r="G2302" s="619"/>
      <c r="H2302" s="619"/>
    </row>
    <row r="2303" spans="5:8" ht="15" customHeight="1" x14ac:dyDescent="0.3">
      <c r="F2303" s="618"/>
      <c r="G2303" s="618"/>
      <c r="H2303" s="618"/>
    </row>
    <row r="2304" spans="5:8" ht="15" customHeight="1" x14ac:dyDescent="0.3">
      <c r="F2304" s="619"/>
      <c r="G2304" s="619"/>
      <c r="H2304" s="619"/>
    </row>
    <row r="2305" spans="6:8" ht="15" customHeight="1" x14ac:dyDescent="0.3">
      <c r="F2305" s="621"/>
      <c r="G2305" s="621"/>
      <c r="H2305" s="620"/>
    </row>
    <row r="2306" spans="6:8" ht="15" customHeight="1" x14ac:dyDescent="0.3">
      <c r="F2306" s="621"/>
      <c r="G2306" s="621"/>
      <c r="H2306" s="620"/>
    </row>
    <row r="2307" spans="6:8" ht="15" customHeight="1" x14ac:dyDescent="0.3">
      <c r="F2307" s="621"/>
      <c r="G2307" s="621"/>
      <c r="H2307" s="620"/>
    </row>
    <row r="2308" spans="6:8" ht="15" customHeight="1" x14ac:dyDescent="0.3">
      <c r="F2308" s="621"/>
      <c r="G2308" s="621"/>
      <c r="H2308" s="620"/>
    </row>
    <row r="2309" spans="6:8" ht="15" customHeight="1" x14ac:dyDescent="0.3">
      <c r="F2309" s="618"/>
      <c r="G2309" s="618"/>
      <c r="H2309" s="618"/>
    </row>
    <row r="2310" spans="6:8" ht="15" customHeight="1" x14ac:dyDescent="0.3">
      <c r="F2310" s="621"/>
      <c r="G2310" s="621"/>
      <c r="H2310" s="620"/>
    </row>
    <row r="2311" spans="6:8" ht="15" customHeight="1" x14ac:dyDescent="0.3">
      <c r="F2311" s="621"/>
      <c r="G2311" s="621"/>
      <c r="H2311" s="620"/>
    </row>
    <row r="2312" spans="6:8" ht="15" customHeight="1" x14ac:dyDescent="0.3">
      <c r="F2312" s="618"/>
      <c r="G2312" s="618"/>
      <c r="H2312" s="618"/>
    </row>
    <row r="2313" spans="6:8" ht="15" customHeight="1" x14ac:dyDescent="0.3">
      <c r="F2313" s="621"/>
      <c r="G2313" s="621"/>
      <c r="H2313" s="620"/>
    </row>
    <row r="2314" spans="6:8" ht="15" customHeight="1" x14ac:dyDescent="0.3">
      <c r="F2314" s="618"/>
      <c r="G2314" s="618"/>
      <c r="H2314" s="618"/>
    </row>
    <row r="2315" spans="6:8" ht="15" customHeight="1" x14ac:dyDescent="0.3">
      <c r="F2315" s="621"/>
      <c r="G2315" s="621"/>
      <c r="H2315" s="620"/>
    </row>
    <row r="2316" spans="6:8" ht="15" customHeight="1" x14ac:dyDescent="0.3">
      <c r="F2316" s="618"/>
      <c r="G2316" s="618"/>
      <c r="H2316" s="618"/>
    </row>
    <row r="2317" spans="6:8" ht="15" customHeight="1" x14ac:dyDescent="0.3">
      <c r="F2317" s="618"/>
      <c r="G2317" s="618"/>
      <c r="H2317" s="618"/>
    </row>
    <row r="2318" spans="6:8" ht="15" customHeight="1" x14ac:dyDescent="0.3">
      <c r="F2318" s="619"/>
      <c r="G2318" s="619"/>
      <c r="H2318" s="619"/>
    </row>
    <row r="2319" spans="6:8" ht="15" customHeight="1" x14ac:dyDescent="0.3">
      <c r="F2319" s="621"/>
      <c r="G2319" s="621"/>
      <c r="H2319" s="620"/>
    </row>
    <row r="2320" spans="6:8" ht="15" customHeight="1" x14ac:dyDescent="0.3">
      <c r="F2320" s="621"/>
      <c r="G2320" s="621"/>
      <c r="H2320" s="620"/>
    </row>
    <row r="2321" spans="6:8" ht="15" customHeight="1" x14ac:dyDescent="0.3">
      <c r="F2321" s="618"/>
      <c r="G2321" s="618"/>
      <c r="H2321" s="618"/>
    </row>
    <row r="2322" spans="6:8" ht="15" customHeight="1" x14ac:dyDescent="0.3">
      <c r="F2322" s="618"/>
      <c r="G2322" s="618"/>
      <c r="H2322" s="618"/>
    </row>
    <row r="2323" spans="6:8" ht="15" customHeight="1" x14ac:dyDescent="0.3">
      <c r="F2323" s="619"/>
      <c r="G2323" s="619"/>
      <c r="H2323" s="619"/>
    </row>
    <row r="2324" spans="6:8" ht="15" customHeight="1" x14ac:dyDescent="0.3">
      <c r="F2324" s="619"/>
      <c r="G2324" s="619"/>
      <c r="H2324" s="619"/>
    </row>
    <row r="2325" spans="6:8" ht="15" customHeight="1" x14ac:dyDescent="0.3">
      <c r="F2325" s="621"/>
      <c r="G2325" s="621"/>
      <c r="H2325" s="620"/>
    </row>
    <row r="2326" spans="6:8" ht="15" customHeight="1" x14ac:dyDescent="0.3">
      <c r="F2326" s="619"/>
      <c r="G2326" s="619"/>
      <c r="H2326" s="619"/>
    </row>
    <row r="2327" spans="6:8" ht="15" customHeight="1" x14ac:dyDescent="0.3">
      <c r="F2327" s="618"/>
      <c r="G2327" s="618"/>
      <c r="H2327" s="618"/>
    </row>
    <row r="2328" spans="6:8" ht="15" customHeight="1" x14ac:dyDescent="0.3">
      <c r="F2328" s="619"/>
      <c r="G2328" s="619"/>
      <c r="H2328" s="619"/>
    </row>
    <row r="2329" spans="6:8" ht="15" customHeight="1" x14ac:dyDescent="0.3">
      <c r="F2329" s="618"/>
      <c r="G2329" s="618"/>
      <c r="H2329" s="618"/>
    </row>
    <row r="2330" spans="6:8" ht="15" customHeight="1" x14ac:dyDescent="0.3">
      <c r="F2330" s="619"/>
      <c r="G2330" s="619"/>
      <c r="H2330" s="619"/>
    </row>
    <row r="2331" spans="6:8" ht="15" customHeight="1" x14ac:dyDescent="0.3">
      <c r="F2331" s="621"/>
      <c r="G2331" s="621"/>
      <c r="H2331" s="620"/>
    </row>
    <row r="2332" spans="6:8" ht="15" customHeight="1" x14ac:dyDescent="0.3">
      <c r="F2332" s="621"/>
      <c r="G2332" s="621"/>
      <c r="H2332" s="620"/>
    </row>
    <row r="2333" spans="6:8" ht="15" customHeight="1" x14ac:dyDescent="0.3">
      <c r="F2333" s="619"/>
      <c r="G2333" s="619"/>
      <c r="H2333" s="619"/>
    </row>
    <row r="2334" spans="6:8" ht="15" customHeight="1" x14ac:dyDescent="0.3">
      <c r="F2334" s="621"/>
      <c r="G2334" s="621"/>
      <c r="H2334" s="620"/>
    </row>
    <row r="2335" spans="6:8" ht="15" customHeight="1" x14ac:dyDescent="0.3">
      <c r="F2335" s="618"/>
      <c r="G2335" s="618"/>
      <c r="H2335" s="618"/>
    </row>
    <row r="2336" spans="6:8" ht="15" customHeight="1" x14ac:dyDescent="0.3">
      <c r="F2336" s="618"/>
      <c r="G2336" s="618"/>
      <c r="H2336" s="618"/>
    </row>
    <row r="2337" spans="5:8" ht="15" customHeight="1" x14ac:dyDescent="0.3">
      <c r="F2337" s="621"/>
      <c r="G2337" s="621"/>
      <c r="H2337" s="620"/>
    </row>
    <row r="2338" spans="5:8" ht="15" customHeight="1" x14ac:dyDescent="0.3">
      <c r="F2338" s="618"/>
      <c r="G2338" s="618"/>
      <c r="H2338" s="618"/>
    </row>
    <row r="2339" spans="5:8" ht="15" customHeight="1" x14ac:dyDescent="0.3">
      <c r="F2339" s="621"/>
      <c r="G2339" s="621"/>
      <c r="H2339" s="620"/>
    </row>
    <row r="2340" spans="5:8" ht="15" customHeight="1" x14ac:dyDescent="0.3">
      <c r="F2340" s="621"/>
      <c r="G2340" s="621"/>
      <c r="H2340" s="620"/>
    </row>
    <row r="2341" spans="5:8" ht="15" customHeight="1" x14ac:dyDescent="0.3">
      <c r="F2341" s="618"/>
      <c r="G2341" s="618"/>
      <c r="H2341" s="618"/>
    </row>
    <row r="2342" spans="5:8" ht="15" customHeight="1" x14ac:dyDescent="0.3">
      <c r="F2342" s="618"/>
      <c r="G2342" s="618"/>
      <c r="H2342" s="618"/>
    </row>
    <row r="2343" spans="5:8" ht="15" customHeight="1" x14ac:dyDescent="0.3">
      <c r="E2343" s="618"/>
      <c r="F2343" s="618"/>
      <c r="G2343" s="618"/>
      <c r="H2343" s="618"/>
    </row>
    <row r="2344" spans="5:8" ht="15" customHeight="1" x14ac:dyDescent="0.3">
      <c r="F2344" s="618"/>
      <c r="G2344" s="618"/>
      <c r="H2344" s="618"/>
    </row>
    <row r="2345" spans="5:8" ht="15" customHeight="1" x14ac:dyDescent="0.3">
      <c r="F2345" s="619"/>
      <c r="G2345" s="619"/>
      <c r="H2345" s="619"/>
    </row>
    <row r="2346" spans="5:8" ht="15" customHeight="1" x14ac:dyDescent="0.3">
      <c r="F2346" s="621"/>
      <c r="G2346" s="621"/>
      <c r="H2346" s="620"/>
    </row>
    <row r="2347" spans="5:8" ht="15" customHeight="1" x14ac:dyDescent="0.3">
      <c r="F2347" s="621"/>
      <c r="G2347" s="621"/>
      <c r="H2347" s="620"/>
    </row>
    <row r="2348" spans="5:8" ht="15" customHeight="1" x14ac:dyDescent="0.3">
      <c r="F2348" s="618"/>
      <c r="G2348" s="618"/>
      <c r="H2348" s="618"/>
    </row>
    <row r="2349" spans="5:8" ht="15" customHeight="1" x14ac:dyDescent="0.3">
      <c r="F2349" s="621"/>
      <c r="G2349" s="621"/>
      <c r="H2349" s="620"/>
    </row>
    <row r="2350" spans="5:8" ht="15" customHeight="1" x14ac:dyDescent="0.3">
      <c r="F2350" s="619"/>
      <c r="G2350" s="619"/>
      <c r="H2350" s="619"/>
    </row>
    <row r="2351" spans="5:8" ht="15" customHeight="1" x14ac:dyDescent="0.3">
      <c r="F2351" s="621"/>
      <c r="G2351" s="621"/>
      <c r="H2351" s="620"/>
    </row>
    <row r="2352" spans="5:8" ht="15" customHeight="1" x14ac:dyDescent="0.3">
      <c r="F2352" s="621"/>
      <c r="G2352" s="621"/>
      <c r="H2352" s="620"/>
    </row>
    <row r="2353" spans="5:8" ht="15" customHeight="1" x14ac:dyDescent="0.3">
      <c r="F2353" s="618"/>
      <c r="G2353" s="618"/>
      <c r="H2353" s="618"/>
    </row>
    <row r="2354" spans="5:8" ht="15" customHeight="1" x14ac:dyDescent="0.3">
      <c r="F2354" s="621"/>
      <c r="G2354" s="621"/>
      <c r="H2354" s="620"/>
    </row>
    <row r="2355" spans="5:8" ht="15" customHeight="1" x14ac:dyDescent="0.3">
      <c r="F2355" s="618"/>
      <c r="G2355" s="618"/>
      <c r="H2355" s="618"/>
    </row>
    <row r="2356" spans="5:8" ht="15" customHeight="1" x14ac:dyDescent="0.3">
      <c r="F2356" s="621"/>
      <c r="G2356" s="621"/>
      <c r="H2356" s="620"/>
    </row>
    <row r="2357" spans="5:8" ht="15" customHeight="1" x14ac:dyDescent="0.3">
      <c r="F2357" s="618"/>
      <c r="G2357" s="618"/>
      <c r="H2357" s="618"/>
    </row>
    <row r="2358" spans="5:8" ht="15" customHeight="1" x14ac:dyDescent="0.3">
      <c r="F2358" s="621"/>
      <c r="G2358" s="621"/>
      <c r="H2358" s="620"/>
    </row>
    <row r="2359" spans="5:8" ht="15" customHeight="1" x14ac:dyDescent="0.3">
      <c r="F2359" s="618"/>
      <c r="G2359" s="618"/>
      <c r="H2359" s="618"/>
    </row>
    <row r="2360" spans="5:8" ht="15" customHeight="1" x14ac:dyDescent="0.3">
      <c r="E2360" s="618"/>
      <c r="F2360" s="618"/>
      <c r="G2360" s="618"/>
      <c r="H2360" s="618"/>
    </row>
    <row r="2361" spans="5:8" ht="15" customHeight="1" x14ac:dyDescent="0.3">
      <c r="F2361" s="619"/>
      <c r="G2361" s="619"/>
      <c r="H2361" s="619"/>
    </row>
    <row r="2362" spans="5:8" ht="15" customHeight="1" x14ac:dyDescent="0.3">
      <c r="F2362" s="618"/>
      <c r="G2362" s="618"/>
      <c r="H2362" s="618"/>
    </row>
    <row r="2363" spans="5:8" ht="15" customHeight="1" x14ac:dyDescent="0.3">
      <c r="F2363" s="621"/>
      <c r="G2363" s="621"/>
      <c r="H2363" s="620"/>
    </row>
    <row r="2364" spans="5:8" ht="15" customHeight="1" x14ac:dyDescent="0.3">
      <c r="F2364" s="621"/>
      <c r="G2364" s="621"/>
      <c r="H2364" s="620"/>
    </row>
    <row r="2365" spans="5:8" ht="15" customHeight="1" x14ac:dyDescent="0.3">
      <c r="F2365" s="621"/>
      <c r="G2365" s="621"/>
      <c r="H2365" s="620"/>
    </row>
    <row r="2366" spans="5:8" ht="15" customHeight="1" x14ac:dyDescent="0.3">
      <c r="F2366" s="618"/>
      <c r="G2366" s="618"/>
      <c r="H2366" s="618"/>
    </row>
    <row r="2367" spans="5:8" ht="15" customHeight="1" x14ac:dyDescent="0.3">
      <c r="F2367" s="619"/>
      <c r="G2367" s="619"/>
      <c r="H2367" s="619"/>
    </row>
    <row r="2368" spans="5:8" ht="15" customHeight="1" x14ac:dyDescent="0.3">
      <c r="F2368" s="621"/>
      <c r="G2368" s="621"/>
      <c r="H2368" s="620"/>
    </row>
    <row r="2369" spans="6:8" ht="15" customHeight="1" x14ac:dyDescent="0.3">
      <c r="F2369" s="621"/>
      <c r="G2369" s="621"/>
      <c r="H2369" s="620"/>
    </row>
    <row r="2370" spans="6:8" ht="15" customHeight="1" x14ac:dyDescent="0.3">
      <c r="F2370" s="618"/>
      <c r="G2370" s="618"/>
      <c r="H2370" s="618"/>
    </row>
    <row r="2371" spans="6:8" ht="15" customHeight="1" x14ac:dyDescent="0.3">
      <c r="F2371" s="618"/>
      <c r="G2371" s="618"/>
      <c r="H2371" s="618"/>
    </row>
    <row r="2372" spans="6:8" ht="15" customHeight="1" x14ac:dyDescent="0.3">
      <c r="F2372" s="620"/>
      <c r="G2372" s="620"/>
      <c r="H2372" s="620"/>
    </row>
    <row r="2373" spans="6:8" ht="15" customHeight="1" x14ac:dyDescent="0.3">
      <c r="F2373" s="620"/>
      <c r="G2373" s="620"/>
      <c r="H2373" s="620"/>
    </row>
    <row r="2374" spans="6:8" ht="15" customHeight="1" x14ac:dyDescent="0.3">
      <c r="F2374" s="622"/>
      <c r="G2374" s="622"/>
      <c r="H2374" s="620"/>
    </row>
    <row r="2375" spans="6:8" ht="15" customHeight="1" x14ac:dyDescent="0.3">
      <c r="F2375" s="620"/>
      <c r="G2375" s="620"/>
      <c r="H2375" s="620"/>
    </row>
    <row r="2376" spans="6:8" ht="15" customHeight="1" x14ac:dyDescent="0.3">
      <c r="F2376" s="621"/>
      <c r="G2376" s="621"/>
      <c r="H2376" s="620"/>
    </row>
    <row r="2377" spans="6:8" ht="15" customHeight="1" x14ac:dyDescent="0.3">
      <c r="F2377" s="621"/>
      <c r="G2377" s="621"/>
      <c r="H2377" s="620"/>
    </row>
    <row r="2378" spans="6:8" ht="15" customHeight="1" x14ac:dyDescent="0.3">
      <c r="F2378" s="621"/>
      <c r="G2378" s="621"/>
      <c r="H2378" s="620"/>
    </row>
    <row r="2379" spans="6:8" ht="15" customHeight="1" x14ac:dyDescent="0.3">
      <c r="F2379" s="618"/>
      <c r="G2379" s="618"/>
      <c r="H2379" s="618"/>
    </row>
    <row r="2380" spans="6:8" ht="15" customHeight="1" x14ac:dyDescent="0.3">
      <c r="F2380" s="621"/>
      <c r="G2380" s="621"/>
      <c r="H2380" s="620"/>
    </row>
    <row r="2381" spans="6:8" ht="15" customHeight="1" x14ac:dyDescent="0.3">
      <c r="F2381" s="621"/>
      <c r="G2381" s="621"/>
      <c r="H2381" s="620"/>
    </row>
    <row r="2382" spans="6:8" ht="15" customHeight="1" x14ac:dyDescent="0.3">
      <c r="F2382" s="618"/>
      <c r="G2382" s="618"/>
      <c r="H2382" s="618"/>
    </row>
    <row r="2383" spans="6:8" ht="15" customHeight="1" x14ac:dyDescent="0.3">
      <c r="F2383" s="621"/>
      <c r="G2383" s="621"/>
      <c r="H2383" s="620"/>
    </row>
    <row r="2384" spans="6:8" ht="15" customHeight="1" x14ac:dyDescent="0.3">
      <c r="F2384" s="621"/>
      <c r="G2384" s="621"/>
      <c r="H2384" s="620"/>
    </row>
    <row r="2385" spans="5:8" ht="15" customHeight="1" x14ac:dyDescent="0.3">
      <c r="E2385" s="618"/>
      <c r="F2385" s="618"/>
      <c r="G2385" s="618"/>
      <c r="H2385" s="618"/>
    </row>
    <row r="2386" spans="5:8" ht="15" customHeight="1" x14ac:dyDescent="0.3">
      <c r="F2386" s="619"/>
      <c r="G2386" s="619"/>
      <c r="H2386" s="619"/>
    </row>
    <row r="2387" spans="5:8" ht="15" customHeight="1" x14ac:dyDescent="0.3">
      <c r="F2387" s="618"/>
      <c r="G2387" s="618"/>
      <c r="H2387" s="618"/>
    </row>
    <row r="2388" spans="5:8" ht="15" customHeight="1" x14ac:dyDescent="0.3">
      <c r="F2388" s="618"/>
      <c r="G2388" s="618"/>
      <c r="H2388" s="618"/>
    </row>
    <row r="2389" spans="5:8" ht="15" customHeight="1" x14ac:dyDescent="0.3">
      <c r="F2389" s="618"/>
      <c r="G2389" s="618"/>
      <c r="H2389" s="618"/>
    </row>
    <row r="2390" spans="5:8" ht="15" customHeight="1" x14ac:dyDescent="0.3">
      <c r="F2390" s="618"/>
      <c r="G2390" s="618"/>
      <c r="H2390" s="618"/>
    </row>
    <row r="2391" spans="5:8" ht="15" customHeight="1" x14ac:dyDescent="0.3">
      <c r="F2391" s="619"/>
      <c r="G2391" s="619"/>
      <c r="H2391" s="619"/>
    </row>
    <row r="2392" spans="5:8" ht="15" customHeight="1" x14ac:dyDescent="0.3">
      <c r="F2392" s="619"/>
      <c r="G2392" s="619"/>
      <c r="H2392" s="619"/>
    </row>
    <row r="2393" spans="5:8" ht="15" customHeight="1" x14ac:dyDescent="0.3">
      <c r="F2393" s="618"/>
      <c r="G2393" s="618"/>
      <c r="H2393" s="618"/>
    </row>
    <row r="2394" spans="5:8" ht="15" customHeight="1" x14ac:dyDescent="0.3">
      <c r="F2394" s="619"/>
      <c r="G2394" s="619"/>
      <c r="H2394" s="619"/>
    </row>
    <row r="2395" spans="5:8" ht="15" customHeight="1" x14ac:dyDescent="0.3">
      <c r="F2395" s="618"/>
      <c r="G2395" s="618"/>
      <c r="H2395" s="618"/>
    </row>
    <row r="2396" spans="5:8" ht="15" customHeight="1" x14ac:dyDescent="0.3">
      <c r="F2396" s="618"/>
      <c r="G2396" s="618"/>
      <c r="H2396" s="618"/>
    </row>
    <row r="2397" spans="5:8" ht="15" customHeight="1" x14ac:dyDescent="0.3">
      <c r="F2397" s="618"/>
      <c r="G2397" s="618"/>
      <c r="H2397" s="618"/>
    </row>
    <row r="2398" spans="5:8" ht="15" customHeight="1" x14ac:dyDescent="0.3">
      <c r="F2398" s="619"/>
      <c r="G2398" s="619"/>
      <c r="H2398" s="619"/>
    </row>
    <row r="2399" spans="5:8" ht="15" customHeight="1" x14ac:dyDescent="0.3">
      <c r="F2399" s="618"/>
      <c r="G2399" s="618"/>
      <c r="H2399" s="618"/>
    </row>
    <row r="2400" spans="5:8" ht="15" customHeight="1" x14ac:dyDescent="0.3">
      <c r="F2400" s="619"/>
      <c r="G2400" s="619"/>
      <c r="H2400" s="619"/>
    </row>
    <row r="2401" spans="6:8" ht="15" customHeight="1" x14ac:dyDescent="0.3">
      <c r="F2401" s="619"/>
      <c r="G2401" s="619"/>
      <c r="H2401" s="619"/>
    </row>
    <row r="2402" spans="6:8" ht="15" customHeight="1" x14ac:dyDescent="0.3">
      <c r="F2402" s="618"/>
      <c r="G2402" s="618"/>
      <c r="H2402" s="618"/>
    </row>
    <row r="2403" spans="6:8" ht="15" customHeight="1" x14ac:dyDescent="0.3">
      <c r="F2403" s="619"/>
      <c r="G2403" s="619"/>
      <c r="H2403" s="619"/>
    </row>
    <row r="2404" spans="6:8" ht="15" customHeight="1" x14ac:dyDescent="0.3">
      <c r="F2404" s="618"/>
      <c r="G2404" s="618"/>
      <c r="H2404" s="618"/>
    </row>
    <row r="2405" spans="6:8" ht="15" customHeight="1" x14ac:dyDescent="0.3">
      <c r="F2405" s="618"/>
      <c r="G2405" s="618"/>
      <c r="H2405" s="618"/>
    </row>
    <row r="2406" spans="6:8" ht="15" customHeight="1" x14ac:dyDescent="0.3">
      <c r="F2406" s="619"/>
      <c r="G2406" s="619"/>
      <c r="H2406" s="619"/>
    </row>
    <row r="2407" spans="6:8" ht="15" customHeight="1" x14ac:dyDescent="0.3">
      <c r="F2407" s="618"/>
      <c r="G2407" s="618"/>
      <c r="H2407" s="618"/>
    </row>
    <row r="2408" spans="6:8" ht="15" customHeight="1" x14ac:dyDescent="0.3">
      <c r="F2408" s="618"/>
      <c r="G2408" s="618"/>
      <c r="H2408" s="618"/>
    </row>
    <row r="2409" spans="6:8" ht="15" customHeight="1" x14ac:dyDescent="0.3">
      <c r="F2409" s="618"/>
      <c r="G2409" s="618"/>
      <c r="H2409" s="618"/>
    </row>
    <row r="2410" spans="6:8" ht="15" customHeight="1" x14ac:dyDescent="0.3">
      <c r="F2410" s="618"/>
      <c r="G2410" s="618"/>
      <c r="H2410" s="618"/>
    </row>
    <row r="2411" spans="6:8" ht="15" customHeight="1" x14ac:dyDescent="0.3">
      <c r="F2411" s="618"/>
      <c r="G2411" s="618"/>
      <c r="H2411" s="618"/>
    </row>
    <row r="2412" spans="6:8" ht="15" customHeight="1" x14ac:dyDescent="0.3">
      <c r="F2412" s="618"/>
      <c r="G2412" s="618"/>
      <c r="H2412" s="618"/>
    </row>
    <row r="2413" spans="6:8" ht="15" customHeight="1" x14ac:dyDescent="0.3">
      <c r="F2413" s="618"/>
      <c r="G2413" s="618"/>
      <c r="H2413" s="618"/>
    </row>
    <row r="2414" spans="6:8" ht="15" customHeight="1" x14ac:dyDescent="0.3">
      <c r="F2414" s="619"/>
      <c r="G2414" s="619"/>
      <c r="H2414" s="619"/>
    </row>
    <row r="2415" spans="6:8" ht="15" customHeight="1" x14ac:dyDescent="0.3">
      <c r="F2415" s="618"/>
      <c r="G2415" s="618"/>
      <c r="H2415" s="618"/>
    </row>
    <row r="2416" spans="6:8" ht="15" customHeight="1" x14ac:dyDescent="0.3">
      <c r="F2416" s="619"/>
      <c r="G2416" s="619"/>
      <c r="H2416" s="619"/>
    </row>
    <row r="2417" spans="6:8" ht="15" customHeight="1" x14ac:dyDescent="0.3">
      <c r="F2417" s="619"/>
      <c r="G2417" s="619"/>
      <c r="H2417" s="619"/>
    </row>
    <row r="2418" spans="6:8" ht="15" customHeight="1" x14ac:dyDescent="0.3">
      <c r="F2418" s="618"/>
      <c r="G2418" s="618"/>
      <c r="H2418" s="618"/>
    </row>
    <row r="2419" spans="6:8" ht="15" customHeight="1" x14ac:dyDescent="0.3">
      <c r="F2419" s="619"/>
      <c r="G2419" s="619"/>
      <c r="H2419" s="619"/>
    </row>
    <row r="2420" spans="6:8" ht="15" customHeight="1" x14ac:dyDescent="0.3">
      <c r="F2420" s="619"/>
      <c r="G2420" s="619"/>
      <c r="H2420" s="619"/>
    </row>
    <row r="2421" spans="6:8" ht="15" customHeight="1" x14ac:dyDescent="0.3">
      <c r="F2421" s="618"/>
      <c r="G2421" s="618"/>
      <c r="H2421" s="618"/>
    </row>
    <row r="2422" spans="6:8" ht="15" customHeight="1" x14ac:dyDescent="0.3">
      <c r="F2422" s="619"/>
      <c r="G2422" s="619"/>
      <c r="H2422" s="619"/>
    </row>
    <row r="2423" spans="6:8" ht="15" customHeight="1" x14ac:dyDescent="0.3">
      <c r="F2423" s="618"/>
      <c r="G2423" s="618"/>
      <c r="H2423" s="618"/>
    </row>
    <row r="2424" spans="6:8" ht="15" customHeight="1" x14ac:dyDescent="0.3">
      <c r="F2424" s="618"/>
      <c r="G2424" s="618"/>
      <c r="H2424" s="618"/>
    </row>
    <row r="2425" spans="6:8" ht="15" customHeight="1" x14ac:dyDescent="0.3">
      <c r="F2425" s="618"/>
      <c r="G2425" s="618"/>
      <c r="H2425" s="618"/>
    </row>
    <row r="2426" spans="6:8" ht="15" customHeight="1" x14ac:dyDescent="0.3">
      <c r="F2426" s="618"/>
      <c r="G2426" s="618"/>
      <c r="H2426" s="618"/>
    </row>
    <row r="2427" spans="6:8" ht="15" customHeight="1" x14ac:dyDescent="0.3">
      <c r="F2427" s="619"/>
      <c r="G2427" s="619"/>
      <c r="H2427" s="619"/>
    </row>
    <row r="2428" spans="6:8" ht="15" customHeight="1" x14ac:dyDescent="0.3">
      <c r="F2428" s="618"/>
      <c r="G2428" s="618"/>
      <c r="H2428" s="618"/>
    </row>
    <row r="2429" spans="6:8" ht="15" customHeight="1" x14ac:dyDescent="0.3">
      <c r="F2429" s="618"/>
      <c r="G2429" s="618"/>
      <c r="H2429" s="618"/>
    </row>
    <row r="2430" spans="6:8" ht="15" customHeight="1" x14ac:dyDescent="0.3">
      <c r="F2430" s="618"/>
      <c r="G2430" s="618"/>
      <c r="H2430" s="618"/>
    </row>
    <row r="2431" spans="6:8" ht="15" customHeight="1" x14ac:dyDescent="0.3">
      <c r="F2431" s="618"/>
      <c r="G2431" s="618"/>
      <c r="H2431" s="618"/>
    </row>
    <row r="2432" spans="6:8" ht="15" customHeight="1" x14ac:dyDescent="0.3">
      <c r="F2432" s="618"/>
      <c r="G2432" s="618"/>
      <c r="H2432" s="618"/>
    </row>
    <row r="2433" spans="5:8" ht="15" customHeight="1" x14ac:dyDescent="0.3">
      <c r="F2433" s="618"/>
      <c r="G2433" s="618"/>
      <c r="H2433" s="618"/>
    </row>
    <row r="2434" spans="5:8" ht="15" customHeight="1" x14ac:dyDescent="0.3">
      <c r="E2434" s="618"/>
      <c r="F2434" s="618"/>
      <c r="G2434" s="618"/>
      <c r="H2434" s="618"/>
    </row>
    <row r="2435" spans="5:8" ht="15" customHeight="1" x14ac:dyDescent="0.3">
      <c r="F2435" s="619"/>
      <c r="G2435" s="619"/>
      <c r="H2435" s="619"/>
    </row>
    <row r="2436" spans="5:8" ht="15" customHeight="1" x14ac:dyDescent="0.3">
      <c r="F2436" s="619"/>
      <c r="G2436" s="619"/>
      <c r="H2436" s="619"/>
    </row>
    <row r="2437" spans="5:8" ht="15" customHeight="1" x14ac:dyDescent="0.3">
      <c r="F2437" s="618"/>
      <c r="G2437" s="618"/>
      <c r="H2437" s="618"/>
    </row>
    <row r="2438" spans="5:8" ht="15" customHeight="1" x14ac:dyDescent="0.3">
      <c r="F2438" s="619"/>
      <c r="G2438" s="619"/>
      <c r="H2438" s="619"/>
    </row>
    <row r="2439" spans="5:8" ht="15" customHeight="1" x14ac:dyDescent="0.3">
      <c r="F2439" s="618"/>
      <c r="G2439" s="618"/>
      <c r="H2439" s="618"/>
    </row>
    <row r="2440" spans="5:8" ht="15" customHeight="1" x14ac:dyDescent="0.3">
      <c r="F2440" s="619"/>
      <c r="G2440" s="619"/>
      <c r="H2440" s="619"/>
    </row>
    <row r="2441" spans="5:8" ht="15" customHeight="1" x14ac:dyDescent="0.3">
      <c r="F2441" s="619"/>
      <c r="G2441" s="619"/>
      <c r="H2441" s="619"/>
    </row>
    <row r="2442" spans="5:8" ht="15" customHeight="1" x14ac:dyDescent="0.3">
      <c r="F2442" s="619"/>
      <c r="G2442" s="619"/>
      <c r="H2442" s="619"/>
    </row>
    <row r="2443" spans="5:8" ht="15" customHeight="1" x14ac:dyDescent="0.3">
      <c r="F2443" s="619"/>
      <c r="G2443" s="619"/>
      <c r="H2443" s="619"/>
    </row>
    <row r="2444" spans="5:8" ht="15" customHeight="1" x14ac:dyDescent="0.3">
      <c r="F2444" s="618"/>
      <c r="G2444" s="618"/>
      <c r="H2444" s="618"/>
    </row>
    <row r="2445" spans="5:8" ht="15" customHeight="1" x14ac:dyDescent="0.3">
      <c r="F2445" s="618"/>
      <c r="G2445" s="618"/>
      <c r="H2445" s="618"/>
    </row>
    <row r="2446" spans="5:8" ht="15" customHeight="1" x14ac:dyDescent="0.3">
      <c r="F2446" s="619"/>
      <c r="G2446" s="619"/>
      <c r="H2446" s="619"/>
    </row>
    <row r="2447" spans="5:8" ht="15" customHeight="1" x14ac:dyDescent="0.3">
      <c r="F2447" s="618"/>
      <c r="G2447" s="618"/>
      <c r="H2447" s="618"/>
    </row>
    <row r="2448" spans="5:8" ht="15" customHeight="1" x14ac:dyDescent="0.3">
      <c r="F2448" s="619"/>
      <c r="G2448" s="619"/>
      <c r="H2448" s="619"/>
    </row>
    <row r="2449" spans="6:8" ht="15" customHeight="1" x14ac:dyDescent="0.3">
      <c r="F2449" s="619"/>
      <c r="G2449" s="619"/>
      <c r="H2449" s="619"/>
    </row>
    <row r="2450" spans="6:8" ht="15" customHeight="1" x14ac:dyDescent="0.3">
      <c r="F2450" s="619"/>
      <c r="G2450" s="619"/>
      <c r="H2450" s="619"/>
    </row>
    <row r="2451" spans="6:8" ht="15" customHeight="1" x14ac:dyDescent="0.3">
      <c r="F2451" s="619"/>
      <c r="G2451" s="619"/>
      <c r="H2451" s="619"/>
    </row>
    <row r="2452" spans="6:8" ht="15" customHeight="1" x14ac:dyDescent="0.3">
      <c r="F2452" s="618"/>
      <c r="G2452" s="618"/>
      <c r="H2452" s="618"/>
    </row>
    <row r="2453" spans="6:8" ht="15" customHeight="1" x14ac:dyDescent="0.3">
      <c r="F2453" s="618"/>
      <c r="G2453" s="618"/>
      <c r="H2453" s="618"/>
    </row>
    <row r="2454" spans="6:8" ht="15" customHeight="1" x14ac:dyDescent="0.3">
      <c r="F2454" s="618"/>
      <c r="G2454" s="618"/>
      <c r="H2454" s="618"/>
    </row>
    <row r="2455" spans="6:8" ht="15" customHeight="1" x14ac:dyDescent="0.3">
      <c r="F2455" s="618"/>
      <c r="G2455" s="618"/>
      <c r="H2455" s="618"/>
    </row>
    <row r="2456" spans="6:8" ht="15" customHeight="1" x14ac:dyDescent="0.3">
      <c r="F2456" s="618"/>
      <c r="G2456" s="618"/>
      <c r="H2456" s="618"/>
    </row>
    <row r="2457" spans="6:8" ht="15" customHeight="1" x14ac:dyDescent="0.3">
      <c r="F2457" s="619"/>
      <c r="G2457" s="619"/>
      <c r="H2457" s="619"/>
    </row>
    <row r="2458" spans="6:8" ht="15" customHeight="1" x14ac:dyDescent="0.3">
      <c r="F2458" s="618"/>
      <c r="G2458" s="618"/>
      <c r="H2458" s="618"/>
    </row>
    <row r="2459" spans="6:8" ht="15" customHeight="1" x14ac:dyDescent="0.3">
      <c r="F2459" s="618"/>
      <c r="G2459" s="618"/>
      <c r="H2459" s="618"/>
    </row>
    <row r="2460" spans="6:8" ht="15" customHeight="1" x14ac:dyDescent="0.3">
      <c r="F2460" s="618"/>
      <c r="G2460" s="618"/>
      <c r="H2460" s="618"/>
    </row>
    <row r="2461" spans="6:8" ht="15" customHeight="1" x14ac:dyDescent="0.3">
      <c r="F2461" s="618"/>
      <c r="G2461" s="618"/>
      <c r="H2461" s="618"/>
    </row>
    <row r="2462" spans="6:8" ht="15" customHeight="1" x14ac:dyDescent="0.3">
      <c r="F2462" s="619"/>
      <c r="G2462" s="619"/>
      <c r="H2462" s="619"/>
    </row>
    <row r="2463" spans="6:8" ht="15" customHeight="1" x14ac:dyDescent="0.3">
      <c r="F2463" s="618"/>
      <c r="G2463" s="618"/>
      <c r="H2463" s="618"/>
    </row>
    <row r="2464" spans="6:8" ht="15" customHeight="1" x14ac:dyDescent="0.3">
      <c r="F2464" s="618"/>
      <c r="G2464" s="618"/>
      <c r="H2464" s="618"/>
    </row>
    <row r="2465" spans="6:8" ht="15" customHeight="1" x14ac:dyDescent="0.3">
      <c r="F2465" s="619"/>
      <c r="G2465" s="619"/>
      <c r="H2465" s="619"/>
    </row>
    <row r="2466" spans="6:8" ht="15" customHeight="1" x14ac:dyDescent="0.3">
      <c r="F2466" s="618"/>
      <c r="G2466" s="618"/>
      <c r="H2466" s="618"/>
    </row>
    <row r="2467" spans="6:8" ht="15" customHeight="1" x14ac:dyDescent="0.3">
      <c r="F2467" s="619"/>
      <c r="G2467" s="619"/>
      <c r="H2467" s="619"/>
    </row>
    <row r="2468" spans="6:8" ht="15" customHeight="1" x14ac:dyDescent="0.3">
      <c r="F2468" s="619"/>
      <c r="G2468" s="619"/>
      <c r="H2468" s="619"/>
    </row>
    <row r="2469" spans="6:8" ht="15" customHeight="1" x14ac:dyDescent="0.3">
      <c r="F2469" s="619"/>
      <c r="G2469" s="619"/>
      <c r="H2469" s="619"/>
    </row>
    <row r="2470" spans="6:8" ht="15" customHeight="1" x14ac:dyDescent="0.3">
      <c r="F2470" s="618"/>
      <c r="G2470" s="618"/>
      <c r="H2470" s="618"/>
    </row>
    <row r="2471" spans="6:8" ht="15" customHeight="1" x14ac:dyDescent="0.3">
      <c r="F2471" s="619"/>
      <c r="G2471" s="619"/>
      <c r="H2471" s="619"/>
    </row>
    <row r="2472" spans="6:8" ht="15" customHeight="1" x14ac:dyDescent="0.3">
      <c r="F2472" s="619"/>
      <c r="G2472" s="619"/>
      <c r="H2472" s="619"/>
    </row>
    <row r="2473" spans="6:8" ht="15" customHeight="1" x14ac:dyDescent="0.3">
      <c r="F2473" s="618"/>
      <c r="G2473" s="618"/>
      <c r="H2473" s="618"/>
    </row>
    <row r="2474" spans="6:8" ht="15" customHeight="1" x14ac:dyDescent="0.3">
      <c r="F2474" s="619"/>
      <c r="G2474" s="619"/>
      <c r="H2474" s="619"/>
    </row>
    <row r="2475" spans="6:8" ht="15" customHeight="1" x14ac:dyDescent="0.3">
      <c r="F2475" s="619"/>
      <c r="G2475" s="619"/>
      <c r="H2475" s="619"/>
    </row>
    <row r="2476" spans="6:8" ht="15" customHeight="1" x14ac:dyDescent="0.3">
      <c r="F2476" s="618"/>
      <c r="G2476" s="618"/>
      <c r="H2476" s="618"/>
    </row>
    <row r="2477" spans="6:8" ht="15" customHeight="1" x14ac:dyDescent="0.3">
      <c r="F2477" s="618"/>
      <c r="G2477" s="618"/>
      <c r="H2477" s="618"/>
    </row>
    <row r="2478" spans="6:8" ht="15" customHeight="1" x14ac:dyDescent="0.3">
      <c r="F2478" s="619"/>
      <c r="G2478" s="619"/>
      <c r="H2478" s="619"/>
    </row>
    <row r="2479" spans="6:8" ht="15" customHeight="1" x14ac:dyDescent="0.3">
      <c r="F2479" s="619"/>
      <c r="G2479" s="619"/>
      <c r="H2479" s="619"/>
    </row>
    <row r="2480" spans="6:8" ht="15" customHeight="1" x14ac:dyDescent="0.3">
      <c r="F2480" s="618"/>
      <c r="G2480" s="618"/>
      <c r="H2480" s="618"/>
    </row>
    <row r="2481" spans="6:8" ht="15" customHeight="1" x14ac:dyDescent="0.3">
      <c r="F2481" s="619"/>
      <c r="G2481" s="619"/>
      <c r="H2481" s="619"/>
    </row>
    <row r="2482" spans="6:8" ht="15" customHeight="1" x14ac:dyDescent="0.3">
      <c r="F2482" s="618"/>
      <c r="G2482" s="618"/>
      <c r="H2482" s="618"/>
    </row>
    <row r="2483" spans="6:8" ht="15" customHeight="1" x14ac:dyDescent="0.3">
      <c r="F2483" s="619"/>
      <c r="G2483" s="619"/>
      <c r="H2483" s="619"/>
    </row>
    <row r="2484" spans="6:8" ht="15" customHeight="1" x14ac:dyDescent="0.3">
      <c r="F2484" s="618"/>
      <c r="G2484" s="618"/>
      <c r="H2484" s="618"/>
    </row>
    <row r="2485" spans="6:8" ht="15" customHeight="1" x14ac:dyDescent="0.3">
      <c r="F2485" s="618"/>
      <c r="G2485" s="618"/>
      <c r="H2485" s="618"/>
    </row>
    <row r="2486" spans="6:8" ht="15" customHeight="1" x14ac:dyDescent="0.3">
      <c r="F2486" s="618"/>
      <c r="G2486" s="618"/>
      <c r="H2486" s="618"/>
    </row>
    <row r="2487" spans="6:8" ht="15" customHeight="1" x14ac:dyDescent="0.3">
      <c r="F2487" s="618"/>
      <c r="G2487" s="618"/>
      <c r="H2487" s="618"/>
    </row>
    <row r="2488" spans="6:8" ht="15" customHeight="1" x14ac:dyDescent="0.3">
      <c r="F2488" s="618"/>
      <c r="G2488" s="618"/>
      <c r="H2488" s="618"/>
    </row>
    <row r="2489" spans="6:8" ht="15" customHeight="1" x14ac:dyDescent="0.3">
      <c r="F2489" s="618"/>
      <c r="G2489" s="618"/>
      <c r="H2489" s="618"/>
    </row>
    <row r="2490" spans="6:8" ht="15" customHeight="1" x14ac:dyDescent="0.3">
      <c r="F2490" s="618"/>
      <c r="G2490" s="618"/>
      <c r="H2490" s="618"/>
    </row>
    <row r="2491" spans="6:8" ht="15" customHeight="1" x14ac:dyDescent="0.3">
      <c r="F2491" s="618"/>
      <c r="G2491" s="618"/>
      <c r="H2491" s="618"/>
    </row>
    <row r="2492" spans="6:8" ht="15" customHeight="1" x14ac:dyDescent="0.3">
      <c r="F2492" s="618"/>
      <c r="G2492" s="618"/>
      <c r="H2492" s="618"/>
    </row>
    <row r="2493" spans="6:8" ht="15" customHeight="1" x14ac:dyDescent="0.3">
      <c r="F2493" s="618"/>
      <c r="G2493" s="618"/>
      <c r="H2493" s="618"/>
    </row>
    <row r="2494" spans="6:8" ht="15" customHeight="1" x14ac:dyDescent="0.3">
      <c r="F2494" s="618"/>
      <c r="G2494" s="618"/>
      <c r="H2494" s="618"/>
    </row>
    <row r="2495" spans="6:8" ht="15" customHeight="1" x14ac:dyDescent="0.3">
      <c r="F2495" s="618"/>
      <c r="G2495" s="618"/>
      <c r="H2495" s="618"/>
    </row>
    <row r="2496" spans="6:8" ht="15" customHeight="1" x14ac:dyDescent="0.3">
      <c r="F2496" s="619"/>
      <c r="G2496" s="619"/>
      <c r="H2496" s="619"/>
    </row>
    <row r="2497" spans="6:8" ht="15" customHeight="1" x14ac:dyDescent="0.3">
      <c r="F2497" s="619"/>
      <c r="G2497" s="619"/>
      <c r="H2497" s="619"/>
    </row>
    <row r="2498" spans="6:8" ht="15" customHeight="1" x14ac:dyDescent="0.3">
      <c r="F2498" s="619"/>
      <c r="G2498" s="619"/>
      <c r="H2498" s="619"/>
    </row>
    <row r="2499" spans="6:8" ht="15" customHeight="1" x14ac:dyDescent="0.3">
      <c r="F2499" s="618"/>
      <c r="G2499" s="618"/>
      <c r="H2499" s="618"/>
    </row>
    <row r="2500" spans="6:8" ht="15" customHeight="1" x14ac:dyDescent="0.3">
      <c r="F2500" s="618"/>
      <c r="G2500" s="618"/>
      <c r="H2500" s="618"/>
    </row>
    <row r="2501" spans="6:8" ht="15" customHeight="1" x14ac:dyDescent="0.3">
      <c r="F2501" s="618"/>
      <c r="G2501" s="618"/>
      <c r="H2501" s="618"/>
    </row>
    <row r="2502" spans="6:8" ht="15" customHeight="1" x14ac:dyDescent="0.3">
      <c r="F2502" s="618"/>
      <c r="G2502" s="618"/>
      <c r="H2502" s="618"/>
    </row>
    <row r="2503" spans="6:8" ht="15" customHeight="1" x14ac:dyDescent="0.3">
      <c r="F2503" s="619"/>
      <c r="G2503" s="619"/>
      <c r="H2503" s="619"/>
    </row>
    <row r="2504" spans="6:8" ht="15" customHeight="1" x14ac:dyDescent="0.3">
      <c r="F2504" s="618"/>
      <c r="G2504" s="618"/>
      <c r="H2504" s="618"/>
    </row>
    <row r="2505" spans="6:8" ht="15" customHeight="1" x14ac:dyDescent="0.3">
      <c r="F2505" s="618"/>
      <c r="G2505" s="618"/>
      <c r="H2505" s="618"/>
    </row>
    <row r="2506" spans="6:8" ht="15" customHeight="1" x14ac:dyDescent="0.3">
      <c r="F2506" s="619"/>
      <c r="G2506" s="619"/>
      <c r="H2506" s="619"/>
    </row>
    <row r="2507" spans="6:8" ht="15" customHeight="1" x14ac:dyDescent="0.3">
      <c r="F2507" s="618"/>
      <c r="G2507" s="618"/>
      <c r="H2507" s="618"/>
    </row>
    <row r="2508" spans="6:8" ht="15" customHeight="1" x14ac:dyDescent="0.3">
      <c r="F2508" s="618"/>
      <c r="G2508" s="618"/>
      <c r="H2508" s="618"/>
    </row>
    <row r="2509" spans="6:8" ht="15" customHeight="1" x14ac:dyDescent="0.3">
      <c r="F2509" s="618"/>
      <c r="G2509" s="618"/>
      <c r="H2509" s="618"/>
    </row>
    <row r="2510" spans="6:8" ht="15" customHeight="1" x14ac:dyDescent="0.3">
      <c r="F2510" s="618"/>
      <c r="G2510" s="618"/>
      <c r="H2510" s="618"/>
    </row>
    <row r="2511" spans="6:8" ht="15" customHeight="1" x14ac:dyDescent="0.3">
      <c r="F2511" s="618"/>
      <c r="G2511" s="618"/>
      <c r="H2511" s="618"/>
    </row>
    <row r="2512" spans="6:8" ht="15" customHeight="1" x14ac:dyDescent="0.3">
      <c r="F2512" s="619"/>
      <c r="G2512" s="619"/>
      <c r="H2512" s="619"/>
    </row>
    <row r="2513" spans="6:8" ht="15" customHeight="1" x14ac:dyDescent="0.3">
      <c r="F2513" s="618"/>
      <c r="G2513" s="618"/>
      <c r="H2513" s="618"/>
    </row>
    <row r="2514" spans="6:8" ht="15" customHeight="1" x14ac:dyDescent="0.3">
      <c r="F2514" s="618"/>
      <c r="G2514" s="618"/>
      <c r="H2514" s="618"/>
    </row>
    <row r="2515" spans="6:8" ht="15" customHeight="1" x14ac:dyDescent="0.3">
      <c r="F2515" s="618"/>
      <c r="G2515" s="618"/>
      <c r="H2515" s="618"/>
    </row>
    <row r="2516" spans="6:8" ht="15" customHeight="1" x14ac:dyDescent="0.3">
      <c r="F2516" s="618"/>
      <c r="G2516" s="618"/>
      <c r="H2516" s="618"/>
    </row>
    <row r="2517" spans="6:8" ht="15" customHeight="1" x14ac:dyDescent="0.3">
      <c r="F2517" s="618"/>
      <c r="G2517" s="618"/>
      <c r="H2517" s="618"/>
    </row>
    <row r="2518" spans="6:8" ht="15" customHeight="1" x14ac:dyDescent="0.3">
      <c r="F2518" s="619"/>
      <c r="G2518" s="619"/>
      <c r="H2518" s="619"/>
    </row>
    <row r="2519" spans="6:8" ht="15" customHeight="1" x14ac:dyDescent="0.3">
      <c r="F2519" s="618"/>
      <c r="G2519" s="618"/>
      <c r="H2519" s="618"/>
    </row>
    <row r="2520" spans="6:8" ht="15" customHeight="1" x14ac:dyDescent="0.3">
      <c r="F2520" s="618"/>
      <c r="G2520" s="618"/>
      <c r="H2520" s="618"/>
    </row>
    <row r="2521" spans="6:8" ht="15" customHeight="1" x14ac:dyDescent="0.3">
      <c r="F2521" s="618"/>
      <c r="G2521" s="618"/>
      <c r="H2521" s="618"/>
    </row>
    <row r="2522" spans="6:8" ht="15" customHeight="1" x14ac:dyDescent="0.3">
      <c r="F2522" s="619"/>
      <c r="G2522" s="619"/>
      <c r="H2522" s="619"/>
    </row>
    <row r="2523" spans="6:8" ht="15" customHeight="1" x14ac:dyDescent="0.3">
      <c r="F2523" s="618"/>
      <c r="G2523" s="618"/>
      <c r="H2523" s="618"/>
    </row>
    <row r="2524" spans="6:8" ht="15" customHeight="1" x14ac:dyDescent="0.3">
      <c r="F2524" s="619"/>
      <c r="G2524" s="619"/>
      <c r="H2524" s="619"/>
    </row>
    <row r="2525" spans="6:8" ht="15" customHeight="1" x14ac:dyDescent="0.3">
      <c r="F2525" s="618"/>
      <c r="G2525" s="618"/>
      <c r="H2525" s="618"/>
    </row>
    <row r="2526" spans="6:8" ht="15" customHeight="1" x14ac:dyDescent="0.3">
      <c r="F2526" s="618"/>
      <c r="G2526" s="618"/>
      <c r="H2526" s="618"/>
    </row>
    <row r="2527" spans="6:8" ht="15" customHeight="1" x14ac:dyDescent="0.3"/>
    <row r="2528" spans="6:8" ht="15" customHeight="1" x14ac:dyDescent="0.3">
      <c r="F2528" s="618"/>
      <c r="G2528" s="618"/>
      <c r="H2528" s="618"/>
    </row>
    <row r="2529" spans="6:8" ht="15" customHeight="1" x14ac:dyDescent="0.3">
      <c r="F2529" s="619"/>
      <c r="G2529" s="619"/>
      <c r="H2529" s="619"/>
    </row>
    <row r="2530" spans="6:8" ht="15" customHeight="1" x14ac:dyDescent="0.3">
      <c r="F2530" s="618"/>
      <c r="G2530" s="618"/>
      <c r="H2530" s="618"/>
    </row>
    <row r="2531" spans="6:8" ht="15" customHeight="1" x14ac:dyDescent="0.3">
      <c r="F2531" s="618"/>
      <c r="G2531" s="618"/>
      <c r="H2531" s="618"/>
    </row>
    <row r="2532" spans="6:8" ht="15" customHeight="1" x14ac:dyDescent="0.3">
      <c r="F2532" s="618"/>
      <c r="G2532" s="618"/>
      <c r="H2532" s="618"/>
    </row>
    <row r="2533" spans="6:8" ht="15" customHeight="1" x14ac:dyDescent="0.3">
      <c r="F2533" s="619"/>
      <c r="G2533" s="619"/>
      <c r="H2533" s="619"/>
    </row>
    <row r="2534" spans="6:8" ht="15" customHeight="1" x14ac:dyDescent="0.3">
      <c r="F2534" s="619"/>
      <c r="G2534" s="619"/>
      <c r="H2534" s="619"/>
    </row>
    <row r="2535" spans="6:8" ht="15" customHeight="1" x14ac:dyDescent="0.3">
      <c r="F2535" s="618"/>
      <c r="G2535" s="618"/>
      <c r="H2535" s="618"/>
    </row>
    <row r="2536" spans="6:8" ht="15" customHeight="1" x14ac:dyDescent="0.3">
      <c r="F2536" s="618"/>
      <c r="G2536" s="618"/>
      <c r="H2536" s="618"/>
    </row>
    <row r="2537" spans="6:8" ht="15" customHeight="1" x14ac:dyDescent="0.3">
      <c r="F2537" s="618"/>
      <c r="G2537" s="618"/>
      <c r="H2537" s="618"/>
    </row>
    <row r="2538" spans="6:8" ht="15" customHeight="1" x14ac:dyDescent="0.3">
      <c r="F2538" s="618"/>
      <c r="G2538" s="618"/>
      <c r="H2538" s="618"/>
    </row>
    <row r="2539" spans="6:8" ht="15" customHeight="1" x14ac:dyDescent="0.3">
      <c r="F2539" s="619"/>
      <c r="G2539" s="619"/>
      <c r="H2539" s="619"/>
    </row>
    <row r="2540" spans="6:8" ht="15" customHeight="1" x14ac:dyDescent="0.3">
      <c r="F2540" s="618"/>
      <c r="G2540" s="618"/>
      <c r="H2540" s="618"/>
    </row>
    <row r="2541" spans="6:8" ht="15" customHeight="1" x14ac:dyDescent="0.3">
      <c r="F2541" s="618"/>
      <c r="G2541" s="618"/>
      <c r="H2541" s="618"/>
    </row>
    <row r="2542" spans="6:8" ht="15" customHeight="1" x14ac:dyDescent="0.3">
      <c r="F2542" s="618"/>
      <c r="G2542" s="618"/>
      <c r="H2542" s="618"/>
    </row>
    <row r="2543" spans="6:8" ht="15" customHeight="1" x14ac:dyDescent="0.3">
      <c r="F2543" s="618"/>
      <c r="G2543" s="618"/>
      <c r="H2543" s="618"/>
    </row>
    <row r="2544" spans="6:8" ht="15" customHeight="1" x14ac:dyDescent="0.3">
      <c r="F2544" s="618"/>
      <c r="G2544" s="618"/>
      <c r="H2544" s="618"/>
    </row>
    <row r="2545" spans="5:8" ht="15" customHeight="1" x14ac:dyDescent="0.3">
      <c r="F2545" s="618"/>
      <c r="G2545" s="618"/>
      <c r="H2545" s="618"/>
    </row>
    <row r="2546" spans="5:8" ht="15" customHeight="1" x14ac:dyDescent="0.3"/>
    <row r="2547" spans="5:8" ht="15" customHeight="1" x14ac:dyDescent="0.3">
      <c r="F2547" s="618"/>
      <c r="G2547" s="618"/>
      <c r="H2547" s="618"/>
    </row>
    <row r="2548" spans="5:8" ht="15" customHeight="1" x14ac:dyDescent="0.3">
      <c r="F2548" s="618"/>
      <c r="G2548" s="618"/>
      <c r="H2548" s="618"/>
    </row>
    <row r="2549" spans="5:8" ht="15" customHeight="1" x14ac:dyDescent="0.3"/>
    <row r="2550" spans="5:8" ht="15" customHeight="1" x14ac:dyDescent="0.3">
      <c r="E2550" s="618"/>
      <c r="F2550" s="618"/>
      <c r="G2550" s="618"/>
      <c r="H2550" s="618"/>
    </row>
    <row r="2551" spans="5:8" ht="15" customHeight="1" x14ac:dyDescent="0.3">
      <c r="F2551" s="618"/>
      <c r="G2551" s="618"/>
      <c r="H2551" s="618"/>
    </row>
    <row r="2552" spans="5:8" ht="15" customHeight="1" x14ac:dyDescent="0.3">
      <c r="F2552" s="619"/>
      <c r="G2552" s="619"/>
      <c r="H2552" s="619"/>
    </row>
    <row r="2553" spans="5:8" ht="15" customHeight="1" x14ac:dyDescent="0.3">
      <c r="F2553" s="618"/>
      <c r="G2553" s="618"/>
      <c r="H2553" s="618"/>
    </row>
    <row r="2554" spans="5:8" ht="15" customHeight="1" x14ac:dyDescent="0.3">
      <c r="F2554" s="620"/>
      <c r="G2554" s="620"/>
      <c r="H2554" s="620"/>
    </row>
    <row r="2555" spans="5:8" ht="15" customHeight="1" x14ac:dyDescent="0.3">
      <c r="F2555" s="620"/>
      <c r="G2555" s="620"/>
      <c r="H2555" s="620"/>
    </row>
    <row r="2556" spans="5:8" ht="15" customHeight="1" x14ac:dyDescent="0.3">
      <c r="F2556" s="618"/>
      <c r="G2556" s="618"/>
      <c r="H2556" s="618"/>
    </row>
    <row r="2557" spans="5:8" ht="15" customHeight="1" x14ac:dyDescent="0.3">
      <c r="F2557" s="618"/>
      <c r="G2557" s="618"/>
      <c r="H2557" s="618"/>
    </row>
    <row r="2558" spans="5:8" ht="15" customHeight="1" x14ac:dyDescent="0.3">
      <c r="F2558" s="619"/>
      <c r="G2558" s="619"/>
      <c r="H2558" s="619"/>
    </row>
    <row r="2559" spans="5:8" ht="15" customHeight="1" x14ac:dyDescent="0.3">
      <c r="F2559" s="618"/>
      <c r="G2559" s="618"/>
      <c r="H2559" s="618"/>
    </row>
    <row r="2560" spans="5:8" ht="15" customHeight="1" x14ac:dyDescent="0.3">
      <c r="F2560" s="619"/>
      <c r="G2560" s="619"/>
      <c r="H2560" s="619"/>
    </row>
    <row r="2561" spans="6:8" ht="15" customHeight="1" x14ac:dyDescent="0.3">
      <c r="F2561" s="618"/>
      <c r="G2561" s="618"/>
      <c r="H2561" s="618"/>
    </row>
    <row r="2562" spans="6:8" ht="15" customHeight="1" x14ac:dyDescent="0.3">
      <c r="F2562" s="619"/>
      <c r="G2562" s="619"/>
      <c r="H2562" s="619"/>
    </row>
    <row r="2563" spans="6:8" ht="15" customHeight="1" x14ac:dyDescent="0.3">
      <c r="F2563" s="618"/>
      <c r="G2563" s="618"/>
      <c r="H2563" s="618"/>
    </row>
    <row r="2564" spans="6:8" ht="15" customHeight="1" x14ac:dyDescent="0.3">
      <c r="F2564" s="618"/>
      <c r="G2564" s="618"/>
      <c r="H2564" s="618"/>
    </row>
    <row r="2565" spans="6:8" ht="15" customHeight="1" x14ac:dyDescent="0.3">
      <c r="F2565" s="618"/>
      <c r="G2565" s="618"/>
      <c r="H2565" s="618"/>
    </row>
    <row r="2566" spans="6:8" ht="15" customHeight="1" x14ac:dyDescent="0.3">
      <c r="F2566" s="619"/>
      <c r="G2566" s="619"/>
      <c r="H2566" s="619"/>
    </row>
    <row r="2567" spans="6:8" ht="15" customHeight="1" x14ac:dyDescent="0.3">
      <c r="F2567" s="619"/>
      <c r="G2567" s="619"/>
      <c r="H2567" s="619"/>
    </row>
    <row r="2568" spans="6:8" ht="15" customHeight="1" x14ac:dyDescent="0.3">
      <c r="F2568" s="619"/>
      <c r="G2568" s="619"/>
      <c r="H2568" s="619"/>
    </row>
    <row r="2569" spans="6:8" ht="15" customHeight="1" x14ac:dyDescent="0.3">
      <c r="F2569" s="618"/>
      <c r="G2569" s="618"/>
      <c r="H2569" s="618"/>
    </row>
    <row r="2570" spans="6:8" ht="15" customHeight="1" x14ac:dyDescent="0.3">
      <c r="F2570" s="618"/>
      <c r="G2570" s="618"/>
      <c r="H2570" s="618"/>
    </row>
    <row r="2571" spans="6:8" ht="15" customHeight="1" x14ac:dyDescent="0.3">
      <c r="F2571" s="619"/>
      <c r="G2571" s="619"/>
      <c r="H2571" s="619"/>
    </row>
    <row r="2572" spans="6:8" ht="15" customHeight="1" x14ac:dyDescent="0.3">
      <c r="F2572" s="618"/>
      <c r="G2572" s="618"/>
      <c r="H2572" s="618"/>
    </row>
    <row r="2573" spans="6:8" ht="15" customHeight="1" x14ac:dyDescent="0.3">
      <c r="F2573" s="618"/>
      <c r="G2573" s="618"/>
      <c r="H2573" s="618"/>
    </row>
    <row r="2574" spans="6:8" ht="15" customHeight="1" x14ac:dyDescent="0.3">
      <c r="F2574" s="618"/>
      <c r="G2574" s="618"/>
      <c r="H2574" s="618"/>
    </row>
    <row r="2575" spans="6:8" ht="15" customHeight="1" x14ac:dyDescent="0.3">
      <c r="F2575" s="619"/>
      <c r="G2575" s="619"/>
      <c r="H2575" s="619"/>
    </row>
    <row r="2576" spans="6:8" ht="15" customHeight="1" x14ac:dyDescent="0.3">
      <c r="F2576" s="619"/>
      <c r="G2576" s="619"/>
      <c r="H2576" s="619"/>
    </row>
    <row r="2577" spans="6:8" ht="15" customHeight="1" x14ac:dyDescent="0.3">
      <c r="F2577" s="622"/>
      <c r="G2577" s="622"/>
      <c r="H2577" s="620"/>
    </row>
    <row r="2578" spans="6:8" ht="15" customHeight="1" x14ac:dyDescent="0.3">
      <c r="F2578" s="618"/>
      <c r="G2578" s="618"/>
      <c r="H2578" s="618"/>
    </row>
    <row r="2579" spans="6:8" ht="15" customHeight="1" x14ac:dyDescent="0.3">
      <c r="F2579" s="618"/>
      <c r="G2579" s="618"/>
      <c r="H2579" s="618"/>
    </row>
    <row r="2580" spans="6:8" ht="15" customHeight="1" x14ac:dyDescent="0.3">
      <c r="F2580" s="618"/>
      <c r="G2580" s="618"/>
      <c r="H2580" s="618"/>
    </row>
    <row r="2581" spans="6:8" ht="15" customHeight="1" x14ac:dyDescent="0.3">
      <c r="F2581" s="619"/>
      <c r="G2581" s="619"/>
      <c r="H2581" s="619"/>
    </row>
    <row r="2582" spans="6:8" ht="15" customHeight="1" x14ac:dyDescent="0.3">
      <c r="F2582" s="618"/>
      <c r="G2582" s="618"/>
      <c r="H2582" s="618"/>
    </row>
    <row r="2583" spans="6:8" ht="15" customHeight="1" x14ac:dyDescent="0.3">
      <c r="F2583" s="618"/>
      <c r="G2583" s="618"/>
      <c r="H2583" s="618"/>
    </row>
    <row r="2584" spans="6:8" ht="15" customHeight="1" x14ac:dyDescent="0.3">
      <c r="F2584" s="618"/>
      <c r="G2584" s="618"/>
      <c r="H2584" s="618"/>
    </row>
    <row r="2585" spans="6:8" ht="15" customHeight="1" x14ac:dyDescent="0.3">
      <c r="F2585" s="618"/>
      <c r="G2585" s="618"/>
      <c r="H2585" s="618"/>
    </row>
    <row r="2586" spans="6:8" ht="15" customHeight="1" x14ac:dyDescent="0.3">
      <c r="F2586" s="618"/>
      <c r="G2586" s="618"/>
      <c r="H2586" s="618"/>
    </row>
    <row r="2587" spans="6:8" ht="15" customHeight="1" x14ac:dyDescent="0.3">
      <c r="F2587" s="619"/>
      <c r="G2587" s="619"/>
      <c r="H2587" s="619"/>
    </row>
    <row r="2588" spans="6:8" ht="15" customHeight="1" x14ac:dyDescent="0.3">
      <c r="F2588" s="619"/>
      <c r="G2588" s="619"/>
      <c r="H2588" s="619"/>
    </row>
    <row r="2589" spans="6:8" ht="15" customHeight="1" x14ac:dyDescent="0.3">
      <c r="F2589" s="619"/>
      <c r="G2589" s="619"/>
      <c r="H2589" s="619"/>
    </row>
    <row r="2590" spans="6:8" ht="15" customHeight="1" x14ac:dyDescent="0.3">
      <c r="F2590" s="619"/>
      <c r="G2590" s="619"/>
      <c r="H2590" s="619"/>
    </row>
    <row r="2591" spans="6:8" ht="15" customHeight="1" x14ac:dyDescent="0.3">
      <c r="F2591" s="618"/>
      <c r="G2591" s="618"/>
      <c r="H2591" s="618"/>
    </row>
    <row r="2592" spans="6:8" ht="15" customHeight="1" x14ac:dyDescent="0.3">
      <c r="F2592" s="619"/>
      <c r="G2592" s="619"/>
      <c r="H2592" s="619"/>
    </row>
    <row r="2593" spans="6:8" ht="15" customHeight="1" x14ac:dyDescent="0.3">
      <c r="F2593" s="619"/>
      <c r="G2593" s="619"/>
      <c r="H2593" s="619"/>
    </row>
    <row r="2594" spans="6:8" ht="15" customHeight="1" x14ac:dyDescent="0.3">
      <c r="F2594" s="622"/>
      <c r="G2594" s="622"/>
      <c r="H2594" s="620"/>
    </row>
    <row r="2595" spans="6:8" ht="15" customHeight="1" x14ac:dyDescent="0.3">
      <c r="F2595" s="619"/>
      <c r="G2595" s="619"/>
      <c r="H2595" s="619"/>
    </row>
    <row r="2596" spans="6:8" ht="15" customHeight="1" x14ac:dyDescent="0.3">
      <c r="F2596" s="619"/>
      <c r="G2596" s="619"/>
      <c r="H2596" s="619"/>
    </row>
    <row r="2597" spans="6:8" ht="15" customHeight="1" x14ac:dyDescent="0.3">
      <c r="F2597" s="618"/>
      <c r="G2597" s="618"/>
      <c r="H2597" s="618"/>
    </row>
    <row r="2598" spans="6:8" ht="15" customHeight="1" x14ac:dyDescent="0.3">
      <c r="F2598" s="618"/>
      <c r="G2598" s="618"/>
      <c r="H2598" s="618"/>
    </row>
    <row r="2599" spans="6:8" ht="15" customHeight="1" x14ac:dyDescent="0.3">
      <c r="F2599" s="618"/>
      <c r="G2599" s="618"/>
      <c r="H2599" s="618"/>
    </row>
    <row r="2600" spans="6:8" ht="15" customHeight="1" x14ac:dyDescent="0.3">
      <c r="F2600" s="619"/>
      <c r="G2600" s="619"/>
      <c r="H2600" s="619"/>
    </row>
    <row r="2601" spans="6:8" ht="15" customHeight="1" x14ac:dyDescent="0.3">
      <c r="F2601" s="619"/>
      <c r="G2601" s="619"/>
      <c r="H2601" s="619"/>
    </row>
    <row r="2602" spans="6:8" ht="15" customHeight="1" x14ac:dyDescent="0.3">
      <c r="F2602" s="619"/>
      <c r="G2602" s="619"/>
      <c r="H2602" s="619"/>
    </row>
    <row r="2603" spans="6:8" ht="15" customHeight="1" x14ac:dyDescent="0.3">
      <c r="F2603" s="618"/>
      <c r="G2603" s="618"/>
      <c r="H2603" s="618"/>
    </row>
    <row r="2604" spans="6:8" ht="15" customHeight="1" x14ac:dyDescent="0.3">
      <c r="F2604" s="618"/>
      <c r="G2604" s="618"/>
      <c r="H2604" s="618"/>
    </row>
    <row r="2605" spans="6:8" ht="15" customHeight="1" x14ac:dyDescent="0.3">
      <c r="F2605" s="620"/>
      <c r="G2605" s="620"/>
      <c r="H2605" s="620"/>
    </row>
    <row r="2606" spans="6:8" ht="15" customHeight="1" x14ac:dyDescent="0.3"/>
    <row r="2607" spans="6:8" ht="15" customHeight="1" x14ac:dyDescent="0.3">
      <c r="F2607" s="619"/>
      <c r="G2607" s="619"/>
      <c r="H2607" s="619"/>
    </row>
    <row r="2608" spans="6:8" ht="15" customHeight="1" x14ac:dyDescent="0.3">
      <c r="F2608" s="618"/>
      <c r="G2608" s="618"/>
      <c r="H2608" s="618"/>
    </row>
    <row r="2609" spans="6:8" ht="15" customHeight="1" x14ac:dyDescent="0.3">
      <c r="F2609" s="619"/>
      <c r="G2609" s="619"/>
      <c r="H2609" s="619"/>
    </row>
    <row r="2610" spans="6:8" ht="15" customHeight="1" x14ac:dyDescent="0.3">
      <c r="F2610" s="619"/>
      <c r="G2610" s="619"/>
      <c r="H2610" s="619"/>
    </row>
    <row r="2611" spans="6:8" ht="15" customHeight="1" x14ac:dyDescent="0.3">
      <c r="F2611" s="618"/>
      <c r="G2611" s="618"/>
      <c r="H2611" s="618"/>
    </row>
    <row r="2612" spans="6:8" ht="15" customHeight="1" x14ac:dyDescent="0.3">
      <c r="F2612" s="618"/>
      <c r="G2612" s="618"/>
      <c r="H2612" s="618"/>
    </row>
    <row r="2613" spans="6:8" ht="15" customHeight="1" x14ac:dyDescent="0.3">
      <c r="F2613" s="618"/>
      <c r="G2613" s="618"/>
      <c r="H2613" s="618"/>
    </row>
    <row r="2614" spans="6:8" ht="15" customHeight="1" x14ac:dyDescent="0.3">
      <c r="F2614" s="619"/>
      <c r="G2614" s="619"/>
      <c r="H2614" s="619"/>
    </row>
    <row r="2615" spans="6:8" ht="15" customHeight="1" x14ac:dyDescent="0.3">
      <c r="F2615" s="618"/>
      <c r="G2615" s="618"/>
      <c r="H2615" s="618"/>
    </row>
    <row r="2616" spans="6:8" ht="15" customHeight="1" x14ac:dyDescent="0.3">
      <c r="F2616" s="618"/>
      <c r="G2616" s="618"/>
      <c r="H2616" s="618"/>
    </row>
    <row r="2617" spans="6:8" ht="15" customHeight="1" x14ac:dyDescent="0.3">
      <c r="F2617" s="618"/>
      <c r="G2617" s="618"/>
      <c r="H2617" s="618"/>
    </row>
    <row r="2618" spans="6:8" ht="15" customHeight="1" x14ac:dyDescent="0.3">
      <c r="F2618" s="618"/>
      <c r="G2618" s="618"/>
      <c r="H2618" s="618"/>
    </row>
    <row r="2619" spans="6:8" ht="15" customHeight="1" x14ac:dyDescent="0.3">
      <c r="F2619" s="618"/>
      <c r="G2619" s="618"/>
      <c r="H2619" s="618"/>
    </row>
    <row r="2620" spans="6:8" ht="15" customHeight="1" x14ac:dyDescent="0.3">
      <c r="F2620" s="618"/>
      <c r="G2620" s="618"/>
      <c r="H2620" s="618"/>
    </row>
    <row r="2621" spans="6:8" ht="15" customHeight="1" x14ac:dyDescent="0.3">
      <c r="F2621" s="618"/>
      <c r="G2621" s="618"/>
      <c r="H2621" s="618"/>
    </row>
    <row r="2622" spans="6:8" ht="15" customHeight="1" x14ac:dyDescent="0.3">
      <c r="F2622" s="618"/>
      <c r="G2622" s="618"/>
      <c r="H2622" s="618"/>
    </row>
    <row r="2623" spans="6:8" ht="15" customHeight="1" x14ac:dyDescent="0.3">
      <c r="F2623" s="619"/>
      <c r="G2623" s="619"/>
      <c r="H2623" s="619"/>
    </row>
    <row r="2624" spans="6:8" ht="15" customHeight="1" x14ac:dyDescent="0.3">
      <c r="F2624" s="618"/>
      <c r="G2624" s="618"/>
      <c r="H2624" s="618"/>
    </row>
    <row r="2625" spans="5:8" ht="15" customHeight="1" x14ac:dyDescent="0.3">
      <c r="F2625" s="619"/>
      <c r="G2625" s="619"/>
      <c r="H2625" s="619"/>
    </row>
    <row r="2626" spans="5:8" ht="15" customHeight="1" x14ac:dyDescent="0.3"/>
    <row r="2627" spans="5:8" ht="15" customHeight="1" x14ac:dyDescent="0.3"/>
    <row r="2628" spans="5:8" ht="15" customHeight="1" x14ac:dyDescent="0.3">
      <c r="F2628" s="619"/>
      <c r="G2628" s="619"/>
      <c r="H2628" s="619"/>
    </row>
    <row r="2629" spans="5:8" ht="15" customHeight="1" x14ac:dyDescent="0.3">
      <c r="F2629" s="619"/>
      <c r="G2629" s="619"/>
      <c r="H2629" s="619"/>
    </row>
    <row r="2630" spans="5:8" ht="15" customHeight="1" x14ac:dyDescent="0.3"/>
    <row r="2631" spans="5:8" ht="15" customHeight="1" x14ac:dyDescent="0.3"/>
    <row r="2632" spans="5:8" ht="15" customHeight="1" x14ac:dyDescent="0.3">
      <c r="F2632" s="618"/>
      <c r="G2632" s="618"/>
      <c r="H2632" s="618"/>
    </row>
    <row r="2633" spans="5:8" ht="15" customHeight="1" x14ac:dyDescent="0.3">
      <c r="F2633" s="618"/>
      <c r="G2633" s="618"/>
      <c r="H2633" s="618"/>
    </row>
    <row r="2634" spans="5:8" ht="15" customHeight="1" x14ac:dyDescent="0.3">
      <c r="F2634" s="619"/>
      <c r="G2634" s="619"/>
      <c r="H2634" s="619"/>
    </row>
    <row r="2635" spans="5:8" ht="15" customHeight="1" x14ac:dyDescent="0.3">
      <c r="F2635" s="618"/>
      <c r="G2635" s="618"/>
      <c r="H2635" s="618"/>
    </row>
    <row r="2636" spans="5:8" ht="15" customHeight="1" x14ac:dyDescent="0.3">
      <c r="F2636" s="618"/>
      <c r="G2636" s="618"/>
      <c r="H2636" s="618"/>
    </row>
    <row r="2637" spans="5:8" ht="15" customHeight="1" x14ac:dyDescent="0.3">
      <c r="F2637" s="618"/>
      <c r="G2637" s="618"/>
      <c r="H2637" s="618"/>
    </row>
    <row r="2638" spans="5:8" ht="15" customHeight="1" x14ac:dyDescent="0.3">
      <c r="E2638" s="618"/>
      <c r="F2638" s="618"/>
      <c r="G2638" s="618"/>
      <c r="H2638" s="618"/>
    </row>
    <row r="2639" spans="5:8" ht="15" customHeight="1" x14ac:dyDescent="0.3">
      <c r="F2639" s="619"/>
      <c r="G2639" s="619"/>
      <c r="H2639" s="619"/>
    </row>
    <row r="2640" spans="5:8" ht="15" customHeight="1" x14ac:dyDescent="0.3">
      <c r="F2640" s="618"/>
      <c r="G2640" s="618"/>
      <c r="H2640" s="618"/>
    </row>
    <row r="2641" spans="6:8" ht="15" customHeight="1" x14ac:dyDescent="0.3">
      <c r="F2641" s="618"/>
      <c r="G2641" s="618"/>
      <c r="H2641" s="618"/>
    </row>
    <row r="2642" spans="6:8" ht="15" customHeight="1" x14ac:dyDescent="0.3">
      <c r="F2642" s="619"/>
      <c r="G2642" s="619"/>
      <c r="H2642" s="619"/>
    </row>
    <row r="2643" spans="6:8" ht="15" customHeight="1" x14ac:dyDescent="0.3">
      <c r="F2643" s="618"/>
      <c r="G2643" s="618"/>
      <c r="H2643" s="618"/>
    </row>
    <row r="2644" spans="6:8" ht="15" customHeight="1" x14ac:dyDescent="0.3">
      <c r="F2644" s="618"/>
      <c r="G2644" s="618"/>
      <c r="H2644" s="618"/>
    </row>
    <row r="2645" spans="6:8" ht="15" customHeight="1" x14ac:dyDescent="0.3">
      <c r="F2645" s="618"/>
      <c r="G2645" s="618"/>
      <c r="H2645" s="618"/>
    </row>
    <row r="2646" spans="6:8" ht="15" customHeight="1" x14ac:dyDescent="0.3">
      <c r="F2646" s="618"/>
      <c r="G2646" s="618"/>
      <c r="H2646" s="618"/>
    </row>
    <row r="2647" spans="6:8" ht="15" customHeight="1" x14ac:dyDescent="0.3">
      <c r="F2647" s="619"/>
      <c r="G2647" s="619"/>
      <c r="H2647" s="619"/>
    </row>
    <row r="2648" spans="6:8" ht="15" customHeight="1" x14ac:dyDescent="0.3">
      <c r="F2648" s="618"/>
      <c r="G2648" s="618"/>
      <c r="H2648" s="618"/>
    </row>
    <row r="2649" spans="6:8" ht="15" customHeight="1" x14ac:dyDescent="0.3">
      <c r="F2649" s="619"/>
      <c r="G2649" s="619"/>
      <c r="H2649" s="619"/>
    </row>
    <row r="2650" spans="6:8" ht="15" customHeight="1" x14ac:dyDescent="0.3"/>
    <row r="2651" spans="6:8" ht="15" customHeight="1" x14ac:dyDescent="0.3">
      <c r="F2651" s="618"/>
      <c r="G2651" s="618"/>
      <c r="H2651" s="618"/>
    </row>
    <row r="2652" spans="6:8" ht="15" customHeight="1" x14ac:dyDescent="0.3">
      <c r="F2652" s="618"/>
      <c r="G2652" s="618"/>
      <c r="H2652" s="618"/>
    </row>
    <row r="2653" spans="6:8" ht="15" customHeight="1" x14ac:dyDescent="0.3">
      <c r="F2653" s="618"/>
      <c r="G2653" s="618"/>
      <c r="H2653" s="618"/>
    </row>
    <row r="2654" spans="6:8" ht="15" customHeight="1" x14ac:dyDescent="0.3">
      <c r="F2654" s="618"/>
      <c r="G2654" s="618"/>
      <c r="H2654" s="618"/>
    </row>
    <row r="2655" spans="6:8" ht="15" customHeight="1" x14ac:dyDescent="0.3"/>
    <row r="2656" spans="6:8" ht="15" customHeight="1" x14ac:dyDescent="0.3">
      <c r="F2656" s="618"/>
      <c r="G2656" s="618"/>
      <c r="H2656" s="618"/>
    </row>
    <row r="2657" spans="6:8" ht="15" customHeight="1" x14ac:dyDescent="0.3">
      <c r="F2657" s="618"/>
      <c r="G2657" s="618"/>
      <c r="H2657" s="618"/>
    </row>
    <row r="2658" spans="6:8" ht="15" customHeight="1" x14ac:dyDescent="0.3"/>
    <row r="2659" spans="6:8" ht="15" customHeight="1" x14ac:dyDescent="0.3">
      <c r="F2659" s="619"/>
      <c r="G2659" s="619"/>
      <c r="H2659" s="619"/>
    </row>
    <row r="2660" spans="6:8" ht="15" customHeight="1" x14ac:dyDescent="0.3">
      <c r="F2660" s="618"/>
      <c r="G2660" s="618"/>
      <c r="H2660" s="618"/>
    </row>
    <row r="2661" spans="6:8" ht="15" customHeight="1" x14ac:dyDescent="0.3"/>
    <row r="2662" spans="6:8" ht="15" customHeight="1" x14ac:dyDescent="0.3">
      <c r="F2662" s="618"/>
      <c r="G2662" s="618"/>
      <c r="H2662" s="618"/>
    </row>
    <row r="2663" spans="6:8" ht="15" customHeight="1" x14ac:dyDescent="0.3">
      <c r="F2663" s="619"/>
      <c r="G2663" s="619"/>
      <c r="H2663" s="619"/>
    </row>
    <row r="2664" spans="6:8" ht="15" customHeight="1" x14ac:dyDescent="0.3">
      <c r="F2664" s="619"/>
      <c r="G2664" s="619"/>
      <c r="H2664" s="619"/>
    </row>
    <row r="2665" spans="6:8" ht="15" customHeight="1" x14ac:dyDescent="0.3">
      <c r="F2665" s="619"/>
      <c r="G2665" s="619"/>
      <c r="H2665" s="619"/>
    </row>
    <row r="2666" spans="6:8" ht="15" customHeight="1" x14ac:dyDescent="0.3">
      <c r="F2666" s="618"/>
      <c r="G2666" s="618"/>
      <c r="H2666" s="618"/>
    </row>
    <row r="2667" spans="6:8" ht="15" customHeight="1" x14ac:dyDescent="0.3">
      <c r="F2667" s="619"/>
      <c r="G2667" s="619"/>
      <c r="H2667" s="619"/>
    </row>
    <row r="2668" spans="6:8" ht="15" customHeight="1" x14ac:dyDescent="0.3"/>
    <row r="2669" spans="6:8" ht="15" customHeight="1" x14ac:dyDescent="0.3">
      <c r="F2669" s="619"/>
      <c r="G2669" s="619"/>
      <c r="H2669" s="619"/>
    </row>
    <row r="2670" spans="6:8" ht="15" customHeight="1" x14ac:dyDescent="0.3">
      <c r="F2670" s="618"/>
      <c r="G2670" s="618"/>
      <c r="H2670" s="618"/>
    </row>
    <row r="2671" spans="6:8" ht="15" customHeight="1" x14ac:dyDescent="0.3">
      <c r="F2671" s="618"/>
      <c r="G2671" s="618"/>
      <c r="H2671" s="618"/>
    </row>
    <row r="2672" spans="6:8" ht="15" customHeight="1" x14ac:dyDescent="0.3">
      <c r="F2672" s="621"/>
      <c r="G2672" s="621"/>
      <c r="H2672" s="620"/>
    </row>
    <row r="2673" spans="6:8" ht="15" customHeight="1" x14ac:dyDescent="0.3">
      <c r="F2673" s="618"/>
      <c r="G2673" s="618"/>
      <c r="H2673" s="618"/>
    </row>
    <row r="2674" spans="6:8" ht="15" customHeight="1" x14ac:dyDescent="0.3">
      <c r="F2674" s="618"/>
      <c r="G2674" s="618"/>
      <c r="H2674" s="618"/>
    </row>
    <row r="2675" spans="6:8" ht="15" customHeight="1" x14ac:dyDescent="0.3">
      <c r="F2675" s="619"/>
      <c r="G2675" s="619"/>
      <c r="H2675" s="619"/>
    </row>
    <row r="2676" spans="6:8" ht="15" customHeight="1" x14ac:dyDescent="0.3">
      <c r="F2676" s="618"/>
      <c r="G2676" s="618"/>
      <c r="H2676" s="618"/>
    </row>
    <row r="2677" spans="6:8" ht="15" customHeight="1" x14ac:dyDescent="0.3">
      <c r="F2677" s="618"/>
      <c r="G2677" s="618"/>
      <c r="H2677" s="618"/>
    </row>
    <row r="2678" spans="6:8" ht="15" customHeight="1" x14ac:dyDescent="0.3">
      <c r="F2678" s="619"/>
      <c r="G2678" s="619"/>
      <c r="H2678" s="619"/>
    </row>
    <row r="2679" spans="6:8" ht="15" customHeight="1" x14ac:dyDescent="0.3">
      <c r="F2679" s="618"/>
      <c r="G2679" s="618"/>
      <c r="H2679" s="618"/>
    </row>
    <row r="2680" spans="6:8" ht="15" customHeight="1" x14ac:dyDescent="0.3">
      <c r="F2680" s="619"/>
      <c r="G2680" s="619"/>
      <c r="H2680" s="619"/>
    </row>
    <row r="2681" spans="6:8" ht="15" customHeight="1" x14ac:dyDescent="0.3">
      <c r="F2681" s="618"/>
      <c r="G2681" s="618"/>
      <c r="H2681" s="618"/>
    </row>
    <row r="2682" spans="6:8" ht="15" customHeight="1" x14ac:dyDescent="0.3">
      <c r="F2682" s="619"/>
      <c r="G2682" s="619"/>
      <c r="H2682" s="619"/>
    </row>
    <row r="2683" spans="6:8" ht="15" customHeight="1" x14ac:dyDescent="0.3">
      <c r="F2683" s="618"/>
      <c r="G2683" s="618"/>
      <c r="H2683" s="618"/>
    </row>
    <row r="2684" spans="6:8" ht="15" customHeight="1" x14ac:dyDescent="0.3">
      <c r="F2684" s="618"/>
      <c r="G2684" s="618"/>
      <c r="H2684" s="618"/>
    </row>
    <row r="2685" spans="6:8" ht="15" customHeight="1" x14ac:dyDescent="0.3">
      <c r="F2685" s="619"/>
      <c r="G2685" s="619"/>
      <c r="H2685" s="619"/>
    </row>
    <row r="2686" spans="6:8" ht="15" customHeight="1" x14ac:dyDescent="0.3">
      <c r="F2686" s="618"/>
      <c r="G2686" s="618"/>
      <c r="H2686" s="618"/>
    </row>
    <row r="2687" spans="6:8" ht="15" customHeight="1" x14ac:dyDescent="0.3">
      <c r="F2687" s="618"/>
      <c r="G2687" s="618"/>
      <c r="H2687" s="618"/>
    </row>
    <row r="2688" spans="6:8" ht="15" customHeight="1" x14ac:dyDescent="0.3">
      <c r="F2688" s="618"/>
      <c r="G2688" s="618"/>
      <c r="H2688" s="618"/>
    </row>
    <row r="2689" spans="6:8" ht="15" customHeight="1" x14ac:dyDescent="0.3">
      <c r="F2689" s="619"/>
      <c r="G2689" s="619"/>
      <c r="H2689" s="619"/>
    </row>
    <row r="2690" spans="6:8" ht="15" customHeight="1" x14ac:dyDescent="0.3">
      <c r="F2690" s="621"/>
      <c r="G2690" s="621"/>
      <c r="H2690" s="620"/>
    </row>
    <row r="2691" spans="6:8" ht="15" customHeight="1" x14ac:dyDescent="0.3">
      <c r="F2691" s="618"/>
      <c r="G2691" s="618"/>
      <c r="H2691" s="618"/>
    </row>
    <row r="2692" spans="6:8" ht="15" customHeight="1" x14ac:dyDescent="0.3">
      <c r="F2692" s="618"/>
      <c r="G2692" s="618"/>
      <c r="H2692" s="618"/>
    </row>
    <row r="2693" spans="6:8" ht="15" customHeight="1" x14ac:dyDescent="0.3">
      <c r="F2693" s="619"/>
      <c r="G2693" s="619"/>
      <c r="H2693" s="619"/>
    </row>
    <row r="2694" spans="6:8" ht="15" customHeight="1" x14ac:dyDescent="0.3">
      <c r="F2694" s="619"/>
      <c r="G2694" s="619"/>
      <c r="H2694" s="619"/>
    </row>
    <row r="2695" spans="6:8" ht="15" customHeight="1" x14ac:dyDescent="0.3">
      <c r="F2695" s="618"/>
      <c r="G2695" s="618"/>
      <c r="H2695" s="618"/>
    </row>
    <row r="2696" spans="6:8" ht="15" customHeight="1" x14ac:dyDescent="0.3">
      <c r="F2696" s="619"/>
      <c r="G2696" s="619"/>
      <c r="H2696" s="619"/>
    </row>
    <row r="2697" spans="6:8" ht="15" customHeight="1" x14ac:dyDescent="0.3">
      <c r="F2697" s="618"/>
      <c r="G2697" s="618"/>
      <c r="H2697" s="618"/>
    </row>
    <row r="2698" spans="6:8" ht="15" customHeight="1" x14ac:dyDescent="0.3">
      <c r="F2698" s="621"/>
      <c r="G2698" s="621"/>
      <c r="H2698" s="620"/>
    </row>
    <row r="2699" spans="6:8" ht="15" customHeight="1" x14ac:dyDescent="0.3">
      <c r="F2699" s="621"/>
      <c r="G2699" s="621"/>
      <c r="H2699" s="620"/>
    </row>
    <row r="2700" spans="6:8" ht="15" customHeight="1" x14ac:dyDescent="0.3">
      <c r="F2700" s="619"/>
      <c r="G2700" s="619"/>
      <c r="H2700" s="619"/>
    </row>
    <row r="2701" spans="6:8" ht="15" customHeight="1" x14ac:dyDescent="0.3">
      <c r="F2701" s="621"/>
      <c r="G2701" s="621"/>
      <c r="H2701" s="620"/>
    </row>
    <row r="2702" spans="6:8" ht="15" customHeight="1" x14ac:dyDescent="0.3">
      <c r="F2702" s="621"/>
      <c r="G2702" s="621"/>
      <c r="H2702" s="620"/>
    </row>
    <row r="2703" spans="6:8" ht="15" customHeight="1" x14ac:dyDescent="0.3">
      <c r="F2703" s="619"/>
      <c r="G2703" s="619"/>
      <c r="H2703" s="619"/>
    </row>
    <row r="2704" spans="6:8" ht="15" customHeight="1" x14ac:dyDescent="0.3">
      <c r="F2704" s="621"/>
      <c r="G2704" s="621"/>
      <c r="H2704" s="620"/>
    </row>
    <row r="2705" spans="6:8" ht="15" customHeight="1" x14ac:dyDescent="0.3">
      <c r="F2705" s="621"/>
      <c r="G2705" s="621"/>
      <c r="H2705" s="620"/>
    </row>
    <row r="2706" spans="6:8" ht="15" customHeight="1" x14ac:dyDescent="0.3">
      <c r="F2706" s="621"/>
      <c r="G2706" s="621"/>
      <c r="H2706" s="620"/>
    </row>
    <row r="2707" spans="6:8" ht="15" customHeight="1" x14ac:dyDescent="0.3">
      <c r="F2707" s="621"/>
      <c r="G2707" s="621"/>
      <c r="H2707" s="620"/>
    </row>
    <row r="2708" spans="6:8" ht="15" customHeight="1" x14ac:dyDescent="0.3">
      <c r="F2708" s="621"/>
      <c r="G2708" s="621"/>
      <c r="H2708" s="620"/>
    </row>
    <row r="2709" spans="6:8" ht="15" customHeight="1" x14ac:dyDescent="0.3">
      <c r="F2709" s="619"/>
      <c r="G2709" s="619"/>
      <c r="H2709" s="619"/>
    </row>
    <row r="2710" spans="6:8" ht="15" customHeight="1" x14ac:dyDescent="0.3">
      <c r="F2710" s="618"/>
      <c r="G2710" s="618"/>
      <c r="H2710" s="618"/>
    </row>
    <row r="2711" spans="6:8" ht="15" customHeight="1" x14ac:dyDescent="0.3">
      <c r="F2711" s="619"/>
      <c r="G2711" s="619"/>
      <c r="H2711" s="619"/>
    </row>
    <row r="2712" spans="6:8" ht="15" customHeight="1" x14ac:dyDescent="0.3">
      <c r="F2712" s="618"/>
      <c r="G2712" s="618"/>
      <c r="H2712" s="618"/>
    </row>
    <row r="2713" spans="6:8" ht="15" customHeight="1" x14ac:dyDescent="0.3">
      <c r="F2713" s="618"/>
      <c r="G2713" s="618"/>
      <c r="H2713" s="618"/>
    </row>
    <row r="2714" spans="6:8" ht="15" customHeight="1" x14ac:dyDescent="0.3">
      <c r="F2714" s="619"/>
      <c r="G2714" s="619"/>
      <c r="H2714" s="619"/>
    </row>
    <row r="2715" spans="6:8" ht="15" customHeight="1" x14ac:dyDescent="0.3">
      <c r="F2715" s="619"/>
      <c r="G2715" s="619"/>
      <c r="H2715" s="619"/>
    </row>
    <row r="2716" spans="6:8" ht="15" customHeight="1" x14ac:dyDescent="0.3">
      <c r="F2716" s="618"/>
      <c r="G2716" s="618"/>
      <c r="H2716" s="618"/>
    </row>
    <row r="2717" spans="6:8" ht="15" customHeight="1" x14ac:dyDescent="0.3">
      <c r="F2717" s="618"/>
      <c r="G2717" s="618"/>
      <c r="H2717" s="618"/>
    </row>
    <row r="2718" spans="6:8" ht="15" customHeight="1" x14ac:dyDescent="0.3">
      <c r="F2718" s="618"/>
      <c r="G2718" s="618"/>
      <c r="H2718" s="618"/>
    </row>
    <row r="2719" spans="6:8" ht="15" customHeight="1" x14ac:dyDescent="0.3">
      <c r="F2719" s="618"/>
      <c r="G2719" s="618"/>
      <c r="H2719" s="618"/>
    </row>
    <row r="2720" spans="6:8" ht="15" customHeight="1" x14ac:dyDescent="0.3">
      <c r="F2720" s="619"/>
      <c r="G2720" s="619"/>
      <c r="H2720" s="619"/>
    </row>
    <row r="2721" spans="6:8" ht="15" customHeight="1" x14ac:dyDescent="0.3">
      <c r="F2721" s="618"/>
      <c r="G2721" s="618"/>
      <c r="H2721" s="618"/>
    </row>
    <row r="2722" spans="6:8" ht="15" customHeight="1" x14ac:dyDescent="0.3">
      <c r="F2722" s="618"/>
      <c r="G2722" s="618"/>
      <c r="H2722" s="618"/>
    </row>
    <row r="2723" spans="6:8" ht="15" customHeight="1" x14ac:dyDescent="0.3">
      <c r="F2723" s="618"/>
      <c r="G2723" s="618"/>
      <c r="H2723" s="618"/>
    </row>
    <row r="2724" spans="6:8" ht="15" customHeight="1" x14ac:dyDescent="0.3">
      <c r="F2724" s="618"/>
      <c r="G2724" s="618"/>
      <c r="H2724" s="618"/>
    </row>
    <row r="2725" spans="6:8" ht="15" customHeight="1" x14ac:dyDescent="0.3">
      <c r="F2725" s="618"/>
      <c r="G2725" s="618"/>
      <c r="H2725" s="618"/>
    </row>
    <row r="2726" spans="6:8" ht="15" customHeight="1" x14ac:dyDescent="0.3">
      <c r="F2726" s="618"/>
      <c r="G2726" s="618"/>
      <c r="H2726" s="618"/>
    </row>
    <row r="2727" spans="6:8" ht="15" customHeight="1" x14ac:dyDescent="0.3">
      <c r="F2727" s="619"/>
      <c r="G2727" s="619"/>
      <c r="H2727" s="619"/>
    </row>
    <row r="2728" spans="6:8" ht="15" customHeight="1" x14ac:dyDescent="0.3">
      <c r="F2728" s="618"/>
      <c r="G2728" s="618"/>
      <c r="H2728" s="618"/>
    </row>
    <row r="2729" spans="6:8" ht="15" customHeight="1" x14ac:dyDescent="0.3">
      <c r="F2729" s="618"/>
      <c r="G2729" s="618"/>
      <c r="H2729" s="618"/>
    </row>
    <row r="2730" spans="6:8" ht="15" customHeight="1" x14ac:dyDescent="0.3">
      <c r="F2730" s="618"/>
      <c r="G2730" s="618"/>
      <c r="H2730" s="618"/>
    </row>
    <row r="2731" spans="6:8" ht="15" customHeight="1" x14ac:dyDescent="0.3">
      <c r="F2731" s="618"/>
      <c r="G2731" s="618"/>
      <c r="H2731" s="618"/>
    </row>
    <row r="2732" spans="6:8" ht="15" customHeight="1" x14ac:dyDescent="0.3">
      <c r="F2732" s="618"/>
      <c r="G2732" s="618"/>
      <c r="H2732" s="618"/>
    </row>
    <row r="2733" spans="6:8" ht="15" customHeight="1" x14ac:dyDescent="0.3">
      <c r="F2733" s="618"/>
      <c r="G2733" s="618"/>
      <c r="H2733" s="618"/>
    </row>
    <row r="2734" spans="6:8" ht="15" customHeight="1" x14ac:dyDescent="0.3">
      <c r="F2734" s="618"/>
      <c r="G2734" s="618"/>
      <c r="H2734" s="618"/>
    </row>
    <row r="2735" spans="6:8" ht="15" customHeight="1" x14ac:dyDescent="0.3">
      <c r="F2735" s="618"/>
      <c r="G2735" s="618"/>
      <c r="H2735" s="618"/>
    </row>
    <row r="2736" spans="6:8" ht="15" customHeight="1" x14ac:dyDescent="0.3">
      <c r="F2736" s="618"/>
      <c r="G2736" s="618"/>
      <c r="H2736" s="618"/>
    </row>
    <row r="2737" spans="6:8" ht="15" customHeight="1" x14ac:dyDescent="0.3">
      <c r="F2737" s="618"/>
      <c r="G2737" s="618"/>
      <c r="H2737" s="618"/>
    </row>
    <row r="2738" spans="6:8" ht="15" customHeight="1" x14ac:dyDescent="0.3">
      <c r="F2738" s="618"/>
      <c r="G2738" s="618"/>
      <c r="H2738" s="618"/>
    </row>
    <row r="2739" spans="6:8" ht="15" customHeight="1" x14ac:dyDescent="0.3">
      <c r="F2739" s="618"/>
      <c r="G2739" s="618"/>
      <c r="H2739" s="618"/>
    </row>
    <row r="2740" spans="6:8" ht="15" customHeight="1" x14ac:dyDescent="0.3">
      <c r="F2740" s="618"/>
      <c r="G2740" s="618"/>
      <c r="H2740" s="618"/>
    </row>
    <row r="2741" spans="6:8" ht="15" customHeight="1" x14ac:dyDescent="0.3">
      <c r="F2741" s="618"/>
      <c r="G2741" s="618"/>
      <c r="H2741" s="618"/>
    </row>
    <row r="2742" spans="6:8" ht="15" customHeight="1" x14ac:dyDescent="0.3">
      <c r="F2742" s="618"/>
      <c r="G2742" s="618"/>
      <c r="H2742" s="618"/>
    </row>
    <row r="2743" spans="6:8" ht="15" customHeight="1" x14ac:dyDescent="0.3">
      <c r="F2743" s="618"/>
      <c r="G2743" s="618"/>
      <c r="H2743" s="618"/>
    </row>
    <row r="2744" spans="6:8" ht="15" customHeight="1" x14ac:dyDescent="0.3">
      <c r="F2744" s="618"/>
      <c r="G2744" s="618"/>
      <c r="H2744" s="618"/>
    </row>
    <row r="2745" spans="6:8" ht="15" customHeight="1" x14ac:dyDescent="0.3">
      <c r="F2745" s="618"/>
      <c r="G2745" s="618"/>
      <c r="H2745" s="618"/>
    </row>
    <row r="2746" spans="6:8" ht="15" customHeight="1" x14ac:dyDescent="0.3">
      <c r="F2746" s="618"/>
      <c r="G2746" s="618"/>
      <c r="H2746" s="618"/>
    </row>
    <row r="2747" spans="6:8" ht="15" customHeight="1" x14ac:dyDescent="0.3">
      <c r="F2747" s="619"/>
      <c r="G2747" s="619"/>
      <c r="H2747" s="619"/>
    </row>
    <row r="2748" spans="6:8" ht="15" customHeight="1" x14ac:dyDescent="0.3">
      <c r="F2748" s="618"/>
      <c r="G2748" s="618"/>
      <c r="H2748" s="618"/>
    </row>
    <row r="2749" spans="6:8" ht="15" customHeight="1" x14ac:dyDescent="0.3">
      <c r="F2749" s="618"/>
      <c r="G2749" s="618"/>
      <c r="H2749" s="618"/>
    </row>
    <row r="2750" spans="6:8" ht="15" customHeight="1" x14ac:dyDescent="0.3"/>
    <row r="2751" spans="6:8" ht="15" customHeight="1" x14ac:dyDescent="0.3">
      <c r="F2751" s="618"/>
      <c r="G2751" s="618"/>
      <c r="H2751" s="618"/>
    </row>
    <row r="2752" spans="6:8" ht="15" customHeight="1" x14ac:dyDescent="0.3">
      <c r="F2752" s="618"/>
      <c r="G2752" s="618"/>
      <c r="H2752" s="618"/>
    </row>
    <row r="2753" spans="6:8" ht="15" customHeight="1" x14ac:dyDescent="0.3">
      <c r="F2753" s="618"/>
      <c r="G2753" s="618"/>
      <c r="H2753" s="618"/>
    </row>
    <row r="2754" spans="6:8" ht="15" customHeight="1" x14ac:dyDescent="0.3">
      <c r="F2754" s="619"/>
      <c r="G2754" s="619"/>
      <c r="H2754" s="619"/>
    </row>
    <row r="2755" spans="6:8" ht="15" customHeight="1" x14ac:dyDescent="0.3">
      <c r="F2755" s="619"/>
      <c r="G2755" s="619"/>
      <c r="H2755" s="619"/>
    </row>
    <row r="2756" spans="6:8" ht="15" customHeight="1" x14ac:dyDescent="0.3">
      <c r="F2756" s="619"/>
      <c r="G2756" s="619"/>
      <c r="H2756" s="619"/>
    </row>
    <row r="2757" spans="6:8" ht="15" customHeight="1" x14ac:dyDescent="0.3">
      <c r="F2757" s="618"/>
      <c r="G2757" s="618"/>
      <c r="H2757" s="618"/>
    </row>
    <row r="2758" spans="6:8" ht="15" customHeight="1" x14ac:dyDescent="0.3">
      <c r="F2758" s="618"/>
      <c r="G2758" s="618"/>
      <c r="H2758" s="618"/>
    </row>
    <row r="2759" spans="6:8" ht="15" customHeight="1" x14ac:dyDescent="0.3">
      <c r="F2759" s="618"/>
      <c r="G2759" s="618"/>
      <c r="H2759" s="618"/>
    </row>
    <row r="2760" spans="6:8" ht="15" customHeight="1" x14ac:dyDescent="0.3">
      <c r="F2760" s="618"/>
      <c r="G2760" s="618"/>
      <c r="H2760" s="618"/>
    </row>
    <row r="2761" spans="6:8" ht="15" customHeight="1" x14ac:dyDescent="0.3">
      <c r="F2761" s="618"/>
      <c r="G2761" s="618"/>
      <c r="H2761" s="618"/>
    </row>
    <row r="2762" spans="6:8" ht="15" customHeight="1" x14ac:dyDescent="0.3">
      <c r="F2762" s="618"/>
      <c r="G2762" s="618"/>
      <c r="H2762" s="618"/>
    </row>
    <row r="2763" spans="6:8" ht="15" customHeight="1" x14ac:dyDescent="0.3">
      <c r="F2763" s="618"/>
      <c r="G2763" s="618"/>
      <c r="H2763" s="618"/>
    </row>
    <row r="2764" spans="6:8" ht="15" customHeight="1" x14ac:dyDescent="0.3">
      <c r="F2764" s="618"/>
      <c r="G2764" s="618"/>
      <c r="H2764" s="618"/>
    </row>
    <row r="2765" spans="6:8" ht="15" customHeight="1" x14ac:dyDescent="0.3">
      <c r="F2765" s="618"/>
      <c r="G2765" s="618"/>
      <c r="H2765" s="618"/>
    </row>
    <row r="2766" spans="6:8" ht="15" customHeight="1" x14ac:dyDescent="0.3">
      <c r="F2766" s="618"/>
      <c r="G2766" s="618"/>
      <c r="H2766" s="618"/>
    </row>
    <row r="2767" spans="6:8" ht="15" customHeight="1" x14ac:dyDescent="0.3"/>
    <row r="2768" spans="6:8" ht="15" customHeight="1" x14ac:dyDescent="0.3">
      <c r="F2768" s="620"/>
      <c r="G2768" s="620"/>
      <c r="H2768" s="620"/>
    </row>
    <row r="2769" spans="6:8" ht="15" customHeight="1" x14ac:dyDescent="0.3">
      <c r="F2769" s="620"/>
      <c r="G2769" s="620"/>
      <c r="H2769" s="620"/>
    </row>
    <row r="2770" spans="6:8" ht="15" customHeight="1" x14ac:dyDescent="0.3">
      <c r="F2770" s="619"/>
      <c r="G2770" s="619"/>
      <c r="H2770" s="619"/>
    </row>
    <row r="2771" spans="6:8" ht="15" customHeight="1" x14ac:dyDescent="0.3">
      <c r="F2771" s="618"/>
      <c r="G2771" s="618"/>
      <c r="H2771" s="618"/>
    </row>
    <row r="2772" spans="6:8" ht="15" customHeight="1" x14ac:dyDescent="0.3">
      <c r="F2772" s="619"/>
      <c r="G2772" s="619"/>
      <c r="H2772" s="619"/>
    </row>
    <row r="2773" spans="6:8" ht="15" customHeight="1" x14ac:dyDescent="0.3">
      <c r="F2773" s="619"/>
      <c r="G2773" s="619"/>
      <c r="H2773" s="619"/>
    </row>
    <row r="2774" spans="6:8" ht="15" customHeight="1" x14ac:dyDescent="0.3">
      <c r="F2774" s="618"/>
      <c r="G2774" s="618"/>
      <c r="H2774" s="618"/>
    </row>
    <row r="2775" spans="6:8" ht="15" customHeight="1" x14ac:dyDescent="0.3"/>
    <row r="2776" spans="6:8" ht="15" customHeight="1" x14ac:dyDescent="0.3">
      <c r="F2776" s="619"/>
      <c r="G2776" s="619"/>
      <c r="H2776" s="619"/>
    </row>
    <row r="2777" spans="6:8" ht="15" customHeight="1" x14ac:dyDescent="0.3"/>
    <row r="2778" spans="6:8" ht="15" customHeight="1" x14ac:dyDescent="0.3">
      <c r="F2778" s="618"/>
      <c r="G2778" s="618"/>
      <c r="H2778" s="618"/>
    </row>
    <row r="2779" spans="6:8" ht="15" customHeight="1" x14ac:dyDescent="0.3">
      <c r="F2779" s="619"/>
      <c r="G2779" s="619"/>
      <c r="H2779" s="619"/>
    </row>
    <row r="2780" spans="6:8" ht="15" customHeight="1" x14ac:dyDescent="0.3">
      <c r="F2780" s="619"/>
      <c r="G2780" s="619"/>
      <c r="H2780" s="619"/>
    </row>
    <row r="2781" spans="6:8" ht="15" customHeight="1" x14ac:dyDescent="0.3">
      <c r="F2781" s="618"/>
      <c r="G2781" s="618"/>
      <c r="H2781" s="618"/>
    </row>
    <row r="2782" spans="6:8" ht="15" customHeight="1" x14ac:dyDescent="0.3">
      <c r="F2782" s="619"/>
      <c r="G2782" s="619"/>
      <c r="H2782" s="619"/>
    </row>
    <row r="2783" spans="6:8" ht="15" customHeight="1" x14ac:dyDescent="0.3">
      <c r="F2783" s="618"/>
      <c r="G2783" s="618"/>
      <c r="H2783" s="618"/>
    </row>
    <row r="2784" spans="6:8" ht="15" customHeight="1" x14ac:dyDescent="0.3"/>
    <row r="2785" spans="6:8" ht="15" customHeight="1" x14ac:dyDescent="0.3">
      <c r="F2785" s="620"/>
      <c r="G2785" s="620"/>
      <c r="H2785" s="620"/>
    </row>
    <row r="2786" spans="6:8" ht="15" customHeight="1" x14ac:dyDescent="0.3">
      <c r="F2786" s="619"/>
      <c r="G2786" s="619"/>
      <c r="H2786" s="619"/>
    </row>
    <row r="2787" spans="6:8" ht="15" customHeight="1" x14ac:dyDescent="0.3">
      <c r="F2787" s="619"/>
      <c r="G2787" s="619"/>
      <c r="H2787" s="619"/>
    </row>
    <row r="2788" spans="6:8" ht="15" customHeight="1" x14ac:dyDescent="0.3">
      <c r="F2788" s="618"/>
      <c r="G2788" s="618"/>
      <c r="H2788" s="618"/>
    </row>
    <row r="2789" spans="6:8" ht="15" customHeight="1" x14ac:dyDescent="0.3"/>
    <row r="2790" spans="6:8" ht="15" customHeight="1" x14ac:dyDescent="0.3">
      <c r="F2790" s="619"/>
      <c r="G2790" s="619"/>
      <c r="H2790" s="619"/>
    </row>
    <row r="2791" spans="6:8" ht="15" customHeight="1" x14ac:dyDescent="0.3">
      <c r="F2791" s="619"/>
      <c r="G2791" s="619"/>
      <c r="H2791" s="619"/>
    </row>
    <row r="2792" spans="6:8" ht="15" customHeight="1" x14ac:dyDescent="0.3">
      <c r="F2792" s="618"/>
      <c r="G2792" s="618"/>
      <c r="H2792" s="618"/>
    </row>
    <row r="2793" spans="6:8" ht="15" customHeight="1" x14ac:dyDescent="0.3">
      <c r="F2793" s="618"/>
      <c r="G2793" s="618"/>
      <c r="H2793" s="618"/>
    </row>
    <row r="2794" spans="6:8" ht="15" customHeight="1" x14ac:dyDescent="0.3">
      <c r="F2794" s="618"/>
      <c r="G2794" s="618"/>
      <c r="H2794" s="618"/>
    </row>
    <row r="2795" spans="6:8" ht="15" customHeight="1" x14ac:dyDescent="0.3">
      <c r="F2795" s="618"/>
      <c r="G2795" s="618"/>
      <c r="H2795" s="618"/>
    </row>
    <row r="2796" spans="6:8" ht="15" customHeight="1" x14ac:dyDescent="0.3">
      <c r="F2796" s="618"/>
      <c r="G2796" s="618"/>
      <c r="H2796" s="618"/>
    </row>
    <row r="2797" spans="6:8" ht="15" customHeight="1" x14ac:dyDescent="0.3">
      <c r="F2797" s="618"/>
      <c r="G2797" s="618"/>
      <c r="H2797" s="618"/>
    </row>
    <row r="2798" spans="6:8" ht="15" customHeight="1" x14ac:dyDescent="0.3">
      <c r="F2798" s="619"/>
      <c r="G2798" s="619"/>
      <c r="H2798" s="619"/>
    </row>
    <row r="2799" spans="6:8" ht="15" customHeight="1" x14ac:dyDescent="0.3">
      <c r="F2799" s="618"/>
      <c r="G2799" s="618"/>
      <c r="H2799" s="618"/>
    </row>
    <row r="2800" spans="6:8" ht="15" customHeight="1" x14ac:dyDescent="0.3">
      <c r="F2800" s="618"/>
      <c r="G2800" s="618"/>
      <c r="H2800" s="618"/>
    </row>
    <row r="2801" spans="6:8" ht="15" customHeight="1" x14ac:dyDescent="0.3">
      <c r="F2801" s="619"/>
      <c r="G2801" s="619"/>
      <c r="H2801" s="619"/>
    </row>
    <row r="2802" spans="6:8" ht="15" customHeight="1" x14ac:dyDescent="0.3">
      <c r="F2802" s="618"/>
      <c r="G2802" s="618"/>
      <c r="H2802" s="618"/>
    </row>
    <row r="2803" spans="6:8" ht="15" customHeight="1" x14ac:dyDescent="0.3">
      <c r="F2803" s="618"/>
      <c r="G2803" s="618"/>
      <c r="H2803" s="618"/>
    </row>
    <row r="2804" spans="6:8" ht="15" customHeight="1" x14ac:dyDescent="0.3">
      <c r="F2804" s="618"/>
      <c r="G2804" s="618"/>
      <c r="H2804" s="618"/>
    </row>
    <row r="2805" spans="6:8" ht="15" customHeight="1" x14ac:dyDescent="0.3">
      <c r="F2805" s="618"/>
      <c r="G2805" s="618"/>
      <c r="H2805" s="618"/>
    </row>
    <row r="2806" spans="6:8" ht="15" customHeight="1" x14ac:dyDescent="0.3"/>
    <row r="2807" spans="6:8" ht="15" customHeight="1" x14ac:dyDescent="0.3">
      <c r="F2807" s="618"/>
      <c r="G2807" s="618"/>
      <c r="H2807" s="618"/>
    </row>
    <row r="2808" spans="6:8" ht="15" customHeight="1" x14ac:dyDescent="0.3">
      <c r="F2808" s="619"/>
      <c r="G2808" s="619"/>
      <c r="H2808" s="619"/>
    </row>
    <row r="2809" spans="6:8" ht="15" customHeight="1" x14ac:dyDescent="0.3">
      <c r="F2809" s="618"/>
      <c r="G2809" s="618"/>
      <c r="H2809" s="618"/>
    </row>
    <row r="2810" spans="6:8" ht="15" customHeight="1" x14ac:dyDescent="0.3">
      <c r="F2810" s="618"/>
      <c r="G2810" s="618"/>
      <c r="H2810" s="618"/>
    </row>
    <row r="2811" spans="6:8" ht="15" customHeight="1" x14ac:dyDescent="0.3">
      <c r="F2811" s="618"/>
      <c r="G2811" s="618"/>
      <c r="H2811" s="618"/>
    </row>
    <row r="2812" spans="6:8" ht="15" customHeight="1" x14ac:dyDescent="0.3">
      <c r="F2812" s="619"/>
      <c r="G2812" s="619"/>
      <c r="H2812" s="619"/>
    </row>
    <row r="2813" spans="6:8" ht="15" customHeight="1" x14ac:dyDescent="0.3">
      <c r="F2813" s="618"/>
      <c r="G2813" s="618"/>
      <c r="H2813" s="618"/>
    </row>
    <row r="2814" spans="6:8" ht="15" customHeight="1" x14ac:dyDescent="0.3">
      <c r="F2814" s="619"/>
      <c r="G2814" s="619"/>
      <c r="H2814" s="619"/>
    </row>
    <row r="2815" spans="6:8" ht="15" customHeight="1" x14ac:dyDescent="0.3">
      <c r="F2815" s="618"/>
      <c r="G2815" s="618"/>
      <c r="H2815" s="618"/>
    </row>
    <row r="2816" spans="6:8" ht="15" customHeight="1" x14ac:dyDescent="0.3">
      <c r="F2816" s="618"/>
      <c r="G2816" s="618"/>
      <c r="H2816" s="618"/>
    </row>
    <row r="2817" spans="6:8" ht="15" customHeight="1" x14ac:dyDescent="0.3">
      <c r="F2817" s="619"/>
      <c r="G2817" s="619"/>
      <c r="H2817" s="619"/>
    </row>
    <row r="2818" spans="6:8" ht="15" customHeight="1" x14ac:dyDescent="0.3">
      <c r="F2818" s="618"/>
      <c r="G2818" s="618"/>
      <c r="H2818" s="618"/>
    </row>
    <row r="2819" spans="6:8" ht="15" customHeight="1" x14ac:dyDescent="0.3">
      <c r="F2819" s="619"/>
      <c r="G2819" s="619"/>
      <c r="H2819" s="619"/>
    </row>
    <row r="2820" spans="6:8" ht="15" customHeight="1" x14ac:dyDescent="0.3"/>
    <row r="2821" spans="6:8" ht="15" customHeight="1" x14ac:dyDescent="0.3">
      <c r="F2821" s="619"/>
      <c r="G2821" s="619"/>
      <c r="H2821" s="619"/>
    </row>
    <row r="2822" spans="6:8" ht="15" customHeight="1" x14ac:dyDescent="0.3">
      <c r="F2822" s="619"/>
      <c r="G2822" s="619"/>
      <c r="H2822" s="619"/>
    </row>
    <row r="2823" spans="6:8" ht="15" customHeight="1" x14ac:dyDescent="0.3">
      <c r="F2823" s="619"/>
      <c r="G2823" s="619"/>
      <c r="H2823" s="619"/>
    </row>
    <row r="2824" spans="6:8" ht="15" customHeight="1" x14ac:dyDescent="0.3">
      <c r="F2824" s="618"/>
      <c r="G2824" s="618"/>
      <c r="H2824" s="618"/>
    </row>
    <row r="2825" spans="6:8" ht="15" customHeight="1" x14ac:dyDescent="0.3">
      <c r="F2825" s="618"/>
      <c r="G2825" s="618"/>
      <c r="H2825" s="618"/>
    </row>
    <row r="2826" spans="6:8" ht="15" customHeight="1" x14ac:dyDescent="0.3"/>
    <row r="2827" spans="6:8" ht="15" customHeight="1" x14ac:dyDescent="0.3">
      <c r="F2827" s="619"/>
      <c r="G2827" s="619"/>
      <c r="H2827" s="619"/>
    </row>
    <row r="2828" spans="6:8" ht="15" customHeight="1" x14ac:dyDescent="0.3">
      <c r="F2828" s="619"/>
      <c r="G2828" s="619"/>
      <c r="H2828" s="619"/>
    </row>
    <row r="2829" spans="6:8" ht="15" customHeight="1" x14ac:dyDescent="0.3">
      <c r="F2829" s="618"/>
      <c r="G2829" s="618"/>
      <c r="H2829" s="618"/>
    </row>
    <row r="2830" spans="6:8" ht="15" customHeight="1" x14ac:dyDescent="0.3">
      <c r="F2830" s="618"/>
      <c r="G2830" s="618"/>
      <c r="H2830" s="618"/>
    </row>
    <row r="2831" spans="6:8" ht="15" customHeight="1" x14ac:dyDescent="0.3">
      <c r="F2831" s="618"/>
      <c r="G2831" s="618"/>
      <c r="H2831" s="618"/>
    </row>
    <row r="2832" spans="6:8" ht="15" customHeight="1" x14ac:dyDescent="0.3">
      <c r="F2832" s="618"/>
      <c r="G2832" s="618"/>
      <c r="H2832" s="618"/>
    </row>
    <row r="2833" spans="6:8" ht="15" customHeight="1" x14ac:dyDescent="0.3">
      <c r="F2833" s="618"/>
      <c r="G2833" s="618"/>
      <c r="H2833" s="618"/>
    </row>
    <row r="2834" spans="6:8" ht="15" customHeight="1" x14ac:dyDescent="0.3">
      <c r="F2834" s="619"/>
      <c r="G2834" s="619"/>
      <c r="H2834" s="619"/>
    </row>
    <row r="2835" spans="6:8" ht="15" customHeight="1" x14ac:dyDescent="0.3"/>
    <row r="2836" spans="6:8" ht="15" customHeight="1" x14ac:dyDescent="0.3">
      <c r="F2836" s="618"/>
      <c r="G2836" s="618"/>
      <c r="H2836" s="618"/>
    </row>
    <row r="2837" spans="6:8" ht="15" customHeight="1" x14ac:dyDescent="0.3">
      <c r="F2837" s="621"/>
      <c r="G2837" s="621"/>
      <c r="H2837" s="620"/>
    </row>
    <row r="2838" spans="6:8" ht="15" customHeight="1" x14ac:dyDescent="0.3"/>
    <row r="2839" spans="6:8" ht="15" customHeight="1" x14ac:dyDescent="0.3">
      <c r="F2839" s="618"/>
      <c r="G2839" s="618"/>
      <c r="H2839" s="618"/>
    </row>
    <row r="2840" spans="6:8" ht="15" customHeight="1" x14ac:dyDescent="0.3">
      <c r="F2840" s="618"/>
      <c r="G2840" s="618"/>
      <c r="H2840" s="618"/>
    </row>
    <row r="2841" spans="6:8" ht="15" customHeight="1" x14ac:dyDescent="0.3">
      <c r="F2841" s="618"/>
      <c r="G2841" s="618"/>
      <c r="H2841" s="618"/>
    </row>
    <row r="2842" spans="6:8" ht="15" customHeight="1" x14ac:dyDescent="0.3">
      <c r="F2842" s="618"/>
      <c r="G2842" s="618"/>
      <c r="H2842" s="618"/>
    </row>
    <row r="2843" spans="6:8" ht="15" customHeight="1" x14ac:dyDescent="0.3">
      <c r="F2843" s="619"/>
      <c r="G2843" s="619"/>
      <c r="H2843" s="619"/>
    </row>
    <row r="2844" spans="6:8" ht="15" customHeight="1" x14ac:dyDescent="0.3">
      <c r="F2844" s="618"/>
      <c r="G2844" s="618"/>
      <c r="H2844" s="618"/>
    </row>
    <row r="2845" spans="6:8" ht="15" customHeight="1" x14ac:dyDescent="0.3">
      <c r="F2845" s="618"/>
      <c r="G2845" s="618"/>
      <c r="H2845" s="618"/>
    </row>
    <row r="2846" spans="6:8" ht="15" customHeight="1" x14ac:dyDescent="0.3">
      <c r="F2846" s="619"/>
      <c r="G2846" s="619"/>
      <c r="H2846" s="619"/>
    </row>
    <row r="2847" spans="6:8" ht="15" customHeight="1" x14ac:dyDescent="0.3">
      <c r="F2847" s="618"/>
      <c r="G2847" s="618"/>
      <c r="H2847" s="618"/>
    </row>
    <row r="2848" spans="6:8" ht="15" customHeight="1" x14ac:dyDescent="0.3"/>
    <row r="2849" spans="6:8" ht="15" customHeight="1" x14ac:dyDescent="0.3">
      <c r="F2849" s="618"/>
      <c r="G2849" s="618"/>
      <c r="H2849" s="618"/>
    </row>
    <row r="2850" spans="6:8" ht="15" customHeight="1" x14ac:dyDescent="0.3">
      <c r="F2850" s="619"/>
      <c r="G2850" s="619"/>
      <c r="H2850" s="619"/>
    </row>
    <row r="2851" spans="6:8" ht="15" customHeight="1" x14ac:dyDescent="0.3">
      <c r="F2851" s="618"/>
      <c r="G2851" s="618"/>
      <c r="H2851" s="618"/>
    </row>
    <row r="2852" spans="6:8" ht="15" customHeight="1" x14ac:dyDescent="0.3">
      <c r="F2852" s="619"/>
      <c r="G2852" s="619"/>
      <c r="H2852" s="619"/>
    </row>
    <row r="2853" spans="6:8" ht="15" customHeight="1" x14ac:dyDescent="0.3">
      <c r="F2853" s="618"/>
      <c r="G2853" s="618"/>
      <c r="H2853" s="618"/>
    </row>
    <row r="2854" spans="6:8" ht="15" customHeight="1" x14ac:dyDescent="0.3">
      <c r="F2854" s="618"/>
      <c r="G2854" s="618"/>
      <c r="H2854" s="618"/>
    </row>
    <row r="2855" spans="6:8" ht="15" customHeight="1" x14ac:dyDescent="0.3">
      <c r="F2855" s="619"/>
      <c r="G2855" s="619"/>
      <c r="H2855" s="619"/>
    </row>
    <row r="2856" spans="6:8" ht="15" customHeight="1" x14ac:dyDescent="0.3">
      <c r="F2856" s="618"/>
      <c r="G2856" s="618"/>
      <c r="H2856" s="618"/>
    </row>
    <row r="2857" spans="6:8" ht="15" customHeight="1" x14ac:dyDescent="0.3">
      <c r="F2857" s="621"/>
      <c r="G2857" s="621"/>
      <c r="H2857" s="620"/>
    </row>
    <row r="2858" spans="6:8" ht="15" customHeight="1" x14ac:dyDescent="0.3">
      <c r="F2858" s="618"/>
      <c r="G2858" s="618"/>
      <c r="H2858" s="618"/>
    </row>
    <row r="2859" spans="6:8" ht="15" customHeight="1" x14ac:dyDescent="0.3">
      <c r="F2859" s="619"/>
      <c r="G2859" s="619"/>
      <c r="H2859" s="619"/>
    </row>
    <row r="2860" spans="6:8" ht="15" customHeight="1" x14ac:dyDescent="0.3">
      <c r="F2860" s="621"/>
      <c r="G2860" s="621"/>
      <c r="H2860" s="620"/>
    </row>
    <row r="2861" spans="6:8" ht="15" customHeight="1" x14ac:dyDescent="0.3">
      <c r="F2861" s="619"/>
      <c r="G2861" s="619"/>
      <c r="H2861" s="619"/>
    </row>
    <row r="2862" spans="6:8" ht="15" customHeight="1" x14ac:dyDescent="0.3">
      <c r="F2862" s="619"/>
      <c r="G2862" s="619"/>
      <c r="H2862" s="619"/>
    </row>
    <row r="2863" spans="6:8" ht="15" customHeight="1" x14ac:dyDescent="0.3">
      <c r="F2863" s="619"/>
      <c r="G2863" s="619"/>
      <c r="H2863" s="619"/>
    </row>
    <row r="2864" spans="6:8" ht="15" customHeight="1" x14ac:dyDescent="0.3">
      <c r="F2864" s="618"/>
      <c r="G2864" s="618"/>
      <c r="H2864" s="618"/>
    </row>
    <row r="2865" spans="6:8" ht="15" customHeight="1" x14ac:dyDescent="0.3">
      <c r="F2865" s="619"/>
      <c r="G2865" s="619"/>
      <c r="H2865" s="619"/>
    </row>
    <row r="2866" spans="6:8" ht="15" customHeight="1" x14ac:dyDescent="0.3"/>
    <row r="2867" spans="6:8" ht="15" customHeight="1" x14ac:dyDescent="0.3">
      <c r="F2867" s="618"/>
      <c r="G2867" s="618"/>
      <c r="H2867" s="618"/>
    </row>
    <row r="2868" spans="6:8" ht="15" customHeight="1" x14ac:dyDescent="0.3"/>
    <row r="2869" spans="6:8" ht="15" customHeight="1" x14ac:dyDescent="0.3">
      <c r="F2869" s="618"/>
      <c r="G2869" s="618"/>
      <c r="H2869" s="618"/>
    </row>
    <row r="2870" spans="6:8" ht="15" customHeight="1" x14ac:dyDescent="0.3">
      <c r="F2870" s="621"/>
      <c r="G2870" s="621"/>
      <c r="H2870" s="620"/>
    </row>
    <row r="2871" spans="6:8" ht="15" customHeight="1" x14ac:dyDescent="0.3"/>
    <row r="2872" spans="6:8" ht="15" customHeight="1" x14ac:dyDescent="0.3">
      <c r="F2872" s="619"/>
      <c r="G2872" s="619"/>
      <c r="H2872" s="619"/>
    </row>
    <row r="2873" spans="6:8" ht="15" customHeight="1" x14ac:dyDescent="0.3">
      <c r="F2873" s="618"/>
      <c r="G2873" s="618"/>
      <c r="H2873" s="618"/>
    </row>
    <row r="2874" spans="6:8" ht="15" customHeight="1" x14ac:dyDescent="0.3">
      <c r="F2874" s="618"/>
      <c r="G2874" s="618"/>
      <c r="H2874" s="618"/>
    </row>
    <row r="2875" spans="6:8" ht="15" customHeight="1" x14ac:dyDescent="0.3">
      <c r="F2875" s="618"/>
      <c r="G2875" s="618"/>
      <c r="H2875" s="618"/>
    </row>
    <row r="2876" spans="6:8" ht="15" customHeight="1" x14ac:dyDescent="0.3"/>
    <row r="2877" spans="6:8" ht="15" customHeight="1" x14ac:dyDescent="0.3">
      <c r="F2877" s="619"/>
      <c r="G2877" s="619"/>
      <c r="H2877" s="619"/>
    </row>
    <row r="2878" spans="6:8" ht="15" customHeight="1" x14ac:dyDescent="0.3">
      <c r="F2878" s="618"/>
      <c r="G2878" s="618"/>
      <c r="H2878" s="618"/>
    </row>
    <row r="2879" spans="6:8" ht="15" customHeight="1" x14ac:dyDescent="0.3"/>
    <row r="2880" spans="6:8" ht="15" customHeight="1" x14ac:dyDescent="0.3">
      <c r="F2880" s="618"/>
      <c r="G2880" s="618"/>
      <c r="H2880" s="618"/>
    </row>
    <row r="2881" spans="6:8" ht="15" customHeight="1" x14ac:dyDescent="0.3">
      <c r="F2881" s="618"/>
      <c r="G2881" s="618"/>
      <c r="H2881" s="618"/>
    </row>
    <row r="2882" spans="6:8" ht="15" customHeight="1" x14ac:dyDescent="0.3">
      <c r="F2882" s="618"/>
      <c r="G2882" s="618"/>
      <c r="H2882" s="618"/>
    </row>
    <row r="2883" spans="6:8" ht="15" customHeight="1" x14ac:dyDescent="0.3">
      <c r="F2883" s="621"/>
      <c r="G2883" s="621"/>
      <c r="H2883" s="620"/>
    </row>
    <row r="2884" spans="6:8" ht="15" customHeight="1" x14ac:dyDescent="0.3">
      <c r="F2884" s="618"/>
      <c r="G2884" s="618"/>
      <c r="H2884" s="618"/>
    </row>
    <row r="2885" spans="6:8" ht="15" customHeight="1" x14ac:dyDescent="0.3">
      <c r="F2885" s="618"/>
      <c r="G2885" s="618"/>
      <c r="H2885" s="618"/>
    </row>
    <row r="2886" spans="6:8" ht="15" customHeight="1" x14ac:dyDescent="0.3">
      <c r="F2886" s="618"/>
      <c r="G2886" s="618"/>
      <c r="H2886" s="618"/>
    </row>
    <row r="2887" spans="6:8" ht="15" customHeight="1" x14ac:dyDescent="0.3">
      <c r="F2887" s="618"/>
      <c r="G2887" s="618"/>
      <c r="H2887" s="618"/>
    </row>
    <row r="2888" spans="6:8" ht="15" customHeight="1" x14ac:dyDescent="0.3"/>
    <row r="2889" spans="6:8" ht="15" customHeight="1" x14ac:dyDescent="0.3">
      <c r="F2889" s="618"/>
      <c r="G2889" s="618"/>
      <c r="H2889" s="618"/>
    </row>
    <row r="2890" spans="6:8" ht="15" customHeight="1" x14ac:dyDescent="0.3">
      <c r="F2890" s="618"/>
      <c r="G2890" s="618"/>
      <c r="H2890" s="618"/>
    </row>
    <row r="2891" spans="6:8" ht="15" customHeight="1" x14ac:dyDescent="0.3">
      <c r="F2891" s="618"/>
      <c r="G2891" s="618"/>
      <c r="H2891" s="618"/>
    </row>
    <row r="2892" spans="6:8" ht="15" customHeight="1" x14ac:dyDescent="0.3">
      <c r="F2892" s="618"/>
      <c r="G2892" s="618"/>
      <c r="H2892" s="618"/>
    </row>
    <row r="2893" spans="6:8" ht="15" customHeight="1" x14ac:dyDescent="0.3">
      <c r="F2893" s="618"/>
      <c r="G2893" s="618"/>
      <c r="H2893" s="618"/>
    </row>
    <row r="2894" spans="6:8" ht="15" customHeight="1" x14ac:dyDescent="0.3"/>
    <row r="2895" spans="6:8" ht="15" customHeight="1" x14ac:dyDescent="0.3">
      <c r="F2895" s="619"/>
      <c r="G2895" s="619"/>
      <c r="H2895" s="619"/>
    </row>
    <row r="2896" spans="6:8" ht="15" customHeight="1" x14ac:dyDescent="0.3">
      <c r="F2896" s="618"/>
      <c r="G2896" s="618"/>
      <c r="H2896" s="618"/>
    </row>
    <row r="2897" spans="6:8" ht="15" customHeight="1" x14ac:dyDescent="0.3">
      <c r="F2897" s="619"/>
      <c r="G2897" s="619"/>
      <c r="H2897" s="619"/>
    </row>
    <row r="2898" spans="6:8" ht="15" customHeight="1" x14ac:dyDescent="0.3">
      <c r="F2898" s="618"/>
      <c r="G2898" s="618"/>
      <c r="H2898" s="618"/>
    </row>
    <row r="2899" spans="6:8" ht="15" customHeight="1" x14ac:dyDescent="0.3">
      <c r="F2899" s="618"/>
      <c r="G2899" s="618"/>
      <c r="H2899" s="618"/>
    </row>
    <row r="2900" spans="6:8" ht="15" customHeight="1" x14ac:dyDescent="0.3">
      <c r="F2900" s="619"/>
      <c r="G2900" s="619"/>
      <c r="H2900" s="619"/>
    </row>
    <row r="2901" spans="6:8" ht="15" customHeight="1" x14ac:dyDescent="0.3">
      <c r="F2901" s="618"/>
      <c r="G2901" s="618"/>
      <c r="H2901" s="618"/>
    </row>
    <row r="2902" spans="6:8" ht="15" customHeight="1" x14ac:dyDescent="0.3">
      <c r="F2902" s="618"/>
      <c r="G2902" s="618"/>
      <c r="H2902" s="618"/>
    </row>
    <row r="2903" spans="6:8" ht="15" customHeight="1" x14ac:dyDescent="0.3">
      <c r="F2903" s="618"/>
      <c r="G2903" s="618"/>
      <c r="H2903" s="618"/>
    </row>
    <row r="2904" spans="6:8" ht="15" customHeight="1" x14ac:dyDescent="0.3">
      <c r="F2904" s="618"/>
      <c r="G2904" s="618"/>
      <c r="H2904" s="618"/>
    </row>
    <row r="2905" spans="6:8" ht="15" customHeight="1" x14ac:dyDescent="0.3">
      <c r="F2905" s="618"/>
      <c r="G2905" s="618"/>
      <c r="H2905" s="618"/>
    </row>
    <row r="2906" spans="6:8" ht="15" customHeight="1" x14ac:dyDescent="0.3">
      <c r="F2906" s="619"/>
      <c r="G2906" s="619"/>
      <c r="H2906" s="619"/>
    </row>
    <row r="2907" spans="6:8" ht="15" customHeight="1" x14ac:dyDescent="0.3">
      <c r="F2907" s="619"/>
      <c r="G2907" s="619"/>
      <c r="H2907" s="619"/>
    </row>
    <row r="2908" spans="6:8" ht="15" customHeight="1" x14ac:dyDescent="0.3">
      <c r="F2908" s="618"/>
      <c r="G2908" s="618"/>
      <c r="H2908" s="618"/>
    </row>
    <row r="2909" spans="6:8" ht="15" customHeight="1" x14ac:dyDescent="0.3">
      <c r="F2909" s="618"/>
      <c r="G2909" s="618"/>
      <c r="H2909" s="618"/>
    </row>
    <row r="2910" spans="6:8" ht="15" customHeight="1" x14ac:dyDescent="0.3">
      <c r="F2910" s="618"/>
      <c r="G2910" s="618"/>
      <c r="H2910" s="618"/>
    </row>
    <row r="2911" spans="6:8" ht="15" customHeight="1" x14ac:dyDescent="0.3">
      <c r="F2911" s="618"/>
      <c r="G2911" s="618"/>
      <c r="H2911" s="618"/>
    </row>
    <row r="2912" spans="6:8" ht="15" customHeight="1" x14ac:dyDescent="0.3">
      <c r="F2912" s="618"/>
      <c r="G2912" s="618"/>
      <c r="H2912" s="618"/>
    </row>
    <row r="2913" spans="6:8" ht="15" customHeight="1" x14ac:dyDescent="0.3"/>
    <row r="2914" spans="6:8" ht="15" customHeight="1" x14ac:dyDescent="0.3">
      <c r="F2914" s="619"/>
      <c r="G2914" s="619"/>
      <c r="H2914" s="619"/>
    </row>
    <row r="2915" spans="6:8" ht="15" customHeight="1" x14ac:dyDescent="0.3">
      <c r="F2915" s="619"/>
      <c r="G2915" s="619"/>
      <c r="H2915" s="619"/>
    </row>
    <row r="2916" spans="6:8" ht="15" customHeight="1" x14ac:dyDescent="0.3"/>
    <row r="2917" spans="6:8" ht="15" customHeight="1" x14ac:dyDescent="0.3">
      <c r="F2917" s="618"/>
      <c r="G2917" s="618"/>
      <c r="H2917" s="618"/>
    </row>
    <row r="2918" spans="6:8" ht="15" customHeight="1" x14ac:dyDescent="0.3">
      <c r="F2918" s="618"/>
      <c r="G2918" s="618"/>
      <c r="H2918" s="618"/>
    </row>
    <row r="2919" spans="6:8" ht="15" customHeight="1" x14ac:dyDescent="0.3">
      <c r="F2919" s="619"/>
      <c r="G2919" s="619"/>
      <c r="H2919" s="619"/>
    </row>
    <row r="2920" spans="6:8" ht="15" customHeight="1" x14ac:dyDescent="0.3">
      <c r="F2920" s="619"/>
      <c r="G2920" s="619"/>
      <c r="H2920" s="619"/>
    </row>
    <row r="2921" spans="6:8" ht="15" customHeight="1" x14ac:dyDescent="0.3">
      <c r="F2921" s="618"/>
      <c r="G2921" s="618"/>
      <c r="H2921" s="618"/>
    </row>
    <row r="2922" spans="6:8" ht="15" customHeight="1" x14ac:dyDescent="0.3">
      <c r="F2922" s="621"/>
      <c r="G2922" s="621"/>
      <c r="H2922" s="620"/>
    </row>
    <row r="2923" spans="6:8" ht="15" customHeight="1" x14ac:dyDescent="0.3">
      <c r="F2923" s="618"/>
      <c r="G2923" s="618"/>
      <c r="H2923" s="618"/>
    </row>
    <row r="2924" spans="6:8" ht="15" customHeight="1" x14ac:dyDescent="0.3">
      <c r="F2924" s="621"/>
      <c r="G2924" s="621"/>
      <c r="H2924" s="620"/>
    </row>
    <row r="2925" spans="6:8" ht="15" customHeight="1" x14ac:dyDescent="0.3">
      <c r="F2925" s="618"/>
      <c r="G2925" s="618"/>
      <c r="H2925" s="618"/>
    </row>
    <row r="2926" spans="6:8" ht="15" customHeight="1" x14ac:dyDescent="0.3"/>
    <row r="2927" spans="6:8" ht="15" customHeight="1" x14ac:dyDescent="0.3">
      <c r="F2927" s="619"/>
      <c r="G2927" s="619"/>
      <c r="H2927" s="619"/>
    </row>
    <row r="2928" spans="6:8" ht="15" customHeight="1" x14ac:dyDescent="0.3"/>
    <row r="2929" spans="6:8" ht="15" customHeight="1" x14ac:dyDescent="0.3">
      <c r="F2929" s="619"/>
      <c r="G2929" s="619"/>
      <c r="H2929" s="619"/>
    </row>
    <row r="2930" spans="6:8" ht="15" customHeight="1" x14ac:dyDescent="0.3">
      <c r="F2930" s="618"/>
      <c r="G2930" s="618"/>
      <c r="H2930" s="618"/>
    </row>
    <row r="2931" spans="6:8" ht="15" customHeight="1" x14ac:dyDescent="0.3">
      <c r="F2931" s="619"/>
      <c r="G2931" s="619"/>
      <c r="H2931" s="619"/>
    </row>
    <row r="2932" spans="6:8" ht="15" customHeight="1" x14ac:dyDescent="0.3">
      <c r="F2932" s="618"/>
      <c r="G2932" s="618"/>
      <c r="H2932" s="618"/>
    </row>
    <row r="2933" spans="6:8" ht="15" customHeight="1" x14ac:dyDescent="0.3">
      <c r="F2933" s="619"/>
      <c r="G2933" s="619"/>
      <c r="H2933" s="619"/>
    </row>
    <row r="2934" spans="6:8" ht="15" customHeight="1" x14ac:dyDescent="0.3">
      <c r="F2934" s="618"/>
      <c r="G2934" s="618"/>
      <c r="H2934" s="618"/>
    </row>
    <row r="2935" spans="6:8" ht="15" customHeight="1" x14ac:dyDescent="0.3">
      <c r="F2935" s="618"/>
      <c r="G2935" s="618"/>
      <c r="H2935" s="618"/>
    </row>
    <row r="2936" spans="6:8" ht="15" customHeight="1" x14ac:dyDescent="0.3">
      <c r="F2936" s="618"/>
      <c r="G2936" s="618"/>
      <c r="H2936" s="618"/>
    </row>
    <row r="2937" spans="6:8" ht="15" customHeight="1" x14ac:dyDescent="0.3">
      <c r="F2937" s="618"/>
      <c r="G2937" s="618"/>
      <c r="H2937" s="618"/>
    </row>
    <row r="2938" spans="6:8" ht="15" customHeight="1" x14ac:dyDescent="0.3">
      <c r="F2938" s="621"/>
      <c r="G2938" s="621"/>
      <c r="H2938" s="620"/>
    </row>
    <row r="2939" spans="6:8" ht="15" customHeight="1" x14ac:dyDescent="0.3">
      <c r="F2939" s="618"/>
      <c r="G2939" s="618"/>
      <c r="H2939" s="618"/>
    </row>
    <row r="2940" spans="6:8" ht="15" customHeight="1" x14ac:dyDescent="0.3">
      <c r="F2940" s="618"/>
      <c r="G2940" s="618"/>
      <c r="H2940" s="618"/>
    </row>
    <row r="2941" spans="6:8" ht="15" customHeight="1" x14ac:dyDescent="0.3">
      <c r="F2941" s="619"/>
      <c r="G2941" s="619"/>
      <c r="H2941" s="619"/>
    </row>
    <row r="2942" spans="6:8" ht="15" customHeight="1" x14ac:dyDescent="0.3"/>
    <row r="2943" spans="6:8" ht="15" customHeight="1" x14ac:dyDescent="0.3">
      <c r="F2943" s="618"/>
      <c r="G2943" s="618"/>
      <c r="H2943" s="618"/>
    </row>
    <row r="2944" spans="6:8" ht="15" customHeight="1" x14ac:dyDescent="0.3">
      <c r="F2944" s="618"/>
      <c r="G2944" s="618"/>
      <c r="H2944" s="618"/>
    </row>
    <row r="2945" spans="6:8" ht="15" customHeight="1" x14ac:dyDescent="0.3">
      <c r="F2945" s="618"/>
      <c r="G2945" s="618"/>
      <c r="H2945" s="618"/>
    </row>
    <row r="2946" spans="6:8" ht="15" customHeight="1" x14ac:dyDescent="0.3">
      <c r="F2946" s="618"/>
      <c r="G2946" s="618"/>
      <c r="H2946" s="618"/>
    </row>
    <row r="2947" spans="6:8" ht="15" customHeight="1" x14ac:dyDescent="0.3"/>
    <row r="2948" spans="6:8" ht="15" customHeight="1" x14ac:dyDescent="0.3">
      <c r="F2948" s="618"/>
      <c r="G2948" s="618"/>
      <c r="H2948" s="618"/>
    </row>
    <row r="2949" spans="6:8" ht="15" customHeight="1" x14ac:dyDescent="0.3">
      <c r="F2949" s="618"/>
      <c r="G2949" s="618"/>
      <c r="H2949" s="618"/>
    </row>
    <row r="2950" spans="6:8" ht="15" customHeight="1" x14ac:dyDescent="0.3">
      <c r="F2950" s="618"/>
      <c r="G2950" s="618"/>
      <c r="H2950" s="618"/>
    </row>
    <row r="2951" spans="6:8" ht="15" customHeight="1" x14ac:dyDescent="0.3">
      <c r="F2951" s="618"/>
      <c r="G2951" s="618"/>
      <c r="H2951" s="618"/>
    </row>
    <row r="2952" spans="6:8" ht="15" customHeight="1" x14ac:dyDescent="0.3">
      <c r="F2952" s="618"/>
      <c r="G2952" s="618"/>
      <c r="H2952" s="618"/>
    </row>
    <row r="2953" spans="6:8" ht="15" customHeight="1" x14ac:dyDescent="0.3">
      <c r="F2953" s="618"/>
      <c r="G2953" s="618"/>
      <c r="H2953" s="618"/>
    </row>
    <row r="2954" spans="6:8" ht="15" customHeight="1" x14ac:dyDescent="0.3">
      <c r="F2954" s="618"/>
      <c r="G2954" s="618"/>
      <c r="H2954" s="618"/>
    </row>
    <row r="2955" spans="6:8" ht="15" customHeight="1" x14ac:dyDescent="0.3">
      <c r="F2955" s="618"/>
      <c r="G2955" s="618"/>
      <c r="H2955" s="618"/>
    </row>
    <row r="2956" spans="6:8" ht="15" customHeight="1" x14ac:dyDescent="0.3"/>
    <row r="2957" spans="6:8" ht="15" customHeight="1" x14ac:dyDescent="0.3">
      <c r="F2957" s="621"/>
      <c r="G2957" s="621"/>
      <c r="H2957" s="620"/>
    </row>
    <row r="2958" spans="6:8" ht="15" customHeight="1" x14ac:dyDescent="0.3">
      <c r="F2958" s="618"/>
      <c r="G2958" s="618"/>
      <c r="H2958" s="618"/>
    </row>
    <row r="2959" spans="6:8" ht="15" customHeight="1" x14ac:dyDescent="0.3">
      <c r="F2959" s="618"/>
      <c r="G2959" s="618"/>
      <c r="H2959" s="618"/>
    </row>
    <row r="2960" spans="6:8" ht="15" customHeight="1" x14ac:dyDescent="0.3">
      <c r="F2960" s="618"/>
      <c r="G2960" s="618"/>
      <c r="H2960" s="618"/>
    </row>
    <row r="2961" spans="6:8" ht="15" customHeight="1" x14ac:dyDescent="0.3">
      <c r="F2961" s="621"/>
      <c r="G2961" s="621"/>
      <c r="H2961" s="620"/>
    </row>
    <row r="2962" spans="6:8" ht="15" customHeight="1" x14ac:dyDescent="0.3">
      <c r="F2962" s="618"/>
      <c r="G2962" s="618"/>
      <c r="H2962" s="618"/>
    </row>
    <row r="2963" spans="6:8" ht="15" customHeight="1" x14ac:dyDescent="0.3">
      <c r="F2963" s="619"/>
      <c r="G2963" s="619"/>
      <c r="H2963" s="619"/>
    </row>
    <row r="2964" spans="6:8" ht="15" customHeight="1" x14ac:dyDescent="0.3">
      <c r="F2964" s="618"/>
      <c r="G2964" s="618"/>
      <c r="H2964" s="618"/>
    </row>
    <row r="2965" spans="6:8" ht="15" customHeight="1" x14ac:dyDescent="0.3">
      <c r="F2965" s="619"/>
      <c r="G2965" s="619"/>
      <c r="H2965" s="619"/>
    </row>
    <row r="2966" spans="6:8" ht="15" customHeight="1" x14ac:dyDescent="0.3">
      <c r="F2966" s="618"/>
      <c r="G2966" s="618"/>
      <c r="H2966" s="618"/>
    </row>
    <row r="2967" spans="6:8" ht="15" customHeight="1" x14ac:dyDescent="0.3">
      <c r="F2967" s="618"/>
      <c r="G2967" s="618"/>
      <c r="H2967" s="618"/>
    </row>
    <row r="2968" spans="6:8" ht="15" customHeight="1" x14ac:dyDescent="0.3">
      <c r="F2968" s="621"/>
      <c r="G2968" s="621"/>
      <c r="H2968" s="620"/>
    </row>
    <row r="2969" spans="6:8" ht="15" customHeight="1" x14ac:dyDescent="0.3">
      <c r="F2969" s="619"/>
      <c r="G2969" s="619"/>
      <c r="H2969" s="619"/>
    </row>
    <row r="2970" spans="6:8" ht="15" customHeight="1" x14ac:dyDescent="0.3">
      <c r="F2970" s="618"/>
      <c r="G2970" s="618"/>
      <c r="H2970" s="618"/>
    </row>
    <row r="2971" spans="6:8" ht="15" customHeight="1" x14ac:dyDescent="0.3">
      <c r="F2971" s="618"/>
      <c r="G2971" s="618"/>
      <c r="H2971" s="618"/>
    </row>
    <row r="2972" spans="6:8" ht="15" customHeight="1" x14ac:dyDescent="0.3">
      <c r="F2972" s="619"/>
      <c r="G2972" s="619"/>
      <c r="H2972" s="619"/>
    </row>
    <row r="2973" spans="6:8" ht="15" customHeight="1" x14ac:dyDescent="0.3">
      <c r="F2973" s="618"/>
      <c r="G2973" s="618"/>
      <c r="H2973" s="618"/>
    </row>
    <row r="2974" spans="6:8" ht="15" customHeight="1" x14ac:dyDescent="0.3">
      <c r="F2974" s="618"/>
      <c r="G2974" s="618"/>
      <c r="H2974" s="618"/>
    </row>
    <row r="2975" spans="6:8" ht="15" customHeight="1" x14ac:dyDescent="0.3"/>
    <row r="2976" spans="6:8" ht="15" customHeight="1" x14ac:dyDescent="0.3"/>
    <row r="2977" spans="6:8" ht="15" customHeight="1" x14ac:dyDescent="0.3">
      <c r="F2977" s="618"/>
      <c r="G2977" s="618"/>
      <c r="H2977" s="618"/>
    </row>
    <row r="2978" spans="6:8" ht="15" customHeight="1" x14ac:dyDescent="0.3">
      <c r="F2978" s="618"/>
      <c r="G2978" s="618"/>
      <c r="H2978" s="618"/>
    </row>
    <row r="2979" spans="6:8" ht="15" customHeight="1" x14ac:dyDescent="0.3">
      <c r="F2979" s="618"/>
      <c r="G2979" s="618"/>
      <c r="H2979" s="618"/>
    </row>
    <row r="2980" spans="6:8" ht="15" customHeight="1" x14ac:dyDescent="0.3">
      <c r="F2980" s="619"/>
      <c r="G2980" s="619"/>
      <c r="H2980" s="619"/>
    </row>
    <row r="2981" spans="6:8" ht="15" customHeight="1" x14ac:dyDescent="0.3">
      <c r="F2981" s="618"/>
      <c r="G2981" s="618"/>
      <c r="H2981" s="618"/>
    </row>
    <row r="2982" spans="6:8" ht="15" customHeight="1" x14ac:dyDescent="0.3">
      <c r="F2982" s="618"/>
      <c r="G2982" s="618"/>
      <c r="H2982" s="618"/>
    </row>
    <row r="2983" spans="6:8" ht="15" customHeight="1" x14ac:dyDescent="0.3">
      <c r="F2983" s="619"/>
      <c r="G2983" s="619"/>
      <c r="H2983" s="619"/>
    </row>
    <row r="2984" spans="6:8" ht="15" customHeight="1" x14ac:dyDescent="0.3">
      <c r="F2984" s="618"/>
      <c r="G2984" s="618"/>
      <c r="H2984" s="618"/>
    </row>
    <row r="2985" spans="6:8" ht="15" customHeight="1" x14ac:dyDescent="0.3">
      <c r="F2985" s="618"/>
      <c r="G2985" s="618"/>
      <c r="H2985" s="618"/>
    </row>
    <row r="2986" spans="6:8" ht="15" customHeight="1" x14ac:dyDescent="0.3">
      <c r="F2986" s="619"/>
      <c r="G2986" s="619"/>
      <c r="H2986" s="619"/>
    </row>
    <row r="2987" spans="6:8" ht="15" customHeight="1" x14ac:dyDescent="0.3">
      <c r="F2987" s="619"/>
      <c r="G2987" s="619"/>
      <c r="H2987" s="619"/>
    </row>
    <row r="2988" spans="6:8" ht="15" customHeight="1" x14ac:dyDescent="0.3">
      <c r="F2988" s="619"/>
      <c r="G2988" s="619"/>
      <c r="H2988" s="619"/>
    </row>
    <row r="2989" spans="6:8" ht="15" customHeight="1" x14ac:dyDescent="0.3"/>
    <row r="2990" spans="6:8" ht="15" customHeight="1" x14ac:dyDescent="0.3"/>
    <row r="2991" spans="6:8" ht="15" customHeight="1" x14ac:dyDescent="0.3">
      <c r="F2991" s="619"/>
      <c r="G2991" s="619"/>
      <c r="H2991" s="619"/>
    </row>
    <row r="2992" spans="6:8" ht="15" customHeight="1" x14ac:dyDescent="0.3">
      <c r="F2992" s="618"/>
      <c r="G2992" s="618"/>
      <c r="H2992" s="618"/>
    </row>
    <row r="2993" spans="6:8" ht="15" customHeight="1" x14ac:dyDescent="0.3"/>
    <row r="2994" spans="6:8" ht="15" customHeight="1" x14ac:dyDescent="0.3">
      <c r="F2994" s="619"/>
      <c r="G2994" s="619"/>
      <c r="H2994" s="619"/>
    </row>
    <row r="2995" spans="6:8" ht="15" customHeight="1" x14ac:dyDescent="0.3">
      <c r="F2995" s="619"/>
      <c r="G2995" s="619"/>
      <c r="H2995" s="619"/>
    </row>
    <row r="2996" spans="6:8" ht="15" customHeight="1" x14ac:dyDescent="0.3">
      <c r="F2996" s="621"/>
      <c r="G2996" s="621"/>
      <c r="H2996" s="620"/>
    </row>
    <row r="2997" spans="6:8" ht="15" customHeight="1" x14ac:dyDescent="0.3">
      <c r="F2997" s="618"/>
      <c r="G2997" s="618"/>
      <c r="H2997" s="618"/>
    </row>
    <row r="2998" spans="6:8" ht="15" customHeight="1" x14ac:dyDescent="0.3">
      <c r="F2998" s="618"/>
      <c r="G2998" s="618"/>
      <c r="H2998" s="618"/>
    </row>
    <row r="2999" spans="6:8" ht="15" customHeight="1" x14ac:dyDescent="0.3">
      <c r="F2999" s="621"/>
      <c r="G2999" s="621"/>
      <c r="H2999" s="620"/>
    </row>
    <row r="3000" spans="6:8" ht="15" customHeight="1" x14ac:dyDescent="0.3">
      <c r="F3000" s="618"/>
      <c r="G3000" s="618"/>
      <c r="H3000" s="618"/>
    </row>
    <row r="3001" spans="6:8" ht="15" customHeight="1" x14ac:dyDescent="0.3">
      <c r="F3001" s="618"/>
      <c r="G3001" s="618"/>
      <c r="H3001" s="618"/>
    </row>
    <row r="3002" spans="6:8" ht="15" customHeight="1" x14ac:dyDescent="0.3">
      <c r="F3002" s="618"/>
      <c r="G3002" s="618"/>
      <c r="H3002" s="618"/>
    </row>
    <row r="3003" spans="6:8" ht="15" customHeight="1" x14ac:dyDescent="0.3">
      <c r="F3003" s="618"/>
      <c r="G3003" s="618"/>
      <c r="H3003" s="618"/>
    </row>
    <row r="3004" spans="6:8" ht="15" customHeight="1" x14ac:dyDescent="0.3">
      <c r="F3004" s="619"/>
      <c r="G3004" s="619"/>
      <c r="H3004" s="619"/>
    </row>
    <row r="3005" spans="6:8" ht="15" customHeight="1" x14ac:dyDescent="0.3">
      <c r="F3005" s="618"/>
      <c r="G3005" s="618"/>
      <c r="H3005" s="618"/>
    </row>
    <row r="3006" spans="6:8" ht="15" customHeight="1" x14ac:dyDescent="0.3"/>
    <row r="3007" spans="6:8" ht="15" customHeight="1" x14ac:dyDescent="0.3">
      <c r="F3007" s="618"/>
      <c r="G3007" s="618"/>
      <c r="H3007" s="618"/>
    </row>
    <row r="3008" spans="6:8" ht="15" customHeight="1" x14ac:dyDescent="0.3">
      <c r="F3008" s="619"/>
      <c r="G3008" s="619"/>
      <c r="H3008" s="619"/>
    </row>
    <row r="3009" spans="6:8" ht="15" customHeight="1" x14ac:dyDescent="0.3">
      <c r="F3009" s="618"/>
      <c r="G3009" s="618"/>
      <c r="H3009" s="618"/>
    </row>
    <row r="3010" spans="6:8" ht="15" customHeight="1" x14ac:dyDescent="0.3">
      <c r="F3010" s="618"/>
      <c r="G3010" s="618"/>
      <c r="H3010" s="618"/>
    </row>
    <row r="3011" spans="6:8" ht="15" customHeight="1" x14ac:dyDescent="0.3">
      <c r="F3011" s="619"/>
      <c r="G3011" s="619"/>
      <c r="H3011" s="619"/>
    </row>
    <row r="3012" spans="6:8" ht="15" customHeight="1" x14ac:dyDescent="0.3">
      <c r="F3012" s="621"/>
      <c r="G3012" s="621"/>
      <c r="H3012" s="620"/>
    </row>
    <row r="3013" spans="6:8" ht="15" customHeight="1" x14ac:dyDescent="0.3">
      <c r="F3013" s="619"/>
      <c r="G3013" s="619"/>
      <c r="H3013" s="619"/>
    </row>
    <row r="3014" spans="6:8" ht="15" customHeight="1" x14ac:dyDescent="0.3">
      <c r="F3014" s="618"/>
      <c r="G3014" s="618"/>
      <c r="H3014" s="618"/>
    </row>
    <row r="3015" spans="6:8" ht="15" customHeight="1" x14ac:dyDescent="0.3">
      <c r="F3015" s="619"/>
      <c r="G3015" s="619"/>
      <c r="H3015" s="619"/>
    </row>
    <row r="3016" spans="6:8" ht="15" customHeight="1" x14ac:dyDescent="0.3">
      <c r="F3016" s="618"/>
      <c r="G3016" s="618"/>
      <c r="H3016" s="618"/>
    </row>
    <row r="3017" spans="6:8" ht="15" customHeight="1" x14ac:dyDescent="0.3">
      <c r="F3017" s="618"/>
      <c r="G3017" s="618"/>
      <c r="H3017" s="618"/>
    </row>
    <row r="3018" spans="6:8" ht="15" customHeight="1" x14ac:dyDescent="0.3">
      <c r="F3018" s="618"/>
      <c r="G3018" s="618"/>
      <c r="H3018" s="618"/>
    </row>
    <row r="3019" spans="6:8" ht="15" customHeight="1" x14ac:dyDescent="0.3">
      <c r="F3019" s="619"/>
      <c r="G3019" s="619"/>
      <c r="H3019" s="619"/>
    </row>
    <row r="3020" spans="6:8" ht="15" customHeight="1" x14ac:dyDescent="0.3">
      <c r="F3020" s="618"/>
      <c r="G3020" s="618"/>
      <c r="H3020" s="618"/>
    </row>
    <row r="3021" spans="6:8" ht="15" customHeight="1" x14ac:dyDescent="0.3">
      <c r="F3021" s="618"/>
      <c r="G3021" s="618"/>
      <c r="H3021" s="618"/>
    </row>
    <row r="3022" spans="6:8" ht="15" customHeight="1" x14ac:dyDescent="0.3">
      <c r="F3022" s="618"/>
      <c r="G3022" s="618"/>
      <c r="H3022" s="618"/>
    </row>
    <row r="3023" spans="6:8" ht="15" customHeight="1" x14ac:dyDescent="0.3">
      <c r="F3023" s="618"/>
      <c r="G3023" s="618"/>
      <c r="H3023" s="618"/>
    </row>
    <row r="3024" spans="6:8" ht="15" customHeight="1" x14ac:dyDescent="0.3">
      <c r="F3024" s="618"/>
      <c r="G3024" s="618"/>
      <c r="H3024" s="618"/>
    </row>
    <row r="3025" spans="6:8" ht="15" customHeight="1" x14ac:dyDescent="0.3"/>
    <row r="3026" spans="6:8" ht="15" customHeight="1" x14ac:dyDescent="0.3">
      <c r="F3026" s="618"/>
      <c r="G3026" s="618"/>
      <c r="H3026" s="618"/>
    </row>
    <row r="3027" spans="6:8" ht="15" customHeight="1" x14ac:dyDescent="0.3">
      <c r="F3027" s="618"/>
      <c r="G3027" s="618"/>
      <c r="H3027" s="618"/>
    </row>
    <row r="3028" spans="6:8" ht="15" customHeight="1" x14ac:dyDescent="0.3">
      <c r="F3028" s="618"/>
      <c r="G3028" s="618"/>
      <c r="H3028" s="618"/>
    </row>
    <row r="3029" spans="6:8" ht="15" customHeight="1" x14ac:dyDescent="0.3"/>
    <row r="3030" spans="6:8" ht="15" customHeight="1" x14ac:dyDescent="0.3">
      <c r="F3030" s="618"/>
      <c r="G3030" s="618"/>
      <c r="H3030" s="618"/>
    </row>
    <row r="3031" spans="6:8" ht="15" customHeight="1" x14ac:dyDescent="0.3">
      <c r="F3031" s="618"/>
      <c r="G3031" s="618"/>
      <c r="H3031" s="618"/>
    </row>
    <row r="3032" spans="6:8" ht="15" customHeight="1" x14ac:dyDescent="0.3">
      <c r="F3032" s="619"/>
      <c r="G3032" s="619"/>
      <c r="H3032" s="619"/>
    </row>
    <row r="3033" spans="6:8" ht="15" customHeight="1" x14ac:dyDescent="0.3">
      <c r="F3033" s="618"/>
      <c r="G3033" s="618"/>
      <c r="H3033" s="618"/>
    </row>
    <row r="3034" spans="6:8" ht="15" customHeight="1" x14ac:dyDescent="0.3">
      <c r="F3034" s="618"/>
      <c r="G3034" s="618"/>
      <c r="H3034" s="618"/>
    </row>
    <row r="3035" spans="6:8" ht="15" customHeight="1" x14ac:dyDescent="0.3"/>
    <row r="3036" spans="6:8" ht="15" customHeight="1" x14ac:dyDescent="0.3">
      <c r="F3036" s="618"/>
      <c r="G3036" s="618"/>
      <c r="H3036" s="618"/>
    </row>
    <row r="3037" spans="6:8" ht="15" customHeight="1" x14ac:dyDescent="0.3"/>
    <row r="3038" spans="6:8" ht="15" customHeight="1" x14ac:dyDescent="0.3">
      <c r="F3038" s="618"/>
      <c r="G3038" s="618"/>
      <c r="H3038" s="618"/>
    </row>
    <row r="3039" spans="6:8" ht="15" customHeight="1" x14ac:dyDescent="0.3">
      <c r="F3039" s="619"/>
      <c r="G3039" s="619"/>
      <c r="H3039" s="619"/>
    </row>
    <row r="3040" spans="6:8" ht="15" customHeight="1" x14ac:dyDescent="0.3">
      <c r="F3040" s="618"/>
      <c r="G3040" s="618"/>
      <c r="H3040" s="618"/>
    </row>
    <row r="3041" spans="6:8" ht="15" customHeight="1" x14ac:dyDescent="0.3">
      <c r="F3041" s="618"/>
      <c r="G3041" s="618"/>
      <c r="H3041" s="618"/>
    </row>
    <row r="3042" spans="6:8" ht="15" customHeight="1" x14ac:dyDescent="0.3">
      <c r="F3042" s="619"/>
      <c r="G3042" s="619"/>
      <c r="H3042" s="619"/>
    </row>
    <row r="3043" spans="6:8" ht="15" customHeight="1" x14ac:dyDescent="0.3">
      <c r="F3043" s="618"/>
      <c r="G3043" s="618"/>
      <c r="H3043" s="618"/>
    </row>
    <row r="3044" spans="6:8" ht="15" customHeight="1" x14ac:dyDescent="0.3">
      <c r="F3044" s="618"/>
      <c r="G3044" s="618"/>
      <c r="H3044" s="618"/>
    </row>
    <row r="3045" spans="6:8" ht="15" customHeight="1" x14ac:dyDescent="0.3">
      <c r="F3045" s="619"/>
      <c r="G3045" s="619"/>
      <c r="H3045" s="619"/>
    </row>
    <row r="3046" spans="6:8" ht="15" customHeight="1" x14ac:dyDescent="0.3">
      <c r="F3046" s="618"/>
      <c r="G3046" s="618"/>
      <c r="H3046" s="618"/>
    </row>
    <row r="3047" spans="6:8" ht="15" customHeight="1" x14ac:dyDescent="0.3">
      <c r="F3047" s="619"/>
      <c r="G3047" s="619"/>
      <c r="H3047" s="619"/>
    </row>
    <row r="3048" spans="6:8" ht="15" customHeight="1" x14ac:dyDescent="0.3">
      <c r="F3048" s="618"/>
      <c r="G3048" s="618"/>
      <c r="H3048" s="618"/>
    </row>
    <row r="3049" spans="6:8" ht="15" customHeight="1" x14ac:dyDescent="0.3">
      <c r="F3049" s="618"/>
      <c r="G3049" s="618"/>
      <c r="H3049" s="618"/>
    </row>
    <row r="3050" spans="6:8" ht="15" customHeight="1" x14ac:dyDescent="0.3">
      <c r="F3050" s="619"/>
      <c r="G3050" s="619"/>
      <c r="H3050" s="619"/>
    </row>
    <row r="3051" spans="6:8" ht="15" customHeight="1" x14ac:dyDescent="0.3">
      <c r="F3051" s="619"/>
      <c r="G3051" s="619"/>
      <c r="H3051" s="619"/>
    </row>
    <row r="3052" spans="6:8" ht="15" customHeight="1" x14ac:dyDescent="0.3">
      <c r="F3052" s="618"/>
      <c r="G3052" s="618"/>
      <c r="H3052" s="618"/>
    </row>
    <row r="3053" spans="6:8" ht="15" customHeight="1" x14ac:dyDescent="0.3">
      <c r="F3053" s="619"/>
      <c r="G3053" s="619"/>
      <c r="H3053" s="619"/>
    </row>
    <row r="3054" spans="6:8" ht="15" customHeight="1" x14ac:dyDescent="0.3">
      <c r="F3054" s="619"/>
      <c r="G3054" s="619"/>
      <c r="H3054" s="619"/>
    </row>
    <row r="3055" spans="6:8" ht="15" customHeight="1" x14ac:dyDescent="0.3">
      <c r="F3055" s="619"/>
      <c r="G3055" s="619"/>
      <c r="H3055" s="619"/>
    </row>
    <row r="3056" spans="6:8" ht="15" customHeight="1" x14ac:dyDescent="0.3">
      <c r="F3056" s="619"/>
      <c r="G3056" s="619"/>
      <c r="H3056" s="619"/>
    </row>
    <row r="3057" spans="5:31" ht="15" customHeight="1" x14ac:dyDescent="0.3">
      <c r="F3057" s="618"/>
      <c r="G3057" s="618"/>
      <c r="H3057" s="618"/>
    </row>
    <row r="3058" spans="5:31" ht="15" customHeight="1" x14ac:dyDescent="0.3">
      <c r="F3058" s="619"/>
      <c r="G3058" s="619"/>
      <c r="H3058" s="619"/>
    </row>
    <row r="3059" spans="5:31" ht="15" customHeight="1" x14ac:dyDescent="0.3">
      <c r="F3059" s="618"/>
      <c r="G3059" s="618"/>
      <c r="H3059" s="618"/>
    </row>
    <row r="3060" spans="5:31" ht="15" customHeight="1" x14ac:dyDescent="0.3">
      <c r="F3060" s="618"/>
      <c r="G3060" s="618"/>
      <c r="H3060" s="618"/>
    </row>
    <row r="3061" spans="5:31" ht="15" customHeight="1" x14ac:dyDescent="0.3"/>
    <row r="3062" spans="5:31" ht="15" customHeight="1" x14ac:dyDescent="0.3">
      <c r="F3062" s="618"/>
      <c r="G3062" s="618"/>
      <c r="H3062" s="618"/>
    </row>
    <row r="3063" spans="5:31" ht="15" customHeight="1" x14ac:dyDescent="0.3">
      <c r="F3063" s="619"/>
      <c r="G3063" s="619"/>
      <c r="H3063" s="619"/>
    </row>
    <row r="3064" spans="5:31" ht="15" customHeight="1" x14ac:dyDescent="0.3">
      <c r="E3064" s="618"/>
      <c r="F3064" s="618"/>
      <c r="G3064" s="618"/>
      <c r="H3064" s="618"/>
    </row>
    <row r="3065" spans="5:31" ht="15" customHeight="1" x14ac:dyDescent="0.3">
      <c r="F3065" s="618"/>
      <c r="G3065" s="618"/>
      <c r="H3065" s="618"/>
    </row>
    <row r="3066" spans="5:31" ht="15" customHeight="1" x14ac:dyDescent="0.3">
      <c r="F3066" s="618"/>
      <c r="G3066" s="618"/>
      <c r="H3066" s="618"/>
    </row>
    <row r="3067" spans="5:31" ht="15" customHeight="1" x14ac:dyDescent="0.3">
      <c r="F3067" s="618"/>
      <c r="G3067" s="618"/>
      <c r="H3067" s="618"/>
    </row>
    <row r="3068" spans="5:31" ht="15" customHeight="1" x14ac:dyDescent="0.3">
      <c r="F3068" s="618"/>
      <c r="G3068" s="618"/>
      <c r="H3068" s="618"/>
    </row>
    <row r="3069" spans="5:31" ht="15" customHeight="1" x14ac:dyDescent="0.3">
      <c r="E3069" s="212"/>
      <c r="F3069" s="212"/>
      <c r="G3069" s="212"/>
      <c r="H3069" s="212"/>
      <c r="I3069" s="212"/>
      <c r="J3069" s="212"/>
      <c r="K3069" s="212"/>
      <c r="L3069" s="212"/>
      <c r="M3069" s="212"/>
      <c r="N3069" s="212"/>
      <c r="O3069" s="212"/>
      <c r="P3069" s="212"/>
      <c r="Q3069" s="212"/>
      <c r="R3069" s="212"/>
      <c r="S3069" s="212"/>
      <c r="T3069" s="212"/>
      <c r="V3069" s="212"/>
      <c r="W3069" s="212"/>
      <c r="X3069" s="212"/>
      <c r="Y3069" s="212"/>
      <c r="Z3069" s="212"/>
      <c r="AB3069" s="212"/>
      <c r="AC3069" s="212"/>
      <c r="AD3069" s="212"/>
      <c r="AE3069" s="212"/>
    </row>
    <row r="3070" spans="5:31" ht="15" customHeight="1" x14ac:dyDescent="0.3">
      <c r="E3070" s="212"/>
      <c r="F3070" s="212"/>
      <c r="G3070" s="212"/>
      <c r="H3070" s="212"/>
      <c r="I3070" s="212"/>
      <c r="J3070" s="212"/>
      <c r="K3070" s="212"/>
      <c r="L3070" s="212"/>
      <c r="M3070" s="212"/>
      <c r="N3070" s="212"/>
      <c r="O3070" s="212"/>
      <c r="P3070" s="212"/>
      <c r="Q3070" s="212"/>
      <c r="R3070" s="212"/>
      <c r="S3070" s="212"/>
      <c r="T3070" s="212"/>
      <c r="V3070" s="212"/>
      <c r="W3070" s="212"/>
      <c r="X3070" s="212"/>
      <c r="Y3070" s="212"/>
      <c r="Z3070" s="212"/>
      <c r="AB3070" s="212"/>
      <c r="AC3070" s="212"/>
      <c r="AD3070" s="212"/>
      <c r="AE3070" s="212"/>
    </row>
    <row r="3071" spans="5:31" ht="15" customHeight="1" x14ac:dyDescent="0.3">
      <c r="E3071" s="212"/>
      <c r="F3071" s="212"/>
      <c r="G3071" s="212"/>
      <c r="H3071" s="212"/>
      <c r="I3071" s="212"/>
      <c r="J3071" s="212"/>
      <c r="K3071" s="212"/>
      <c r="L3071" s="212"/>
      <c r="M3071" s="212"/>
      <c r="N3071" s="212"/>
      <c r="O3071" s="212"/>
      <c r="P3071" s="212"/>
      <c r="Q3071" s="212"/>
      <c r="R3071" s="212"/>
      <c r="S3071" s="212"/>
      <c r="T3071" s="212"/>
      <c r="V3071" s="212"/>
      <c r="W3071" s="212"/>
      <c r="X3071" s="212"/>
      <c r="Y3071" s="212"/>
      <c r="Z3071" s="212"/>
      <c r="AB3071" s="212"/>
      <c r="AC3071" s="212"/>
      <c r="AD3071" s="212"/>
      <c r="AE3071" s="212"/>
    </row>
    <row r="3072" spans="5:31" ht="15" customHeight="1" x14ac:dyDescent="0.3">
      <c r="E3072" s="212"/>
      <c r="F3072" s="212"/>
      <c r="G3072" s="212"/>
      <c r="H3072" s="212"/>
      <c r="I3072" s="212"/>
      <c r="J3072" s="212"/>
      <c r="K3072" s="212"/>
      <c r="L3072" s="212"/>
      <c r="M3072" s="212"/>
      <c r="N3072" s="212"/>
      <c r="O3072" s="212"/>
      <c r="P3072" s="212"/>
      <c r="Q3072" s="212"/>
      <c r="R3072" s="212"/>
      <c r="S3072" s="212"/>
      <c r="T3072" s="212"/>
      <c r="V3072" s="212"/>
      <c r="W3072" s="212"/>
      <c r="X3072" s="212"/>
      <c r="Y3072" s="212"/>
      <c r="Z3072" s="212"/>
      <c r="AB3072" s="212"/>
      <c r="AC3072" s="212"/>
      <c r="AD3072" s="212"/>
      <c r="AE3072" s="212"/>
    </row>
    <row r="3073" spans="5:31" ht="15" customHeight="1" x14ac:dyDescent="0.3">
      <c r="E3073" s="212"/>
      <c r="F3073" s="212"/>
      <c r="G3073" s="212"/>
      <c r="H3073" s="212"/>
      <c r="I3073" s="212"/>
      <c r="J3073" s="212"/>
      <c r="K3073" s="212"/>
      <c r="L3073" s="212"/>
      <c r="M3073" s="212"/>
      <c r="N3073" s="212"/>
      <c r="O3073" s="212"/>
      <c r="P3073" s="212"/>
      <c r="Q3073" s="212"/>
      <c r="R3073" s="212"/>
      <c r="S3073" s="212"/>
      <c r="T3073" s="212"/>
      <c r="V3073" s="212"/>
      <c r="W3073" s="212"/>
      <c r="X3073" s="212"/>
      <c r="Y3073" s="212"/>
      <c r="Z3073" s="212"/>
      <c r="AB3073" s="212"/>
      <c r="AC3073" s="212"/>
      <c r="AD3073" s="212"/>
      <c r="AE3073" s="212"/>
    </row>
    <row r="3074" spans="5:31" ht="15" customHeight="1" x14ac:dyDescent="0.3">
      <c r="E3074" s="212"/>
      <c r="F3074" s="212"/>
      <c r="G3074" s="212"/>
      <c r="H3074" s="212"/>
      <c r="I3074" s="212"/>
      <c r="J3074" s="212"/>
      <c r="K3074" s="212"/>
      <c r="L3074" s="212"/>
      <c r="M3074" s="212"/>
      <c r="N3074" s="212"/>
      <c r="O3074" s="212"/>
      <c r="P3074" s="212"/>
      <c r="Q3074" s="212"/>
      <c r="R3074" s="212"/>
      <c r="S3074" s="212"/>
      <c r="T3074" s="212"/>
      <c r="V3074" s="212"/>
      <c r="W3074" s="212"/>
      <c r="X3074" s="212"/>
      <c r="Y3074" s="212"/>
      <c r="Z3074" s="212"/>
      <c r="AB3074" s="212"/>
      <c r="AC3074" s="212"/>
      <c r="AD3074" s="212"/>
      <c r="AE3074" s="212"/>
    </row>
    <row r="3075" spans="5:31" ht="15" customHeight="1" x14ac:dyDescent="0.3">
      <c r="E3075" s="212"/>
      <c r="F3075" s="212"/>
      <c r="G3075" s="212"/>
      <c r="H3075" s="212"/>
      <c r="I3075" s="212"/>
      <c r="J3075" s="212"/>
      <c r="K3075" s="212"/>
      <c r="L3075" s="212"/>
      <c r="M3075" s="212"/>
      <c r="N3075" s="212"/>
      <c r="O3075" s="212"/>
      <c r="P3075" s="212"/>
      <c r="Q3075" s="212"/>
      <c r="R3075" s="212"/>
      <c r="S3075" s="212"/>
      <c r="T3075" s="212"/>
      <c r="V3075" s="212"/>
      <c r="W3075" s="212"/>
      <c r="X3075" s="212"/>
      <c r="Y3075" s="212"/>
      <c r="Z3075" s="212"/>
      <c r="AB3075" s="212"/>
      <c r="AC3075" s="212"/>
      <c r="AD3075" s="212"/>
      <c r="AE3075" s="212"/>
    </row>
    <row r="3076" spans="5:31" ht="15" customHeight="1" x14ac:dyDescent="0.3">
      <c r="E3076" s="212"/>
      <c r="F3076" s="212"/>
      <c r="G3076" s="212"/>
      <c r="H3076" s="212"/>
      <c r="I3076" s="212"/>
      <c r="J3076" s="212"/>
      <c r="K3076" s="212"/>
      <c r="L3076" s="212"/>
      <c r="M3076" s="212"/>
      <c r="N3076" s="212"/>
      <c r="O3076" s="212"/>
      <c r="P3076" s="212"/>
      <c r="Q3076" s="212"/>
      <c r="R3076" s="212"/>
      <c r="S3076" s="212"/>
      <c r="T3076" s="212"/>
      <c r="V3076" s="212"/>
      <c r="W3076" s="212"/>
      <c r="X3076" s="212"/>
      <c r="Y3076" s="212"/>
      <c r="Z3076" s="212"/>
      <c r="AB3076" s="212"/>
      <c r="AC3076" s="212"/>
      <c r="AD3076" s="212"/>
      <c r="AE3076" s="212"/>
    </row>
    <row r="3077" spans="5:31" ht="15" customHeight="1" x14ac:dyDescent="0.3">
      <c r="E3077" s="212"/>
      <c r="F3077" s="212"/>
      <c r="G3077" s="212"/>
      <c r="H3077" s="212"/>
      <c r="I3077" s="212"/>
      <c r="J3077" s="212"/>
      <c r="K3077" s="212"/>
      <c r="L3077" s="212"/>
      <c r="M3077" s="212"/>
      <c r="N3077" s="212"/>
      <c r="O3077" s="212"/>
      <c r="P3077" s="212"/>
      <c r="Q3077" s="212"/>
      <c r="R3077" s="212"/>
      <c r="S3077" s="212"/>
      <c r="T3077" s="212"/>
      <c r="V3077" s="212"/>
      <c r="W3077" s="212"/>
      <c r="X3077" s="212"/>
      <c r="Y3077" s="212"/>
      <c r="Z3077" s="212"/>
      <c r="AB3077" s="212"/>
      <c r="AC3077" s="212"/>
      <c r="AD3077" s="212"/>
      <c r="AE3077" s="212"/>
    </row>
    <row r="3078" spans="5:31" ht="15" customHeight="1" x14ac:dyDescent="0.3">
      <c r="E3078" s="212"/>
      <c r="F3078" s="212"/>
      <c r="G3078" s="212"/>
      <c r="H3078" s="212"/>
      <c r="I3078" s="212"/>
      <c r="J3078" s="212"/>
      <c r="K3078" s="212"/>
      <c r="L3078" s="212"/>
      <c r="M3078" s="212"/>
      <c r="N3078" s="212"/>
      <c r="O3078" s="212"/>
      <c r="P3078" s="212"/>
      <c r="Q3078" s="212"/>
      <c r="R3078" s="212"/>
      <c r="S3078" s="212"/>
      <c r="T3078" s="212"/>
      <c r="V3078" s="212"/>
      <c r="W3078" s="212"/>
      <c r="X3078" s="212"/>
      <c r="Y3078" s="212"/>
      <c r="Z3078" s="212"/>
      <c r="AB3078" s="212"/>
      <c r="AC3078" s="212"/>
      <c r="AD3078" s="212"/>
      <c r="AE3078" s="212"/>
    </row>
    <row r="3079" spans="5:31" ht="15" customHeight="1" x14ac:dyDescent="0.3">
      <c r="E3079" s="212"/>
      <c r="F3079" s="212"/>
      <c r="G3079" s="212"/>
      <c r="H3079" s="212"/>
      <c r="I3079" s="212"/>
      <c r="J3079" s="212"/>
      <c r="K3079" s="212"/>
      <c r="L3079" s="212"/>
      <c r="M3079" s="212"/>
      <c r="N3079" s="212"/>
      <c r="O3079" s="212"/>
      <c r="P3079" s="212"/>
      <c r="Q3079" s="212"/>
      <c r="R3079" s="212"/>
      <c r="S3079" s="212"/>
      <c r="T3079" s="212"/>
      <c r="V3079" s="212"/>
      <c r="W3079" s="212"/>
      <c r="X3079" s="212"/>
      <c r="Y3079" s="212"/>
      <c r="Z3079" s="212"/>
      <c r="AB3079" s="212"/>
      <c r="AC3079" s="212"/>
      <c r="AD3079" s="212"/>
      <c r="AE3079" s="212"/>
    </row>
    <row r="3080" spans="5:31" ht="15" customHeight="1" x14ac:dyDescent="0.3">
      <c r="E3080" s="212"/>
      <c r="F3080" s="212"/>
      <c r="G3080" s="212"/>
      <c r="H3080" s="212"/>
      <c r="I3080" s="212"/>
      <c r="J3080" s="212"/>
      <c r="K3080" s="212"/>
      <c r="L3080" s="212"/>
      <c r="M3080" s="212"/>
      <c r="N3080" s="212"/>
      <c r="O3080" s="212"/>
      <c r="P3080" s="212"/>
      <c r="Q3080" s="212"/>
      <c r="R3080" s="212"/>
      <c r="S3080" s="212"/>
      <c r="T3080" s="212"/>
      <c r="V3080" s="212"/>
      <c r="W3080" s="212"/>
      <c r="X3080" s="212"/>
      <c r="Y3080" s="212"/>
      <c r="Z3080" s="212"/>
      <c r="AB3080" s="212"/>
      <c r="AC3080" s="212"/>
      <c r="AD3080" s="212"/>
      <c r="AE3080" s="212"/>
    </row>
    <row r="3081" spans="5:31" ht="15" customHeight="1" x14ac:dyDescent="0.3">
      <c r="E3081" s="212"/>
      <c r="F3081" s="212"/>
      <c r="G3081" s="212"/>
      <c r="H3081" s="212"/>
      <c r="I3081" s="212"/>
      <c r="J3081" s="212"/>
      <c r="K3081" s="212"/>
      <c r="L3081" s="212"/>
      <c r="M3081" s="212"/>
      <c r="N3081" s="212"/>
      <c r="O3081" s="212"/>
      <c r="P3081" s="212"/>
      <c r="Q3081" s="212"/>
      <c r="R3081" s="212"/>
      <c r="S3081" s="212"/>
      <c r="T3081" s="212"/>
      <c r="V3081" s="212"/>
      <c r="W3081" s="212"/>
      <c r="X3081" s="212"/>
      <c r="Y3081" s="212"/>
      <c r="Z3081" s="212"/>
      <c r="AB3081" s="212"/>
      <c r="AC3081" s="212"/>
      <c r="AD3081" s="212"/>
      <c r="AE3081" s="212"/>
    </row>
    <row r="3082" spans="5:31" ht="15" customHeight="1" x14ac:dyDescent="0.3">
      <c r="E3082" s="212"/>
      <c r="F3082" s="212"/>
      <c r="G3082" s="212"/>
      <c r="H3082" s="212"/>
      <c r="I3082" s="212"/>
      <c r="J3082" s="212"/>
      <c r="K3082" s="212"/>
      <c r="L3082" s="212"/>
      <c r="M3082" s="212"/>
      <c r="N3082" s="212"/>
      <c r="O3082" s="212"/>
      <c r="P3082" s="212"/>
      <c r="Q3082" s="212"/>
      <c r="R3082" s="212"/>
      <c r="S3082" s="212"/>
      <c r="T3082" s="212"/>
      <c r="V3082" s="212"/>
      <c r="W3082" s="212"/>
      <c r="X3082" s="212"/>
      <c r="Y3082" s="212"/>
      <c r="Z3082" s="212"/>
      <c r="AB3082" s="212"/>
      <c r="AC3082" s="212"/>
      <c r="AD3082" s="212"/>
      <c r="AE3082" s="212"/>
    </row>
    <row r="3083" spans="5:31" ht="15" customHeight="1" x14ac:dyDescent="0.3">
      <c r="E3083" s="212"/>
      <c r="F3083" s="212"/>
      <c r="G3083" s="212"/>
      <c r="H3083" s="212"/>
      <c r="I3083" s="212"/>
      <c r="J3083" s="212"/>
      <c r="K3083" s="212"/>
      <c r="L3083" s="212"/>
      <c r="M3083" s="212"/>
      <c r="N3083" s="212"/>
      <c r="O3083" s="212"/>
      <c r="P3083" s="212"/>
      <c r="Q3083" s="212"/>
      <c r="R3083" s="212"/>
      <c r="S3083" s="212"/>
      <c r="T3083" s="212"/>
      <c r="V3083" s="212"/>
      <c r="W3083" s="212"/>
      <c r="X3083" s="212"/>
      <c r="Y3083" s="212"/>
      <c r="Z3083" s="212"/>
      <c r="AB3083" s="212"/>
      <c r="AC3083" s="212"/>
      <c r="AD3083" s="212"/>
      <c r="AE3083" s="212"/>
    </row>
    <row r="3084" spans="5:31" ht="15" customHeight="1" x14ac:dyDescent="0.3">
      <c r="E3084" s="212"/>
      <c r="F3084" s="212"/>
      <c r="G3084" s="212"/>
      <c r="H3084" s="212"/>
      <c r="I3084" s="212"/>
      <c r="J3084" s="212"/>
      <c r="K3084" s="212"/>
      <c r="L3084" s="212"/>
      <c r="M3084" s="212"/>
      <c r="N3084" s="212"/>
      <c r="O3084" s="212"/>
      <c r="P3084" s="212"/>
      <c r="Q3084" s="212"/>
      <c r="R3084" s="212"/>
      <c r="S3084" s="212"/>
      <c r="T3084" s="212"/>
      <c r="V3084" s="212"/>
      <c r="W3084" s="212"/>
      <c r="X3084" s="212"/>
      <c r="Y3084" s="212"/>
      <c r="Z3084" s="212"/>
      <c r="AB3084" s="212"/>
      <c r="AC3084" s="212"/>
      <c r="AD3084" s="212"/>
      <c r="AE3084" s="212"/>
    </row>
    <row r="3085" spans="5:31" ht="15" customHeight="1" x14ac:dyDescent="0.3">
      <c r="E3085" s="212"/>
      <c r="F3085" s="212"/>
      <c r="G3085" s="212"/>
      <c r="H3085" s="212"/>
      <c r="I3085" s="212"/>
      <c r="J3085" s="212"/>
      <c r="K3085" s="212"/>
      <c r="L3085" s="212"/>
      <c r="M3085" s="212"/>
      <c r="N3085" s="212"/>
      <c r="O3085" s="212"/>
      <c r="P3085" s="212"/>
      <c r="Q3085" s="212"/>
      <c r="R3085" s="212"/>
      <c r="S3085" s="212"/>
      <c r="T3085" s="212"/>
      <c r="V3085" s="212"/>
      <c r="W3085" s="212"/>
      <c r="X3085" s="212"/>
      <c r="Y3085" s="212"/>
      <c r="Z3085" s="212"/>
      <c r="AB3085" s="212"/>
      <c r="AC3085" s="212"/>
      <c r="AD3085" s="212"/>
      <c r="AE3085" s="212"/>
    </row>
    <row r="3086" spans="5:31" ht="15" customHeight="1" x14ac:dyDescent="0.3">
      <c r="E3086" s="212"/>
      <c r="F3086" s="212"/>
      <c r="G3086" s="212"/>
      <c r="H3086" s="212"/>
      <c r="I3086" s="212"/>
      <c r="J3086" s="212"/>
      <c r="K3086" s="212"/>
      <c r="L3086" s="212"/>
      <c r="M3086" s="212"/>
      <c r="N3086" s="212"/>
      <c r="O3086" s="212"/>
      <c r="P3086" s="212"/>
      <c r="Q3086" s="212"/>
      <c r="R3086" s="212"/>
      <c r="S3086" s="212"/>
      <c r="T3086" s="212"/>
      <c r="V3086" s="212"/>
      <c r="W3086" s="212"/>
      <c r="X3086" s="212"/>
      <c r="Y3086" s="212"/>
      <c r="Z3086" s="212"/>
      <c r="AB3086" s="212"/>
      <c r="AC3086" s="212"/>
      <c r="AD3086" s="212"/>
      <c r="AE3086" s="212"/>
    </row>
    <row r="3087" spans="5:31" ht="15" customHeight="1" x14ac:dyDescent="0.3">
      <c r="E3087" s="212"/>
      <c r="F3087" s="212"/>
      <c r="G3087" s="212"/>
      <c r="H3087" s="212"/>
      <c r="I3087" s="212"/>
      <c r="J3087" s="212"/>
      <c r="K3087" s="212"/>
      <c r="L3087" s="212"/>
      <c r="M3087" s="212"/>
      <c r="N3087" s="212"/>
      <c r="O3087" s="212"/>
      <c r="P3087" s="212"/>
      <c r="Q3087" s="212"/>
      <c r="R3087" s="212"/>
      <c r="S3087" s="212"/>
      <c r="T3087" s="212"/>
      <c r="V3087" s="212"/>
      <c r="W3087" s="212"/>
      <c r="X3087" s="212"/>
      <c r="Y3087" s="212"/>
      <c r="Z3087" s="212"/>
      <c r="AB3087" s="212"/>
      <c r="AC3087" s="212"/>
      <c r="AD3087" s="212"/>
      <c r="AE3087" s="212"/>
    </row>
    <row r="3088" spans="5:31" ht="15" customHeight="1" x14ac:dyDescent="0.3">
      <c r="E3088" s="212"/>
      <c r="F3088" s="212"/>
      <c r="G3088" s="212"/>
      <c r="H3088" s="212"/>
      <c r="I3088" s="212"/>
      <c r="J3088" s="212"/>
      <c r="K3088" s="212"/>
      <c r="L3088" s="212"/>
      <c r="M3088" s="212"/>
      <c r="N3088" s="212"/>
      <c r="O3088" s="212"/>
      <c r="P3088" s="212"/>
      <c r="Q3088" s="212"/>
      <c r="R3088" s="212"/>
      <c r="S3088" s="212"/>
      <c r="T3088" s="212"/>
      <c r="V3088" s="212"/>
      <c r="W3088" s="212"/>
      <c r="X3088" s="212"/>
      <c r="Y3088" s="212"/>
      <c r="Z3088" s="212"/>
      <c r="AB3088" s="212"/>
      <c r="AC3088" s="212"/>
      <c r="AD3088" s="212"/>
      <c r="AE3088" s="212"/>
    </row>
    <row r="3089" spans="5:31" ht="15" customHeight="1" x14ac:dyDescent="0.3">
      <c r="E3089" s="212"/>
      <c r="F3089" s="212"/>
      <c r="G3089" s="212"/>
      <c r="H3089" s="212"/>
      <c r="I3089" s="212"/>
      <c r="J3089" s="212"/>
      <c r="K3089" s="212"/>
      <c r="L3089" s="212"/>
      <c r="M3089" s="212"/>
      <c r="N3089" s="212"/>
      <c r="O3089" s="212"/>
      <c r="P3089" s="212"/>
      <c r="Q3089" s="212"/>
      <c r="R3089" s="212"/>
      <c r="S3089" s="212"/>
      <c r="T3089" s="212"/>
      <c r="V3089" s="212"/>
      <c r="W3089" s="212"/>
      <c r="X3089" s="212"/>
      <c r="Y3089" s="212"/>
      <c r="Z3089" s="212"/>
      <c r="AB3089" s="212"/>
      <c r="AC3089" s="212"/>
      <c r="AD3089" s="212"/>
      <c r="AE3089" s="212"/>
    </row>
    <row r="3090" spans="5:31" ht="15" customHeight="1" x14ac:dyDescent="0.3">
      <c r="E3090" s="212"/>
      <c r="F3090" s="212"/>
      <c r="G3090" s="212"/>
      <c r="H3090" s="212"/>
      <c r="I3090" s="212"/>
      <c r="J3090" s="212"/>
      <c r="K3090" s="212"/>
      <c r="L3090" s="212"/>
      <c r="M3090" s="212"/>
      <c r="N3090" s="212"/>
      <c r="O3090" s="212"/>
      <c r="P3090" s="212"/>
      <c r="Q3090" s="212"/>
      <c r="R3090" s="212"/>
      <c r="S3090" s="212"/>
      <c r="T3090" s="212"/>
      <c r="V3090" s="212"/>
      <c r="W3090" s="212"/>
      <c r="X3090" s="212"/>
      <c r="Y3090" s="212"/>
      <c r="Z3090" s="212"/>
      <c r="AB3090" s="212"/>
      <c r="AC3090" s="212"/>
      <c r="AD3090" s="212"/>
      <c r="AE3090" s="212"/>
    </row>
    <row r="3091" spans="5:31" ht="15" customHeight="1" x14ac:dyDescent="0.3">
      <c r="E3091" s="212"/>
      <c r="F3091" s="212"/>
      <c r="G3091" s="212"/>
      <c r="H3091" s="212"/>
      <c r="I3091" s="212"/>
      <c r="J3091" s="212"/>
      <c r="K3091" s="212"/>
      <c r="L3091" s="212"/>
      <c r="M3091" s="212"/>
      <c r="N3091" s="212"/>
      <c r="O3091" s="212"/>
      <c r="P3091" s="212"/>
      <c r="Q3091" s="212"/>
      <c r="R3091" s="212"/>
      <c r="S3091" s="212"/>
      <c r="T3091" s="212"/>
      <c r="V3091" s="212"/>
      <c r="W3091" s="212"/>
      <c r="X3091" s="212"/>
      <c r="Y3091" s="212"/>
      <c r="Z3091" s="212"/>
      <c r="AB3091" s="212"/>
      <c r="AC3091" s="212"/>
      <c r="AD3091" s="212"/>
      <c r="AE3091" s="212"/>
    </row>
    <row r="3092" spans="5:31" ht="15" customHeight="1" x14ac:dyDescent="0.3">
      <c r="E3092" s="212"/>
      <c r="F3092" s="212"/>
      <c r="G3092" s="212"/>
      <c r="H3092" s="212"/>
      <c r="I3092" s="212"/>
      <c r="J3092" s="212"/>
      <c r="K3092" s="212"/>
      <c r="L3092" s="212"/>
      <c r="M3092" s="212"/>
      <c r="N3092" s="212"/>
      <c r="O3092" s="212"/>
      <c r="P3092" s="212"/>
      <c r="Q3092" s="212"/>
      <c r="R3092" s="212"/>
      <c r="S3092" s="212"/>
      <c r="T3092" s="212"/>
      <c r="V3092" s="212"/>
      <c r="W3092" s="212"/>
      <c r="X3092" s="212"/>
      <c r="Y3092" s="212"/>
      <c r="Z3092" s="212"/>
      <c r="AB3092" s="212"/>
      <c r="AC3092" s="212"/>
      <c r="AD3092" s="212"/>
      <c r="AE3092" s="212"/>
    </row>
    <row r="3093" spans="5:31" ht="15" customHeight="1" x14ac:dyDescent="0.3">
      <c r="E3093" s="212"/>
      <c r="F3093" s="212"/>
      <c r="G3093" s="212"/>
      <c r="H3093" s="212"/>
      <c r="I3093" s="212"/>
      <c r="J3093" s="212"/>
      <c r="K3093" s="212"/>
      <c r="L3093" s="212"/>
      <c r="M3093" s="212"/>
      <c r="N3093" s="212"/>
      <c r="O3093" s="212"/>
      <c r="P3093" s="212"/>
      <c r="Q3093" s="212"/>
      <c r="R3093" s="212"/>
      <c r="S3093" s="212"/>
      <c r="T3093" s="212"/>
      <c r="V3093" s="212"/>
      <c r="W3093" s="212"/>
      <c r="X3093" s="212"/>
      <c r="Y3093" s="212"/>
      <c r="Z3093" s="212"/>
      <c r="AB3093" s="212"/>
      <c r="AC3093" s="212"/>
      <c r="AD3093" s="212"/>
      <c r="AE3093" s="212"/>
    </row>
    <row r="3094" spans="5:31" ht="15" customHeight="1" x14ac:dyDescent="0.3">
      <c r="E3094" s="212"/>
      <c r="F3094" s="212"/>
      <c r="G3094" s="212"/>
      <c r="H3094" s="212"/>
      <c r="I3094" s="212"/>
      <c r="J3094" s="212"/>
      <c r="K3094" s="212"/>
      <c r="L3094" s="212"/>
      <c r="M3094" s="212"/>
      <c r="N3094" s="212"/>
      <c r="O3094" s="212"/>
      <c r="P3094" s="212"/>
      <c r="Q3094" s="212"/>
      <c r="R3094" s="212"/>
      <c r="S3094" s="212"/>
      <c r="T3094" s="212"/>
      <c r="V3094" s="212"/>
      <c r="W3094" s="212"/>
      <c r="X3094" s="212"/>
      <c r="Y3094" s="212"/>
      <c r="Z3094" s="212"/>
      <c r="AB3094" s="212"/>
      <c r="AC3094" s="212"/>
      <c r="AD3094" s="212"/>
      <c r="AE3094" s="212"/>
    </row>
    <row r="3095" spans="5:31" ht="15" customHeight="1" x14ac:dyDescent="0.3">
      <c r="E3095" s="212"/>
      <c r="F3095" s="212"/>
      <c r="G3095" s="212"/>
      <c r="H3095" s="212"/>
      <c r="I3095" s="212"/>
      <c r="J3095" s="212"/>
      <c r="K3095" s="212"/>
      <c r="L3095" s="212"/>
      <c r="M3095" s="212"/>
      <c r="N3095" s="212"/>
      <c r="O3095" s="212"/>
      <c r="P3095" s="212"/>
      <c r="Q3095" s="212"/>
      <c r="R3095" s="212"/>
      <c r="S3095" s="212"/>
      <c r="T3095" s="212"/>
      <c r="V3095" s="212"/>
      <c r="W3095" s="212"/>
      <c r="X3095" s="212"/>
      <c r="Y3095" s="212"/>
      <c r="Z3095" s="212"/>
      <c r="AB3095" s="212"/>
      <c r="AC3095" s="212"/>
      <c r="AD3095" s="212"/>
      <c r="AE3095" s="212"/>
    </row>
    <row r="3096" spans="5:31" ht="15" customHeight="1" x14ac:dyDescent="0.3">
      <c r="E3096" s="212"/>
      <c r="F3096" s="212"/>
      <c r="G3096" s="212"/>
      <c r="H3096" s="212"/>
      <c r="I3096" s="212"/>
      <c r="J3096" s="212"/>
      <c r="K3096" s="212"/>
      <c r="L3096" s="212"/>
      <c r="M3096" s="212"/>
      <c r="N3096" s="212"/>
      <c r="O3096" s="212"/>
      <c r="P3096" s="212"/>
      <c r="Q3096" s="212"/>
      <c r="R3096" s="212"/>
      <c r="S3096" s="212"/>
      <c r="T3096" s="212"/>
      <c r="V3096" s="212"/>
      <c r="W3096" s="212"/>
      <c r="X3096" s="212"/>
      <c r="Y3096" s="212"/>
      <c r="Z3096" s="212"/>
      <c r="AB3096" s="212"/>
      <c r="AC3096" s="212"/>
      <c r="AD3096" s="212"/>
      <c r="AE3096" s="212"/>
    </row>
    <row r="3097" spans="5:31" ht="15" customHeight="1" x14ac:dyDescent="0.3">
      <c r="E3097" s="212"/>
      <c r="F3097" s="212"/>
      <c r="G3097" s="212"/>
      <c r="H3097" s="212"/>
      <c r="I3097" s="212"/>
      <c r="J3097" s="212"/>
      <c r="K3097" s="212"/>
      <c r="L3097" s="212"/>
      <c r="M3097" s="212"/>
      <c r="N3097" s="212"/>
      <c r="O3097" s="212"/>
      <c r="P3097" s="212"/>
      <c r="Q3097" s="212"/>
      <c r="R3097" s="212"/>
      <c r="S3097" s="212"/>
      <c r="T3097" s="212"/>
      <c r="V3097" s="212"/>
      <c r="W3097" s="212"/>
      <c r="X3097" s="212"/>
      <c r="Y3097" s="212"/>
      <c r="Z3097" s="212"/>
      <c r="AB3097" s="212"/>
      <c r="AC3097" s="212"/>
      <c r="AD3097" s="212"/>
      <c r="AE3097" s="212"/>
    </row>
    <row r="3098" spans="5:31" ht="15" customHeight="1" x14ac:dyDescent="0.3">
      <c r="E3098" s="212"/>
      <c r="F3098" s="212"/>
      <c r="G3098" s="212"/>
      <c r="H3098" s="212"/>
      <c r="I3098" s="212"/>
      <c r="J3098" s="212"/>
      <c r="K3098" s="212"/>
      <c r="L3098" s="212"/>
      <c r="M3098" s="212"/>
      <c r="N3098" s="212"/>
      <c r="O3098" s="212"/>
      <c r="P3098" s="212"/>
      <c r="Q3098" s="212"/>
      <c r="R3098" s="212"/>
      <c r="S3098" s="212"/>
      <c r="T3098" s="212"/>
      <c r="V3098" s="212"/>
      <c r="W3098" s="212"/>
      <c r="X3098" s="212"/>
      <c r="Y3098" s="212"/>
      <c r="Z3098" s="212"/>
      <c r="AB3098" s="212"/>
      <c r="AC3098" s="212"/>
      <c r="AD3098" s="212"/>
      <c r="AE3098" s="212"/>
    </row>
    <row r="3099" spans="5:31" ht="15" customHeight="1" x14ac:dyDescent="0.3">
      <c r="E3099" s="212"/>
      <c r="F3099" s="212"/>
      <c r="G3099" s="212"/>
      <c r="H3099" s="212"/>
      <c r="I3099" s="212"/>
      <c r="J3099" s="212"/>
      <c r="K3099" s="212"/>
      <c r="L3099" s="212"/>
      <c r="M3099" s="212"/>
      <c r="N3099" s="212"/>
      <c r="O3099" s="212"/>
      <c r="P3099" s="212"/>
      <c r="Q3099" s="212"/>
      <c r="R3099" s="212"/>
      <c r="S3099" s="212"/>
      <c r="T3099" s="212"/>
      <c r="V3099" s="212"/>
      <c r="W3099" s="212"/>
      <c r="X3099" s="212"/>
      <c r="Y3099" s="212"/>
      <c r="Z3099" s="212"/>
      <c r="AB3099" s="212"/>
      <c r="AC3099" s="212"/>
      <c r="AD3099" s="212"/>
      <c r="AE3099" s="212"/>
    </row>
    <row r="3100" spans="5:31" ht="15" customHeight="1" x14ac:dyDescent="0.3">
      <c r="E3100" s="212"/>
      <c r="F3100" s="212"/>
      <c r="G3100" s="212"/>
      <c r="H3100" s="212"/>
      <c r="I3100" s="212"/>
      <c r="J3100" s="212"/>
      <c r="K3100" s="212"/>
      <c r="L3100" s="212"/>
      <c r="M3100" s="212"/>
      <c r="N3100" s="212"/>
      <c r="O3100" s="212"/>
      <c r="P3100" s="212"/>
      <c r="Q3100" s="212"/>
      <c r="R3100" s="212"/>
      <c r="S3100" s="212"/>
      <c r="T3100" s="212"/>
      <c r="V3100" s="212"/>
      <c r="W3100" s="212"/>
      <c r="X3100" s="212"/>
      <c r="Y3100" s="212"/>
      <c r="Z3100" s="212"/>
      <c r="AB3100" s="212"/>
      <c r="AC3100" s="212"/>
      <c r="AD3100" s="212"/>
      <c r="AE3100" s="212"/>
    </row>
    <row r="3101" spans="5:31" ht="15" customHeight="1" x14ac:dyDescent="0.3">
      <c r="E3101" s="212"/>
      <c r="F3101" s="212"/>
      <c r="G3101" s="212"/>
      <c r="H3101" s="212"/>
      <c r="I3101" s="212"/>
      <c r="J3101" s="212"/>
      <c r="K3101" s="212"/>
      <c r="L3101" s="212"/>
      <c r="M3101" s="212"/>
      <c r="N3101" s="212"/>
      <c r="O3101" s="212"/>
      <c r="P3101" s="212"/>
      <c r="Q3101" s="212"/>
      <c r="R3101" s="212"/>
      <c r="S3101" s="212"/>
      <c r="T3101" s="212"/>
      <c r="V3101" s="212"/>
      <c r="W3101" s="212"/>
      <c r="X3101" s="212"/>
      <c r="Y3101" s="212"/>
      <c r="Z3101" s="212"/>
      <c r="AB3101" s="212"/>
      <c r="AC3101" s="212"/>
      <c r="AD3101" s="212"/>
      <c r="AE3101" s="212"/>
    </row>
    <row r="3102" spans="5:31" ht="15" customHeight="1" x14ac:dyDescent="0.3">
      <c r="E3102" s="212"/>
      <c r="F3102" s="212"/>
      <c r="G3102" s="212"/>
      <c r="H3102" s="212"/>
      <c r="I3102" s="212"/>
      <c r="J3102" s="212"/>
      <c r="K3102" s="212"/>
      <c r="L3102" s="212"/>
      <c r="M3102" s="212"/>
      <c r="N3102" s="212"/>
      <c r="O3102" s="212"/>
      <c r="P3102" s="212"/>
      <c r="Q3102" s="212"/>
      <c r="R3102" s="212"/>
      <c r="S3102" s="212"/>
      <c r="T3102" s="212"/>
      <c r="V3102" s="212"/>
      <c r="W3102" s="212"/>
      <c r="X3102" s="212"/>
      <c r="Y3102" s="212"/>
      <c r="Z3102" s="212"/>
      <c r="AB3102" s="212"/>
      <c r="AC3102" s="212"/>
      <c r="AD3102" s="212"/>
      <c r="AE3102" s="212"/>
    </row>
    <row r="3103" spans="5:31" ht="15" customHeight="1" x14ac:dyDescent="0.3">
      <c r="E3103" s="212"/>
      <c r="F3103" s="212"/>
      <c r="G3103" s="212"/>
      <c r="H3103" s="212"/>
      <c r="I3103" s="212"/>
      <c r="J3103" s="212"/>
      <c r="K3103" s="212"/>
      <c r="L3103" s="212"/>
      <c r="M3103" s="212"/>
      <c r="N3103" s="212"/>
      <c r="O3103" s="212"/>
      <c r="P3103" s="212"/>
      <c r="Q3103" s="212"/>
      <c r="R3103" s="212"/>
      <c r="S3103" s="212"/>
      <c r="T3103" s="212"/>
      <c r="V3103" s="212"/>
      <c r="W3103" s="212"/>
      <c r="X3103" s="212"/>
      <c r="Y3103" s="212"/>
      <c r="Z3103" s="212"/>
      <c r="AB3103" s="212"/>
      <c r="AC3103" s="212"/>
      <c r="AD3103" s="212"/>
      <c r="AE3103" s="212"/>
    </row>
    <row r="3104" spans="5:31" ht="15" customHeight="1" x14ac:dyDescent="0.3">
      <c r="E3104" s="212"/>
      <c r="F3104" s="212"/>
      <c r="G3104" s="212"/>
      <c r="H3104" s="212"/>
      <c r="I3104" s="212"/>
      <c r="J3104" s="212"/>
      <c r="K3104" s="212"/>
      <c r="L3104" s="212"/>
      <c r="M3104" s="212"/>
      <c r="N3104" s="212"/>
      <c r="O3104" s="212"/>
      <c r="P3104" s="212"/>
      <c r="Q3104" s="212"/>
      <c r="R3104" s="212"/>
      <c r="S3104" s="212"/>
      <c r="T3104" s="212"/>
      <c r="V3104" s="212"/>
      <c r="W3104" s="212"/>
      <c r="X3104" s="212"/>
      <c r="Y3104" s="212"/>
      <c r="Z3104" s="212"/>
      <c r="AB3104" s="212"/>
      <c r="AC3104" s="212"/>
      <c r="AD3104" s="212"/>
      <c r="AE3104" s="212"/>
    </row>
    <row r="3105" spans="5:31" ht="15" customHeight="1" x14ac:dyDescent="0.3">
      <c r="E3105" s="212"/>
      <c r="F3105" s="212"/>
      <c r="G3105" s="212"/>
      <c r="H3105" s="212"/>
      <c r="I3105" s="212"/>
      <c r="J3105" s="212"/>
      <c r="K3105" s="212"/>
      <c r="L3105" s="212"/>
      <c r="M3105" s="212"/>
      <c r="N3105" s="212"/>
      <c r="O3105" s="212"/>
      <c r="P3105" s="212"/>
      <c r="Q3105" s="212"/>
      <c r="R3105" s="212"/>
      <c r="S3105" s="212"/>
      <c r="T3105" s="212"/>
      <c r="V3105" s="212"/>
      <c r="W3105" s="212"/>
      <c r="X3105" s="212"/>
      <c r="Y3105" s="212"/>
      <c r="Z3105" s="212"/>
      <c r="AB3105" s="212"/>
      <c r="AC3105" s="212"/>
      <c r="AD3105" s="212"/>
      <c r="AE3105" s="212"/>
    </row>
    <row r="3106" spans="5:31" ht="15" customHeight="1" x14ac:dyDescent="0.3">
      <c r="E3106" s="212"/>
      <c r="F3106" s="212"/>
      <c r="G3106" s="212"/>
      <c r="H3106" s="212"/>
      <c r="I3106" s="212"/>
      <c r="J3106" s="212"/>
      <c r="K3106" s="212"/>
      <c r="L3106" s="212"/>
      <c r="M3106" s="212"/>
      <c r="N3106" s="212"/>
      <c r="O3106" s="212"/>
      <c r="P3106" s="212"/>
      <c r="Q3106" s="212"/>
      <c r="R3106" s="212"/>
      <c r="S3106" s="212"/>
      <c r="T3106" s="212"/>
      <c r="V3106" s="212"/>
      <c r="W3106" s="212"/>
      <c r="X3106" s="212"/>
      <c r="Y3106" s="212"/>
      <c r="Z3106" s="212"/>
      <c r="AB3106" s="212"/>
      <c r="AC3106" s="212"/>
      <c r="AD3106" s="212"/>
      <c r="AE3106" s="212"/>
    </row>
    <row r="3107" spans="5:31" ht="15" customHeight="1" x14ac:dyDescent="0.3">
      <c r="E3107" s="212"/>
      <c r="F3107" s="212"/>
      <c r="G3107" s="212"/>
      <c r="H3107" s="212"/>
      <c r="I3107" s="212"/>
      <c r="J3107" s="212"/>
      <c r="K3107" s="212"/>
      <c r="L3107" s="212"/>
      <c r="M3107" s="212"/>
      <c r="N3107" s="212"/>
      <c r="O3107" s="212"/>
      <c r="P3107" s="212"/>
      <c r="Q3107" s="212"/>
      <c r="R3107" s="212"/>
      <c r="S3107" s="212"/>
      <c r="T3107" s="212"/>
      <c r="V3107" s="212"/>
      <c r="W3107" s="212"/>
      <c r="X3107" s="212"/>
      <c r="Y3107" s="212"/>
      <c r="Z3107" s="212"/>
      <c r="AB3107" s="212"/>
      <c r="AC3107" s="212"/>
      <c r="AD3107" s="212"/>
      <c r="AE3107" s="212"/>
    </row>
    <row r="3108" spans="5:31" ht="15" customHeight="1" x14ac:dyDescent="0.3">
      <c r="E3108" s="212"/>
      <c r="F3108" s="212"/>
      <c r="G3108" s="212"/>
      <c r="H3108" s="212"/>
      <c r="I3108" s="212"/>
      <c r="J3108" s="212"/>
      <c r="K3108" s="212"/>
      <c r="L3108" s="212"/>
      <c r="M3108" s="212"/>
      <c r="N3108" s="212"/>
      <c r="O3108" s="212"/>
      <c r="P3108" s="212"/>
      <c r="Q3108" s="212"/>
      <c r="R3108" s="212"/>
      <c r="S3108" s="212"/>
      <c r="T3108" s="212"/>
      <c r="V3108" s="212"/>
      <c r="W3108" s="212"/>
      <c r="X3108" s="212"/>
      <c r="Y3108" s="212"/>
      <c r="Z3108" s="212"/>
      <c r="AB3108" s="212"/>
      <c r="AC3108" s="212"/>
      <c r="AD3108" s="212"/>
      <c r="AE3108" s="212"/>
    </row>
    <row r="3109" spans="5:31" ht="15" customHeight="1" x14ac:dyDescent="0.3">
      <c r="E3109" s="212"/>
      <c r="F3109" s="212"/>
      <c r="G3109" s="212"/>
      <c r="H3109" s="212"/>
      <c r="I3109" s="212"/>
      <c r="J3109" s="212"/>
      <c r="K3109" s="212"/>
      <c r="L3109" s="212"/>
      <c r="M3109" s="212"/>
      <c r="N3109" s="212"/>
      <c r="O3109" s="212"/>
      <c r="P3109" s="212"/>
      <c r="Q3109" s="212"/>
      <c r="R3109" s="212"/>
      <c r="S3109" s="212"/>
      <c r="T3109" s="212"/>
      <c r="V3109" s="212"/>
      <c r="W3109" s="212"/>
      <c r="X3109" s="212"/>
      <c r="Y3109" s="212"/>
      <c r="Z3109" s="212"/>
      <c r="AB3109" s="212"/>
      <c r="AC3109" s="212"/>
      <c r="AD3109" s="212"/>
      <c r="AE3109" s="212"/>
    </row>
    <row r="3110" spans="5:31" ht="15" customHeight="1" x14ac:dyDescent="0.3">
      <c r="E3110" s="212"/>
      <c r="F3110" s="212"/>
      <c r="G3110" s="212"/>
      <c r="H3110" s="212"/>
      <c r="I3110" s="212"/>
      <c r="J3110" s="212"/>
      <c r="K3110" s="212"/>
      <c r="L3110" s="212"/>
      <c r="M3110" s="212"/>
      <c r="N3110" s="212"/>
      <c r="O3110" s="212"/>
      <c r="P3110" s="212"/>
      <c r="Q3110" s="212"/>
      <c r="R3110" s="212"/>
      <c r="S3110" s="212"/>
      <c r="T3110" s="212"/>
      <c r="V3110" s="212"/>
      <c r="W3110" s="212"/>
      <c r="X3110" s="212"/>
      <c r="Y3110" s="212"/>
      <c r="Z3110" s="212"/>
      <c r="AB3110" s="212"/>
      <c r="AC3110" s="212"/>
      <c r="AD3110" s="212"/>
      <c r="AE3110" s="212"/>
    </row>
    <row r="3111" spans="5:31" ht="15" customHeight="1" x14ac:dyDescent="0.3">
      <c r="E3111" s="212"/>
      <c r="F3111" s="212"/>
      <c r="G3111" s="212"/>
      <c r="H3111" s="212"/>
      <c r="I3111" s="212"/>
      <c r="J3111" s="212"/>
      <c r="K3111" s="212"/>
      <c r="L3111" s="212"/>
      <c r="M3111" s="212"/>
      <c r="N3111" s="212"/>
      <c r="O3111" s="212"/>
      <c r="P3111" s="212"/>
      <c r="Q3111" s="212"/>
      <c r="R3111" s="212"/>
      <c r="S3111" s="212"/>
      <c r="T3111" s="212"/>
      <c r="V3111" s="212"/>
      <c r="W3111" s="212"/>
      <c r="X3111" s="212"/>
      <c r="Y3111" s="212"/>
      <c r="Z3111" s="212"/>
      <c r="AB3111" s="212"/>
      <c r="AC3111" s="212"/>
      <c r="AD3111" s="212"/>
      <c r="AE3111" s="212"/>
    </row>
    <row r="3112" spans="5:31" ht="15" customHeight="1" x14ac:dyDescent="0.3">
      <c r="E3112" s="212"/>
      <c r="F3112" s="212"/>
      <c r="G3112" s="212"/>
      <c r="H3112" s="212"/>
      <c r="I3112" s="212"/>
      <c r="J3112" s="212"/>
      <c r="K3112" s="212"/>
      <c r="L3112" s="212"/>
      <c r="M3112" s="212"/>
      <c r="N3112" s="212"/>
      <c r="O3112" s="212"/>
      <c r="P3112" s="212"/>
      <c r="Q3112" s="212"/>
      <c r="R3112" s="212"/>
      <c r="S3112" s="212"/>
      <c r="T3112" s="212"/>
      <c r="V3112" s="212"/>
      <c r="W3112" s="212"/>
      <c r="X3112" s="212"/>
      <c r="Y3112" s="212"/>
      <c r="Z3112" s="212"/>
      <c r="AB3112" s="212"/>
      <c r="AC3112" s="212"/>
      <c r="AD3112" s="212"/>
      <c r="AE3112" s="212"/>
    </row>
    <row r="3113" spans="5:31" ht="15" customHeight="1" x14ac:dyDescent="0.3">
      <c r="E3113" s="212"/>
      <c r="F3113" s="212"/>
      <c r="G3113" s="212"/>
      <c r="H3113" s="212"/>
      <c r="I3113" s="212"/>
      <c r="J3113" s="212"/>
      <c r="K3113" s="212"/>
      <c r="L3113" s="212"/>
      <c r="M3113" s="212"/>
      <c r="N3113" s="212"/>
      <c r="O3113" s="212"/>
      <c r="P3113" s="212"/>
      <c r="Q3113" s="212"/>
      <c r="R3113" s="212"/>
      <c r="S3113" s="212"/>
      <c r="T3113" s="212"/>
      <c r="V3113" s="212"/>
      <c r="W3113" s="212"/>
      <c r="X3113" s="212"/>
      <c r="Y3113" s="212"/>
      <c r="Z3113" s="212"/>
      <c r="AB3113" s="212"/>
      <c r="AC3113" s="212"/>
      <c r="AD3113" s="212"/>
      <c r="AE3113" s="212"/>
    </row>
    <row r="3114" spans="5:31" ht="15" customHeight="1" x14ac:dyDescent="0.3">
      <c r="E3114" s="212"/>
      <c r="F3114" s="212"/>
      <c r="G3114" s="212"/>
      <c r="H3114" s="212"/>
      <c r="I3114" s="212"/>
      <c r="J3114" s="212"/>
      <c r="K3114" s="212"/>
      <c r="L3114" s="212"/>
      <c r="M3114" s="212"/>
      <c r="N3114" s="212"/>
      <c r="O3114" s="212"/>
      <c r="P3114" s="212"/>
      <c r="Q3114" s="212"/>
      <c r="R3114" s="212"/>
      <c r="S3114" s="212"/>
      <c r="T3114" s="212"/>
      <c r="V3114" s="212"/>
      <c r="W3114" s="212"/>
      <c r="X3114" s="212"/>
      <c r="Y3114" s="212"/>
      <c r="Z3114" s="212"/>
      <c r="AB3114" s="212"/>
      <c r="AC3114" s="212"/>
      <c r="AD3114" s="212"/>
      <c r="AE3114" s="212"/>
    </row>
    <row r="3115" spans="5:31" ht="15" customHeight="1" x14ac:dyDescent="0.3">
      <c r="E3115" s="212"/>
      <c r="F3115" s="212"/>
      <c r="G3115" s="212"/>
      <c r="H3115" s="212"/>
      <c r="I3115" s="212"/>
      <c r="J3115" s="212"/>
      <c r="K3115" s="212"/>
      <c r="L3115" s="212"/>
      <c r="M3115" s="212"/>
      <c r="N3115" s="212"/>
      <c r="O3115" s="212"/>
      <c r="P3115" s="212"/>
      <c r="Q3115" s="212"/>
      <c r="R3115" s="212"/>
      <c r="S3115" s="212"/>
      <c r="T3115" s="212"/>
      <c r="V3115" s="212"/>
      <c r="W3115" s="212"/>
      <c r="X3115" s="212"/>
      <c r="Y3115" s="212"/>
      <c r="Z3115" s="212"/>
      <c r="AB3115" s="212"/>
      <c r="AC3115" s="212"/>
      <c r="AD3115" s="212"/>
      <c r="AE3115" s="212"/>
    </row>
    <row r="3116" spans="5:31" ht="15" customHeight="1" x14ac:dyDescent="0.3">
      <c r="E3116" s="212"/>
      <c r="F3116" s="212"/>
      <c r="G3116" s="212"/>
      <c r="H3116" s="212"/>
      <c r="I3116" s="212"/>
      <c r="J3116" s="212"/>
      <c r="K3116" s="212"/>
      <c r="L3116" s="212"/>
      <c r="M3116" s="212"/>
      <c r="N3116" s="212"/>
      <c r="O3116" s="212"/>
      <c r="P3116" s="212"/>
      <c r="Q3116" s="212"/>
      <c r="R3116" s="212"/>
      <c r="S3116" s="212"/>
      <c r="T3116" s="212"/>
      <c r="V3116" s="212"/>
      <c r="W3116" s="212"/>
      <c r="X3116" s="212"/>
      <c r="Y3116" s="212"/>
      <c r="Z3116" s="212"/>
      <c r="AB3116" s="212"/>
      <c r="AC3116" s="212"/>
      <c r="AD3116" s="212"/>
      <c r="AE3116" s="212"/>
    </row>
    <row r="3117" spans="5:31" ht="15" customHeight="1" x14ac:dyDescent="0.3">
      <c r="E3117" s="212"/>
      <c r="F3117" s="212"/>
      <c r="G3117" s="212"/>
      <c r="H3117" s="212"/>
      <c r="I3117" s="212"/>
      <c r="J3117" s="212"/>
      <c r="K3117" s="212"/>
      <c r="L3117" s="212"/>
      <c r="M3117" s="212"/>
      <c r="N3117" s="212"/>
      <c r="O3117" s="212"/>
      <c r="P3117" s="212"/>
      <c r="Q3117" s="212"/>
      <c r="R3117" s="212"/>
      <c r="S3117" s="212"/>
      <c r="T3117" s="212"/>
      <c r="V3117" s="212"/>
      <c r="W3117" s="212"/>
      <c r="X3117" s="212"/>
      <c r="Y3117" s="212"/>
      <c r="Z3117" s="212"/>
      <c r="AB3117" s="212"/>
      <c r="AC3117" s="212"/>
      <c r="AD3117" s="212"/>
      <c r="AE3117" s="212"/>
    </row>
    <row r="3118" spans="5:31" ht="15" customHeight="1" x14ac:dyDescent="0.3">
      <c r="E3118" s="212"/>
      <c r="F3118" s="212"/>
      <c r="G3118" s="212"/>
      <c r="H3118" s="212"/>
      <c r="I3118" s="212"/>
      <c r="J3118" s="212"/>
      <c r="K3118" s="212"/>
      <c r="L3118" s="212"/>
      <c r="M3118" s="212"/>
      <c r="N3118" s="212"/>
      <c r="O3118" s="212"/>
      <c r="P3118" s="212"/>
      <c r="Q3118" s="212"/>
      <c r="R3118" s="212"/>
      <c r="S3118" s="212"/>
      <c r="T3118" s="212"/>
      <c r="V3118" s="212"/>
      <c r="W3118" s="212"/>
      <c r="X3118" s="212"/>
      <c r="Y3118" s="212"/>
      <c r="Z3118" s="212"/>
      <c r="AB3118" s="212"/>
      <c r="AC3118" s="212"/>
      <c r="AD3118" s="212"/>
      <c r="AE3118" s="212"/>
    </row>
    <row r="3119" spans="5:31" ht="15" customHeight="1" x14ac:dyDescent="0.3">
      <c r="E3119" s="212"/>
      <c r="F3119" s="212"/>
      <c r="G3119" s="212"/>
      <c r="H3119" s="212"/>
      <c r="I3119" s="212"/>
      <c r="J3119" s="212"/>
      <c r="K3119" s="212"/>
      <c r="L3119" s="212"/>
      <c r="M3119" s="212"/>
      <c r="N3119" s="212"/>
      <c r="O3119" s="212"/>
      <c r="P3119" s="212"/>
      <c r="Q3119" s="212"/>
      <c r="R3119" s="212"/>
      <c r="S3119" s="212"/>
      <c r="T3119" s="212"/>
      <c r="V3119" s="212"/>
      <c r="W3119" s="212"/>
      <c r="X3119" s="212"/>
      <c r="Y3119" s="212"/>
      <c r="Z3119" s="212"/>
      <c r="AB3119" s="212"/>
      <c r="AC3119" s="212"/>
      <c r="AD3119" s="212"/>
      <c r="AE3119" s="212"/>
    </row>
    <row r="3120" spans="5:31" ht="15" customHeight="1" x14ac:dyDescent="0.3">
      <c r="E3120" s="212"/>
      <c r="F3120" s="212"/>
      <c r="G3120" s="212"/>
      <c r="H3120" s="212"/>
      <c r="I3120" s="212"/>
      <c r="J3120" s="212"/>
      <c r="K3120" s="212"/>
      <c r="L3120" s="212"/>
      <c r="M3120" s="212"/>
      <c r="N3120" s="212"/>
      <c r="O3120" s="212"/>
      <c r="P3120" s="212"/>
      <c r="Q3120" s="212"/>
      <c r="R3120" s="212"/>
      <c r="S3120" s="212"/>
      <c r="T3120" s="212"/>
      <c r="V3120" s="212"/>
      <c r="W3120" s="212"/>
      <c r="X3120" s="212"/>
      <c r="Y3120" s="212"/>
      <c r="Z3120" s="212"/>
      <c r="AB3120" s="212"/>
      <c r="AC3120" s="212"/>
      <c r="AD3120" s="212"/>
      <c r="AE3120" s="212"/>
    </row>
    <row r="3121" spans="5:31" ht="15" customHeight="1" x14ac:dyDescent="0.3">
      <c r="E3121" s="212"/>
      <c r="F3121" s="212"/>
      <c r="G3121" s="212"/>
      <c r="H3121" s="212"/>
      <c r="I3121" s="212"/>
      <c r="J3121" s="212"/>
      <c r="K3121" s="212"/>
      <c r="L3121" s="212"/>
      <c r="M3121" s="212"/>
      <c r="N3121" s="212"/>
      <c r="O3121" s="212"/>
      <c r="P3121" s="212"/>
      <c r="Q3121" s="212"/>
      <c r="R3121" s="212"/>
      <c r="S3121" s="212"/>
      <c r="T3121" s="212"/>
      <c r="V3121" s="212"/>
      <c r="W3121" s="212"/>
      <c r="X3121" s="212"/>
      <c r="Y3121" s="212"/>
      <c r="Z3121" s="212"/>
      <c r="AB3121" s="212"/>
      <c r="AC3121" s="212"/>
      <c r="AD3121" s="212"/>
      <c r="AE3121" s="212"/>
    </row>
    <row r="3122" spans="5:31" ht="15" customHeight="1" x14ac:dyDescent="0.3">
      <c r="E3122" s="212"/>
      <c r="F3122" s="212"/>
      <c r="G3122" s="212"/>
      <c r="H3122" s="212"/>
      <c r="I3122" s="212"/>
      <c r="J3122" s="212"/>
      <c r="K3122" s="212"/>
      <c r="L3122" s="212"/>
      <c r="M3122" s="212"/>
      <c r="N3122" s="212"/>
      <c r="O3122" s="212"/>
      <c r="P3122" s="212"/>
      <c r="Q3122" s="212"/>
      <c r="R3122" s="212"/>
      <c r="S3122" s="212"/>
      <c r="T3122" s="212"/>
      <c r="V3122" s="212"/>
      <c r="W3122" s="212"/>
      <c r="X3122" s="212"/>
      <c r="Y3122" s="212"/>
      <c r="Z3122" s="212"/>
      <c r="AB3122" s="212"/>
      <c r="AC3122" s="212"/>
      <c r="AD3122" s="212"/>
      <c r="AE3122" s="212"/>
    </row>
    <row r="3123" spans="5:31" ht="15" customHeight="1" x14ac:dyDescent="0.3">
      <c r="E3123" s="212"/>
      <c r="F3123" s="212"/>
      <c r="G3123" s="212"/>
      <c r="H3123" s="212"/>
      <c r="I3123" s="212"/>
      <c r="J3123" s="212"/>
      <c r="K3123" s="212"/>
      <c r="L3123" s="212"/>
      <c r="M3123" s="212"/>
      <c r="N3123" s="212"/>
      <c r="O3123" s="212"/>
      <c r="P3123" s="212"/>
      <c r="Q3123" s="212"/>
      <c r="R3123" s="212"/>
      <c r="S3123" s="212"/>
      <c r="T3123" s="212"/>
      <c r="V3123" s="212"/>
      <c r="W3123" s="212"/>
      <c r="X3123" s="212"/>
      <c r="Y3123" s="212"/>
      <c r="Z3123" s="212"/>
      <c r="AB3123" s="212"/>
      <c r="AC3123" s="212"/>
      <c r="AD3123" s="212"/>
      <c r="AE3123" s="212"/>
    </row>
    <row r="3124" spans="5:31" ht="15" customHeight="1" x14ac:dyDescent="0.3">
      <c r="E3124" s="212"/>
      <c r="F3124" s="212"/>
      <c r="G3124" s="212"/>
      <c r="H3124" s="212"/>
      <c r="I3124" s="212"/>
      <c r="J3124" s="212"/>
      <c r="K3124" s="212"/>
      <c r="L3124" s="212"/>
      <c r="M3124" s="212"/>
      <c r="N3124" s="212"/>
      <c r="O3124" s="212"/>
      <c r="P3124" s="212"/>
      <c r="Q3124" s="212"/>
      <c r="R3124" s="212"/>
      <c r="S3124" s="212"/>
      <c r="T3124" s="212"/>
      <c r="V3124" s="212"/>
      <c r="W3124" s="212"/>
      <c r="X3124" s="212"/>
      <c r="Y3124" s="212"/>
      <c r="Z3124" s="212"/>
      <c r="AB3124" s="212"/>
      <c r="AC3124" s="212"/>
      <c r="AD3124" s="212"/>
      <c r="AE3124" s="212"/>
    </row>
    <row r="3125" spans="5:31" ht="15" customHeight="1" x14ac:dyDescent="0.3">
      <c r="E3125" s="212"/>
      <c r="F3125" s="212"/>
      <c r="G3125" s="212"/>
      <c r="H3125" s="212"/>
      <c r="I3125" s="212"/>
      <c r="J3125" s="212"/>
      <c r="K3125" s="212"/>
      <c r="L3125" s="212"/>
      <c r="M3125" s="212"/>
      <c r="N3125" s="212"/>
      <c r="O3125" s="212"/>
      <c r="P3125" s="212"/>
      <c r="Q3125" s="212"/>
      <c r="R3125" s="212"/>
      <c r="S3125" s="212"/>
      <c r="T3125" s="212"/>
      <c r="V3125" s="212"/>
      <c r="W3125" s="212"/>
      <c r="X3125" s="212"/>
      <c r="Y3125" s="212"/>
      <c r="Z3125" s="212"/>
      <c r="AB3125" s="212"/>
      <c r="AC3125" s="212"/>
      <c r="AD3125" s="212"/>
      <c r="AE3125" s="212"/>
    </row>
    <row r="3126" spans="5:31" ht="15" customHeight="1" x14ac:dyDescent="0.3">
      <c r="E3126" s="212"/>
      <c r="F3126" s="212"/>
      <c r="G3126" s="212"/>
      <c r="H3126" s="212"/>
      <c r="I3126" s="212"/>
      <c r="J3126" s="212"/>
      <c r="K3126" s="212"/>
      <c r="L3126" s="212"/>
      <c r="M3126" s="212"/>
      <c r="N3126" s="212"/>
      <c r="O3126" s="212"/>
      <c r="P3126" s="212"/>
      <c r="Q3126" s="212"/>
      <c r="R3126" s="212"/>
      <c r="S3126" s="212"/>
      <c r="T3126" s="212"/>
      <c r="V3126" s="212"/>
      <c r="W3126" s="212"/>
      <c r="X3126" s="212"/>
      <c r="Y3126" s="212"/>
      <c r="Z3126" s="212"/>
      <c r="AB3126" s="212"/>
      <c r="AC3126" s="212"/>
      <c r="AD3126" s="212"/>
      <c r="AE3126" s="212"/>
    </row>
    <row r="3127" spans="5:31" ht="15" customHeight="1" x14ac:dyDescent="0.3">
      <c r="E3127" s="212"/>
      <c r="F3127" s="212"/>
      <c r="G3127" s="212"/>
      <c r="H3127" s="212"/>
      <c r="I3127" s="212"/>
      <c r="J3127" s="212"/>
      <c r="K3127" s="212"/>
      <c r="L3127" s="212"/>
      <c r="M3127" s="212"/>
      <c r="N3127" s="212"/>
      <c r="O3127" s="212"/>
      <c r="P3127" s="212"/>
      <c r="Q3127" s="212"/>
      <c r="R3127" s="212"/>
      <c r="S3127" s="212"/>
      <c r="T3127" s="212"/>
      <c r="V3127" s="212"/>
      <c r="W3127" s="212"/>
      <c r="X3127" s="212"/>
      <c r="Y3127" s="212"/>
      <c r="Z3127" s="212"/>
      <c r="AB3127" s="212"/>
      <c r="AC3127" s="212"/>
      <c r="AD3127" s="212"/>
      <c r="AE3127" s="212"/>
    </row>
    <row r="3128" spans="5:31" ht="15" customHeight="1" x14ac:dyDescent="0.3">
      <c r="E3128" s="212"/>
      <c r="F3128" s="212"/>
      <c r="G3128" s="212"/>
      <c r="H3128" s="212"/>
      <c r="I3128" s="212"/>
      <c r="J3128" s="212"/>
      <c r="K3128" s="212"/>
      <c r="L3128" s="212"/>
      <c r="M3128" s="212"/>
      <c r="N3128" s="212"/>
      <c r="O3128" s="212"/>
      <c r="P3128" s="212"/>
      <c r="Q3128" s="212"/>
      <c r="R3128" s="212"/>
      <c r="S3128" s="212"/>
      <c r="T3128" s="212"/>
      <c r="V3128" s="212"/>
      <c r="W3128" s="212"/>
      <c r="X3128" s="212"/>
      <c r="Y3128" s="212"/>
      <c r="Z3128" s="212"/>
      <c r="AB3128" s="212"/>
      <c r="AC3128" s="212"/>
      <c r="AD3128" s="212"/>
      <c r="AE3128" s="212"/>
    </row>
    <row r="3129" spans="5:31" ht="15" customHeight="1" x14ac:dyDescent="0.3">
      <c r="E3129" s="212"/>
      <c r="F3129" s="212"/>
      <c r="G3129" s="212"/>
      <c r="H3129" s="212"/>
      <c r="I3129" s="212"/>
      <c r="J3129" s="212"/>
      <c r="K3129" s="212"/>
      <c r="L3129" s="212"/>
      <c r="M3129" s="212"/>
      <c r="N3129" s="212"/>
      <c r="O3129" s="212"/>
      <c r="P3129" s="212"/>
      <c r="Q3129" s="212"/>
      <c r="R3129" s="212"/>
      <c r="S3129" s="212"/>
      <c r="T3129" s="212"/>
      <c r="V3129" s="212"/>
      <c r="W3129" s="212"/>
      <c r="X3129" s="212"/>
      <c r="Y3129" s="212"/>
      <c r="Z3129" s="212"/>
      <c r="AB3129" s="212"/>
      <c r="AC3129" s="212"/>
      <c r="AD3129" s="212"/>
      <c r="AE3129" s="212"/>
    </row>
    <row r="3130" spans="5:31" ht="15" customHeight="1" x14ac:dyDescent="0.3">
      <c r="E3130" s="212"/>
      <c r="F3130" s="212"/>
      <c r="G3130" s="212"/>
      <c r="H3130" s="212"/>
      <c r="I3130" s="212"/>
      <c r="J3130" s="212"/>
      <c r="K3130" s="212"/>
      <c r="L3130" s="212"/>
      <c r="M3130" s="212"/>
      <c r="N3130" s="212"/>
      <c r="O3130" s="212"/>
      <c r="P3130" s="212"/>
      <c r="Q3130" s="212"/>
      <c r="R3130" s="212"/>
      <c r="S3130" s="212"/>
      <c r="T3130" s="212"/>
      <c r="V3130" s="212"/>
      <c r="W3130" s="212"/>
      <c r="X3130" s="212"/>
      <c r="Y3130" s="212"/>
      <c r="Z3130" s="212"/>
      <c r="AB3130" s="212"/>
      <c r="AC3130" s="212"/>
      <c r="AD3130" s="212"/>
      <c r="AE3130" s="212"/>
    </row>
    <row r="3131" spans="5:31" ht="15" customHeight="1" x14ac:dyDescent="0.3">
      <c r="E3131" s="212"/>
      <c r="F3131" s="212"/>
      <c r="G3131" s="212"/>
      <c r="H3131" s="212"/>
      <c r="I3131" s="212"/>
      <c r="J3131" s="212"/>
      <c r="K3131" s="212"/>
      <c r="L3131" s="212"/>
      <c r="M3131" s="212"/>
      <c r="N3131" s="212"/>
      <c r="O3131" s="212"/>
      <c r="P3131" s="212"/>
      <c r="Q3131" s="212"/>
      <c r="R3131" s="212"/>
      <c r="S3131" s="212"/>
      <c r="T3131" s="212"/>
      <c r="V3131" s="212"/>
      <c r="W3131" s="212"/>
      <c r="X3131" s="212"/>
      <c r="Y3131" s="212"/>
      <c r="Z3131" s="212"/>
      <c r="AB3131" s="212"/>
      <c r="AC3131" s="212"/>
      <c r="AD3131" s="212"/>
      <c r="AE3131" s="212"/>
    </row>
    <row r="3132" spans="5:31" ht="15" customHeight="1" x14ac:dyDescent="0.3">
      <c r="E3132" s="212"/>
      <c r="F3132" s="212"/>
      <c r="G3132" s="212"/>
      <c r="H3132" s="212"/>
      <c r="I3132" s="212"/>
      <c r="J3132" s="212"/>
      <c r="K3132" s="212"/>
      <c r="L3132" s="212"/>
      <c r="M3132" s="212"/>
      <c r="N3132" s="212"/>
      <c r="O3132" s="212"/>
      <c r="P3132" s="212"/>
      <c r="Q3132" s="212"/>
      <c r="R3132" s="212"/>
      <c r="S3132" s="212"/>
      <c r="T3132" s="212"/>
      <c r="V3132" s="212"/>
      <c r="W3132" s="212"/>
      <c r="X3132" s="212"/>
      <c r="Y3132" s="212"/>
      <c r="Z3132" s="212"/>
      <c r="AB3132" s="212"/>
      <c r="AC3132" s="212"/>
      <c r="AD3132" s="212"/>
      <c r="AE3132" s="212"/>
    </row>
    <row r="3133" spans="5:31" ht="15" customHeight="1" x14ac:dyDescent="0.3">
      <c r="E3133" s="212"/>
      <c r="F3133" s="212"/>
      <c r="G3133" s="212"/>
      <c r="H3133" s="212"/>
      <c r="I3133" s="212"/>
      <c r="J3133" s="212"/>
      <c r="K3133" s="212"/>
      <c r="L3133" s="212"/>
      <c r="M3133" s="212"/>
      <c r="N3133" s="212"/>
      <c r="O3133" s="212"/>
      <c r="P3133" s="212"/>
      <c r="Q3133" s="212"/>
      <c r="R3133" s="212"/>
      <c r="S3133" s="212"/>
      <c r="T3133" s="212"/>
      <c r="V3133" s="212"/>
      <c r="W3133" s="212"/>
      <c r="X3133" s="212"/>
      <c r="Y3133" s="212"/>
      <c r="Z3133" s="212"/>
      <c r="AB3133" s="212"/>
      <c r="AC3133" s="212"/>
      <c r="AD3133" s="212"/>
      <c r="AE3133" s="212"/>
    </row>
    <row r="3134" spans="5:31" ht="15" customHeight="1" x14ac:dyDescent="0.3">
      <c r="E3134" s="212"/>
      <c r="F3134" s="212"/>
      <c r="G3134" s="212"/>
      <c r="H3134" s="212"/>
      <c r="I3134" s="212"/>
      <c r="J3134" s="212"/>
      <c r="K3134" s="212"/>
      <c r="L3134" s="212"/>
      <c r="M3134" s="212"/>
      <c r="N3134" s="212"/>
      <c r="O3134" s="212"/>
      <c r="P3134" s="212"/>
      <c r="Q3134" s="212"/>
      <c r="R3134" s="212"/>
      <c r="S3134" s="212"/>
      <c r="T3134" s="212"/>
      <c r="V3134" s="212"/>
      <c r="W3134" s="212"/>
      <c r="X3134" s="212"/>
      <c r="Y3134" s="212"/>
      <c r="Z3134" s="212"/>
      <c r="AB3134" s="212"/>
      <c r="AC3134" s="212"/>
      <c r="AD3134" s="212"/>
      <c r="AE3134" s="212"/>
    </row>
    <row r="3135" spans="5:31" ht="15" customHeight="1" x14ac:dyDescent="0.3">
      <c r="E3135" s="212"/>
      <c r="F3135" s="212"/>
      <c r="G3135" s="212"/>
      <c r="H3135" s="212"/>
      <c r="I3135" s="212"/>
      <c r="J3135" s="212"/>
      <c r="K3135" s="212"/>
      <c r="L3135" s="212"/>
      <c r="M3135" s="212"/>
      <c r="N3135" s="212"/>
      <c r="O3135" s="212"/>
      <c r="P3135" s="212"/>
      <c r="Q3135" s="212"/>
      <c r="R3135" s="212"/>
      <c r="S3135" s="212"/>
      <c r="T3135" s="212"/>
      <c r="V3135" s="212"/>
      <c r="W3135" s="212"/>
      <c r="X3135" s="212"/>
      <c r="Y3135" s="212"/>
      <c r="Z3135" s="212"/>
      <c r="AB3135" s="212"/>
      <c r="AC3135" s="212"/>
      <c r="AD3135" s="212"/>
      <c r="AE3135" s="212"/>
    </row>
    <row r="3136" spans="5:31" ht="15" customHeight="1" x14ac:dyDescent="0.3">
      <c r="E3136" s="212"/>
      <c r="F3136" s="212"/>
      <c r="G3136" s="212"/>
      <c r="H3136" s="212"/>
      <c r="I3136" s="212"/>
      <c r="J3136" s="212"/>
      <c r="K3136" s="212"/>
      <c r="L3136" s="212"/>
      <c r="M3136" s="212"/>
      <c r="N3136" s="212"/>
      <c r="O3136" s="212"/>
      <c r="P3136" s="212"/>
      <c r="Q3136" s="212"/>
      <c r="R3136" s="212"/>
      <c r="S3136" s="212"/>
      <c r="T3136" s="212"/>
      <c r="V3136" s="212"/>
      <c r="W3136" s="212"/>
      <c r="X3136" s="212"/>
      <c r="Y3136" s="212"/>
      <c r="Z3136" s="212"/>
      <c r="AB3136" s="212"/>
      <c r="AC3136" s="212"/>
      <c r="AD3136" s="212"/>
      <c r="AE3136" s="212"/>
    </row>
    <row r="3137" spans="5:31" ht="15" customHeight="1" x14ac:dyDescent="0.3">
      <c r="E3137" s="212"/>
      <c r="F3137" s="212"/>
      <c r="G3137" s="212"/>
      <c r="H3137" s="212"/>
      <c r="I3137" s="212"/>
      <c r="J3137" s="212"/>
      <c r="K3137" s="212"/>
      <c r="L3137" s="212"/>
      <c r="M3137" s="212"/>
      <c r="N3137" s="212"/>
      <c r="O3137" s="212"/>
      <c r="P3137" s="212"/>
      <c r="Q3137" s="212"/>
      <c r="R3137" s="212"/>
      <c r="S3137" s="212"/>
      <c r="T3137" s="212"/>
      <c r="V3137" s="212"/>
      <c r="W3137" s="212"/>
      <c r="X3137" s="212"/>
      <c r="Y3137" s="212"/>
      <c r="Z3137" s="212"/>
      <c r="AB3137" s="212"/>
      <c r="AC3137" s="212"/>
      <c r="AD3137" s="212"/>
      <c r="AE3137" s="212"/>
    </row>
    <row r="3138" spans="5:31" ht="15" customHeight="1" x14ac:dyDescent="0.3">
      <c r="E3138" s="212"/>
      <c r="F3138" s="212"/>
      <c r="G3138" s="212"/>
      <c r="H3138" s="212"/>
      <c r="I3138" s="212"/>
      <c r="J3138" s="212"/>
      <c r="K3138" s="212"/>
      <c r="L3138" s="212"/>
      <c r="M3138" s="212"/>
      <c r="N3138" s="212"/>
      <c r="O3138" s="212"/>
      <c r="P3138" s="212"/>
      <c r="Q3138" s="212"/>
      <c r="R3138" s="212"/>
      <c r="S3138" s="212"/>
      <c r="T3138" s="212"/>
      <c r="V3138" s="212"/>
      <c r="W3138" s="212"/>
      <c r="X3138" s="212"/>
      <c r="Y3138" s="212"/>
      <c r="Z3138" s="212"/>
      <c r="AB3138" s="212"/>
      <c r="AC3138" s="212"/>
      <c r="AD3138" s="212"/>
      <c r="AE3138" s="212"/>
    </row>
    <row r="3139" spans="5:31" ht="15" customHeight="1" x14ac:dyDescent="0.3">
      <c r="E3139" s="212"/>
      <c r="F3139" s="212"/>
      <c r="G3139" s="212"/>
      <c r="H3139" s="212"/>
      <c r="I3139" s="212"/>
      <c r="J3139" s="212"/>
      <c r="K3139" s="212"/>
      <c r="L3139" s="212"/>
      <c r="M3139" s="212"/>
      <c r="N3139" s="212"/>
      <c r="O3139" s="212"/>
      <c r="P3139" s="212"/>
      <c r="Q3139" s="212"/>
      <c r="R3139" s="212"/>
      <c r="S3139" s="212"/>
      <c r="T3139" s="212"/>
      <c r="V3139" s="212"/>
      <c r="W3139" s="212"/>
      <c r="X3139" s="212"/>
      <c r="Y3139" s="212"/>
      <c r="Z3139" s="212"/>
      <c r="AB3139" s="212"/>
      <c r="AC3139" s="212"/>
      <c r="AD3139" s="212"/>
      <c r="AE3139" s="212"/>
    </row>
    <row r="3140" spans="5:31" ht="15" customHeight="1" x14ac:dyDescent="0.3">
      <c r="E3140" s="212"/>
      <c r="F3140" s="212"/>
      <c r="G3140" s="212"/>
      <c r="H3140" s="212"/>
      <c r="I3140" s="212"/>
      <c r="J3140" s="212"/>
      <c r="K3140" s="212"/>
      <c r="L3140" s="212"/>
      <c r="M3140" s="212"/>
      <c r="N3140" s="212"/>
      <c r="O3140" s="212"/>
      <c r="P3140" s="212"/>
      <c r="Q3140" s="212"/>
      <c r="R3140" s="212"/>
      <c r="S3140" s="212"/>
      <c r="T3140" s="212"/>
      <c r="V3140" s="212"/>
      <c r="W3140" s="212"/>
      <c r="X3140" s="212"/>
      <c r="Y3140" s="212"/>
      <c r="Z3140" s="212"/>
      <c r="AB3140" s="212"/>
      <c r="AC3140" s="212"/>
      <c r="AD3140" s="212"/>
      <c r="AE3140" s="212"/>
    </row>
    <row r="3141" spans="5:31" ht="15" customHeight="1" x14ac:dyDescent="0.3">
      <c r="E3141" s="212"/>
      <c r="F3141" s="212"/>
      <c r="G3141" s="212"/>
      <c r="H3141" s="212"/>
      <c r="I3141" s="212"/>
      <c r="J3141" s="212"/>
      <c r="K3141" s="212"/>
      <c r="L3141" s="212"/>
      <c r="M3141" s="212"/>
      <c r="N3141" s="212"/>
      <c r="O3141" s="212"/>
      <c r="P3141" s="212"/>
      <c r="Q3141" s="212"/>
      <c r="R3141" s="212"/>
      <c r="S3141" s="212"/>
      <c r="T3141" s="212"/>
      <c r="V3141" s="212"/>
      <c r="W3141" s="212"/>
      <c r="X3141" s="212"/>
      <c r="Y3141" s="212"/>
      <c r="Z3141" s="212"/>
      <c r="AB3141" s="212"/>
      <c r="AC3141" s="212"/>
      <c r="AD3141" s="212"/>
      <c r="AE3141" s="212"/>
    </row>
    <row r="3142" spans="5:31" ht="15" customHeight="1" x14ac:dyDescent="0.3">
      <c r="E3142" s="212"/>
      <c r="F3142" s="212"/>
      <c r="G3142" s="212"/>
      <c r="H3142" s="212"/>
      <c r="I3142" s="212"/>
      <c r="J3142" s="212"/>
      <c r="K3142" s="212"/>
      <c r="L3142" s="212"/>
      <c r="M3142" s="212"/>
      <c r="N3142" s="212"/>
      <c r="O3142" s="212"/>
      <c r="P3142" s="212"/>
      <c r="Q3142" s="212"/>
      <c r="R3142" s="212"/>
      <c r="S3142" s="212"/>
      <c r="T3142" s="212"/>
      <c r="V3142" s="212"/>
      <c r="W3142" s="212"/>
      <c r="X3142" s="212"/>
      <c r="Y3142" s="212"/>
      <c r="Z3142" s="212"/>
      <c r="AB3142" s="212"/>
      <c r="AC3142" s="212"/>
      <c r="AD3142" s="212"/>
      <c r="AE3142" s="212"/>
    </row>
    <row r="3143" spans="5:31" ht="15" customHeight="1" x14ac:dyDescent="0.3">
      <c r="E3143" s="212"/>
      <c r="F3143" s="212"/>
      <c r="G3143" s="212"/>
      <c r="H3143" s="212"/>
      <c r="I3143" s="212"/>
      <c r="J3143" s="212"/>
      <c r="K3143" s="212"/>
      <c r="L3143" s="212"/>
      <c r="M3143" s="212"/>
      <c r="N3143" s="212"/>
      <c r="O3143" s="212"/>
      <c r="P3143" s="212"/>
      <c r="Q3143" s="212"/>
      <c r="R3143" s="212"/>
      <c r="S3143" s="212"/>
      <c r="T3143" s="212"/>
      <c r="V3143" s="212"/>
      <c r="W3143" s="212"/>
      <c r="X3143" s="212"/>
      <c r="Y3143" s="212"/>
      <c r="Z3143" s="212"/>
      <c r="AB3143" s="212"/>
      <c r="AC3143" s="212"/>
      <c r="AD3143" s="212"/>
      <c r="AE3143" s="212"/>
    </row>
    <row r="3144" spans="5:31" ht="15" customHeight="1" x14ac:dyDescent="0.3">
      <c r="E3144" s="212"/>
      <c r="F3144" s="212"/>
      <c r="G3144" s="212"/>
      <c r="H3144" s="212"/>
      <c r="I3144" s="212"/>
      <c r="J3144" s="212"/>
      <c r="K3144" s="212"/>
      <c r="L3144" s="212"/>
      <c r="M3144" s="212"/>
      <c r="N3144" s="212"/>
      <c r="O3144" s="212"/>
      <c r="P3144" s="212"/>
      <c r="Q3144" s="212"/>
      <c r="R3144" s="212"/>
      <c r="S3144" s="212"/>
      <c r="T3144" s="212"/>
      <c r="V3144" s="212"/>
      <c r="W3144" s="212"/>
      <c r="X3144" s="212"/>
      <c r="Y3144" s="212"/>
      <c r="Z3144" s="212"/>
      <c r="AB3144" s="212"/>
      <c r="AC3144" s="212"/>
      <c r="AD3144" s="212"/>
      <c r="AE3144" s="212"/>
    </row>
    <row r="3145" spans="5:31" ht="15" customHeight="1" x14ac:dyDescent="0.3">
      <c r="E3145" s="212"/>
      <c r="F3145" s="212"/>
      <c r="G3145" s="212"/>
      <c r="H3145" s="212"/>
      <c r="I3145" s="212"/>
      <c r="J3145" s="212"/>
      <c r="K3145" s="212"/>
      <c r="L3145" s="212"/>
      <c r="M3145" s="212"/>
      <c r="N3145" s="212"/>
      <c r="O3145" s="212"/>
      <c r="P3145" s="212"/>
      <c r="Q3145" s="212"/>
      <c r="R3145" s="212"/>
      <c r="S3145" s="212"/>
      <c r="T3145" s="212"/>
      <c r="V3145" s="212"/>
      <c r="W3145" s="212"/>
      <c r="X3145" s="212"/>
      <c r="Y3145" s="212"/>
      <c r="Z3145" s="212"/>
      <c r="AB3145" s="212"/>
      <c r="AC3145" s="212"/>
      <c r="AD3145" s="212"/>
      <c r="AE3145" s="212"/>
    </row>
    <row r="3146" spans="5:31" ht="15" customHeight="1" x14ac:dyDescent="0.3">
      <c r="E3146" s="212"/>
      <c r="F3146" s="212"/>
      <c r="G3146" s="212"/>
      <c r="H3146" s="212"/>
      <c r="I3146" s="212"/>
      <c r="J3146" s="212"/>
      <c r="K3146" s="212"/>
      <c r="L3146" s="212"/>
      <c r="M3146" s="212"/>
      <c r="N3146" s="212"/>
      <c r="O3146" s="212"/>
      <c r="P3146" s="212"/>
      <c r="Q3146" s="212"/>
      <c r="R3146" s="212"/>
      <c r="S3146" s="212"/>
      <c r="T3146" s="212"/>
      <c r="V3146" s="212"/>
      <c r="W3146" s="212"/>
      <c r="X3146" s="212"/>
      <c r="Y3146" s="212"/>
      <c r="Z3146" s="212"/>
      <c r="AB3146" s="212"/>
      <c r="AC3146" s="212"/>
      <c r="AD3146" s="212"/>
      <c r="AE3146" s="212"/>
    </row>
    <row r="3147" spans="5:31" ht="15" customHeight="1" x14ac:dyDescent="0.3">
      <c r="E3147" s="212"/>
      <c r="F3147" s="212"/>
      <c r="G3147" s="212"/>
      <c r="H3147" s="212"/>
      <c r="I3147" s="212"/>
      <c r="J3147" s="212"/>
      <c r="K3147" s="212"/>
      <c r="L3147" s="212"/>
      <c r="M3147" s="212"/>
      <c r="N3147" s="212"/>
      <c r="O3147" s="212"/>
      <c r="P3147" s="212"/>
      <c r="Q3147" s="212"/>
      <c r="R3147" s="212"/>
      <c r="S3147" s="212"/>
      <c r="T3147" s="212"/>
      <c r="V3147" s="212"/>
      <c r="W3147" s="212"/>
      <c r="X3147" s="212"/>
      <c r="Y3147" s="212"/>
      <c r="Z3147" s="212"/>
      <c r="AB3147" s="212"/>
      <c r="AC3147" s="212"/>
      <c r="AD3147" s="212"/>
      <c r="AE3147" s="212"/>
    </row>
    <row r="3148" spans="5:31" ht="15" customHeight="1" x14ac:dyDescent="0.3">
      <c r="E3148" s="212"/>
      <c r="F3148" s="212"/>
      <c r="G3148" s="212"/>
      <c r="H3148" s="212"/>
      <c r="I3148" s="212"/>
      <c r="J3148" s="212"/>
      <c r="K3148" s="212"/>
      <c r="L3148" s="212"/>
      <c r="M3148" s="212"/>
      <c r="N3148" s="212"/>
      <c r="O3148" s="212"/>
      <c r="P3148" s="212"/>
      <c r="Q3148" s="212"/>
      <c r="R3148" s="212"/>
      <c r="S3148" s="212"/>
      <c r="T3148" s="212"/>
      <c r="V3148" s="212"/>
      <c r="W3148" s="212"/>
      <c r="X3148" s="212"/>
      <c r="Y3148" s="212"/>
      <c r="Z3148" s="212"/>
      <c r="AB3148" s="212"/>
      <c r="AC3148" s="212"/>
      <c r="AD3148" s="212"/>
      <c r="AE3148" s="212"/>
    </row>
    <row r="3149" spans="5:31" ht="15" customHeight="1" x14ac:dyDescent="0.3">
      <c r="E3149" s="212"/>
      <c r="F3149" s="212"/>
      <c r="G3149" s="212"/>
      <c r="H3149" s="212"/>
      <c r="I3149" s="212"/>
      <c r="J3149" s="212"/>
      <c r="K3149" s="212"/>
      <c r="L3149" s="212"/>
      <c r="M3149" s="212"/>
      <c r="N3149" s="212"/>
      <c r="O3149" s="212"/>
      <c r="P3149" s="212"/>
      <c r="Q3149" s="212"/>
      <c r="R3149" s="212"/>
      <c r="S3149" s="212"/>
      <c r="T3149" s="212"/>
      <c r="V3149" s="212"/>
      <c r="W3149" s="212"/>
      <c r="X3149" s="212"/>
      <c r="Y3149" s="212"/>
      <c r="Z3149" s="212"/>
      <c r="AB3149" s="212"/>
      <c r="AC3149" s="212"/>
      <c r="AD3149" s="212"/>
      <c r="AE3149" s="212"/>
    </row>
    <row r="3150" spans="5:31" ht="15" customHeight="1" x14ac:dyDescent="0.3">
      <c r="E3150" s="212"/>
      <c r="F3150" s="212"/>
      <c r="G3150" s="212"/>
      <c r="H3150" s="212"/>
      <c r="I3150" s="212"/>
      <c r="J3150" s="212"/>
      <c r="K3150" s="212"/>
      <c r="L3150" s="212"/>
      <c r="M3150" s="212"/>
      <c r="N3150" s="212"/>
      <c r="O3150" s="212"/>
      <c r="P3150" s="212"/>
      <c r="Q3150" s="212"/>
      <c r="R3150" s="212"/>
      <c r="S3150" s="212"/>
      <c r="T3150" s="212"/>
      <c r="V3150" s="212"/>
      <c r="W3150" s="212"/>
      <c r="X3150" s="212"/>
      <c r="Y3150" s="212"/>
      <c r="Z3150" s="212"/>
      <c r="AB3150" s="212"/>
      <c r="AC3150" s="212"/>
      <c r="AD3150" s="212"/>
      <c r="AE3150" s="212"/>
    </row>
    <row r="3151" spans="5:31" ht="15" customHeight="1" x14ac:dyDescent="0.3">
      <c r="E3151" s="212"/>
      <c r="F3151" s="212"/>
      <c r="G3151" s="212"/>
      <c r="H3151" s="212"/>
      <c r="I3151" s="212"/>
      <c r="J3151" s="212"/>
      <c r="K3151" s="212"/>
      <c r="L3151" s="212"/>
      <c r="M3151" s="212"/>
      <c r="N3151" s="212"/>
      <c r="O3151" s="212"/>
      <c r="P3151" s="212"/>
      <c r="Q3151" s="212"/>
      <c r="R3151" s="212"/>
      <c r="S3151" s="212"/>
      <c r="T3151" s="212"/>
      <c r="V3151" s="212"/>
      <c r="W3151" s="212"/>
      <c r="X3151" s="212"/>
      <c r="Y3151" s="212"/>
      <c r="Z3151" s="212"/>
      <c r="AB3151" s="212"/>
      <c r="AC3151" s="212"/>
      <c r="AD3151" s="212"/>
      <c r="AE3151" s="212"/>
    </row>
    <row r="3152" spans="5:31" ht="15" customHeight="1" x14ac:dyDescent="0.3">
      <c r="E3152" s="212"/>
      <c r="F3152" s="212"/>
      <c r="G3152" s="212"/>
      <c r="H3152" s="212"/>
      <c r="I3152" s="212"/>
      <c r="J3152" s="212"/>
      <c r="K3152" s="212"/>
      <c r="L3152" s="212"/>
      <c r="M3152" s="212"/>
      <c r="N3152" s="212"/>
      <c r="O3152" s="212"/>
      <c r="P3152" s="212"/>
      <c r="Q3152" s="212"/>
      <c r="R3152" s="212"/>
      <c r="S3152" s="212"/>
      <c r="T3152" s="212"/>
      <c r="U3152" s="212"/>
      <c r="V3152" s="212"/>
      <c r="W3152" s="212"/>
      <c r="X3152" s="212"/>
      <c r="Y3152" s="212"/>
      <c r="Z3152" s="212"/>
      <c r="AB3152" s="212"/>
      <c r="AC3152" s="212"/>
      <c r="AD3152" s="212"/>
      <c r="AE3152" s="212"/>
    </row>
    <row r="3153" spans="5:31" ht="15" customHeight="1" x14ac:dyDescent="0.3">
      <c r="E3153" s="212"/>
      <c r="F3153" s="212"/>
      <c r="G3153" s="212"/>
      <c r="H3153" s="212"/>
      <c r="I3153" s="212"/>
      <c r="J3153" s="212"/>
      <c r="K3153" s="212"/>
      <c r="L3153" s="212"/>
      <c r="M3153" s="212"/>
      <c r="N3153" s="212"/>
      <c r="O3153" s="212"/>
      <c r="P3153" s="212"/>
      <c r="Q3153" s="212"/>
      <c r="R3153" s="212"/>
      <c r="S3153" s="212"/>
      <c r="T3153" s="212"/>
      <c r="U3153" s="212"/>
      <c r="V3153" s="212"/>
      <c r="W3153" s="212"/>
      <c r="X3153" s="212"/>
      <c r="Y3153" s="212"/>
      <c r="Z3153" s="212"/>
      <c r="AB3153" s="212"/>
      <c r="AC3153" s="212"/>
      <c r="AD3153" s="212"/>
      <c r="AE3153" s="212"/>
    </row>
    <row r="3154" spans="5:31" ht="15" customHeight="1" x14ac:dyDescent="0.3">
      <c r="F3154" s="619"/>
      <c r="G3154" s="619"/>
      <c r="H3154" s="619"/>
    </row>
    <row r="3155" spans="5:31" ht="15" customHeight="1" x14ac:dyDescent="0.3">
      <c r="E3155" s="212"/>
      <c r="F3155" s="212"/>
      <c r="G3155" s="212"/>
      <c r="H3155" s="212"/>
      <c r="I3155" s="212"/>
      <c r="J3155" s="212"/>
      <c r="K3155" s="212"/>
      <c r="L3155" s="212"/>
      <c r="M3155" s="212"/>
      <c r="N3155" s="212"/>
      <c r="O3155" s="212"/>
      <c r="P3155" s="212"/>
      <c r="Q3155" s="212"/>
      <c r="R3155" s="212"/>
      <c r="S3155" s="212"/>
      <c r="T3155" s="212"/>
      <c r="U3155" s="212"/>
      <c r="V3155" s="212"/>
      <c r="W3155" s="212"/>
      <c r="X3155" s="212"/>
      <c r="Y3155" s="212"/>
      <c r="Z3155" s="212"/>
      <c r="AB3155" s="212"/>
      <c r="AC3155" s="212"/>
      <c r="AD3155" s="212"/>
      <c r="AE3155" s="212"/>
    </row>
    <row r="3156" spans="5:31" ht="15" customHeight="1" x14ac:dyDescent="0.3">
      <c r="F3156" s="618"/>
      <c r="G3156" s="618"/>
      <c r="H3156" s="618"/>
    </row>
    <row r="3157" spans="5:31" ht="15" customHeight="1" x14ac:dyDescent="0.3">
      <c r="E3157" s="212"/>
      <c r="F3157" s="212"/>
      <c r="G3157" s="212"/>
      <c r="H3157" s="212"/>
      <c r="I3157" s="212"/>
      <c r="J3157" s="212"/>
      <c r="K3157" s="212"/>
      <c r="L3157" s="212"/>
      <c r="M3157" s="212"/>
      <c r="N3157" s="212"/>
      <c r="O3157" s="212"/>
      <c r="P3157" s="212"/>
      <c r="Q3157" s="212"/>
      <c r="R3157" s="212"/>
      <c r="S3157" s="212"/>
      <c r="T3157" s="212"/>
      <c r="U3157" s="212"/>
      <c r="V3157" s="212"/>
      <c r="W3157" s="212"/>
      <c r="X3157" s="212"/>
      <c r="Y3157" s="212"/>
      <c r="Z3157" s="212"/>
      <c r="AB3157" s="212"/>
      <c r="AC3157" s="212"/>
      <c r="AD3157" s="212"/>
      <c r="AE3157" s="212"/>
    </row>
    <row r="3158" spans="5:31" ht="15" customHeight="1" x14ac:dyDescent="0.3">
      <c r="F3158" s="619"/>
      <c r="G3158" s="619"/>
      <c r="H3158" s="619"/>
    </row>
    <row r="3159" spans="5:31" ht="15" customHeight="1" x14ac:dyDescent="0.3">
      <c r="F3159" s="618"/>
      <c r="G3159" s="618"/>
      <c r="H3159" s="618"/>
    </row>
    <row r="3160" spans="5:31" ht="15" customHeight="1" x14ac:dyDescent="0.3">
      <c r="E3160" s="212"/>
      <c r="F3160" s="212"/>
      <c r="G3160" s="212"/>
      <c r="H3160" s="212"/>
      <c r="I3160" s="212"/>
      <c r="J3160" s="212"/>
      <c r="K3160" s="212"/>
      <c r="L3160" s="212"/>
      <c r="M3160" s="212"/>
      <c r="N3160" s="212"/>
      <c r="O3160" s="212"/>
      <c r="P3160" s="212"/>
      <c r="Q3160" s="212"/>
      <c r="R3160" s="212"/>
      <c r="S3160" s="212"/>
      <c r="T3160" s="212"/>
      <c r="U3160" s="212"/>
      <c r="V3160" s="212"/>
      <c r="W3160" s="212"/>
      <c r="X3160" s="212"/>
      <c r="Y3160" s="212"/>
      <c r="Z3160" s="212"/>
      <c r="AB3160" s="212"/>
      <c r="AC3160" s="212"/>
      <c r="AD3160" s="212"/>
      <c r="AE3160" s="212"/>
    </row>
    <row r="3161" spans="5:31" ht="15" customHeight="1" x14ac:dyDescent="0.3">
      <c r="F3161" s="619"/>
      <c r="G3161" s="619"/>
      <c r="H3161" s="619"/>
    </row>
    <row r="3162" spans="5:31" ht="15" customHeight="1" x14ac:dyDescent="0.3">
      <c r="E3162" s="212"/>
      <c r="F3162" s="212"/>
      <c r="G3162" s="212"/>
      <c r="H3162" s="212"/>
      <c r="I3162" s="212"/>
      <c r="J3162" s="212"/>
      <c r="K3162" s="212"/>
      <c r="L3162" s="212"/>
      <c r="M3162" s="212"/>
      <c r="N3162" s="212"/>
      <c r="O3162" s="212"/>
      <c r="P3162" s="212"/>
      <c r="Q3162" s="212"/>
      <c r="R3162" s="212"/>
      <c r="S3162" s="212"/>
      <c r="T3162" s="212"/>
      <c r="U3162" s="212"/>
      <c r="V3162" s="212"/>
      <c r="W3162" s="212"/>
      <c r="X3162" s="212"/>
      <c r="Y3162" s="212"/>
      <c r="Z3162" s="212"/>
      <c r="AB3162" s="212"/>
      <c r="AC3162" s="212"/>
      <c r="AD3162" s="212"/>
      <c r="AE3162" s="212"/>
    </row>
    <row r="3163" spans="5:31" ht="15" customHeight="1" x14ac:dyDescent="0.3">
      <c r="F3163" s="619"/>
      <c r="G3163" s="619"/>
      <c r="H3163" s="619"/>
    </row>
    <row r="3164" spans="5:31" ht="15" customHeight="1" x14ac:dyDescent="0.3">
      <c r="F3164" s="618"/>
      <c r="G3164" s="618"/>
      <c r="H3164" s="618"/>
    </row>
    <row r="3165" spans="5:31" ht="15" customHeight="1" x14ac:dyDescent="0.3">
      <c r="E3165" s="212"/>
      <c r="F3165" s="212"/>
      <c r="G3165" s="212"/>
      <c r="H3165" s="212"/>
      <c r="I3165" s="212"/>
      <c r="J3165" s="212"/>
      <c r="K3165" s="212"/>
      <c r="L3165" s="212"/>
      <c r="M3165" s="212"/>
      <c r="N3165" s="212"/>
      <c r="O3165" s="212"/>
      <c r="P3165" s="212"/>
      <c r="Q3165" s="212"/>
      <c r="R3165" s="212"/>
      <c r="S3165" s="212"/>
      <c r="T3165" s="212"/>
      <c r="U3165" s="212"/>
      <c r="V3165" s="212"/>
      <c r="W3165" s="212"/>
      <c r="X3165" s="212"/>
      <c r="Y3165" s="212"/>
      <c r="Z3165" s="212"/>
      <c r="AB3165" s="212"/>
      <c r="AC3165" s="212"/>
      <c r="AD3165" s="212"/>
      <c r="AE3165" s="212"/>
    </row>
    <row r="3166" spans="5:31" ht="15" customHeight="1" x14ac:dyDescent="0.3">
      <c r="F3166" s="618"/>
      <c r="G3166" s="618"/>
      <c r="H3166" s="618"/>
    </row>
    <row r="3167" spans="5:31" ht="15" customHeight="1" x14ac:dyDescent="0.3">
      <c r="F3167" s="618"/>
      <c r="G3167" s="618"/>
      <c r="H3167" s="618"/>
    </row>
    <row r="3168" spans="5:31" ht="15" customHeight="1" x14ac:dyDescent="0.3">
      <c r="F3168" s="623"/>
      <c r="G3168" s="623"/>
      <c r="H3168" s="620"/>
    </row>
    <row r="3169" spans="5:31" ht="15" customHeight="1" x14ac:dyDescent="0.3">
      <c r="F3169" s="619"/>
      <c r="G3169" s="619"/>
      <c r="H3169" s="619"/>
    </row>
    <row r="3170" spans="5:31" ht="15" customHeight="1" x14ac:dyDescent="0.3">
      <c r="F3170" s="619"/>
      <c r="G3170" s="619"/>
      <c r="H3170" s="619"/>
    </row>
    <row r="3171" spans="5:31" ht="15" customHeight="1" x14ac:dyDescent="0.3">
      <c r="E3171" s="212"/>
      <c r="F3171" s="212"/>
      <c r="G3171" s="212"/>
      <c r="H3171" s="212"/>
      <c r="I3171" s="212"/>
      <c r="J3171" s="212"/>
      <c r="K3171" s="212"/>
      <c r="L3171" s="212"/>
      <c r="M3171" s="212"/>
      <c r="N3171" s="212"/>
      <c r="O3171" s="212"/>
      <c r="P3171" s="212"/>
      <c r="Q3171" s="212"/>
      <c r="R3171" s="212"/>
      <c r="S3171" s="212"/>
      <c r="T3171" s="212"/>
      <c r="U3171" s="212"/>
      <c r="V3171" s="212"/>
      <c r="W3171" s="212"/>
      <c r="X3171" s="212"/>
      <c r="Y3171" s="212"/>
      <c r="Z3171" s="212"/>
      <c r="AB3171" s="212"/>
      <c r="AC3171" s="212"/>
      <c r="AD3171" s="212"/>
      <c r="AE3171" s="212"/>
    </row>
    <row r="3172" spans="5:31" ht="15" customHeight="1" x14ac:dyDescent="0.3">
      <c r="E3172" s="212"/>
      <c r="F3172" s="212"/>
      <c r="G3172" s="212"/>
      <c r="H3172" s="212"/>
      <c r="I3172" s="212"/>
      <c r="J3172" s="212"/>
      <c r="K3172" s="212"/>
      <c r="L3172" s="212"/>
      <c r="M3172" s="212"/>
      <c r="N3172" s="212"/>
      <c r="O3172" s="212"/>
      <c r="P3172" s="212"/>
      <c r="Q3172" s="212"/>
      <c r="R3172" s="212"/>
      <c r="S3172" s="212"/>
      <c r="T3172" s="212"/>
      <c r="U3172" s="212"/>
      <c r="V3172" s="212"/>
      <c r="W3172" s="212"/>
      <c r="X3172" s="212"/>
      <c r="Y3172" s="212"/>
      <c r="Z3172" s="212"/>
      <c r="AB3172" s="212"/>
      <c r="AC3172" s="212"/>
      <c r="AD3172" s="212"/>
      <c r="AE3172" s="212"/>
    </row>
    <row r="3173" spans="5:31" ht="15" customHeight="1" x14ac:dyDescent="0.3">
      <c r="E3173" s="212"/>
      <c r="F3173" s="212"/>
      <c r="G3173" s="212"/>
      <c r="H3173" s="212"/>
      <c r="I3173" s="212"/>
      <c r="J3173" s="212"/>
      <c r="K3173" s="212"/>
      <c r="L3173" s="212"/>
      <c r="M3173" s="212"/>
      <c r="N3173" s="212"/>
      <c r="O3173" s="212"/>
      <c r="P3173" s="212"/>
      <c r="Q3173" s="212"/>
      <c r="R3173" s="212"/>
      <c r="S3173" s="212"/>
      <c r="T3173" s="212"/>
      <c r="U3173" s="212"/>
      <c r="V3173" s="212"/>
      <c r="W3173" s="212"/>
      <c r="X3173" s="212"/>
      <c r="Y3173" s="212"/>
      <c r="Z3173" s="212"/>
      <c r="AB3173" s="212"/>
      <c r="AC3173" s="212"/>
      <c r="AD3173" s="212"/>
      <c r="AE3173" s="212"/>
    </row>
    <row r="3174" spans="5:31" ht="15" customHeight="1" x14ac:dyDescent="0.3">
      <c r="F3174" s="621"/>
      <c r="G3174" s="621"/>
      <c r="H3174" s="620"/>
    </row>
    <row r="3175" spans="5:31" ht="15" customHeight="1" x14ac:dyDescent="0.3">
      <c r="F3175" s="618"/>
      <c r="G3175" s="618"/>
      <c r="H3175" s="618"/>
    </row>
    <row r="3176" spans="5:31" ht="15" customHeight="1" x14ac:dyDescent="0.3">
      <c r="F3176" s="618"/>
      <c r="G3176" s="618"/>
      <c r="H3176" s="618"/>
    </row>
    <row r="3177" spans="5:31" ht="15" customHeight="1" x14ac:dyDescent="0.3">
      <c r="E3177" s="212"/>
      <c r="F3177" s="212"/>
      <c r="G3177" s="212"/>
      <c r="H3177" s="212"/>
      <c r="I3177" s="212"/>
      <c r="J3177" s="212"/>
      <c r="K3177" s="212"/>
      <c r="L3177" s="212"/>
      <c r="M3177" s="212"/>
      <c r="N3177" s="212"/>
      <c r="O3177" s="212"/>
      <c r="P3177" s="212"/>
      <c r="Q3177" s="212"/>
      <c r="R3177" s="212"/>
      <c r="S3177" s="212"/>
      <c r="T3177" s="212"/>
      <c r="U3177" s="212"/>
      <c r="V3177" s="212"/>
      <c r="W3177" s="212"/>
      <c r="X3177" s="212"/>
      <c r="Y3177" s="212"/>
      <c r="Z3177" s="212"/>
      <c r="AB3177" s="212"/>
      <c r="AC3177" s="212"/>
      <c r="AD3177" s="212"/>
      <c r="AE3177" s="212"/>
    </row>
    <row r="3178" spans="5:31" ht="15" customHeight="1" x14ac:dyDescent="0.3">
      <c r="F3178" s="618"/>
      <c r="G3178" s="618"/>
      <c r="H3178" s="618"/>
    </row>
    <row r="3179" spans="5:31" ht="15" customHeight="1" x14ac:dyDescent="0.3">
      <c r="E3179" s="212"/>
      <c r="F3179" s="212"/>
      <c r="G3179" s="212"/>
      <c r="H3179" s="212"/>
      <c r="I3179" s="212"/>
      <c r="J3179" s="212"/>
      <c r="K3179" s="212"/>
      <c r="L3179" s="212"/>
      <c r="M3179" s="212"/>
      <c r="N3179" s="212"/>
      <c r="O3179" s="212"/>
      <c r="P3179" s="212"/>
      <c r="Q3179" s="212"/>
      <c r="R3179" s="212"/>
      <c r="S3179" s="212"/>
      <c r="T3179" s="212"/>
      <c r="U3179" s="212"/>
      <c r="V3179" s="212"/>
      <c r="W3179" s="212"/>
      <c r="X3179" s="212"/>
      <c r="Y3179" s="212"/>
      <c r="Z3179" s="212"/>
      <c r="AB3179" s="212"/>
      <c r="AC3179" s="212"/>
      <c r="AD3179" s="212"/>
      <c r="AE3179" s="212"/>
    </row>
    <row r="3180" spans="5:31" ht="15" customHeight="1" x14ac:dyDescent="0.3">
      <c r="F3180" s="621"/>
      <c r="G3180" s="621"/>
      <c r="H3180" s="620"/>
    </row>
    <row r="3181" spans="5:31" ht="15" customHeight="1" x14ac:dyDescent="0.3">
      <c r="F3181" s="618"/>
      <c r="G3181" s="618"/>
      <c r="H3181" s="618"/>
    </row>
    <row r="3182" spans="5:31" ht="15" customHeight="1" x14ac:dyDescent="0.3">
      <c r="F3182" s="621"/>
      <c r="G3182" s="621"/>
      <c r="H3182" s="620"/>
    </row>
    <row r="3183" spans="5:31" ht="15" customHeight="1" x14ac:dyDescent="0.3">
      <c r="F3183" s="618"/>
      <c r="G3183" s="618"/>
      <c r="H3183" s="618"/>
    </row>
    <row r="3184" spans="5:31" ht="15" customHeight="1" x14ac:dyDescent="0.3">
      <c r="F3184" s="618"/>
      <c r="G3184" s="618"/>
      <c r="H3184" s="618"/>
    </row>
    <row r="3185" spans="6:8" ht="15" customHeight="1" x14ac:dyDescent="0.3">
      <c r="F3185" s="618"/>
      <c r="G3185" s="618"/>
      <c r="H3185" s="618"/>
    </row>
    <row r="3186" spans="6:8" ht="15" customHeight="1" x14ac:dyDescent="0.3">
      <c r="F3186" s="621"/>
      <c r="G3186" s="621"/>
      <c r="H3186" s="620"/>
    </row>
    <row r="3187" spans="6:8" ht="15" customHeight="1" x14ac:dyDescent="0.3">
      <c r="F3187" s="621"/>
      <c r="G3187" s="621"/>
      <c r="H3187" s="620"/>
    </row>
    <row r="3188" spans="6:8" ht="15" customHeight="1" x14ac:dyDescent="0.3">
      <c r="F3188" s="618"/>
      <c r="G3188" s="618"/>
      <c r="H3188" s="618"/>
    </row>
    <row r="3189" spans="6:8" ht="15" customHeight="1" x14ac:dyDescent="0.3">
      <c r="F3189" s="618"/>
      <c r="G3189" s="618"/>
      <c r="H3189" s="618"/>
    </row>
    <row r="3190" spans="6:8" ht="15" customHeight="1" x14ac:dyDescent="0.3">
      <c r="F3190" s="618"/>
      <c r="G3190" s="618"/>
      <c r="H3190" s="618"/>
    </row>
    <row r="3191" spans="6:8" ht="15" customHeight="1" x14ac:dyDescent="0.3">
      <c r="F3191" s="618"/>
      <c r="G3191" s="618"/>
      <c r="H3191" s="618"/>
    </row>
    <row r="3192" spans="6:8" ht="15" customHeight="1" x14ac:dyDescent="0.3">
      <c r="F3192" s="619"/>
      <c r="G3192" s="619"/>
      <c r="H3192" s="619"/>
    </row>
    <row r="3193" spans="6:8" ht="15" customHeight="1" x14ac:dyDescent="0.3">
      <c r="F3193" s="619"/>
      <c r="G3193" s="619"/>
      <c r="H3193" s="619"/>
    </row>
    <row r="3194" spans="6:8" ht="15" customHeight="1" x14ac:dyDescent="0.3">
      <c r="F3194" s="618"/>
      <c r="G3194" s="618"/>
      <c r="H3194" s="618"/>
    </row>
    <row r="3195" spans="6:8" ht="15" customHeight="1" x14ac:dyDescent="0.3">
      <c r="F3195" s="618"/>
      <c r="G3195" s="618"/>
      <c r="H3195" s="618"/>
    </row>
    <row r="3196" spans="6:8" ht="15" customHeight="1" x14ac:dyDescent="0.3">
      <c r="F3196" s="618"/>
      <c r="G3196" s="618"/>
      <c r="H3196" s="618"/>
    </row>
    <row r="3197" spans="6:8" ht="15" customHeight="1" x14ac:dyDescent="0.3">
      <c r="F3197" s="618"/>
      <c r="G3197" s="618"/>
      <c r="H3197" s="618"/>
    </row>
    <row r="3198" spans="6:8" ht="15" customHeight="1" x14ac:dyDescent="0.3">
      <c r="F3198" s="619"/>
      <c r="G3198" s="619"/>
      <c r="H3198" s="619"/>
    </row>
    <row r="3199" spans="6:8" ht="15" customHeight="1" x14ac:dyDescent="0.3">
      <c r="F3199" s="618"/>
      <c r="G3199" s="618"/>
      <c r="H3199" s="618"/>
    </row>
    <row r="3200" spans="6:8" ht="15" customHeight="1" x14ac:dyDescent="0.3">
      <c r="F3200" s="618"/>
      <c r="G3200" s="618"/>
      <c r="H3200" s="618"/>
    </row>
    <row r="3201" spans="6:8" ht="15" customHeight="1" x14ac:dyDescent="0.3">
      <c r="F3201" s="618"/>
      <c r="G3201" s="618"/>
      <c r="H3201" s="618"/>
    </row>
    <row r="3202" spans="6:8" ht="15" customHeight="1" x14ac:dyDescent="0.3">
      <c r="F3202" s="618"/>
      <c r="G3202" s="618"/>
      <c r="H3202" s="618"/>
    </row>
    <row r="3203" spans="6:8" ht="15" customHeight="1" x14ac:dyDescent="0.3">
      <c r="F3203" s="619"/>
      <c r="G3203" s="619"/>
      <c r="H3203" s="619"/>
    </row>
    <row r="3204" spans="6:8" ht="15" customHeight="1" x14ac:dyDescent="0.3">
      <c r="F3204" s="618"/>
      <c r="G3204" s="618"/>
      <c r="H3204" s="618"/>
    </row>
    <row r="3205" spans="6:8" ht="15" customHeight="1" x14ac:dyDescent="0.3">
      <c r="F3205" s="619"/>
      <c r="G3205" s="619"/>
      <c r="H3205" s="619"/>
    </row>
    <row r="3206" spans="6:8" ht="15" customHeight="1" x14ac:dyDescent="0.3">
      <c r="F3206" s="619"/>
      <c r="G3206" s="619"/>
      <c r="H3206" s="619"/>
    </row>
    <row r="3207" spans="6:8" ht="15" customHeight="1" x14ac:dyDescent="0.3">
      <c r="F3207" s="618"/>
      <c r="G3207" s="618"/>
      <c r="H3207" s="618"/>
    </row>
    <row r="3208" spans="6:8" ht="15" customHeight="1" x14ac:dyDescent="0.3">
      <c r="F3208" s="618"/>
      <c r="G3208" s="618"/>
      <c r="H3208" s="618"/>
    </row>
    <row r="3209" spans="6:8" ht="15" customHeight="1" x14ac:dyDescent="0.3">
      <c r="F3209" s="619"/>
      <c r="G3209" s="619"/>
      <c r="H3209" s="619"/>
    </row>
    <row r="3210" spans="6:8" ht="15" customHeight="1" x14ac:dyDescent="0.3">
      <c r="F3210" s="619"/>
      <c r="G3210" s="619"/>
      <c r="H3210" s="619"/>
    </row>
    <row r="3211" spans="6:8" ht="15" customHeight="1" x14ac:dyDescent="0.3">
      <c r="F3211" s="618"/>
      <c r="G3211" s="618"/>
      <c r="H3211" s="618"/>
    </row>
    <row r="3212" spans="6:8" ht="15" customHeight="1" x14ac:dyDescent="0.3">
      <c r="F3212" s="619"/>
      <c r="G3212" s="619"/>
      <c r="H3212" s="619"/>
    </row>
    <row r="3213" spans="6:8" ht="15" customHeight="1" x14ac:dyDescent="0.3">
      <c r="F3213" s="619"/>
      <c r="G3213" s="619"/>
      <c r="H3213" s="619"/>
    </row>
    <row r="3214" spans="6:8" ht="15" customHeight="1" x14ac:dyDescent="0.3">
      <c r="F3214" s="618"/>
      <c r="G3214" s="618"/>
      <c r="H3214" s="618"/>
    </row>
    <row r="3215" spans="6:8" ht="15" customHeight="1" x14ac:dyDescent="0.3">
      <c r="F3215" s="618"/>
      <c r="G3215" s="618"/>
      <c r="H3215" s="618"/>
    </row>
    <row r="3216" spans="6:8" ht="15" customHeight="1" x14ac:dyDescent="0.3">
      <c r="F3216" s="618"/>
      <c r="G3216" s="618"/>
      <c r="H3216" s="618"/>
    </row>
    <row r="3217" spans="6:8" ht="15" customHeight="1" x14ac:dyDescent="0.3">
      <c r="F3217" s="618"/>
      <c r="G3217" s="618"/>
      <c r="H3217" s="618"/>
    </row>
    <row r="3218" spans="6:8" ht="15" customHeight="1" x14ac:dyDescent="0.3">
      <c r="F3218" s="619"/>
      <c r="G3218" s="619"/>
      <c r="H3218" s="619"/>
    </row>
    <row r="3219" spans="6:8" ht="15" customHeight="1" x14ac:dyDescent="0.3">
      <c r="F3219" s="618"/>
      <c r="G3219" s="618"/>
      <c r="H3219" s="618"/>
    </row>
    <row r="3220" spans="6:8" ht="15" customHeight="1" x14ac:dyDescent="0.3">
      <c r="F3220" s="618"/>
      <c r="G3220" s="618"/>
      <c r="H3220" s="618"/>
    </row>
    <row r="3221" spans="6:8" ht="15" customHeight="1" x14ac:dyDescent="0.3">
      <c r="F3221" s="618"/>
      <c r="G3221" s="618"/>
      <c r="H3221" s="618"/>
    </row>
    <row r="3222" spans="6:8" ht="15" customHeight="1" x14ac:dyDescent="0.3">
      <c r="F3222" s="619"/>
      <c r="G3222" s="619"/>
      <c r="H3222" s="619"/>
    </row>
    <row r="3223" spans="6:8" ht="15" customHeight="1" x14ac:dyDescent="0.3">
      <c r="F3223" s="618"/>
      <c r="G3223" s="618"/>
      <c r="H3223" s="618"/>
    </row>
    <row r="3224" spans="6:8" ht="15" customHeight="1" x14ac:dyDescent="0.3">
      <c r="F3224" s="619"/>
      <c r="G3224" s="619"/>
      <c r="H3224" s="619"/>
    </row>
    <row r="3225" spans="6:8" ht="15" customHeight="1" x14ac:dyDescent="0.3">
      <c r="F3225" s="619"/>
      <c r="G3225" s="619"/>
      <c r="H3225" s="619"/>
    </row>
    <row r="3226" spans="6:8" ht="15" customHeight="1" x14ac:dyDescent="0.3">
      <c r="F3226" s="619"/>
      <c r="G3226" s="619"/>
      <c r="H3226" s="619"/>
    </row>
    <row r="3227" spans="6:8" ht="15" customHeight="1" x14ac:dyDescent="0.3">
      <c r="F3227" s="618"/>
      <c r="G3227" s="618"/>
      <c r="H3227" s="618"/>
    </row>
    <row r="3228" spans="6:8" ht="15" customHeight="1" x14ac:dyDescent="0.3">
      <c r="F3228" s="619"/>
      <c r="G3228" s="619"/>
      <c r="H3228" s="619"/>
    </row>
    <row r="3229" spans="6:8" ht="15" customHeight="1" x14ac:dyDescent="0.3">
      <c r="F3229" s="618"/>
      <c r="G3229" s="618"/>
      <c r="H3229" s="618"/>
    </row>
    <row r="3230" spans="6:8" ht="15" customHeight="1" x14ac:dyDescent="0.3">
      <c r="F3230" s="618"/>
      <c r="G3230" s="618"/>
      <c r="H3230" s="618"/>
    </row>
    <row r="3231" spans="6:8" ht="15" customHeight="1" x14ac:dyDescent="0.3">
      <c r="F3231" s="618"/>
      <c r="G3231" s="618"/>
      <c r="H3231" s="618"/>
    </row>
    <row r="3232" spans="6:8" ht="15" customHeight="1" x14ac:dyDescent="0.3"/>
    <row r="3233" spans="6:8" ht="15" customHeight="1" x14ac:dyDescent="0.3">
      <c r="F3233" s="619"/>
      <c r="G3233" s="619"/>
      <c r="H3233" s="619"/>
    </row>
    <row r="3234" spans="6:8" ht="15" customHeight="1" x14ac:dyDescent="0.3">
      <c r="F3234" s="619"/>
      <c r="G3234" s="619"/>
      <c r="H3234" s="619"/>
    </row>
    <row r="3235" spans="6:8" ht="15" customHeight="1" x14ac:dyDescent="0.3">
      <c r="F3235" s="618"/>
      <c r="G3235" s="618"/>
      <c r="H3235" s="618"/>
    </row>
    <row r="3236" spans="6:8" ht="15" customHeight="1" x14ac:dyDescent="0.3">
      <c r="F3236" s="618"/>
      <c r="G3236" s="618"/>
      <c r="H3236" s="618"/>
    </row>
    <row r="3237" spans="6:8" ht="15" customHeight="1" x14ac:dyDescent="0.3">
      <c r="F3237" s="618"/>
      <c r="G3237" s="618"/>
      <c r="H3237" s="618"/>
    </row>
    <row r="3238" spans="6:8" ht="15" customHeight="1" x14ac:dyDescent="0.3"/>
    <row r="3239" spans="6:8" ht="15" customHeight="1" x14ac:dyDescent="0.3">
      <c r="F3239" s="618"/>
      <c r="G3239" s="618"/>
      <c r="H3239" s="618"/>
    </row>
    <row r="3240" spans="6:8" ht="15" customHeight="1" x14ac:dyDescent="0.3">
      <c r="F3240" s="618"/>
      <c r="G3240" s="618"/>
      <c r="H3240" s="618"/>
    </row>
    <row r="3241" spans="6:8" ht="15" customHeight="1" x14ac:dyDescent="0.3">
      <c r="F3241" s="618"/>
      <c r="G3241" s="618"/>
      <c r="H3241" s="618"/>
    </row>
    <row r="3242" spans="6:8" ht="15" customHeight="1" x14ac:dyDescent="0.3">
      <c r="F3242" s="619"/>
      <c r="G3242" s="619"/>
      <c r="H3242" s="619"/>
    </row>
    <row r="3243" spans="6:8" ht="15" customHeight="1" x14ac:dyDescent="0.3">
      <c r="F3243" s="622"/>
      <c r="G3243" s="622"/>
      <c r="H3243" s="620"/>
    </row>
    <row r="3244" spans="6:8" ht="15" customHeight="1" x14ac:dyDescent="0.3">
      <c r="F3244" s="618"/>
      <c r="G3244" s="618"/>
      <c r="H3244" s="618"/>
    </row>
    <row r="3245" spans="6:8" ht="15" customHeight="1" x14ac:dyDescent="0.3">
      <c r="F3245" s="618"/>
      <c r="G3245" s="618"/>
      <c r="H3245" s="618"/>
    </row>
    <row r="3246" spans="6:8" ht="15" customHeight="1" x14ac:dyDescent="0.3">
      <c r="F3246" s="618"/>
      <c r="G3246" s="618"/>
      <c r="H3246" s="618"/>
    </row>
    <row r="3247" spans="6:8" ht="15" customHeight="1" x14ac:dyDescent="0.3">
      <c r="F3247" s="618"/>
      <c r="G3247" s="618"/>
      <c r="H3247" s="618"/>
    </row>
    <row r="3248" spans="6:8" ht="15" customHeight="1" x14ac:dyDescent="0.3">
      <c r="F3248" s="619"/>
      <c r="G3248" s="619"/>
      <c r="H3248" s="619"/>
    </row>
    <row r="3249" spans="5:8" ht="15" customHeight="1" x14ac:dyDescent="0.3">
      <c r="F3249" s="618"/>
      <c r="G3249" s="618"/>
      <c r="H3249" s="618"/>
    </row>
    <row r="3250" spans="5:8" ht="15" customHeight="1" x14ac:dyDescent="0.3">
      <c r="F3250" s="619"/>
      <c r="G3250" s="619"/>
      <c r="H3250" s="619"/>
    </row>
    <row r="3251" spans="5:8" ht="15" customHeight="1" x14ac:dyDescent="0.3">
      <c r="F3251" s="619"/>
      <c r="G3251" s="619"/>
      <c r="H3251" s="619"/>
    </row>
    <row r="3252" spans="5:8" ht="15" customHeight="1" x14ac:dyDescent="0.3">
      <c r="F3252" s="618"/>
      <c r="G3252" s="618"/>
      <c r="H3252" s="618"/>
    </row>
    <row r="3253" spans="5:8" ht="15" customHeight="1" x14ac:dyDescent="0.3">
      <c r="F3253" s="619"/>
      <c r="G3253" s="619"/>
      <c r="H3253" s="619"/>
    </row>
    <row r="3254" spans="5:8" ht="15" customHeight="1" x14ac:dyDescent="0.3">
      <c r="F3254" s="619"/>
      <c r="G3254" s="619"/>
      <c r="H3254" s="619"/>
    </row>
    <row r="3255" spans="5:8" ht="15" customHeight="1" x14ac:dyDescent="0.3">
      <c r="E3255" s="618"/>
      <c r="F3255" s="618"/>
      <c r="G3255" s="618"/>
      <c r="H3255" s="618"/>
    </row>
    <row r="3256" spans="5:8" ht="15" customHeight="1" x14ac:dyDescent="0.3">
      <c r="F3256" s="618"/>
      <c r="G3256" s="618"/>
      <c r="H3256" s="618"/>
    </row>
    <row r="3257" spans="5:8" ht="15" customHeight="1" x14ac:dyDescent="0.3">
      <c r="F3257" s="618"/>
      <c r="G3257" s="618"/>
      <c r="H3257" s="618"/>
    </row>
    <row r="3258" spans="5:8" ht="15" customHeight="1" x14ac:dyDescent="0.3">
      <c r="F3258" s="618"/>
      <c r="G3258" s="618"/>
      <c r="H3258" s="618"/>
    </row>
    <row r="3259" spans="5:8" ht="15" customHeight="1" x14ac:dyDescent="0.3">
      <c r="F3259" s="620"/>
      <c r="G3259" s="620"/>
      <c r="H3259" s="620"/>
    </row>
    <row r="3260" spans="5:8" ht="15" customHeight="1" x14ac:dyDescent="0.3"/>
    <row r="3261" spans="5:8" ht="15" customHeight="1" x14ac:dyDescent="0.3">
      <c r="F3261" s="618"/>
      <c r="G3261" s="618"/>
      <c r="H3261" s="618"/>
    </row>
    <row r="3262" spans="5:8" ht="15" customHeight="1" x14ac:dyDescent="0.3">
      <c r="F3262" s="618"/>
      <c r="G3262" s="618"/>
      <c r="H3262" s="618"/>
    </row>
    <row r="3263" spans="5:8" ht="15" customHeight="1" x14ac:dyDescent="0.3"/>
    <row r="3264" spans="5:8" ht="15" customHeight="1" x14ac:dyDescent="0.3">
      <c r="F3264" s="619"/>
      <c r="G3264" s="619"/>
      <c r="H3264" s="619"/>
    </row>
    <row r="3265" spans="5:8" ht="15" customHeight="1" x14ac:dyDescent="0.3">
      <c r="F3265" s="620"/>
      <c r="G3265" s="620"/>
      <c r="H3265" s="620"/>
    </row>
    <row r="3266" spans="5:8" ht="15" customHeight="1" x14ac:dyDescent="0.3">
      <c r="F3266" s="619"/>
      <c r="G3266" s="619"/>
      <c r="H3266" s="619"/>
    </row>
    <row r="3267" spans="5:8" ht="15" customHeight="1" x14ac:dyDescent="0.3">
      <c r="E3267" s="618"/>
      <c r="F3267" s="618"/>
      <c r="G3267" s="618"/>
      <c r="H3267" s="618"/>
    </row>
    <row r="3268" spans="5:8" ht="15" customHeight="1" x14ac:dyDescent="0.3">
      <c r="F3268" s="618"/>
      <c r="G3268" s="618"/>
      <c r="H3268" s="618"/>
    </row>
    <row r="3269" spans="5:8" ht="15" customHeight="1" x14ac:dyDescent="0.3">
      <c r="F3269" s="619"/>
      <c r="G3269" s="619"/>
      <c r="H3269" s="619"/>
    </row>
    <row r="3270" spans="5:8" ht="15" customHeight="1" x14ac:dyDescent="0.3">
      <c r="F3270" s="618"/>
      <c r="G3270" s="618"/>
      <c r="H3270" s="618"/>
    </row>
    <row r="3271" spans="5:8" ht="15" customHeight="1" x14ac:dyDescent="0.3">
      <c r="F3271" s="619"/>
      <c r="G3271" s="619"/>
      <c r="H3271" s="619"/>
    </row>
    <row r="3272" spans="5:8" ht="15" customHeight="1" x14ac:dyDescent="0.3">
      <c r="F3272" s="618"/>
      <c r="G3272" s="618"/>
      <c r="H3272" s="618"/>
    </row>
    <row r="3273" spans="5:8" ht="15" customHeight="1" x14ac:dyDescent="0.3">
      <c r="F3273" s="620"/>
      <c r="G3273" s="620"/>
      <c r="H3273" s="620"/>
    </row>
    <row r="3274" spans="5:8" ht="15" customHeight="1" x14ac:dyDescent="0.3">
      <c r="F3274" s="618"/>
      <c r="G3274" s="618"/>
      <c r="H3274" s="618"/>
    </row>
    <row r="3275" spans="5:8" ht="15" customHeight="1" x14ac:dyDescent="0.3">
      <c r="F3275" s="618"/>
      <c r="G3275" s="618"/>
      <c r="H3275" s="618"/>
    </row>
    <row r="3276" spans="5:8" ht="15" customHeight="1" x14ac:dyDescent="0.3">
      <c r="F3276" s="619"/>
      <c r="G3276" s="619"/>
      <c r="H3276" s="619"/>
    </row>
    <row r="3277" spans="5:8" ht="15" customHeight="1" x14ac:dyDescent="0.3">
      <c r="F3277" s="618"/>
      <c r="G3277" s="618"/>
      <c r="H3277" s="618"/>
    </row>
    <row r="3278" spans="5:8" ht="15" customHeight="1" x14ac:dyDescent="0.3"/>
    <row r="3279" spans="5:8" ht="15" customHeight="1" x14ac:dyDescent="0.3">
      <c r="F3279" s="619"/>
      <c r="G3279" s="619"/>
      <c r="H3279" s="619"/>
    </row>
    <row r="3280" spans="5:8" ht="15" customHeight="1" x14ac:dyDescent="0.3">
      <c r="F3280" s="622"/>
      <c r="G3280" s="622"/>
      <c r="H3280" s="620"/>
    </row>
    <row r="3281" spans="6:8" ht="15" customHeight="1" x14ac:dyDescent="0.3">
      <c r="F3281" s="618"/>
      <c r="G3281" s="618"/>
      <c r="H3281" s="618"/>
    </row>
    <row r="3282" spans="6:8" ht="15" customHeight="1" x14ac:dyDescent="0.3">
      <c r="F3282" s="618"/>
      <c r="G3282" s="618"/>
      <c r="H3282" s="618"/>
    </row>
    <row r="3283" spans="6:8" ht="15" customHeight="1" x14ac:dyDescent="0.3"/>
    <row r="3284" spans="6:8" ht="15" customHeight="1" x14ac:dyDescent="0.3">
      <c r="F3284" s="618"/>
      <c r="G3284" s="618"/>
      <c r="H3284" s="618"/>
    </row>
    <row r="3285" spans="6:8" ht="15" customHeight="1" x14ac:dyDescent="0.3">
      <c r="F3285" s="618"/>
      <c r="G3285" s="618"/>
      <c r="H3285" s="618"/>
    </row>
    <row r="3286" spans="6:8" ht="15" customHeight="1" x14ac:dyDescent="0.3">
      <c r="F3286" s="619"/>
      <c r="G3286" s="619"/>
      <c r="H3286" s="619"/>
    </row>
    <row r="3287" spans="6:8" ht="15" customHeight="1" x14ac:dyDescent="0.3"/>
    <row r="3288" spans="6:8" ht="15" customHeight="1" x14ac:dyDescent="0.3">
      <c r="F3288" s="618"/>
      <c r="G3288" s="618"/>
      <c r="H3288" s="618"/>
    </row>
    <row r="3289" spans="6:8" ht="15" customHeight="1" x14ac:dyDescent="0.3">
      <c r="F3289" s="618"/>
      <c r="G3289" s="618"/>
      <c r="H3289" s="618"/>
    </row>
    <row r="3290" spans="6:8" ht="15" customHeight="1" x14ac:dyDescent="0.3"/>
    <row r="3291" spans="6:8" ht="15" customHeight="1" x14ac:dyDescent="0.3">
      <c r="F3291" s="618"/>
      <c r="G3291" s="618"/>
      <c r="H3291" s="618"/>
    </row>
    <row r="3292" spans="6:8" ht="15" customHeight="1" x14ac:dyDescent="0.3">
      <c r="F3292" s="619"/>
      <c r="G3292" s="619"/>
      <c r="H3292" s="619"/>
    </row>
    <row r="3293" spans="6:8" ht="15" customHeight="1" x14ac:dyDescent="0.3">
      <c r="F3293" s="621"/>
      <c r="G3293" s="621"/>
      <c r="H3293" s="620"/>
    </row>
    <row r="3294" spans="6:8" ht="15" customHeight="1" x14ac:dyDescent="0.3">
      <c r="F3294" s="619"/>
      <c r="G3294" s="619"/>
      <c r="H3294" s="619"/>
    </row>
    <row r="3295" spans="6:8" ht="15" customHeight="1" x14ac:dyDescent="0.3">
      <c r="F3295" s="619"/>
      <c r="G3295" s="619"/>
      <c r="H3295" s="619"/>
    </row>
    <row r="3296" spans="6:8" ht="15" customHeight="1" x14ac:dyDescent="0.3">
      <c r="F3296" s="619"/>
      <c r="G3296" s="619"/>
      <c r="H3296" s="619"/>
    </row>
    <row r="3297" spans="6:8" ht="15" customHeight="1" x14ac:dyDescent="0.3">
      <c r="F3297" s="619"/>
      <c r="G3297" s="619"/>
      <c r="H3297" s="619"/>
    </row>
    <row r="3298" spans="6:8" ht="15" customHeight="1" x14ac:dyDescent="0.3">
      <c r="F3298" s="618"/>
      <c r="G3298" s="618"/>
      <c r="H3298" s="618"/>
    </row>
    <row r="3299" spans="6:8" ht="15" customHeight="1" x14ac:dyDescent="0.3">
      <c r="F3299" s="619"/>
      <c r="G3299" s="619"/>
      <c r="H3299" s="619"/>
    </row>
    <row r="3300" spans="6:8" ht="15" customHeight="1" x14ac:dyDescent="0.3">
      <c r="F3300" s="618"/>
      <c r="G3300" s="618"/>
      <c r="H3300" s="618"/>
    </row>
    <row r="3301" spans="6:8" ht="15" customHeight="1" x14ac:dyDescent="0.3">
      <c r="F3301" s="619"/>
      <c r="G3301" s="619"/>
      <c r="H3301" s="619"/>
    </row>
    <row r="3302" spans="6:8" ht="15" customHeight="1" x14ac:dyDescent="0.3">
      <c r="F3302" s="618"/>
      <c r="G3302" s="618"/>
      <c r="H3302" s="618"/>
    </row>
    <row r="3303" spans="6:8" ht="15" customHeight="1" x14ac:dyDescent="0.3"/>
    <row r="3304" spans="6:8" ht="15" customHeight="1" x14ac:dyDescent="0.3"/>
    <row r="3305" spans="6:8" ht="15" customHeight="1" x14ac:dyDescent="0.3"/>
    <row r="3306" spans="6:8" ht="15" customHeight="1" x14ac:dyDescent="0.3">
      <c r="F3306" s="618"/>
      <c r="G3306" s="618"/>
      <c r="H3306" s="618"/>
    </row>
    <row r="3307" spans="6:8" ht="15" customHeight="1" x14ac:dyDescent="0.3">
      <c r="F3307" s="618"/>
      <c r="G3307" s="618"/>
      <c r="H3307" s="618"/>
    </row>
    <row r="3308" spans="6:8" ht="15" customHeight="1" x14ac:dyDescent="0.3">
      <c r="F3308" s="618"/>
      <c r="G3308" s="618"/>
      <c r="H3308" s="618"/>
    </row>
    <row r="3309" spans="6:8" ht="15" customHeight="1" x14ac:dyDescent="0.3">
      <c r="F3309" s="618"/>
      <c r="G3309" s="618"/>
      <c r="H3309" s="618"/>
    </row>
    <row r="3310" spans="6:8" ht="15" customHeight="1" x14ac:dyDescent="0.3">
      <c r="F3310" s="618"/>
      <c r="G3310" s="618"/>
      <c r="H3310" s="618"/>
    </row>
    <row r="3311" spans="6:8" ht="15" customHeight="1" x14ac:dyDescent="0.3">
      <c r="F3311" s="618"/>
      <c r="G3311" s="618"/>
      <c r="H3311" s="618"/>
    </row>
    <row r="3312" spans="6:8" ht="15" customHeight="1" x14ac:dyDescent="0.3"/>
    <row r="3313" spans="6:8" ht="15" customHeight="1" x14ac:dyDescent="0.3">
      <c r="F3313" s="619"/>
      <c r="G3313" s="619"/>
      <c r="H3313" s="619"/>
    </row>
    <row r="3314" spans="6:8" ht="15" customHeight="1" x14ac:dyDescent="0.3">
      <c r="F3314" s="618"/>
      <c r="G3314" s="618"/>
      <c r="H3314" s="618"/>
    </row>
    <row r="3315" spans="6:8" ht="15" customHeight="1" x14ac:dyDescent="0.3">
      <c r="F3315" s="619"/>
      <c r="G3315" s="619"/>
      <c r="H3315" s="619"/>
    </row>
    <row r="3316" spans="6:8" ht="15" customHeight="1" x14ac:dyDescent="0.3">
      <c r="F3316" s="618"/>
      <c r="G3316" s="618"/>
      <c r="H3316" s="618"/>
    </row>
    <row r="3317" spans="6:8" ht="15" customHeight="1" x14ac:dyDescent="0.3">
      <c r="F3317" s="619"/>
      <c r="G3317" s="619"/>
      <c r="H3317" s="619"/>
    </row>
    <row r="3318" spans="6:8" ht="15" customHeight="1" x14ac:dyDescent="0.3">
      <c r="F3318" s="619"/>
      <c r="G3318" s="619"/>
      <c r="H3318" s="619"/>
    </row>
    <row r="3319" spans="6:8" ht="15" customHeight="1" x14ac:dyDescent="0.3">
      <c r="F3319" s="619"/>
      <c r="G3319" s="619"/>
      <c r="H3319" s="619"/>
    </row>
    <row r="3320" spans="6:8" ht="15" customHeight="1" x14ac:dyDescent="0.3">
      <c r="F3320" s="619"/>
      <c r="G3320" s="619"/>
      <c r="H3320" s="619"/>
    </row>
    <row r="3321" spans="6:8" ht="15" customHeight="1" x14ac:dyDescent="0.3">
      <c r="F3321" s="619"/>
      <c r="G3321" s="619"/>
      <c r="H3321" s="619"/>
    </row>
    <row r="3322" spans="6:8" ht="15" customHeight="1" x14ac:dyDescent="0.3">
      <c r="F3322" s="618"/>
      <c r="G3322" s="618"/>
      <c r="H3322" s="618"/>
    </row>
    <row r="3323" spans="6:8" ht="15" customHeight="1" x14ac:dyDescent="0.3">
      <c r="F3323" s="619"/>
      <c r="G3323" s="619"/>
      <c r="H3323" s="619"/>
    </row>
    <row r="3324" spans="6:8" ht="15" customHeight="1" x14ac:dyDescent="0.3"/>
    <row r="3325" spans="6:8" ht="15" customHeight="1" x14ac:dyDescent="0.3">
      <c r="F3325" s="619"/>
      <c r="G3325" s="619"/>
      <c r="H3325" s="619"/>
    </row>
    <row r="3326" spans="6:8" ht="15" customHeight="1" x14ac:dyDescent="0.3">
      <c r="F3326" s="619"/>
      <c r="G3326" s="619"/>
      <c r="H3326" s="619"/>
    </row>
    <row r="3327" spans="6:8" ht="15" customHeight="1" x14ac:dyDescent="0.3">
      <c r="F3327" s="621"/>
      <c r="G3327" s="621"/>
      <c r="H3327" s="620"/>
    </row>
    <row r="3328" spans="6:8" ht="15" customHeight="1" x14ac:dyDescent="0.3">
      <c r="F3328" s="618"/>
      <c r="G3328" s="618"/>
      <c r="H3328" s="618"/>
    </row>
    <row r="3329" spans="6:8" ht="15" customHeight="1" x14ac:dyDescent="0.3">
      <c r="F3329" s="618"/>
      <c r="G3329" s="618"/>
      <c r="H3329" s="618"/>
    </row>
    <row r="3330" spans="6:8" ht="15" customHeight="1" x14ac:dyDescent="0.3">
      <c r="F3330" s="618"/>
      <c r="G3330" s="618"/>
      <c r="H3330" s="618"/>
    </row>
    <row r="3331" spans="6:8" ht="15" customHeight="1" x14ac:dyDescent="0.3">
      <c r="F3331" s="618"/>
      <c r="G3331" s="618"/>
      <c r="H3331" s="618"/>
    </row>
    <row r="3332" spans="6:8" ht="15" customHeight="1" x14ac:dyDescent="0.3">
      <c r="F3332" s="618"/>
      <c r="G3332" s="618"/>
      <c r="H3332" s="618"/>
    </row>
    <row r="3333" spans="6:8" ht="15" customHeight="1" x14ac:dyDescent="0.3">
      <c r="F3333" s="619"/>
      <c r="G3333" s="619"/>
      <c r="H3333" s="619"/>
    </row>
    <row r="3334" spans="6:8" ht="15" customHeight="1" x14ac:dyDescent="0.3">
      <c r="F3334" s="618"/>
      <c r="G3334" s="618"/>
      <c r="H3334" s="618"/>
    </row>
    <row r="3335" spans="6:8" ht="15" customHeight="1" x14ac:dyDescent="0.3">
      <c r="F3335" s="619"/>
      <c r="G3335" s="619"/>
      <c r="H3335" s="619"/>
    </row>
    <row r="3336" spans="6:8" ht="15" customHeight="1" x14ac:dyDescent="0.3">
      <c r="F3336" s="619"/>
      <c r="G3336" s="619"/>
      <c r="H3336" s="619"/>
    </row>
    <row r="3337" spans="6:8" ht="15" customHeight="1" x14ac:dyDescent="0.3">
      <c r="F3337" s="618"/>
      <c r="G3337" s="618"/>
      <c r="H3337" s="618"/>
    </row>
    <row r="3338" spans="6:8" ht="15" customHeight="1" x14ac:dyDescent="0.3">
      <c r="F3338" s="619"/>
      <c r="G3338" s="619"/>
      <c r="H3338" s="619"/>
    </row>
    <row r="3339" spans="6:8" ht="15" customHeight="1" x14ac:dyDescent="0.3">
      <c r="F3339" s="619"/>
      <c r="G3339" s="619"/>
      <c r="H3339" s="619"/>
    </row>
    <row r="3340" spans="6:8" ht="15" customHeight="1" x14ac:dyDescent="0.3">
      <c r="F3340" s="618"/>
      <c r="G3340" s="618"/>
      <c r="H3340" s="618"/>
    </row>
    <row r="3341" spans="6:8" ht="15" customHeight="1" x14ac:dyDescent="0.3">
      <c r="F3341" s="618"/>
      <c r="G3341" s="618"/>
      <c r="H3341" s="618"/>
    </row>
    <row r="3342" spans="6:8" ht="15" customHeight="1" x14ac:dyDescent="0.3">
      <c r="F3342" s="618"/>
      <c r="G3342" s="618"/>
      <c r="H3342" s="618"/>
    </row>
    <row r="3343" spans="6:8" ht="15" customHeight="1" x14ac:dyDescent="0.3">
      <c r="F3343" s="618"/>
      <c r="G3343" s="618"/>
      <c r="H3343" s="618"/>
    </row>
    <row r="3344" spans="6:8" ht="15" customHeight="1" x14ac:dyDescent="0.3">
      <c r="F3344" s="618"/>
      <c r="G3344" s="618"/>
      <c r="H3344" s="618"/>
    </row>
    <row r="3345" spans="6:8" ht="15" customHeight="1" x14ac:dyDescent="0.3">
      <c r="F3345" s="618"/>
      <c r="G3345" s="618"/>
      <c r="H3345" s="618"/>
    </row>
    <row r="3346" spans="6:8" ht="15" customHeight="1" x14ac:dyDescent="0.3">
      <c r="F3346" s="618"/>
      <c r="G3346" s="618"/>
      <c r="H3346" s="618"/>
    </row>
    <row r="3347" spans="6:8" ht="15" customHeight="1" x14ac:dyDescent="0.3">
      <c r="F3347" s="618"/>
      <c r="G3347" s="618"/>
      <c r="H3347" s="618"/>
    </row>
    <row r="3348" spans="6:8" ht="15" customHeight="1" x14ac:dyDescent="0.3">
      <c r="F3348" s="618"/>
      <c r="G3348" s="618"/>
      <c r="H3348" s="618"/>
    </row>
    <row r="3349" spans="6:8" ht="15" customHeight="1" x14ac:dyDescent="0.3">
      <c r="F3349" s="619"/>
      <c r="G3349" s="619"/>
      <c r="H3349" s="619"/>
    </row>
    <row r="3350" spans="6:8" ht="15" customHeight="1" x14ac:dyDescent="0.3">
      <c r="F3350" s="621"/>
      <c r="G3350" s="621"/>
      <c r="H3350" s="620"/>
    </row>
    <row r="3351" spans="6:8" ht="15" customHeight="1" x14ac:dyDescent="0.3">
      <c r="F3351" s="619"/>
      <c r="G3351" s="619"/>
      <c r="H3351" s="619"/>
    </row>
    <row r="3352" spans="6:8" ht="15" customHeight="1" x14ac:dyDescent="0.3">
      <c r="F3352" s="618"/>
      <c r="G3352" s="618"/>
      <c r="H3352" s="618"/>
    </row>
    <row r="3353" spans="6:8" ht="15" customHeight="1" x14ac:dyDescent="0.3">
      <c r="F3353" s="618"/>
      <c r="G3353" s="618"/>
      <c r="H3353" s="618"/>
    </row>
    <row r="3354" spans="6:8" ht="15" customHeight="1" x14ac:dyDescent="0.3">
      <c r="F3354" s="621"/>
      <c r="G3354" s="621"/>
      <c r="H3354" s="620"/>
    </row>
    <row r="3355" spans="6:8" ht="15" customHeight="1" x14ac:dyDescent="0.3"/>
    <row r="3356" spans="6:8" ht="15" customHeight="1" x14ac:dyDescent="0.3"/>
    <row r="3357" spans="6:8" ht="15" customHeight="1" x14ac:dyDescent="0.3"/>
    <row r="3358" spans="6:8" ht="15" customHeight="1" x14ac:dyDescent="0.3">
      <c r="F3358" s="619"/>
      <c r="G3358" s="619"/>
      <c r="H3358" s="619"/>
    </row>
    <row r="3359" spans="6:8" ht="15" customHeight="1" x14ac:dyDescent="0.3">
      <c r="F3359" s="618"/>
      <c r="G3359" s="618"/>
      <c r="H3359" s="618"/>
    </row>
    <row r="3360" spans="6:8" ht="15" customHeight="1" x14ac:dyDescent="0.3">
      <c r="F3360" s="618"/>
      <c r="G3360" s="618"/>
      <c r="H3360" s="618"/>
    </row>
    <row r="3361" spans="6:8" ht="15" customHeight="1" x14ac:dyDescent="0.3">
      <c r="F3361" s="618"/>
      <c r="G3361" s="618"/>
      <c r="H3361" s="618"/>
    </row>
    <row r="3362" spans="6:8" ht="15" customHeight="1" x14ac:dyDescent="0.3">
      <c r="F3362" s="618"/>
      <c r="G3362" s="618"/>
      <c r="H3362" s="618"/>
    </row>
    <row r="3363" spans="6:8" ht="15" customHeight="1" x14ac:dyDescent="0.3"/>
    <row r="3364" spans="6:8" ht="15" customHeight="1" x14ac:dyDescent="0.3">
      <c r="F3364" s="618"/>
      <c r="G3364" s="618"/>
      <c r="H3364" s="618"/>
    </row>
    <row r="3365" spans="6:8" ht="15" customHeight="1" x14ac:dyDescent="0.3">
      <c r="F3365" s="619"/>
      <c r="G3365" s="619"/>
      <c r="H3365" s="619"/>
    </row>
    <row r="3366" spans="6:8" ht="15" customHeight="1" x14ac:dyDescent="0.3">
      <c r="F3366" s="619"/>
      <c r="G3366" s="619"/>
      <c r="H3366" s="619"/>
    </row>
    <row r="3367" spans="6:8" ht="15" customHeight="1" x14ac:dyDescent="0.3">
      <c r="F3367" s="618"/>
      <c r="G3367" s="618"/>
      <c r="H3367" s="618"/>
    </row>
    <row r="3368" spans="6:8" ht="15" customHeight="1" x14ac:dyDescent="0.3">
      <c r="F3368" s="618"/>
      <c r="G3368" s="618"/>
      <c r="H3368" s="618"/>
    </row>
    <row r="3369" spans="6:8" ht="15" customHeight="1" x14ac:dyDescent="0.3">
      <c r="F3369" s="619"/>
      <c r="G3369" s="619"/>
      <c r="H3369" s="619"/>
    </row>
    <row r="3370" spans="6:8" ht="15" customHeight="1" x14ac:dyDescent="0.3">
      <c r="F3370" s="618"/>
      <c r="G3370" s="618"/>
      <c r="H3370" s="618"/>
    </row>
    <row r="3371" spans="6:8" ht="15" customHeight="1" x14ac:dyDescent="0.3">
      <c r="F3371" s="621"/>
      <c r="G3371" s="621"/>
      <c r="H3371" s="620"/>
    </row>
    <row r="3372" spans="6:8" ht="15" customHeight="1" x14ac:dyDescent="0.3">
      <c r="F3372" s="621"/>
      <c r="G3372" s="621"/>
      <c r="H3372" s="620"/>
    </row>
    <row r="3373" spans="6:8" ht="15" customHeight="1" x14ac:dyDescent="0.3">
      <c r="F3373" s="618"/>
      <c r="G3373" s="618"/>
      <c r="H3373" s="618"/>
    </row>
    <row r="3374" spans="6:8" ht="15" customHeight="1" x14ac:dyDescent="0.3">
      <c r="F3374" s="618"/>
      <c r="G3374" s="618"/>
      <c r="H3374" s="618"/>
    </row>
    <row r="3375" spans="6:8" ht="15" customHeight="1" x14ac:dyDescent="0.3">
      <c r="F3375" s="618"/>
      <c r="G3375" s="618"/>
      <c r="H3375" s="618"/>
    </row>
    <row r="3376" spans="6:8" ht="15" customHeight="1" x14ac:dyDescent="0.3">
      <c r="F3376" s="618"/>
      <c r="G3376" s="618"/>
      <c r="H3376" s="618"/>
    </row>
    <row r="3377" spans="6:8" ht="15" customHeight="1" x14ac:dyDescent="0.3">
      <c r="F3377" s="619"/>
      <c r="G3377" s="619"/>
      <c r="H3377" s="619"/>
    </row>
    <row r="3378" spans="6:8" ht="15" customHeight="1" x14ac:dyDescent="0.3">
      <c r="F3378" s="618"/>
      <c r="G3378" s="618"/>
      <c r="H3378" s="618"/>
    </row>
    <row r="3379" spans="6:8" ht="15" customHeight="1" x14ac:dyDescent="0.3">
      <c r="F3379" s="618"/>
      <c r="G3379" s="618"/>
      <c r="H3379" s="618"/>
    </row>
    <row r="3380" spans="6:8" ht="15" customHeight="1" x14ac:dyDescent="0.3">
      <c r="F3380" s="618"/>
      <c r="G3380" s="618"/>
      <c r="H3380" s="618"/>
    </row>
    <row r="3381" spans="6:8" ht="15" customHeight="1" x14ac:dyDescent="0.3">
      <c r="F3381" s="621"/>
      <c r="G3381" s="621"/>
      <c r="H3381" s="620"/>
    </row>
    <row r="3382" spans="6:8" ht="15" customHeight="1" x14ac:dyDescent="0.3">
      <c r="F3382" s="618"/>
      <c r="G3382" s="618"/>
      <c r="H3382" s="618"/>
    </row>
    <row r="3383" spans="6:8" ht="15" customHeight="1" x14ac:dyDescent="0.3">
      <c r="F3383" s="621"/>
      <c r="G3383" s="621"/>
      <c r="H3383" s="620"/>
    </row>
    <row r="3384" spans="6:8" ht="15" customHeight="1" x14ac:dyDescent="0.3"/>
    <row r="3385" spans="6:8" ht="15" customHeight="1" x14ac:dyDescent="0.3">
      <c r="F3385" s="618"/>
      <c r="G3385" s="618"/>
      <c r="H3385" s="618"/>
    </row>
    <row r="3386" spans="6:8" ht="15" customHeight="1" x14ac:dyDescent="0.3">
      <c r="F3386" s="619"/>
      <c r="G3386" s="619"/>
      <c r="H3386" s="619"/>
    </row>
    <row r="3387" spans="6:8" ht="15" customHeight="1" x14ac:dyDescent="0.3">
      <c r="F3387" s="618"/>
      <c r="G3387" s="618"/>
      <c r="H3387" s="618"/>
    </row>
    <row r="3388" spans="6:8" ht="15" customHeight="1" x14ac:dyDescent="0.3">
      <c r="F3388" s="618"/>
      <c r="G3388" s="618"/>
      <c r="H3388" s="618"/>
    </row>
    <row r="3389" spans="6:8" ht="15" customHeight="1" x14ac:dyDescent="0.3">
      <c r="F3389" s="618"/>
      <c r="G3389" s="618"/>
      <c r="H3389" s="618"/>
    </row>
    <row r="3390" spans="6:8" ht="15" customHeight="1" x14ac:dyDescent="0.3">
      <c r="F3390" s="618"/>
      <c r="G3390" s="618"/>
      <c r="H3390" s="618"/>
    </row>
    <row r="3391" spans="6:8" ht="15" customHeight="1" x14ac:dyDescent="0.3">
      <c r="F3391" s="618"/>
      <c r="G3391" s="618"/>
      <c r="H3391" s="618"/>
    </row>
    <row r="3392" spans="6:8" ht="15" customHeight="1" x14ac:dyDescent="0.3">
      <c r="F3392" s="618"/>
      <c r="G3392" s="618"/>
      <c r="H3392" s="618"/>
    </row>
    <row r="3393" spans="6:8" ht="15" customHeight="1" x14ac:dyDescent="0.3">
      <c r="F3393" s="618"/>
      <c r="G3393" s="618"/>
      <c r="H3393" s="618"/>
    </row>
    <row r="3394" spans="6:8" ht="15" customHeight="1" x14ac:dyDescent="0.3">
      <c r="F3394" s="618"/>
      <c r="G3394" s="618"/>
      <c r="H3394" s="618"/>
    </row>
    <row r="3395" spans="6:8" ht="15" customHeight="1" x14ac:dyDescent="0.3">
      <c r="F3395" s="618"/>
      <c r="G3395" s="618"/>
      <c r="H3395" s="618"/>
    </row>
    <row r="3396" spans="6:8" ht="15" customHeight="1" x14ac:dyDescent="0.3">
      <c r="F3396" s="618"/>
      <c r="G3396" s="618"/>
      <c r="H3396" s="618"/>
    </row>
    <row r="3397" spans="6:8" ht="15" customHeight="1" x14ac:dyDescent="0.3">
      <c r="F3397" s="618"/>
      <c r="G3397" s="618"/>
      <c r="H3397" s="618"/>
    </row>
    <row r="3398" spans="6:8" ht="15" customHeight="1" x14ac:dyDescent="0.3"/>
    <row r="3399" spans="6:8" ht="15" customHeight="1" x14ac:dyDescent="0.3">
      <c r="F3399" s="618"/>
      <c r="G3399" s="618"/>
      <c r="H3399" s="618"/>
    </row>
    <row r="3400" spans="6:8" ht="15" customHeight="1" x14ac:dyDescent="0.3">
      <c r="F3400" s="618"/>
      <c r="G3400" s="618"/>
      <c r="H3400" s="618"/>
    </row>
    <row r="3401" spans="6:8" ht="15" customHeight="1" x14ac:dyDescent="0.3"/>
    <row r="3402" spans="6:8" ht="15" customHeight="1" x14ac:dyDescent="0.3">
      <c r="F3402" s="618"/>
      <c r="G3402" s="618"/>
      <c r="H3402" s="618"/>
    </row>
    <row r="3403" spans="6:8" ht="15" customHeight="1" x14ac:dyDescent="0.3">
      <c r="F3403" s="618"/>
      <c r="G3403" s="618"/>
      <c r="H3403" s="618"/>
    </row>
    <row r="3404" spans="6:8" ht="15" customHeight="1" x14ac:dyDescent="0.3">
      <c r="F3404" s="618"/>
      <c r="G3404" s="618"/>
      <c r="H3404" s="618"/>
    </row>
    <row r="3405" spans="6:8" ht="15" customHeight="1" x14ac:dyDescent="0.3">
      <c r="F3405" s="618"/>
      <c r="G3405" s="618"/>
      <c r="H3405" s="618"/>
    </row>
    <row r="3406" spans="6:8" ht="15" customHeight="1" x14ac:dyDescent="0.3">
      <c r="F3406" s="618"/>
      <c r="G3406" s="618"/>
      <c r="H3406" s="618"/>
    </row>
    <row r="3407" spans="6:8" ht="15" customHeight="1" x14ac:dyDescent="0.3">
      <c r="F3407" s="618"/>
      <c r="G3407" s="618"/>
      <c r="H3407" s="618"/>
    </row>
    <row r="3408" spans="6:8" ht="15" customHeight="1" x14ac:dyDescent="0.3">
      <c r="F3408" s="618"/>
      <c r="G3408" s="618"/>
      <c r="H3408" s="618"/>
    </row>
    <row r="3409" spans="6:8" ht="15" customHeight="1" x14ac:dyDescent="0.3">
      <c r="F3409" s="619"/>
      <c r="G3409" s="619"/>
      <c r="H3409" s="619"/>
    </row>
    <row r="3410" spans="6:8" ht="15" customHeight="1" x14ac:dyDescent="0.3">
      <c r="F3410" s="618"/>
      <c r="G3410" s="618"/>
      <c r="H3410" s="618"/>
    </row>
    <row r="3411" spans="6:8" ht="15" customHeight="1" x14ac:dyDescent="0.3">
      <c r="F3411" s="618"/>
      <c r="G3411" s="618"/>
      <c r="H3411" s="618"/>
    </row>
    <row r="3412" spans="6:8" ht="15" customHeight="1" x14ac:dyDescent="0.3">
      <c r="F3412" s="619"/>
      <c r="G3412" s="619"/>
      <c r="H3412" s="619"/>
    </row>
    <row r="3413" spans="6:8" ht="15" customHeight="1" x14ac:dyDescent="0.3">
      <c r="F3413" s="618"/>
      <c r="G3413" s="618"/>
      <c r="H3413" s="618"/>
    </row>
    <row r="3414" spans="6:8" ht="15" customHeight="1" x14ac:dyDescent="0.3">
      <c r="F3414" s="619"/>
      <c r="G3414" s="619"/>
      <c r="H3414" s="619"/>
    </row>
    <row r="3415" spans="6:8" ht="15" customHeight="1" x14ac:dyDescent="0.3">
      <c r="F3415" s="618"/>
      <c r="G3415" s="618"/>
      <c r="H3415" s="618"/>
    </row>
    <row r="3416" spans="6:8" ht="15" customHeight="1" x14ac:dyDescent="0.3">
      <c r="F3416" s="618"/>
      <c r="G3416" s="618"/>
      <c r="H3416" s="618"/>
    </row>
    <row r="3417" spans="6:8" ht="15" customHeight="1" x14ac:dyDescent="0.3">
      <c r="F3417" s="618"/>
      <c r="G3417" s="618"/>
      <c r="H3417" s="618"/>
    </row>
    <row r="3418" spans="6:8" ht="15" customHeight="1" x14ac:dyDescent="0.3">
      <c r="F3418" s="621"/>
      <c r="G3418" s="621"/>
      <c r="H3418" s="620"/>
    </row>
    <row r="3419" spans="6:8" ht="15" customHeight="1" x14ac:dyDescent="0.3">
      <c r="F3419" s="618"/>
      <c r="G3419" s="618"/>
      <c r="H3419" s="618"/>
    </row>
    <row r="3420" spans="6:8" ht="15" customHeight="1" x14ac:dyDescent="0.3">
      <c r="F3420" s="618"/>
      <c r="G3420" s="618"/>
      <c r="H3420" s="618"/>
    </row>
    <row r="3421" spans="6:8" ht="15" customHeight="1" x14ac:dyDescent="0.3">
      <c r="F3421" s="619"/>
      <c r="G3421" s="619"/>
      <c r="H3421" s="619"/>
    </row>
    <row r="3422" spans="6:8" ht="15" customHeight="1" x14ac:dyDescent="0.3">
      <c r="F3422" s="618"/>
      <c r="G3422" s="618"/>
      <c r="H3422" s="618"/>
    </row>
    <row r="3423" spans="6:8" ht="15" customHeight="1" x14ac:dyDescent="0.3">
      <c r="F3423" s="618"/>
      <c r="G3423" s="618"/>
      <c r="H3423" s="618"/>
    </row>
    <row r="3424" spans="6:8" ht="15" customHeight="1" x14ac:dyDescent="0.3">
      <c r="F3424" s="619"/>
      <c r="G3424" s="619"/>
      <c r="H3424" s="619"/>
    </row>
    <row r="3425" spans="6:8" ht="15" customHeight="1" x14ac:dyDescent="0.3">
      <c r="F3425" s="619"/>
      <c r="G3425" s="619"/>
      <c r="H3425" s="619"/>
    </row>
    <row r="3426" spans="6:8" ht="15" customHeight="1" x14ac:dyDescent="0.3">
      <c r="F3426" s="618"/>
      <c r="G3426" s="618"/>
      <c r="H3426" s="618"/>
    </row>
    <row r="3427" spans="6:8" ht="15" customHeight="1" x14ac:dyDescent="0.3">
      <c r="F3427" s="618"/>
      <c r="G3427" s="618"/>
      <c r="H3427" s="618"/>
    </row>
    <row r="3428" spans="6:8" ht="15" customHeight="1" x14ac:dyDescent="0.3"/>
    <row r="3429" spans="6:8" ht="15" customHeight="1" x14ac:dyDescent="0.3"/>
    <row r="3430" spans="6:8" ht="15" customHeight="1" x14ac:dyDescent="0.3">
      <c r="F3430" s="619"/>
      <c r="G3430" s="619"/>
      <c r="H3430" s="619"/>
    </row>
    <row r="3431" spans="6:8" ht="15" customHeight="1" x14ac:dyDescent="0.3">
      <c r="F3431" s="618"/>
      <c r="G3431" s="618"/>
      <c r="H3431" s="618"/>
    </row>
    <row r="3432" spans="6:8" ht="15" customHeight="1" x14ac:dyDescent="0.3">
      <c r="F3432" s="619"/>
      <c r="G3432" s="619"/>
      <c r="H3432" s="619"/>
    </row>
    <row r="3433" spans="6:8" ht="15" customHeight="1" x14ac:dyDescent="0.3">
      <c r="F3433" s="619"/>
      <c r="G3433" s="619"/>
      <c r="H3433" s="619"/>
    </row>
    <row r="3434" spans="6:8" ht="15" customHeight="1" x14ac:dyDescent="0.3">
      <c r="F3434" s="619"/>
      <c r="G3434" s="619"/>
      <c r="H3434" s="619"/>
    </row>
    <row r="3435" spans="6:8" ht="15" customHeight="1" x14ac:dyDescent="0.3">
      <c r="F3435" s="618"/>
      <c r="G3435" s="618"/>
      <c r="H3435" s="618"/>
    </row>
    <row r="3436" spans="6:8" ht="15" customHeight="1" x14ac:dyDescent="0.3">
      <c r="F3436" s="619"/>
      <c r="G3436" s="619"/>
      <c r="H3436" s="619"/>
    </row>
    <row r="3437" spans="6:8" ht="15" customHeight="1" x14ac:dyDescent="0.3">
      <c r="F3437" s="621"/>
      <c r="G3437" s="621"/>
      <c r="H3437" s="620"/>
    </row>
    <row r="3438" spans="6:8" ht="15" customHeight="1" x14ac:dyDescent="0.3">
      <c r="F3438" s="618"/>
      <c r="G3438" s="618"/>
      <c r="H3438" s="618"/>
    </row>
    <row r="3439" spans="6:8" ht="15" customHeight="1" x14ac:dyDescent="0.3">
      <c r="F3439" s="618"/>
      <c r="G3439" s="618"/>
      <c r="H3439" s="618"/>
    </row>
    <row r="3440" spans="6:8" ht="15" customHeight="1" x14ac:dyDescent="0.3">
      <c r="F3440" s="619"/>
      <c r="G3440" s="619"/>
      <c r="H3440" s="619"/>
    </row>
    <row r="3441" spans="5:31" ht="15" customHeight="1" x14ac:dyDescent="0.3">
      <c r="F3441" s="619"/>
      <c r="G3441" s="619"/>
      <c r="H3441" s="619"/>
    </row>
    <row r="3442" spans="5:31" ht="15" customHeight="1" x14ac:dyDescent="0.3">
      <c r="F3442" s="618"/>
      <c r="G3442" s="618"/>
      <c r="H3442" s="618"/>
    </row>
    <row r="3443" spans="5:31" ht="15" customHeight="1" x14ac:dyDescent="0.3">
      <c r="F3443" s="618"/>
      <c r="G3443" s="618"/>
      <c r="H3443" s="618"/>
    </row>
    <row r="3444" spans="5:31" ht="15" customHeight="1" x14ac:dyDescent="0.3">
      <c r="F3444" s="619"/>
      <c r="G3444" s="619"/>
      <c r="H3444" s="619"/>
    </row>
    <row r="3445" spans="5:31" ht="15" customHeight="1" x14ac:dyDescent="0.3">
      <c r="F3445" s="619"/>
      <c r="G3445" s="619"/>
      <c r="H3445" s="619"/>
    </row>
    <row r="3446" spans="5:31" ht="15" customHeight="1" x14ac:dyDescent="0.3">
      <c r="F3446" s="618"/>
      <c r="G3446" s="618"/>
      <c r="H3446" s="618"/>
    </row>
    <row r="3447" spans="5:31" ht="15" customHeight="1" x14ac:dyDescent="0.3">
      <c r="F3447" s="619"/>
      <c r="G3447" s="619"/>
      <c r="H3447" s="619"/>
    </row>
    <row r="3448" spans="5:31" ht="15" customHeight="1" x14ac:dyDescent="0.3">
      <c r="F3448" s="619"/>
      <c r="G3448" s="619"/>
      <c r="H3448" s="619"/>
    </row>
    <row r="3449" spans="5:31" ht="15" customHeight="1" x14ac:dyDescent="0.3">
      <c r="F3449" s="619"/>
      <c r="G3449" s="619"/>
      <c r="H3449" s="619"/>
    </row>
    <row r="3450" spans="5:31" ht="15" customHeight="1" x14ac:dyDescent="0.3">
      <c r="F3450" s="618"/>
      <c r="G3450" s="618"/>
      <c r="H3450" s="618"/>
    </row>
    <row r="3451" spans="5:31" ht="15" customHeight="1" x14ac:dyDescent="0.3">
      <c r="F3451" s="619"/>
      <c r="G3451" s="619"/>
      <c r="H3451" s="619"/>
    </row>
    <row r="3452" spans="5:31" ht="15" customHeight="1" x14ac:dyDescent="0.3">
      <c r="E3452" s="212"/>
      <c r="F3452" s="212"/>
      <c r="G3452" s="212"/>
      <c r="H3452" s="212"/>
      <c r="I3452" s="212"/>
      <c r="J3452" s="212"/>
      <c r="K3452" s="212"/>
      <c r="L3452" s="212"/>
      <c r="M3452" s="212"/>
      <c r="N3452" s="212"/>
      <c r="O3452" s="212"/>
      <c r="P3452" s="212"/>
      <c r="Q3452" s="212"/>
      <c r="R3452" s="212"/>
      <c r="S3452" s="212"/>
      <c r="T3452" s="212"/>
      <c r="U3452" s="212"/>
      <c r="V3452" s="212"/>
      <c r="W3452" s="212"/>
      <c r="X3452" s="212"/>
      <c r="Y3452" s="212"/>
      <c r="Z3452" s="212"/>
      <c r="AB3452" s="212"/>
      <c r="AC3452" s="212"/>
      <c r="AD3452" s="212"/>
      <c r="AE3452" s="212"/>
    </row>
    <row r="3453" spans="5:31" ht="15" customHeight="1" x14ac:dyDescent="0.3">
      <c r="F3453" s="618"/>
      <c r="G3453" s="618"/>
      <c r="H3453" s="618"/>
    </row>
    <row r="3454" spans="5:31" ht="15" customHeight="1" x14ac:dyDescent="0.3">
      <c r="F3454" s="621"/>
      <c r="G3454" s="621"/>
      <c r="H3454" s="620"/>
    </row>
    <row r="3455" spans="5:31" ht="15" customHeight="1" x14ac:dyDescent="0.3">
      <c r="F3455" s="618"/>
      <c r="G3455" s="618"/>
      <c r="H3455" s="618"/>
    </row>
    <row r="3456" spans="5:31" ht="15" customHeight="1" x14ac:dyDescent="0.3">
      <c r="F3456" s="618"/>
      <c r="G3456" s="618"/>
      <c r="H3456" s="618"/>
    </row>
    <row r="3457" spans="6:8" ht="15" customHeight="1" x14ac:dyDescent="0.3">
      <c r="F3457" s="618"/>
      <c r="G3457" s="618"/>
      <c r="H3457" s="618"/>
    </row>
    <row r="3458" spans="6:8" ht="15" customHeight="1" x14ac:dyDescent="0.3">
      <c r="F3458" s="619"/>
      <c r="G3458" s="619"/>
      <c r="H3458" s="619"/>
    </row>
    <row r="3459" spans="6:8" ht="15" customHeight="1" x14ac:dyDescent="0.3">
      <c r="F3459" s="618"/>
      <c r="G3459" s="618"/>
      <c r="H3459" s="618"/>
    </row>
    <row r="3460" spans="6:8" ht="15" customHeight="1" x14ac:dyDescent="0.3">
      <c r="F3460" s="619"/>
      <c r="G3460" s="619"/>
      <c r="H3460" s="619"/>
    </row>
    <row r="3461" spans="6:8" ht="15" customHeight="1" x14ac:dyDescent="0.3">
      <c r="F3461" s="619"/>
      <c r="G3461" s="619"/>
      <c r="H3461" s="619"/>
    </row>
    <row r="3462" spans="6:8" ht="15" customHeight="1" x14ac:dyDescent="0.3">
      <c r="F3462" s="618"/>
      <c r="G3462" s="618"/>
      <c r="H3462" s="618"/>
    </row>
    <row r="3463" spans="6:8" ht="15" customHeight="1" x14ac:dyDescent="0.3">
      <c r="F3463" s="618"/>
      <c r="G3463" s="618"/>
      <c r="H3463" s="618"/>
    </row>
    <row r="3464" spans="6:8" ht="15" customHeight="1" x14ac:dyDescent="0.3">
      <c r="F3464" s="619"/>
      <c r="G3464" s="619"/>
      <c r="H3464" s="619"/>
    </row>
    <row r="3465" spans="6:8" ht="15" customHeight="1" x14ac:dyDescent="0.3">
      <c r="F3465" s="618"/>
      <c r="G3465" s="618"/>
      <c r="H3465" s="618"/>
    </row>
    <row r="3466" spans="6:8" ht="15" customHeight="1" x14ac:dyDescent="0.3">
      <c r="F3466" s="618"/>
      <c r="G3466" s="618"/>
      <c r="H3466" s="618"/>
    </row>
    <row r="3467" spans="6:8" ht="15" customHeight="1" x14ac:dyDescent="0.3">
      <c r="F3467" s="618"/>
      <c r="G3467" s="618"/>
      <c r="H3467" s="618"/>
    </row>
    <row r="3468" spans="6:8" ht="15" customHeight="1" x14ac:dyDescent="0.3">
      <c r="F3468" s="619"/>
      <c r="G3468" s="619"/>
      <c r="H3468" s="619"/>
    </row>
    <row r="3469" spans="6:8" ht="15" customHeight="1" x14ac:dyDescent="0.3">
      <c r="F3469" s="618"/>
      <c r="G3469" s="618"/>
      <c r="H3469" s="618"/>
    </row>
    <row r="3470" spans="6:8" ht="15" customHeight="1" x14ac:dyDescent="0.3">
      <c r="F3470" s="619"/>
      <c r="G3470" s="619"/>
      <c r="H3470" s="619"/>
    </row>
    <row r="3471" spans="6:8" ht="15" customHeight="1" x14ac:dyDescent="0.3">
      <c r="F3471" s="618"/>
      <c r="G3471" s="618"/>
      <c r="H3471" s="618"/>
    </row>
    <row r="3472" spans="6:8" ht="15" customHeight="1" x14ac:dyDescent="0.3">
      <c r="F3472" s="618"/>
      <c r="G3472" s="618"/>
      <c r="H3472" s="618"/>
    </row>
    <row r="3473" spans="5:8" ht="15" customHeight="1" x14ac:dyDescent="0.3">
      <c r="F3473" s="618"/>
      <c r="G3473" s="618"/>
      <c r="H3473" s="618"/>
    </row>
    <row r="3474" spans="5:8" ht="15" customHeight="1" x14ac:dyDescent="0.3">
      <c r="F3474" s="618"/>
      <c r="G3474" s="618"/>
      <c r="H3474" s="618"/>
    </row>
    <row r="3475" spans="5:8" ht="15" customHeight="1" x14ac:dyDescent="0.3">
      <c r="F3475" s="619"/>
      <c r="G3475" s="619"/>
      <c r="H3475" s="619"/>
    </row>
    <row r="3476" spans="5:8" ht="15" customHeight="1" x14ac:dyDescent="0.3">
      <c r="F3476" s="618"/>
      <c r="G3476" s="618"/>
      <c r="H3476" s="618"/>
    </row>
    <row r="3477" spans="5:8" ht="15" customHeight="1" x14ac:dyDescent="0.3">
      <c r="F3477" s="619"/>
      <c r="G3477" s="619"/>
      <c r="H3477" s="619"/>
    </row>
    <row r="3478" spans="5:8" ht="15" customHeight="1" x14ac:dyDescent="0.3">
      <c r="F3478" s="618"/>
      <c r="G3478" s="618"/>
      <c r="H3478" s="618"/>
    </row>
    <row r="3479" spans="5:8" ht="15" customHeight="1" x14ac:dyDescent="0.3">
      <c r="F3479" s="618"/>
      <c r="G3479" s="618"/>
      <c r="H3479" s="618"/>
    </row>
    <row r="3480" spans="5:8" ht="15" customHeight="1" x14ac:dyDescent="0.3">
      <c r="F3480" s="619"/>
      <c r="G3480" s="619"/>
      <c r="H3480" s="619"/>
    </row>
    <row r="3481" spans="5:8" ht="15" customHeight="1" x14ac:dyDescent="0.3">
      <c r="F3481" s="619"/>
      <c r="G3481" s="619"/>
      <c r="H3481" s="619"/>
    </row>
    <row r="3482" spans="5:8" ht="15" customHeight="1" x14ac:dyDescent="0.3">
      <c r="F3482" s="619"/>
      <c r="G3482" s="619"/>
      <c r="H3482" s="619"/>
    </row>
    <row r="3483" spans="5:8" ht="15" customHeight="1" x14ac:dyDescent="0.3">
      <c r="F3483" s="618"/>
      <c r="G3483" s="618"/>
      <c r="H3483" s="618"/>
    </row>
    <row r="3484" spans="5:8" ht="15" customHeight="1" x14ac:dyDescent="0.3">
      <c r="E3484" s="618"/>
      <c r="F3484" s="618"/>
      <c r="G3484" s="618"/>
      <c r="H3484" s="618"/>
    </row>
    <row r="3485" spans="5:8" ht="15" customHeight="1" x14ac:dyDescent="0.3">
      <c r="F3485" s="618"/>
      <c r="G3485" s="618"/>
      <c r="H3485" s="618"/>
    </row>
    <row r="3486" spans="5:8" ht="15" customHeight="1" x14ac:dyDescent="0.3"/>
    <row r="3487" spans="5:8" ht="15" customHeight="1" x14ac:dyDescent="0.3">
      <c r="F3487" s="618"/>
      <c r="G3487" s="618"/>
      <c r="H3487" s="618"/>
    </row>
    <row r="3488" spans="5:8" ht="15" customHeight="1" x14ac:dyDescent="0.3">
      <c r="F3488" s="618"/>
      <c r="G3488" s="618"/>
      <c r="H3488" s="618"/>
    </row>
    <row r="3489" spans="5:8" ht="15" customHeight="1" x14ac:dyDescent="0.3">
      <c r="F3489" s="619"/>
      <c r="G3489" s="619"/>
      <c r="H3489" s="619"/>
    </row>
    <row r="3490" spans="5:8" ht="15" customHeight="1" x14ac:dyDescent="0.3">
      <c r="F3490" s="618"/>
      <c r="G3490" s="618"/>
      <c r="H3490" s="618"/>
    </row>
    <row r="3491" spans="5:8" ht="15" customHeight="1" x14ac:dyDescent="0.3">
      <c r="F3491" s="618"/>
      <c r="G3491" s="618"/>
      <c r="H3491" s="618"/>
    </row>
    <row r="3492" spans="5:8" ht="15" customHeight="1" x14ac:dyDescent="0.3">
      <c r="E3492" s="618"/>
      <c r="F3492" s="618"/>
      <c r="G3492" s="618"/>
      <c r="H3492" s="618"/>
    </row>
    <row r="3493" spans="5:8" ht="15" customHeight="1" x14ac:dyDescent="0.3">
      <c r="F3493" s="619"/>
      <c r="G3493" s="619"/>
      <c r="H3493" s="619"/>
    </row>
    <row r="3494" spans="5:8" ht="15" customHeight="1" x14ac:dyDescent="0.3">
      <c r="F3494" s="618"/>
      <c r="G3494" s="618"/>
      <c r="H3494" s="618"/>
    </row>
    <row r="3495" spans="5:8" ht="15" customHeight="1" x14ac:dyDescent="0.3">
      <c r="F3495" s="619"/>
      <c r="G3495" s="619"/>
      <c r="H3495" s="619"/>
    </row>
    <row r="3496" spans="5:8" ht="15" customHeight="1" x14ac:dyDescent="0.3">
      <c r="F3496" s="619"/>
      <c r="G3496" s="619"/>
      <c r="H3496" s="619"/>
    </row>
    <row r="3497" spans="5:8" ht="15" customHeight="1" x14ac:dyDescent="0.3">
      <c r="F3497" s="619"/>
      <c r="G3497" s="619"/>
      <c r="H3497" s="619"/>
    </row>
    <row r="3498" spans="5:8" ht="15" customHeight="1" x14ac:dyDescent="0.3">
      <c r="F3498" s="618"/>
      <c r="G3498" s="618"/>
      <c r="H3498" s="618"/>
    </row>
    <row r="3499" spans="5:8" ht="15" customHeight="1" x14ac:dyDescent="0.3">
      <c r="F3499" s="618"/>
      <c r="G3499" s="618"/>
      <c r="H3499" s="618"/>
    </row>
    <row r="3500" spans="5:8" ht="15" customHeight="1" x14ac:dyDescent="0.3">
      <c r="F3500" s="618"/>
      <c r="G3500" s="618"/>
      <c r="H3500" s="618"/>
    </row>
    <row r="3501" spans="5:8" ht="15" customHeight="1" x14ac:dyDescent="0.3">
      <c r="F3501" s="618"/>
      <c r="G3501" s="618"/>
      <c r="H3501" s="618"/>
    </row>
    <row r="3502" spans="5:8" ht="15" customHeight="1" x14ac:dyDescent="0.3">
      <c r="F3502" s="619"/>
      <c r="G3502" s="619"/>
      <c r="H3502" s="619"/>
    </row>
    <row r="3503" spans="5:8" ht="15" customHeight="1" x14ac:dyDescent="0.3">
      <c r="F3503" s="618"/>
      <c r="G3503" s="618"/>
      <c r="H3503" s="618"/>
    </row>
    <row r="3504" spans="5:8" ht="15" customHeight="1" x14ac:dyDescent="0.3">
      <c r="F3504" s="618"/>
      <c r="G3504" s="618"/>
      <c r="H3504" s="618"/>
    </row>
    <row r="3505" spans="6:8" ht="15" customHeight="1" x14ac:dyDescent="0.3">
      <c r="F3505" s="618"/>
      <c r="G3505" s="618"/>
      <c r="H3505" s="618"/>
    </row>
    <row r="3506" spans="6:8" ht="15" customHeight="1" x14ac:dyDescent="0.3">
      <c r="F3506" s="618"/>
      <c r="G3506" s="618"/>
      <c r="H3506" s="618"/>
    </row>
    <row r="3507" spans="6:8" ht="15" customHeight="1" x14ac:dyDescent="0.3">
      <c r="F3507" s="618"/>
      <c r="G3507" s="618"/>
      <c r="H3507" s="618"/>
    </row>
    <row r="3508" spans="6:8" ht="15" customHeight="1" x14ac:dyDescent="0.3">
      <c r="F3508" s="619"/>
      <c r="G3508" s="619"/>
      <c r="H3508" s="619"/>
    </row>
    <row r="3509" spans="6:8" ht="15" customHeight="1" x14ac:dyDescent="0.3">
      <c r="F3509" s="618"/>
      <c r="G3509" s="618"/>
      <c r="H3509" s="618"/>
    </row>
    <row r="3510" spans="6:8" ht="15" customHeight="1" x14ac:dyDescent="0.3">
      <c r="F3510" s="618"/>
      <c r="G3510" s="618"/>
      <c r="H3510" s="618"/>
    </row>
    <row r="3511" spans="6:8" ht="15" customHeight="1" x14ac:dyDescent="0.3">
      <c r="F3511" s="618"/>
      <c r="G3511" s="618"/>
      <c r="H3511" s="618"/>
    </row>
    <row r="3512" spans="6:8" ht="15" customHeight="1" x14ac:dyDescent="0.3">
      <c r="F3512" s="618"/>
      <c r="G3512" s="618"/>
      <c r="H3512" s="618"/>
    </row>
    <row r="3513" spans="6:8" ht="15" customHeight="1" x14ac:dyDescent="0.3">
      <c r="F3513" s="618"/>
      <c r="G3513" s="618"/>
      <c r="H3513" s="618"/>
    </row>
    <row r="3514" spans="6:8" ht="15" customHeight="1" x14ac:dyDescent="0.3">
      <c r="F3514" s="619"/>
      <c r="G3514" s="619"/>
      <c r="H3514" s="619"/>
    </row>
    <row r="3515" spans="6:8" ht="15" customHeight="1" x14ac:dyDescent="0.3">
      <c r="F3515" s="618"/>
      <c r="G3515" s="618"/>
      <c r="H3515" s="618"/>
    </row>
    <row r="3516" spans="6:8" ht="15" customHeight="1" x14ac:dyDescent="0.3">
      <c r="F3516" s="619"/>
      <c r="G3516" s="619"/>
      <c r="H3516" s="619"/>
    </row>
    <row r="3517" spans="6:8" ht="15" customHeight="1" x14ac:dyDescent="0.3">
      <c r="F3517" s="619"/>
      <c r="G3517" s="619"/>
      <c r="H3517" s="619"/>
    </row>
    <row r="3518" spans="6:8" ht="15" customHeight="1" x14ac:dyDescent="0.3">
      <c r="F3518" s="618"/>
      <c r="G3518" s="618"/>
      <c r="H3518" s="618"/>
    </row>
    <row r="3519" spans="6:8" ht="15" customHeight="1" x14ac:dyDescent="0.3">
      <c r="F3519" s="618"/>
      <c r="G3519" s="618"/>
      <c r="H3519" s="618"/>
    </row>
    <row r="3520" spans="6:8" ht="15" customHeight="1" x14ac:dyDescent="0.3">
      <c r="F3520" s="619"/>
      <c r="G3520" s="619"/>
      <c r="H3520" s="619"/>
    </row>
    <row r="3521" spans="6:8" ht="15" customHeight="1" x14ac:dyDescent="0.3">
      <c r="F3521" s="618"/>
      <c r="G3521" s="618"/>
      <c r="H3521" s="618"/>
    </row>
    <row r="3522" spans="6:8" ht="15" customHeight="1" x14ac:dyDescent="0.3">
      <c r="F3522" s="618"/>
      <c r="G3522" s="618"/>
      <c r="H3522" s="618"/>
    </row>
    <row r="3523" spans="6:8" ht="15" customHeight="1" x14ac:dyDescent="0.3"/>
    <row r="3524" spans="6:8" ht="15" customHeight="1" x14ac:dyDescent="0.3">
      <c r="F3524" s="618"/>
      <c r="G3524" s="618"/>
      <c r="H3524" s="618"/>
    </row>
    <row r="3525" spans="6:8" ht="15" customHeight="1" x14ac:dyDescent="0.3">
      <c r="F3525" s="618"/>
      <c r="G3525" s="618"/>
      <c r="H3525" s="618"/>
    </row>
    <row r="3526" spans="6:8" ht="15" customHeight="1" x14ac:dyDescent="0.3">
      <c r="F3526" s="618"/>
      <c r="G3526" s="618"/>
      <c r="H3526" s="618"/>
    </row>
    <row r="3527" spans="6:8" ht="15" customHeight="1" x14ac:dyDescent="0.3">
      <c r="F3527" s="618"/>
      <c r="G3527" s="618"/>
      <c r="H3527" s="618"/>
    </row>
    <row r="3528" spans="6:8" ht="15" customHeight="1" x14ac:dyDescent="0.3">
      <c r="F3528" s="618"/>
      <c r="G3528" s="618"/>
      <c r="H3528" s="618"/>
    </row>
    <row r="3529" spans="6:8" ht="15" customHeight="1" x14ac:dyDescent="0.3">
      <c r="F3529" s="618"/>
      <c r="G3529" s="618"/>
      <c r="H3529" s="618"/>
    </row>
    <row r="3530" spans="6:8" ht="15" customHeight="1" x14ac:dyDescent="0.3">
      <c r="F3530" s="622"/>
      <c r="G3530" s="622"/>
      <c r="H3530" s="620"/>
    </row>
    <row r="3531" spans="6:8" ht="15" customHeight="1" x14ac:dyDescent="0.3">
      <c r="F3531" s="618"/>
      <c r="G3531" s="618"/>
      <c r="H3531" s="618"/>
    </row>
    <row r="3532" spans="6:8" ht="15" customHeight="1" x14ac:dyDescent="0.3">
      <c r="F3532" s="622"/>
      <c r="G3532" s="622"/>
      <c r="H3532" s="620"/>
    </row>
    <row r="3533" spans="6:8" ht="15" customHeight="1" x14ac:dyDescent="0.3">
      <c r="F3533" s="619"/>
      <c r="G3533" s="619"/>
      <c r="H3533" s="619"/>
    </row>
    <row r="3534" spans="6:8" ht="15" customHeight="1" x14ac:dyDescent="0.3">
      <c r="F3534" s="618"/>
      <c r="G3534" s="618"/>
      <c r="H3534" s="618"/>
    </row>
    <row r="3535" spans="6:8" ht="15" customHeight="1" x14ac:dyDescent="0.3">
      <c r="F3535" s="618"/>
      <c r="G3535" s="618"/>
      <c r="H3535" s="618"/>
    </row>
    <row r="3536" spans="6:8" ht="15" customHeight="1" x14ac:dyDescent="0.3">
      <c r="F3536" s="618"/>
      <c r="G3536" s="618"/>
      <c r="H3536" s="618"/>
    </row>
    <row r="3537" spans="6:8" ht="15" customHeight="1" x14ac:dyDescent="0.3"/>
    <row r="3538" spans="6:8" ht="15" customHeight="1" x14ac:dyDescent="0.3">
      <c r="F3538" s="619"/>
      <c r="G3538" s="619"/>
      <c r="H3538" s="619"/>
    </row>
    <row r="3539" spans="6:8" ht="15" customHeight="1" x14ac:dyDescent="0.3">
      <c r="F3539" s="618"/>
      <c r="G3539" s="618"/>
      <c r="H3539" s="618"/>
    </row>
    <row r="3540" spans="6:8" ht="15" customHeight="1" x14ac:dyDescent="0.3">
      <c r="F3540" s="618"/>
      <c r="G3540" s="618"/>
      <c r="H3540" s="618"/>
    </row>
    <row r="3541" spans="6:8" ht="15" customHeight="1" x14ac:dyDescent="0.3">
      <c r="F3541" s="618"/>
      <c r="G3541" s="618"/>
      <c r="H3541" s="618"/>
    </row>
    <row r="3542" spans="6:8" ht="15" customHeight="1" x14ac:dyDescent="0.3">
      <c r="F3542" s="618"/>
      <c r="G3542" s="618"/>
      <c r="H3542" s="618"/>
    </row>
    <row r="3543" spans="6:8" ht="15" customHeight="1" x14ac:dyDescent="0.3"/>
    <row r="3544" spans="6:8" ht="15" customHeight="1" x14ac:dyDescent="0.3">
      <c r="F3544" s="619"/>
      <c r="G3544" s="619"/>
      <c r="H3544" s="619"/>
    </row>
    <row r="3545" spans="6:8" ht="15" customHeight="1" x14ac:dyDescent="0.3">
      <c r="F3545" s="618"/>
      <c r="G3545" s="618"/>
      <c r="H3545" s="618"/>
    </row>
    <row r="3546" spans="6:8" ht="15" customHeight="1" x14ac:dyDescent="0.3">
      <c r="F3546" s="618"/>
      <c r="G3546" s="618"/>
      <c r="H3546" s="618"/>
    </row>
    <row r="3547" spans="6:8" ht="15" customHeight="1" x14ac:dyDescent="0.3">
      <c r="F3547" s="620"/>
      <c r="G3547" s="620"/>
      <c r="H3547" s="620"/>
    </row>
    <row r="3548" spans="6:8" ht="15" customHeight="1" x14ac:dyDescent="0.3">
      <c r="F3548" s="618"/>
      <c r="G3548" s="618"/>
      <c r="H3548" s="618"/>
    </row>
    <row r="3549" spans="6:8" ht="15" customHeight="1" x14ac:dyDescent="0.3">
      <c r="F3549" s="618"/>
      <c r="G3549" s="618"/>
      <c r="H3549" s="618"/>
    </row>
    <row r="3550" spans="6:8" ht="15" customHeight="1" x14ac:dyDescent="0.3">
      <c r="F3550" s="618"/>
      <c r="G3550" s="618"/>
      <c r="H3550" s="618"/>
    </row>
    <row r="3551" spans="6:8" ht="15" customHeight="1" x14ac:dyDescent="0.3">
      <c r="F3551" s="618"/>
      <c r="G3551" s="618"/>
      <c r="H3551" s="618"/>
    </row>
    <row r="3552" spans="6:8" ht="15" customHeight="1" x14ac:dyDescent="0.3">
      <c r="F3552" s="619"/>
      <c r="G3552" s="619"/>
      <c r="H3552" s="619"/>
    </row>
    <row r="3553" spans="6:8" ht="15" customHeight="1" x14ac:dyDescent="0.3">
      <c r="F3553" s="618"/>
      <c r="G3553" s="618"/>
      <c r="H3553" s="618"/>
    </row>
    <row r="3554" spans="6:8" ht="15" customHeight="1" x14ac:dyDescent="0.3">
      <c r="F3554" s="619"/>
      <c r="G3554" s="619"/>
      <c r="H3554" s="619"/>
    </row>
    <row r="3555" spans="6:8" ht="15" customHeight="1" x14ac:dyDescent="0.3">
      <c r="F3555" s="618"/>
      <c r="G3555" s="618"/>
      <c r="H3555" s="618"/>
    </row>
    <row r="3556" spans="6:8" ht="15" customHeight="1" x14ac:dyDescent="0.3">
      <c r="F3556" s="618"/>
      <c r="G3556" s="618"/>
      <c r="H3556" s="618"/>
    </row>
    <row r="3557" spans="6:8" ht="15" customHeight="1" x14ac:dyDescent="0.3">
      <c r="F3557" s="618"/>
      <c r="G3557" s="618"/>
      <c r="H3557" s="618"/>
    </row>
    <row r="3558" spans="6:8" ht="15" customHeight="1" x14ac:dyDescent="0.3"/>
    <row r="3559" spans="6:8" ht="15" customHeight="1" x14ac:dyDescent="0.3">
      <c r="F3559" s="618"/>
      <c r="G3559" s="618"/>
      <c r="H3559" s="618"/>
    </row>
    <row r="3560" spans="6:8" ht="15" customHeight="1" x14ac:dyDescent="0.3">
      <c r="F3560" s="618"/>
      <c r="G3560" s="618"/>
      <c r="H3560" s="618"/>
    </row>
    <row r="3561" spans="6:8" ht="15" customHeight="1" x14ac:dyDescent="0.3">
      <c r="F3561" s="619"/>
      <c r="G3561" s="619"/>
      <c r="H3561" s="619"/>
    </row>
    <row r="3562" spans="6:8" ht="15" customHeight="1" x14ac:dyDescent="0.3"/>
    <row r="3563" spans="6:8" ht="15" customHeight="1" x14ac:dyDescent="0.3">
      <c r="F3563" s="618"/>
      <c r="G3563" s="618"/>
      <c r="H3563" s="618"/>
    </row>
    <row r="3564" spans="6:8" ht="15" customHeight="1" x14ac:dyDescent="0.3">
      <c r="F3564" s="619"/>
      <c r="G3564" s="619"/>
      <c r="H3564" s="619"/>
    </row>
    <row r="3565" spans="6:8" ht="15" customHeight="1" x14ac:dyDescent="0.3"/>
    <row r="3566" spans="6:8" ht="15" customHeight="1" x14ac:dyDescent="0.3">
      <c r="F3566" s="618"/>
      <c r="G3566" s="618"/>
      <c r="H3566" s="618"/>
    </row>
    <row r="3567" spans="6:8" ht="15" customHeight="1" x14ac:dyDescent="0.3">
      <c r="F3567" s="619"/>
      <c r="G3567" s="619"/>
      <c r="H3567" s="619"/>
    </row>
    <row r="3568" spans="6:8" ht="15" customHeight="1" x14ac:dyDescent="0.3">
      <c r="F3568" s="619"/>
      <c r="G3568" s="619"/>
      <c r="H3568" s="619"/>
    </row>
    <row r="3569" spans="5:8" ht="15" customHeight="1" x14ac:dyDescent="0.3">
      <c r="F3569" s="618"/>
      <c r="G3569" s="618"/>
      <c r="H3569" s="618"/>
    </row>
    <row r="3570" spans="5:8" ht="15" customHeight="1" x14ac:dyDescent="0.3">
      <c r="F3570" s="618"/>
      <c r="G3570" s="618"/>
      <c r="H3570" s="618"/>
    </row>
    <row r="3571" spans="5:8" ht="15" customHeight="1" x14ac:dyDescent="0.3">
      <c r="F3571" s="618"/>
      <c r="G3571" s="618"/>
      <c r="H3571" s="618"/>
    </row>
    <row r="3572" spans="5:8" ht="15" customHeight="1" x14ac:dyDescent="0.3">
      <c r="F3572" s="618"/>
      <c r="G3572" s="618"/>
      <c r="H3572" s="618"/>
    </row>
    <row r="3573" spans="5:8" ht="15" customHeight="1" x14ac:dyDescent="0.3">
      <c r="F3573" s="619"/>
      <c r="G3573" s="619"/>
      <c r="H3573" s="619"/>
    </row>
    <row r="3574" spans="5:8" ht="15" customHeight="1" x14ac:dyDescent="0.3">
      <c r="F3574" s="619"/>
      <c r="G3574" s="619"/>
      <c r="H3574" s="619"/>
    </row>
    <row r="3575" spans="5:8" ht="15" customHeight="1" x14ac:dyDescent="0.3">
      <c r="F3575" s="618"/>
      <c r="G3575" s="618"/>
      <c r="H3575" s="618"/>
    </row>
    <row r="3576" spans="5:8" ht="15" customHeight="1" x14ac:dyDescent="0.3"/>
    <row r="3577" spans="5:8" ht="15" customHeight="1" x14ac:dyDescent="0.3">
      <c r="F3577" s="618"/>
      <c r="G3577" s="618"/>
      <c r="H3577" s="618"/>
    </row>
    <row r="3578" spans="5:8" ht="15" customHeight="1" x14ac:dyDescent="0.3">
      <c r="E3578" s="618"/>
      <c r="F3578" s="618"/>
      <c r="G3578" s="618"/>
      <c r="H3578" s="618"/>
    </row>
    <row r="3579" spans="5:8" ht="15" customHeight="1" x14ac:dyDescent="0.3">
      <c r="F3579" s="618"/>
      <c r="G3579" s="618"/>
      <c r="H3579" s="618"/>
    </row>
    <row r="3580" spans="5:8" ht="15" customHeight="1" x14ac:dyDescent="0.3">
      <c r="F3580" s="618"/>
      <c r="G3580" s="618"/>
      <c r="H3580" s="618"/>
    </row>
    <row r="3581" spans="5:8" ht="15" customHeight="1" x14ac:dyDescent="0.3">
      <c r="F3581" s="618"/>
      <c r="G3581" s="618"/>
      <c r="H3581" s="618"/>
    </row>
    <row r="3582" spans="5:8" ht="15" customHeight="1" x14ac:dyDescent="0.3">
      <c r="F3582" s="619"/>
      <c r="G3582" s="619"/>
      <c r="H3582" s="619"/>
    </row>
    <row r="3583" spans="5:8" ht="15" customHeight="1" x14ac:dyDescent="0.3">
      <c r="F3583" s="618"/>
      <c r="G3583" s="618"/>
      <c r="H3583" s="618"/>
    </row>
    <row r="3584" spans="5:8" ht="15" customHeight="1" x14ac:dyDescent="0.3">
      <c r="F3584" s="618"/>
      <c r="G3584" s="618"/>
      <c r="H3584" s="618"/>
    </row>
    <row r="3585" spans="6:8" ht="15" customHeight="1" x14ac:dyDescent="0.3"/>
    <row r="3586" spans="6:8" ht="15" customHeight="1" x14ac:dyDescent="0.3"/>
    <row r="3587" spans="6:8" ht="15" customHeight="1" x14ac:dyDescent="0.3">
      <c r="F3587" s="621"/>
      <c r="G3587" s="621"/>
      <c r="H3587" s="620"/>
    </row>
    <row r="3588" spans="6:8" ht="15" customHeight="1" x14ac:dyDescent="0.3">
      <c r="F3588" s="619"/>
      <c r="G3588" s="619"/>
      <c r="H3588" s="619"/>
    </row>
    <row r="3589" spans="6:8" ht="15" customHeight="1" x14ac:dyDescent="0.3">
      <c r="F3589" s="619"/>
      <c r="G3589" s="619"/>
      <c r="H3589" s="619"/>
    </row>
    <row r="3590" spans="6:8" ht="15" customHeight="1" x14ac:dyDescent="0.3"/>
    <row r="3591" spans="6:8" ht="15" customHeight="1" x14ac:dyDescent="0.3">
      <c r="F3591" s="619"/>
      <c r="G3591" s="619"/>
      <c r="H3591" s="619"/>
    </row>
    <row r="3592" spans="6:8" ht="15" customHeight="1" x14ac:dyDescent="0.3"/>
    <row r="3593" spans="6:8" ht="15" customHeight="1" x14ac:dyDescent="0.3">
      <c r="F3593" s="619"/>
      <c r="G3593" s="619"/>
      <c r="H3593" s="619"/>
    </row>
    <row r="3594" spans="6:8" ht="15" customHeight="1" x14ac:dyDescent="0.3">
      <c r="F3594" s="618"/>
      <c r="G3594" s="618"/>
      <c r="H3594" s="618"/>
    </row>
    <row r="3595" spans="6:8" ht="15" customHeight="1" x14ac:dyDescent="0.3">
      <c r="F3595" s="618"/>
      <c r="G3595" s="618"/>
      <c r="H3595" s="618"/>
    </row>
    <row r="3596" spans="6:8" ht="15" customHeight="1" x14ac:dyDescent="0.3">
      <c r="F3596" s="618"/>
      <c r="G3596" s="618"/>
      <c r="H3596" s="618"/>
    </row>
    <row r="3597" spans="6:8" ht="15" customHeight="1" x14ac:dyDescent="0.3">
      <c r="F3597" s="618"/>
      <c r="G3597" s="618"/>
      <c r="H3597" s="618"/>
    </row>
    <row r="3598" spans="6:8" ht="15" customHeight="1" x14ac:dyDescent="0.3">
      <c r="F3598" s="619"/>
      <c r="G3598" s="619"/>
      <c r="H3598" s="619"/>
    </row>
    <row r="3599" spans="6:8" ht="15" customHeight="1" x14ac:dyDescent="0.3"/>
    <row r="3600" spans="6:8" ht="15" customHeight="1" x14ac:dyDescent="0.3">
      <c r="F3600" s="618"/>
      <c r="G3600" s="618"/>
      <c r="H3600" s="618"/>
    </row>
    <row r="3601" spans="6:8" ht="15" customHeight="1" x14ac:dyDescent="0.3"/>
    <row r="3602" spans="6:8" ht="15" customHeight="1" x14ac:dyDescent="0.3">
      <c r="F3602" s="618"/>
      <c r="G3602" s="618"/>
      <c r="H3602" s="618"/>
    </row>
    <row r="3603" spans="6:8" ht="15" customHeight="1" x14ac:dyDescent="0.3">
      <c r="F3603" s="618"/>
      <c r="G3603" s="618"/>
      <c r="H3603" s="618"/>
    </row>
    <row r="3604" spans="6:8" ht="15" customHeight="1" x14ac:dyDescent="0.3">
      <c r="F3604" s="619"/>
      <c r="G3604" s="619"/>
      <c r="H3604" s="619"/>
    </row>
    <row r="3605" spans="6:8" ht="15" customHeight="1" x14ac:dyDescent="0.3">
      <c r="F3605" s="618"/>
      <c r="G3605" s="618"/>
      <c r="H3605" s="618"/>
    </row>
    <row r="3606" spans="6:8" ht="15" customHeight="1" x14ac:dyDescent="0.3">
      <c r="F3606" s="618"/>
      <c r="G3606" s="618"/>
      <c r="H3606" s="618"/>
    </row>
    <row r="3607" spans="6:8" ht="15" customHeight="1" x14ac:dyDescent="0.3">
      <c r="F3607" s="618"/>
      <c r="G3607" s="618"/>
      <c r="H3607" s="618"/>
    </row>
    <row r="3608" spans="6:8" ht="15" customHeight="1" x14ac:dyDescent="0.3"/>
    <row r="3609" spans="6:8" ht="15" customHeight="1" x14ac:dyDescent="0.3">
      <c r="F3609" s="618"/>
      <c r="G3609" s="618"/>
      <c r="H3609" s="618"/>
    </row>
    <row r="3610" spans="6:8" ht="15" customHeight="1" x14ac:dyDescent="0.3">
      <c r="F3610" s="619"/>
      <c r="G3610" s="619"/>
      <c r="H3610" s="619"/>
    </row>
    <row r="3611" spans="6:8" ht="15" customHeight="1" x14ac:dyDescent="0.3">
      <c r="F3611" s="618"/>
      <c r="G3611" s="618"/>
      <c r="H3611" s="618"/>
    </row>
    <row r="3612" spans="6:8" ht="15" customHeight="1" x14ac:dyDescent="0.3">
      <c r="F3612" s="618"/>
      <c r="G3612" s="618"/>
      <c r="H3612" s="618"/>
    </row>
    <row r="3613" spans="6:8" ht="15" customHeight="1" x14ac:dyDescent="0.3">
      <c r="F3613" s="618"/>
      <c r="G3613" s="618"/>
      <c r="H3613" s="618"/>
    </row>
    <row r="3614" spans="6:8" ht="15" customHeight="1" x14ac:dyDescent="0.3">
      <c r="F3614" s="619"/>
      <c r="G3614" s="619"/>
      <c r="H3614" s="619"/>
    </row>
    <row r="3615" spans="6:8" ht="15" customHeight="1" x14ac:dyDescent="0.3">
      <c r="F3615" s="618"/>
      <c r="G3615" s="618"/>
      <c r="H3615" s="618"/>
    </row>
    <row r="3616" spans="6:8" ht="15" customHeight="1" x14ac:dyDescent="0.3">
      <c r="F3616" s="618"/>
      <c r="G3616" s="618"/>
      <c r="H3616" s="618"/>
    </row>
    <row r="3617" spans="6:8" ht="15" customHeight="1" x14ac:dyDescent="0.3">
      <c r="F3617" s="618"/>
      <c r="G3617" s="618"/>
      <c r="H3617" s="618"/>
    </row>
    <row r="3618" spans="6:8" ht="15" customHeight="1" x14ac:dyDescent="0.3">
      <c r="F3618" s="618"/>
      <c r="G3618" s="618"/>
      <c r="H3618" s="618"/>
    </row>
    <row r="3619" spans="6:8" ht="15" customHeight="1" x14ac:dyDescent="0.3">
      <c r="F3619" s="619"/>
      <c r="G3619" s="619"/>
      <c r="H3619" s="619"/>
    </row>
    <row r="3620" spans="6:8" ht="15" customHeight="1" x14ac:dyDescent="0.3">
      <c r="F3620" s="618"/>
      <c r="G3620" s="618"/>
      <c r="H3620" s="618"/>
    </row>
    <row r="3621" spans="6:8" ht="15" customHeight="1" x14ac:dyDescent="0.3">
      <c r="F3621" s="619"/>
      <c r="G3621" s="619"/>
      <c r="H3621" s="619"/>
    </row>
    <row r="3622" spans="6:8" ht="15" customHeight="1" x14ac:dyDescent="0.3">
      <c r="F3622" s="619"/>
      <c r="G3622" s="619"/>
      <c r="H3622" s="619"/>
    </row>
    <row r="3623" spans="6:8" ht="15" customHeight="1" x14ac:dyDescent="0.3">
      <c r="F3623" s="619"/>
      <c r="G3623" s="619"/>
      <c r="H3623" s="619"/>
    </row>
    <row r="3624" spans="6:8" ht="15" customHeight="1" x14ac:dyDescent="0.3">
      <c r="F3624" s="621"/>
      <c r="G3624" s="621"/>
      <c r="H3624" s="620"/>
    </row>
    <row r="3625" spans="6:8" ht="15" customHeight="1" x14ac:dyDescent="0.3"/>
    <row r="3626" spans="6:8" ht="15" customHeight="1" x14ac:dyDescent="0.3">
      <c r="F3626" s="618"/>
      <c r="G3626" s="618"/>
      <c r="H3626" s="618"/>
    </row>
    <row r="3627" spans="6:8" ht="15" customHeight="1" x14ac:dyDescent="0.3">
      <c r="F3627" s="618"/>
      <c r="G3627" s="618"/>
      <c r="H3627" s="618"/>
    </row>
    <row r="3628" spans="6:8" ht="15" customHeight="1" x14ac:dyDescent="0.3">
      <c r="F3628" s="618"/>
      <c r="G3628" s="618"/>
      <c r="H3628" s="618"/>
    </row>
    <row r="3629" spans="6:8" ht="15" customHeight="1" x14ac:dyDescent="0.3">
      <c r="F3629" s="618"/>
      <c r="G3629" s="618"/>
      <c r="H3629" s="618"/>
    </row>
    <row r="3630" spans="6:8" ht="15" customHeight="1" x14ac:dyDescent="0.3">
      <c r="F3630" s="619"/>
      <c r="G3630" s="619"/>
      <c r="H3630" s="619"/>
    </row>
    <row r="3631" spans="6:8" ht="15" customHeight="1" x14ac:dyDescent="0.3">
      <c r="F3631" s="618"/>
      <c r="G3631" s="618"/>
      <c r="H3631" s="618"/>
    </row>
    <row r="3632" spans="6:8" ht="15" customHeight="1" x14ac:dyDescent="0.3">
      <c r="F3632" s="618"/>
      <c r="G3632" s="618"/>
      <c r="H3632" s="618"/>
    </row>
    <row r="3633" spans="6:8" ht="15" customHeight="1" x14ac:dyDescent="0.3">
      <c r="F3633" s="618"/>
      <c r="G3633" s="618"/>
      <c r="H3633" s="618"/>
    </row>
    <row r="3634" spans="6:8" ht="15" customHeight="1" x14ac:dyDescent="0.3">
      <c r="F3634" s="618"/>
      <c r="G3634" s="618"/>
      <c r="H3634" s="618"/>
    </row>
    <row r="3635" spans="6:8" ht="15" customHeight="1" x14ac:dyDescent="0.3">
      <c r="F3635" s="618"/>
      <c r="G3635" s="618"/>
      <c r="H3635" s="618"/>
    </row>
    <row r="3636" spans="6:8" ht="15" customHeight="1" x14ac:dyDescent="0.3">
      <c r="F3636" s="618"/>
      <c r="G3636" s="618"/>
      <c r="H3636" s="618"/>
    </row>
    <row r="3637" spans="6:8" ht="15" customHeight="1" x14ac:dyDescent="0.3">
      <c r="F3637" s="618"/>
      <c r="G3637" s="618"/>
      <c r="H3637" s="618"/>
    </row>
    <row r="3638" spans="6:8" ht="15" customHeight="1" x14ac:dyDescent="0.3">
      <c r="F3638" s="618"/>
      <c r="G3638" s="618"/>
      <c r="H3638" s="618"/>
    </row>
    <row r="3639" spans="6:8" ht="15" customHeight="1" x14ac:dyDescent="0.3">
      <c r="F3639" s="619"/>
      <c r="G3639" s="619"/>
      <c r="H3639" s="619"/>
    </row>
    <row r="3640" spans="6:8" ht="15" customHeight="1" x14ac:dyDescent="0.3">
      <c r="F3640" s="619"/>
      <c r="G3640" s="619"/>
      <c r="H3640" s="619"/>
    </row>
    <row r="3641" spans="6:8" ht="15" customHeight="1" x14ac:dyDescent="0.3">
      <c r="F3641" s="621"/>
      <c r="G3641" s="621"/>
      <c r="H3641" s="620"/>
    </row>
    <row r="3642" spans="6:8" ht="15" customHeight="1" x14ac:dyDescent="0.3">
      <c r="F3642" s="618"/>
      <c r="G3642" s="618"/>
      <c r="H3642" s="618"/>
    </row>
    <row r="3643" spans="6:8" ht="15" customHeight="1" x14ac:dyDescent="0.3">
      <c r="F3643" s="621"/>
      <c r="G3643" s="621"/>
      <c r="H3643" s="620"/>
    </row>
    <row r="3644" spans="6:8" ht="15" customHeight="1" x14ac:dyDescent="0.3"/>
    <row r="3645" spans="6:8" ht="15" customHeight="1" x14ac:dyDescent="0.3">
      <c r="F3645" s="619"/>
      <c r="G3645" s="619"/>
      <c r="H3645" s="619"/>
    </row>
    <row r="3646" spans="6:8" ht="15" customHeight="1" x14ac:dyDescent="0.3"/>
    <row r="3647" spans="6:8" ht="15" customHeight="1" x14ac:dyDescent="0.3">
      <c r="F3647" s="618"/>
      <c r="G3647" s="618"/>
      <c r="H3647" s="618"/>
    </row>
    <row r="3648" spans="6:8" ht="15" customHeight="1" x14ac:dyDescent="0.3">
      <c r="F3648" s="619"/>
      <c r="G3648" s="619"/>
      <c r="H3648" s="619"/>
    </row>
    <row r="3649" spans="6:8" ht="15" customHeight="1" x14ac:dyDescent="0.3">
      <c r="F3649" s="619"/>
      <c r="G3649" s="619"/>
      <c r="H3649" s="619"/>
    </row>
    <row r="3650" spans="6:8" ht="15" customHeight="1" x14ac:dyDescent="0.3">
      <c r="F3650" s="619"/>
      <c r="G3650" s="619"/>
      <c r="H3650" s="619"/>
    </row>
    <row r="3651" spans="6:8" ht="15" customHeight="1" x14ac:dyDescent="0.3">
      <c r="F3651" s="618"/>
      <c r="G3651" s="618"/>
      <c r="H3651" s="618"/>
    </row>
    <row r="3652" spans="6:8" ht="15" customHeight="1" x14ac:dyDescent="0.3">
      <c r="F3652" s="618"/>
      <c r="G3652" s="618"/>
      <c r="H3652" s="618"/>
    </row>
    <row r="3653" spans="6:8" ht="15" customHeight="1" x14ac:dyDescent="0.3">
      <c r="F3653" s="621"/>
      <c r="G3653" s="621"/>
      <c r="H3653" s="620"/>
    </row>
    <row r="3654" spans="6:8" ht="15" customHeight="1" x14ac:dyDescent="0.3">
      <c r="F3654" s="619"/>
      <c r="G3654" s="619"/>
      <c r="H3654" s="619"/>
    </row>
    <row r="3655" spans="6:8" ht="15" customHeight="1" x14ac:dyDescent="0.3">
      <c r="F3655" s="618"/>
      <c r="G3655" s="618"/>
      <c r="H3655" s="618"/>
    </row>
    <row r="3656" spans="6:8" ht="15" customHeight="1" x14ac:dyDescent="0.3">
      <c r="F3656" s="619"/>
      <c r="G3656" s="619"/>
      <c r="H3656" s="619"/>
    </row>
    <row r="3657" spans="6:8" ht="15" customHeight="1" x14ac:dyDescent="0.3">
      <c r="F3657" s="618"/>
      <c r="G3657" s="618"/>
      <c r="H3657" s="618"/>
    </row>
    <row r="3658" spans="6:8" ht="15" customHeight="1" x14ac:dyDescent="0.3">
      <c r="F3658" s="621"/>
      <c r="G3658" s="621"/>
      <c r="H3658" s="620"/>
    </row>
    <row r="3659" spans="6:8" ht="15" customHeight="1" x14ac:dyDescent="0.3">
      <c r="F3659" s="618"/>
      <c r="G3659" s="618"/>
      <c r="H3659" s="618"/>
    </row>
    <row r="3660" spans="6:8" ht="15" customHeight="1" x14ac:dyDescent="0.3"/>
    <row r="3661" spans="6:8" ht="15" customHeight="1" x14ac:dyDescent="0.3">
      <c r="F3661" s="619"/>
      <c r="G3661" s="619"/>
      <c r="H3661" s="619"/>
    </row>
    <row r="3662" spans="6:8" ht="15" customHeight="1" x14ac:dyDescent="0.3">
      <c r="F3662" s="619"/>
      <c r="G3662" s="619"/>
      <c r="H3662" s="619"/>
    </row>
    <row r="3663" spans="6:8" ht="15" customHeight="1" x14ac:dyDescent="0.3">
      <c r="F3663" s="618"/>
      <c r="G3663" s="618"/>
      <c r="H3663" s="618"/>
    </row>
    <row r="3664" spans="6:8" ht="15" customHeight="1" x14ac:dyDescent="0.3">
      <c r="F3664" s="619"/>
      <c r="G3664" s="619"/>
      <c r="H3664" s="619"/>
    </row>
    <row r="3665" spans="6:8" ht="15" customHeight="1" x14ac:dyDescent="0.3"/>
    <row r="3666" spans="6:8" ht="15" customHeight="1" x14ac:dyDescent="0.3">
      <c r="F3666" s="618"/>
      <c r="G3666" s="618"/>
      <c r="H3666" s="618"/>
    </row>
    <row r="3667" spans="6:8" ht="15" customHeight="1" x14ac:dyDescent="0.3">
      <c r="F3667" s="618"/>
      <c r="G3667" s="618"/>
      <c r="H3667" s="618"/>
    </row>
    <row r="3668" spans="6:8" ht="15" customHeight="1" x14ac:dyDescent="0.3">
      <c r="F3668" s="618"/>
      <c r="G3668" s="618"/>
      <c r="H3668" s="618"/>
    </row>
    <row r="3669" spans="6:8" ht="15" customHeight="1" x14ac:dyDescent="0.3">
      <c r="F3669" s="619"/>
      <c r="G3669" s="619"/>
      <c r="H3669" s="619"/>
    </row>
    <row r="3670" spans="6:8" ht="15" customHeight="1" x14ac:dyDescent="0.3">
      <c r="F3670" s="618"/>
      <c r="G3670" s="618"/>
      <c r="H3670" s="618"/>
    </row>
    <row r="3671" spans="6:8" ht="15" customHeight="1" x14ac:dyDescent="0.3"/>
    <row r="3672" spans="6:8" ht="15" customHeight="1" x14ac:dyDescent="0.3">
      <c r="F3672" s="621"/>
      <c r="G3672" s="621"/>
      <c r="H3672" s="620"/>
    </row>
    <row r="3673" spans="6:8" ht="15" customHeight="1" x14ac:dyDescent="0.3">
      <c r="F3673" s="618"/>
      <c r="G3673" s="618"/>
      <c r="H3673" s="618"/>
    </row>
    <row r="3674" spans="6:8" ht="15" customHeight="1" x14ac:dyDescent="0.3"/>
    <row r="3675" spans="6:8" ht="15" customHeight="1" x14ac:dyDescent="0.3"/>
    <row r="3676" spans="6:8" ht="15" customHeight="1" x14ac:dyDescent="0.3">
      <c r="F3676" s="619"/>
      <c r="G3676" s="619"/>
      <c r="H3676" s="619"/>
    </row>
    <row r="3677" spans="6:8" ht="15" customHeight="1" x14ac:dyDescent="0.3">
      <c r="F3677" s="618"/>
      <c r="G3677" s="618"/>
      <c r="H3677" s="618"/>
    </row>
    <row r="3678" spans="6:8" ht="15" customHeight="1" x14ac:dyDescent="0.3">
      <c r="F3678" s="619"/>
      <c r="G3678" s="619"/>
      <c r="H3678" s="619"/>
    </row>
    <row r="3679" spans="6:8" ht="15" customHeight="1" x14ac:dyDescent="0.3"/>
    <row r="3680" spans="6:8" ht="15" customHeight="1" x14ac:dyDescent="0.3">
      <c r="F3680" s="618"/>
      <c r="G3680" s="618"/>
      <c r="H3680" s="618"/>
    </row>
    <row r="3681" spans="6:8" ht="15" customHeight="1" x14ac:dyDescent="0.3">
      <c r="F3681" s="618"/>
      <c r="G3681" s="618"/>
      <c r="H3681" s="618"/>
    </row>
    <row r="3682" spans="6:8" ht="15" customHeight="1" x14ac:dyDescent="0.3">
      <c r="F3682" s="619"/>
      <c r="G3682" s="619"/>
      <c r="H3682" s="619"/>
    </row>
    <row r="3683" spans="6:8" ht="15" customHeight="1" x14ac:dyDescent="0.3">
      <c r="F3683" s="618"/>
      <c r="G3683" s="618"/>
      <c r="H3683" s="618"/>
    </row>
    <row r="3684" spans="6:8" ht="15" customHeight="1" x14ac:dyDescent="0.3">
      <c r="F3684" s="618"/>
      <c r="G3684" s="618"/>
      <c r="H3684" s="618"/>
    </row>
    <row r="3685" spans="6:8" ht="15" customHeight="1" x14ac:dyDescent="0.3">
      <c r="F3685" s="618"/>
      <c r="G3685" s="618"/>
      <c r="H3685" s="618"/>
    </row>
    <row r="3686" spans="6:8" ht="15" customHeight="1" x14ac:dyDescent="0.3">
      <c r="F3686" s="619"/>
      <c r="G3686" s="619"/>
      <c r="H3686" s="619"/>
    </row>
    <row r="3687" spans="6:8" ht="15" customHeight="1" x14ac:dyDescent="0.3">
      <c r="F3687" s="618"/>
      <c r="G3687" s="618"/>
      <c r="H3687" s="618"/>
    </row>
    <row r="3688" spans="6:8" ht="15" customHeight="1" x14ac:dyDescent="0.3">
      <c r="F3688" s="618"/>
      <c r="G3688" s="618"/>
      <c r="H3688" s="618"/>
    </row>
    <row r="3689" spans="6:8" ht="15" customHeight="1" x14ac:dyDescent="0.3">
      <c r="F3689" s="618"/>
      <c r="G3689" s="618"/>
      <c r="H3689" s="618"/>
    </row>
    <row r="3690" spans="6:8" ht="15" customHeight="1" x14ac:dyDescent="0.3">
      <c r="F3690" s="618"/>
      <c r="G3690" s="618"/>
      <c r="H3690" s="618"/>
    </row>
    <row r="3691" spans="6:8" ht="15" customHeight="1" x14ac:dyDescent="0.3">
      <c r="F3691" s="618"/>
      <c r="G3691" s="618"/>
      <c r="H3691" s="618"/>
    </row>
    <row r="3692" spans="6:8" ht="15" customHeight="1" x14ac:dyDescent="0.3">
      <c r="F3692" s="618"/>
      <c r="G3692" s="618"/>
      <c r="H3692" s="618"/>
    </row>
    <row r="3693" spans="6:8" ht="15" customHeight="1" x14ac:dyDescent="0.3">
      <c r="F3693" s="618"/>
      <c r="G3693" s="618"/>
      <c r="H3693" s="618"/>
    </row>
    <row r="3694" spans="6:8" ht="15" customHeight="1" x14ac:dyDescent="0.3">
      <c r="F3694" s="619"/>
      <c r="G3694" s="619"/>
      <c r="H3694" s="619"/>
    </row>
    <row r="3695" spans="6:8" ht="15" customHeight="1" x14ac:dyDescent="0.3">
      <c r="F3695" s="618"/>
      <c r="G3695" s="618"/>
      <c r="H3695" s="618"/>
    </row>
    <row r="3696" spans="6:8" ht="15" customHeight="1" x14ac:dyDescent="0.3">
      <c r="F3696" s="618"/>
      <c r="G3696" s="618"/>
      <c r="H3696" s="618"/>
    </row>
    <row r="3697" spans="6:8" ht="15" customHeight="1" x14ac:dyDescent="0.3">
      <c r="F3697" s="618"/>
      <c r="G3697" s="618"/>
      <c r="H3697" s="618"/>
    </row>
    <row r="3698" spans="6:8" ht="15" customHeight="1" x14ac:dyDescent="0.3">
      <c r="F3698" s="618"/>
      <c r="G3698" s="618"/>
      <c r="H3698" s="618"/>
    </row>
    <row r="3699" spans="6:8" ht="15" customHeight="1" x14ac:dyDescent="0.3">
      <c r="F3699" s="619"/>
      <c r="G3699" s="619"/>
      <c r="H3699" s="619"/>
    </row>
    <row r="3700" spans="6:8" ht="15" customHeight="1" x14ac:dyDescent="0.3">
      <c r="F3700" s="618"/>
      <c r="G3700" s="618"/>
      <c r="H3700" s="618"/>
    </row>
    <row r="3701" spans="6:8" ht="15" customHeight="1" x14ac:dyDescent="0.3">
      <c r="F3701" s="619"/>
      <c r="G3701" s="619"/>
      <c r="H3701" s="619"/>
    </row>
    <row r="3702" spans="6:8" ht="15" customHeight="1" x14ac:dyDescent="0.3">
      <c r="F3702" s="618"/>
      <c r="G3702" s="618"/>
      <c r="H3702" s="618"/>
    </row>
    <row r="3703" spans="6:8" ht="15" customHeight="1" x14ac:dyDescent="0.3">
      <c r="F3703" s="621"/>
      <c r="G3703" s="621"/>
      <c r="H3703" s="620"/>
    </row>
    <row r="3704" spans="6:8" ht="15" customHeight="1" x14ac:dyDescent="0.3">
      <c r="F3704" s="618"/>
      <c r="G3704" s="618"/>
      <c r="H3704" s="618"/>
    </row>
    <row r="3705" spans="6:8" ht="15" customHeight="1" x14ac:dyDescent="0.3">
      <c r="F3705" s="619"/>
      <c r="G3705" s="619"/>
      <c r="H3705" s="619"/>
    </row>
    <row r="3706" spans="6:8" ht="15" customHeight="1" x14ac:dyDescent="0.3">
      <c r="F3706" s="619"/>
      <c r="G3706" s="619"/>
      <c r="H3706" s="619"/>
    </row>
    <row r="3707" spans="6:8" ht="15" customHeight="1" x14ac:dyDescent="0.3">
      <c r="F3707" s="618"/>
      <c r="G3707" s="618"/>
      <c r="H3707" s="618"/>
    </row>
    <row r="3708" spans="6:8" ht="15" customHeight="1" x14ac:dyDescent="0.3">
      <c r="F3708" s="618"/>
      <c r="G3708" s="618"/>
      <c r="H3708" s="618"/>
    </row>
    <row r="3709" spans="6:8" ht="15" customHeight="1" x14ac:dyDescent="0.3">
      <c r="F3709" s="618"/>
      <c r="G3709" s="618"/>
      <c r="H3709" s="618"/>
    </row>
    <row r="3710" spans="6:8" ht="15" customHeight="1" x14ac:dyDescent="0.3">
      <c r="F3710" s="618"/>
      <c r="G3710" s="618"/>
      <c r="H3710" s="618"/>
    </row>
    <row r="3711" spans="6:8" ht="15" customHeight="1" x14ac:dyDescent="0.3">
      <c r="F3711" s="618"/>
      <c r="G3711" s="618"/>
      <c r="H3711" s="618"/>
    </row>
    <row r="3712" spans="6:8" ht="15" customHeight="1" x14ac:dyDescent="0.3">
      <c r="F3712" s="618"/>
      <c r="G3712" s="618"/>
      <c r="H3712" s="618"/>
    </row>
    <row r="3713" spans="6:8" ht="15" customHeight="1" x14ac:dyDescent="0.3">
      <c r="F3713" s="618"/>
      <c r="G3713" s="618"/>
      <c r="H3713" s="618"/>
    </row>
    <row r="3714" spans="6:8" ht="15" customHeight="1" x14ac:dyDescent="0.3">
      <c r="F3714" s="618"/>
      <c r="G3714" s="618"/>
      <c r="H3714" s="618"/>
    </row>
    <row r="3715" spans="6:8" ht="15" customHeight="1" x14ac:dyDescent="0.3">
      <c r="F3715" s="619"/>
      <c r="G3715" s="619"/>
      <c r="H3715" s="619"/>
    </row>
    <row r="3716" spans="6:8" ht="15" customHeight="1" x14ac:dyDescent="0.3">
      <c r="F3716" s="618"/>
      <c r="G3716" s="618"/>
      <c r="H3716" s="618"/>
    </row>
    <row r="3717" spans="6:8" ht="15" customHeight="1" x14ac:dyDescent="0.3">
      <c r="F3717" s="618"/>
      <c r="G3717" s="618"/>
      <c r="H3717" s="618"/>
    </row>
    <row r="3718" spans="6:8" ht="15" customHeight="1" x14ac:dyDescent="0.3">
      <c r="F3718" s="618"/>
      <c r="G3718" s="618"/>
      <c r="H3718" s="618"/>
    </row>
    <row r="3719" spans="6:8" ht="15" customHeight="1" x14ac:dyDescent="0.3">
      <c r="F3719" s="618"/>
      <c r="G3719" s="618"/>
      <c r="H3719" s="618"/>
    </row>
    <row r="3720" spans="6:8" ht="15" customHeight="1" x14ac:dyDescent="0.3">
      <c r="F3720" s="618"/>
      <c r="G3720" s="618"/>
      <c r="H3720" s="618"/>
    </row>
    <row r="3721" spans="6:8" ht="15" customHeight="1" x14ac:dyDescent="0.3">
      <c r="F3721" s="619"/>
      <c r="G3721" s="619"/>
      <c r="H3721" s="619"/>
    </row>
    <row r="3722" spans="6:8" ht="15" customHeight="1" x14ac:dyDescent="0.3">
      <c r="F3722" s="619"/>
      <c r="G3722" s="619"/>
      <c r="H3722" s="619"/>
    </row>
    <row r="3723" spans="6:8" ht="15" customHeight="1" x14ac:dyDescent="0.3">
      <c r="F3723" s="618"/>
      <c r="G3723" s="618"/>
      <c r="H3723" s="618"/>
    </row>
    <row r="3724" spans="6:8" ht="15" customHeight="1" x14ac:dyDescent="0.3">
      <c r="F3724" s="618"/>
      <c r="G3724" s="618"/>
      <c r="H3724" s="618"/>
    </row>
    <row r="3725" spans="6:8" ht="15" customHeight="1" x14ac:dyDescent="0.3">
      <c r="F3725" s="619"/>
      <c r="G3725" s="619"/>
      <c r="H3725" s="619"/>
    </row>
    <row r="3726" spans="6:8" ht="15" customHeight="1" x14ac:dyDescent="0.3">
      <c r="F3726" s="618"/>
      <c r="G3726" s="618"/>
      <c r="H3726" s="618"/>
    </row>
    <row r="3727" spans="6:8" ht="15" customHeight="1" x14ac:dyDescent="0.3">
      <c r="F3727" s="619"/>
      <c r="G3727" s="619"/>
      <c r="H3727" s="619"/>
    </row>
    <row r="3728" spans="6:8" ht="15" customHeight="1" x14ac:dyDescent="0.3">
      <c r="F3728" s="618"/>
      <c r="G3728" s="618"/>
      <c r="H3728" s="618"/>
    </row>
    <row r="3729" spans="6:8" ht="15" customHeight="1" x14ac:dyDescent="0.3">
      <c r="F3729" s="619"/>
      <c r="G3729" s="619"/>
      <c r="H3729" s="619"/>
    </row>
    <row r="3730" spans="6:8" ht="15" customHeight="1" x14ac:dyDescent="0.3">
      <c r="F3730" s="618"/>
      <c r="G3730" s="618"/>
      <c r="H3730" s="618"/>
    </row>
    <row r="3731" spans="6:8" ht="15" customHeight="1" x14ac:dyDescent="0.3">
      <c r="F3731" s="618"/>
      <c r="G3731" s="618"/>
      <c r="H3731" s="618"/>
    </row>
    <row r="3732" spans="6:8" ht="15" customHeight="1" x14ac:dyDescent="0.3">
      <c r="F3732" s="618"/>
      <c r="G3732" s="618"/>
      <c r="H3732" s="618"/>
    </row>
    <row r="3733" spans="6:8" ht="15" customHeight="1" x14ac:dyDescent="0.3">
      <c r="F3733" s="619"/>
      <c r="G3733" s="619"/>
      <c r="H3733" s="619"/>
    </row>
    <row r="3734" spans="6:8" ht="15" customHeight="1" x14ac:dyDescent="0.3">
      <c r="F3734" s="618"/>
      <c r="G3734" s="618"/>
      <c r="H3734" s="618"/>
    </row>
    <row r="3735" spans="6:8" ht="15" customHeight="1" x14ac:dyDescent="0.3">
      <c r="F3735" s="618"/>
      <c r="G3735" s="618"/>
      <c r="H3735" s="618"/>
    </row>
    <row r="3736" spans="6:8" ht="15" customHeight="1" x14ac:dyDescent="0.3">
      <c r="F3736" s="619"/>
      <c r="G3736" s="619"/>
      <c r="H3736" s="619"/>
    </row>
    <row r="3737" spans="6:8" ht="15" customHeight="1" x14ac:dyDescent="0.3">
      <c r="F3737" s="619"/>
      <c r="G3737" s="619"/>
      <c r="H3737" s="619"/>
    </row>
    <row r="3738" spans="6:8" ht="15" customHeight="1" x14ac:dyDescent="0.3">
      <c r="F3738" s="618"/>
      <c r="G3738" s="618"/>
      <c r="H3738" s="618"/>
    </row>
    <row r="3739" spans="6:8" ht="15" customHeight="1" x14ac:dyDescent="0.3">
      <c r="F3739" s="618"/>
      <c r="G3739" s="618"/>
      <c r="H3739" s="618"/>
    </row>
    <row r="3740" spans="6:8" ht="15" customHeight="1" x14ac:dyDescent="0.3">
      <c r="F3740" s="618"/>
      <c r="G3740" s="618"/>
      <c r="H3740" s="618"/>
    </row>
    <row r="3741" spans="6:8" ht="15" customHeight="1" x14ac:dyDescent="0.3">
      <c r="F3741" s="619"/>
      <c r="G3741" s="619"/>
      <c r="H3741" s="619"/>
    </row>
    <row r="3742" spans="6:8" ht="15" customHeight="1" x14ac:dyDescent="0.3">
      <c r="F3742" s="618"/>
      <c r="G3742" s="618"/>
      <c r="H3742" s="618"/>
    </row>
    <row r="3743" spans="6:8" ht="15" customHeight="1" x14ac:dyDescent="0.3">
      <c r="F3743" s="621"/>
      <c r="G3743" s="621"/>
      <c r="H3743" s="620"/>
    </row>
    <row r="3744" spans="6:8" ht="15" customHeight="1" x14ac:dyDescent="0.3">
      <c r="F3744" s="618"/>
      <c r="G3744" s="618"/>
      <c r="H3744" s="618"/>
    </row>
    <row r="3745" spans="6:8" ht="15" customHeight="1" x14ac:dyDescent="0.3">
      <c r="F3745" s="618"/>
      <c r="G3745" s="618"/>
      <c r="H3745" s="618"/>
    </row>
    <row r="3746" spans="6:8" ht="15" customHeight="1" x14ac:dyDescent="0.3">
      <c r="F3746" s="618"/>
      <c r="G3746" s="618"/>
      <c r="H3746" s="618"/>
    </row>
    <row r="3747" spans="6:8" ht="15" customHeight="1" x14ac:dyDescent="0.3">
      <c r="F3747" s="619"/>
      <c r="G3747" s="619"/>
      <c r="H3747" s="619"/>
    </row>
    <row r="3748" spans="6:8" ht="15" customHeight="1" x14ac:dyDescent="0.3">
      <c r="F3748" s="618"/>
      <c r="G3748" s="618"/>
      <c r="H3748" s="618"/>
    </row>
    <row r="3749" spans="6:8" ht="15" customHeight="1" x14ac:dyDescent="0.3">
      <c r="F3749" s="619"/>
      <c r="G3749" s="619"/>
      <c r="H3749" s="619"/>
    </row>
    <row r="3750" spans="6:8" ht="15" customHeight="1" x14ac:dyDescent="0.3">
      <c r="F3750" s="618"/>
      <c r="G3750" s="618"/>
      <c r="H3750" s="618"/>
    </row>
    <row r="3751" spans="6:8" ht="15" customHeight="1" x14ac:dyDescent="0.3">
      <c r="F3751" s="619"/>
      <c r="G3751" s="619"/>
      <c r="H3751" s="619"/>
    </row>
    <row r="3752" spans="6:8" ht="15" customHeight="1" x14ac:dyDescent="0.3">
      <c r="F3752" s="618"/>
      <c r="G3752" s="618"/>
      <c r="H3752" s="618"/>
    </row>
    <row r="3753" spans="6:8" ht="15" customHeight="1" x14ac:dyDescent="0.3">
      <c r="F3753" s="618"/>
      <c r="G3753" s="618"/>
      <c r="H3753" s="618"/>
    </row>
    <row r="3754" spans="6:8" ht="15" customHeight="1" x14ac:dyDescent="0.3">
      <c r="F3754" s="618"/>
      <c r="G3754" s="618"/>
      <c r="H3754" s="618"/>
    </row>
    <row r="3755" spans="6:8" ht="15" customHeight="1" x14ac:dyDescent="0.3">
      <c r="F3755" s="618"/>
      <c r="G3755" s="618"/>
      <c r="H3755" s="618"/>
    </row>
    <row r="3756" spans="6:8" ht="15" customHeight="1" x14ac:dyDescent="0.3">
      <c r="F3756" s="619"/>
      <c r="G3756" s="619"/>
      <c r="H3756" s="619"/>
    </row>
    <row r="3757" spans="6:8" ht="15" customHeight="1" x14ac:dyDescent="0.3">
      <c r="F3757" s="619"/>
      <c r="G3757" s="619"/>
      <c r="H3757" s="619"/>
    </row>
    <row r="3758" spans="6:8" ht="15" customHeight="1" x14ac:dyDescent="0.3">
      <c r="F3758" s="619"/>
      <c r="G3758" s="619"/>
      <c r="H3758" s="619"/>
    </row>
    <row r="3759" spans="6:8" ht="15" customHeight="1" x14ac:dyDescent="0.3">
      <c r="F3759" s="618"/>
      <c r="G3759" s="618"/>
      <c r="H3759" s="618"/>
    </row>
    <row r="3760" spans="6:8" ht="15" customHeight="1" x14ac:dyDescent="0.3">
      <c r="F3760" s="619"/>
      <c r="G3760" s="619"/>
      <c r="H3760" s="619"/>
    </row>
    <row r="3761" spans="6:8" ht="15" customHeight="1" x14ac:dyDescent="0.3">
      <c r="F3761" s="621"/>
      <c r="G3761" s="621"/>
      <c r="H3761" s="620"/>
    </row>
    <row r="3762" spans="6:8" ht="15" customHeight="1" x14ac:dyDescent="0.3">
      <c r="F3762" s="618"/>
      <c r="G3762" s="618"/>
      <c r="H3762" s="618"/>
    </row>
    <row r="3763" spans="6:8" ht="15" customHeight="1" x14ac:dyDescent="0.3">
      <c r="F3763" s="618"/>
      <c r="G3763" s="618"/>
      <c r="H3763" s="618"/>
    </row>
    <row r="3764" spans="6:8" ht="15" customHeight="1" x14ac:dyDescent="0.3">
      <c r="F3764" s="619"/>
      <c r="G3764" s="619"/>
      <c r="H3764" s="619"/>
    </row>
    <row r="3765" spans="6:8" ht="15" customHeight="1" x14ac:dyDescent="0.3">
      <c r="F3765" s="619"/>
      <c r="G3765" s="619"/>
      <c r="H3765" s="619"/>
    </row>
    <row r="3766" spans="6:8" ht="15" customHeight="1" x14ac:dyDescent="0.3">
      <c r="F3766" s="619"/>
      <c r="G3766" s="619"/>
      <c r="H3766" s="619"/>
    </row>
    <row r="3767" spans="6:8" ht="15" customHeight="1" x14ac:dyDescent="0.3">
      <c r="F3767" s="618"/>
      <c r="G3767" s="618"/>
      <c r="H3767" s="618"/>
    </row>
    <row r="3768" spans="6:8" ht="15" customHeight="1" x14ac:dyDescent="0.3">
      <c r="F3768" s="618"/>
      <c r="G3768" s="618"/>
      <c r="H3768" s="618"/>
    </row>
    <row r="3769" spans="6:8" ht="15" customHeight="1" x14ac:dyDescent="0.3">
      <c r="F3769" s="619"/>
      <c r="G3769" s="619"/>
      <c r="H3769" s="619"/>
    </row>
    <row r="3770" spans="6:8" ht="15" customHeight="1" x14ac:dyDescent="0.3">
      <c r="F3770" s="618"/>
      <c r="G3770" s="618"/>
      <c r="H3770" s="618"/>
    </row>
    <row r="3771" spans="6:8" ht="15" customHeight="1" x14ac:dyDescent="0.3">
      <c r="F3771" s="619"/>
      <c r="G3771" s="619"/>
      <c r="H3771" s="619"/>
    </row>
    <row r="3772" spans="6:8" ht="15" customHeight="1" x14ac:dyDescent="0.3">
      <c r="F3772" s="619"/>
      <c r="G3772" s="619"/>
      <c r="H3772" s="619"/>
    </row>
    <row r="3773" spans="6:8" ht="15" customHeight="1" x14ac:dyDescent="0.3">
      <c r="F3773" s="618"/>
      <c r="G3773" s="618"/>
      <c r="H3773" s="618"/>
    </row>
    <row r="3774" spans="6:8" ht="15" customHeight="1" x14ac:dyDescent="0.3">
      <c r="F3774" s="618"/>
      <c r="G3774" s="618"/>
      <c r="H3774" s="618"/>
    </row>
    <row r="3775" spans="6:8" ht="15" customHeight="1" x14ac:dyDescent="0.3">
      <c r="F3775" s="618"/>
      <c r="G3775" s="618"/>
      <c r="H3775" s="618"/>
    </row>
    <row r="3776" spans="6:8" ht="15" customHeight="1" x14ac:dyDescent="0.3">
      <c r="F3776" s="618"/>
      <c r="G3776" s="618"/>
      <c r="H3776" s="618"/>
    </row>
    <row r="3777" spans="6:8" ht="15" customHeight="1" x14ac:dyDescent="0.3">
      <c r="F3777" s="619"/>
      <c r="G3777" s="619"/>
      <c r="H3777" s="619"/>
    </row>
    <row r="3778" spans="6:8" ht="15" customHeight="1" x14ac:dyDescent="0.3">
      <c r="F3778" s="619"/>
      <c r="G3778" s="619"/>
      <c r="H3778" s="619"/>
    </row>
    <row r="3779" spans="6:8" ht="15" customHeight="1" x14ac:dyDescent="0.3">
      <c r="F3779" s="618"/>
      <c r="G3779" s="618"/>
      <c r="H3779" s="618"/>
    </row>
    <row r="3780" spans="6:8" ht="15" customHeight="1" x14ac:dyDescent="0.3">
      <c r="F3780" s="619"/>
      <c r="G3780" s="619"/>
      <c r="H3780" s="619"/>
    </row>
    <row r="3781" spans="6:8" ht="15" customHeight="1" x14ac:dyDescent="0.3">
      <c r="F3781" s="619"/>
      <c r="G3781" s="619"/>
      <c r="H3781" s="619"/>
    </row>
    <row r="3782" spans="6:8" ht="15" customHeight="1" x14ac:dyDescent="0.3">
      <c r="F3782" s="618"/>
      <c r="G3782" s="618"/>
      <c r="H3782" s="618"/>
    </row>
    <row r="3783" spans="6:8" ht="15" customHeight="1" x14ac:dyDescent="0.3">
      <c r="F3783" s="618"/>
      <c r="G3783" s="618"/>
      <c r="H3783" s="618"/>
    </row>
    <row r="3784" spans="6:8" ht="15" customHeight="1" x14ac:dyDescent="0.3">
      <c r="F3784" s="618"/>
      <c r="G3784" s="618"/>
      <c r="H3784" s="618"/>
    </row>
    <row r="3785" spans="6:8" ht="15" customHeight="1" x14ac:dyDescent="0.3">
      <c r="F3785" s="618"/>
      <c r="G3785" s="618"/>
      <c r="H3785" s="618"/>
    </row>
    <row r="3786" spans="6:8" ht="15" customHeight="1" x14ac:dyDescent="0.3">
      <c r="F3786" s="619"/>
      <c r="G3786" s="619"/>
      <c r="H3786" s="619"/>
    </row>
    <row r="3787" spans="6:8" ht="15" customHeight="1" x14ac:dyDescent="0.3">
      <c r="F3787" s="618"/>
      <c r="G3787" s="618"/>
      <c r="H3787" s="618"/>
    </row>
    <row r="3788" spans="6:8" ht="15" customHeight="1" x14ac:dyDescent="0.3">
      <c r="F3788" s="619"/>
      <c r="G3788" s="619"/>
      <c r="H3788" s="619"/>
    </row>
    <row r="3789" spans="6:8" ht="15" customHeight="1" x14ac:dyDescent="0.3">
      <c r="F3789" s="618"/>
      <c r="G3789" s="618"/>
      <c r="H3789" s="618"/>
    </row>
    <row r="3790" spans="6:8" ht="15" customHeight="1" x14ac:dyDescent="0.3">
      <c r="F3790" s="618"/>
      <c r="G3790" s="618"/>
      <c r="H3790" s="618"/>
    </row>
    <row r="3791" spans="6:8" ht="15" customHeight="1" x14ac:dyDescent="0.3">
      <c r="F3791" s="618"/>
      <c r="G3791" s="618"/>
      <c r="H3791" s="618"/>
    </row>
    <row r="3792" spans="6:8" ht="15" customHeight="1" x14ac:dyDescent="0.3">
      <c r="F3792" s="618"/>
      <c r="G3792" s="618"/>
      <c r="H3792" s="618"/>
    </row>
    <row r="3793" spans="6:8" ht="15" customHeight="1" x14ac:dyDescent="0.3">
      <c r="F3793" s="619"/>
      <c r="G3793" s="619"/>
      <c r="H3793" s="619"/>
    </row>
    <row r="3794" spans="6:8" ht="15" customHeight="1" x14ac:dyDescent="0.3">
      <c r="F3794" s="619"/>
      <c r="G3794" s="619"/>
      <c r="H3794" s="619"/>
    </row>
    <row r="3795" spans="6:8" ht="15" customHeight="1" x14ac:dyDescent="0.3">
      <c r="F3795" s="618"/>
      <c r="G3795" s="618"/>
      <c r="H3795" s="618"/>
    </row>
    <row r="3796" spans="6:8" ht="15" customHeight="1" x14ac:dyDescent="0.3">
      <c r="F3796" s="619"/>
      <c r="G3796" s="619"/>
      <c r="H3796" s="619"/>
    </row>
    <row r="3797" spans="6:8" ht="15" customHeight="1" x14ac:dyDescent="0.3">
      <c r="F3797" s="618"/>
      <c r="G3797" s="618"/>
      <c r="H3797" s="618"/>
    </row>
    <row r="3798" spans="6:8" ht="15" customHeight="1" x14ac:dyDescent="0.3">
      <c r="F3798" s="618"/>
      <c r="G3798" s="618"/>
      <c r="H3798" s="618"/>
    </row>
    <row r="3799" spans="6:8" ht="15" customHeight="1" x14ac:dyDescent="0.3">
      <c r="F3799" s="618"/>
      <c r="G3799" s="618"/>
      <c r="H3799" s="618"/>
    </row>
    <row r="3800" spans="6:8" ht="15" customHeight="1" x14ac:dyDescent="0.3">
      <c r="F3800" s="619"/>
      <c r="G3800" s="619"/>
      <c r="H3800" s="619"/>
    </row>
    <row r="3801" spans="6:8" ht="15" customHeight="1" x14ac:dyDescent="0.3">
      <c r="F3801" s="618"/>
      <c r="G3801" s="618"/>
      <c r="H3801" s="618"/>
    </row>
    <row r="3802" spans="6:8" ht="15" customHeight="1" x14ac:dyDescent="0.3">
      <c r="F3802" s="619"/>
      <c r="G3802" s="619"/>
      <c r="H3802" s="619"/>
    </row>
    <row r="3803" spans="6:8" ht="15" customHeight="1" x14ac:dyDescent="0.3">
      <c r="F3803" s="618"/>
      <c r="G3803" s="618"/>
      <c r="H3803" s="618"/>
    </row>
    <row r="3804" spans="6:8" ht="15" customHeight="1" x14ac:dyDescent="0.3">
      <c r="F3804" s="618"/>
      <c r="G3804" s="618"/>
      <c r="H3804" s="618"/>
    </row>
    <row r="3805" spans="6:8" ht="15" customHeight="1" x14ac:dyDescent="0.3">
      <c r="F3805" s="619"/>
      <c r="G3805" s="619"/>
      <c r="H3805" s="619"/>
    </row>
    <row r="3806" spans="6:8" ht="15" customHeight="1" x14ac:dyDescent="0.3">
      <c r="F3806" s="618"/>
      <c r="G3806" s="618"/>
      <c r="H3806" s="618"/>
    </row>
    <row r="3807" spans="6:8" ht="15" customHeight="1" x14ac:dyDescent="0.3">
      <c r="F3807" s="619"/>
      <c r="G3807" s="619"/>
      <c r="H3807" s="619"/>
    </row>
    <row r="3808" spans="6:8" ht="15" customHeight="1" x14ac:dyDescent="0.3">
      <c r="F3808" s="618"/>
      <c r="G3808" s="618"/>
      <c r="H3808" s="618"/>
    </row>
    <row r="3809" spans="6:8" ht="15" customHeight="1" x14ac:dyDescent="0.3">
      <c r="F3809" s="619"/>
      <c r="G3809" s="619"/>
      <c r="H3809" s="619"/>
    </row>
    <row r="3810" spans="6:8" ht="15" customHeight="1" x14ac:dyDescent="0.3">
      <c r="F3810" s="618"/>
      <c r="G3810" s="618"/>
      <c r="H3810" s="618"/>
    </row>
    <row r="3811" spans="6:8" ht="15" customHeight="1" x14ac:dyDescent="0.3">
      <c r="F3811" s="619"/>
      <c r="G3811" s="619"/>
      <c r="H3811" s="619"/>
    </row>
    <row r="3812" spans="6:8" ht="15" customHeight="1" x14ac:dyDescent="0.3">
      <c r="F3812" s="619"/>
      <c r="G3812" s="619"/>
      <c r="H3812" s="619"/>
    </row>
    <row r="3813" spans="6:8" ht="15" customHeight="1" x14ac:dyDescent="0.3">
      <c r="F3813" s="618"/>
      <c r="G3813" s="618"/>
      <c r="H3813" s="618"/>
    </row>
    <row r="3814" spans="6:8" ht="15" customHeight="1" x14ac:dyDescent="0.3">
      <c r="F3814" s="618"/>
      <c r="G3814" s="618"/>
      <c r="H3814" s="618"/>
    </row>
    <row r="3815" spans="6:8" ht="15" customHeight="1" x14ac:dyDescent="0.3">
      <c r="F3815" s="618"/>
      <c r="G3815" s="618"/>
      <c r="H3815" s="618"/>
    </row>
    <row r="3816" spans="6:8" ht="15" customHeight="1" x14ac:dyDescent="0.3">
      <c r="F3816" s="618"/>
      <c r="G3816" s="618"/>
      <c r="H3816" s="618"/>
    </row>
    <row r="3817" spans="6:8" ht="15" customHeight="1" x14ac:dyDescent="0.3">
      <c r="F3817" s="618"/>
      <c r="G3817" s="618"/>
      <c r="H3817" s="618"/>
    </row>
    <row r="3818" spans="6:8" ht="15" customHeight="1" x14ac:dyDescent="0.3">
      <c r="F3818" s="618"/>
      <c r="G3818" s="618"/>
      <c r="H3818" s="618"/>
    </row>
    <row r="3819" spans="6:8" ht="15" customHeight="1" x14ac:dyDescent="0.3">
      <c r="F3819" s="618"/>
      <c r="G3819" s="618"/>
      <c r="H3819" s="618"/>
    </row>
    <row r="3820" spans="6:8" ht="15" customHeight="1" x14ac:dyDescent="0.3">
      <c r="F3820" s="619"/>
      <c r="G3820" s="619"/>
      <c r="H3820" s="619"/>
    </row>
    <row r="3821" spans="6:8" ht="15" customHeight="1" x14ac:dyDescent="0.3">
      <c r="F3821" s="619"/>
      <c r="G3821" s="619"/>
      <c r="H3821" s="619"/>
    </row>
    <row r="3822" spans="6:8" ht="15" customHeight="1" x14ac:dyDescent="0.3">
      <c r="F3822" s="619"/>
      <c r="G3822" s="619"/>
      <c r="H3822" s="619"/>
    </row>
    <row r="3823" spans="6:8" ht="15" customHeight="1" x14ac:dyDescent="0.3">
      <c r="F3823" s="618"/>
      <c r="G3823" s="618"/>
      <c r="H3823" s="618"/>
    </row>
    <row r="3824" spans="6:8" ht="15" customHeight="1" x14ac:dyDescent="0.3">
      <c r="F3824" s="618"/>
      <c r="G3824" s="618"/>
      <c r="H3824" s="618"/>
    </row>
    <row r="3825" spans="6:8" ht="15" customHeight="1" x14ac:dyDescent="0.3">
      <c r="F3825" s="619"/>
      <c r="G3825" s="619"/>
      <c r="H3825" s="619"/>
    </row>
    <row r="3826" spans="6:8" ht="15" customHeight="1" x14ac:dyDescent="0.3">
      <c r="F3826" s="618"/>
      <c r="G3826" s="618"/>
      <c r="H3826" s="618"/>
    </row>
    <row r="3827" spans="6:8" ht="15" customHeight="1" x14ac:dyDescent="0.3">
      <c r="F3827" s="619"/>
      <c r="G3827" s="619"/>
      <c r="H3827" s="619"/>
    </row>
    <row r="3828" spans="6:8" ht="15" customHeight="1" x14ac:dyDescent="0.3">
      <c r="F3828" s="618"/>
      <c r="G3828" s="618"/>
      <c r="H3828" s="618"/>
    </row>
    <row r="3829" spans="6:8" ht="15" customHeight="1" x14ac:dyDescent="0.3">
      <c r="F3829" s="618"/>
      <c r="G3829" s="618"/>
      <c r="H3829" s="618"/>
    </row>
    <row r="3830" spans="6:8" ht="15" customHeight="1" x14ac:dyDescent="0.3">
      <c r="F3830" s="619"/>
      <c r="G3830" s="619"/>
      <c r="H3830" s="619"/>
    </row>
    <row r="3831" spans="6:8" ht="15" customHeight="1" x14ac:dyDescent="0.3">
      <c r="F3831" s="619"/>
      <c r="G3831" s="619"/>
      <c r="H3831" s="619"/>
    </row>
    <row r="3832" spans="6:8" ht="15" customHeight="1" x14ac:dyDescent="0.3">
      <c r="F3832" s="618"/>
      <c r="G3832" s="618"/>
      <c r="H3832" s="618"/>
    </row>
    <row r="3833" spans="6:8" ht="15" customHeight="1" x14ac:dyDescent="0.3">
      <c r="F3833" s="619"/>
      <c r="G3833" s="619"/>
      <c r="H3833" s="619"/>
    </row>
    <row r="3834" spans="6:8" ht="15" customHeight="1" x14ac:dyDescent="0.3">
      <c r="F3834" s="619"/>
      <c r="G3834" s="619"/>
      <c r="H3834" s="619"/>
    </row>
    <row r="3835" spans="6:8" ht="15" customHeight="1" x14ac:dyDescent="0.3">
      <c r="F3835" s="619"/>
      <c r="G3835" s="619"/>
      <c r="H3835" s="619"/>
    </row>
    <row r="3836" spans="6:8" ht="15" customHeight="1" x14ac:dyDescent="0.3">
      <c r="F3836" s="619"/>
      <c r="G3836" s="619"/>
      <c r="H3836" s="619"/>
    </row>
    <row r="3837" spans="6:8" ht="15" customHeight="1" x14ac:dyDescent="0.3">
      <c r="F3837" s="619"/>
      <c r="G3837" s="619"/>
      <c r="H3837" s="619"/>
    </row>
    <row r="3838" spans="6:8" ht="15" customHeight="1" x14ac:dyDescent="0.3">
      <c r="F3838" s="618"/>
      <c r="G3838" s="618"/>
      <c r="H3838" s="618"/>
    </row>
    <row r="3839" spans="6:8" ht="15" customHeight="1" x14ac:dyDescent="0.3">
      <c r="F3839" s="618"/>
      <c r="G3839" s="618"/>
      <c r="H3839" s="618"/>
    </row>
    <row r="3840" spans="6:8" ht="15" customHeight="1" x14ac:dyDescent="0.3">
      <c r="F3840" s="618"/>
      <c r="G3840" s="618"/>
      <c r="H3840" s="618"/>
    </row>
    <row r="3841" spans="6:8" ht="15" customHeight="1" x14ac:dyDescent="0.3">
      <c r="F3841" s="618"/>
      <c r="G3841" s="618"/>
      <c r="H3841" s="618"/>
    </row>
    <row r="3842" spans="6:8" ht="15" customHeight="1" x14ac:dyDescent="0.3">
      <c r="F3842" s="618"/>
      <c r="G3842" s="618"/>
      <c r="H3842" s="618"/>
    </row>
    <row r="3843" spans="6:8" ht="15" customHeight="1" x14ac:dyDescent="0.3">
      <c r="F3843" s="619"/>
      <c r="G3843" s="619"/>
      <c r="H3843" s="619"/>
    </row>
    <row r="3844" spans="6:8" ht="15" customHeight="1" x14ac:dyDescent="0.3">
      <c r="F3844" s="618"/>
      <c r="G3844" s="618"/>
      <c r="H3844" s="618"/>
    </row>
    <row r="3845" spans="6:8" ht="15" customHeight="1" x14ac:dyDescent="0.3">
      <c r="F3845" s="619"/>
      <c r="G3845" s="619"/>
      <c r="H3845" s="619"/>
    </row>
    <row r="3846" spans="6:8" ht="15" customHeight="1" x14ac:dyDescent="0.3">
      <c r="F3846" s="618"/>
      <c r="G3846" s="618"/>
      <c r="H3846" s="618"/>
    </row>
    <row r="3847" spans="6:8" ht="15" customHeight="1" x14ac:dyDescent="0.3">
      <c r="F3847" s="618"/>
      <c r="G3847" s="618"/>
      <c r="H3847" s="618"/>
    </row>
    <row r="3848" spans="6:8" ht="15" customHeight="1" x14ac:dyDescent="0.3">
      <c r="F3848" s="619"/>
      <c r="G3848" s="619"/>
      <c r="H3848" s="619"/>
    </row>
    <row r="3849" spans="6:8" ht="15" customHeight="1" x14ac:dyDescent="0.3">
      <c r="F3849" s="618"/>
      <c r="G3849" s="618"/>
      <c r="H3849" s="618"/>
    </row>
    <row r="3850" spans="6:8" ht="15" customHeight="1" x14ac:dyDescent="0.3">
      <c r="F3850" s="618"/>
      <c r="G3850" s="618"/>
      <c r="H3850" s="618"/>
    </row>
    <row r="3851" spans="6:8" ht="15" customHeight="1" x14ac:dyDescent="0.3">
      <c r="F3851" s="618"/>
      <c r="G3851" s="618"/>
      <c r="H3851" s="618"/>
    </row>
    <row r="3852" spans="6:8" ht="15" customHeight="1" x14ac:dyDescent="0.3">
      <c r="F3852" s="619"/>
      <c r="G3852" s="619"/>
      <c r="H3852" s="619"/>
    </row>
    <row r="3853" spans="6:8" ht="15" customHeight="1" x14ac:dyDescent="0.3">
      <c r="F3853" s="618"/>
      <c r="G3853" s="618"/>
      <c r="H3853" s="618"/>
    </row>
    <row r="3854" spans="6:8" ht="15" customHeight="1" x14ac:dyDescent="0.3">
      <c r="F3854" s="618"/>
      <c r="G3854" s="618"/>
      <c r="H3854" s="618"/>
    </row>
    <row r="3855" spans="6:8" ht="15" customHeight="1" x14ac:dyDescent="0.3">
      <c r="F3855" s="618"/>
      <c r="G3855" s="618"/>
      <c r="H3855" s="618"/>
    </row>
    <row r="3856" spans="6:8" ht="15" customHeight="1" x14ac:dyDescent="0.3">
      <c r="F3856" s="619"/>
      <c r="G3856" s="619"/>
      <c r="H3856" s="619"/>
    </row>
    <row r="3857" spans="6:8" ht="15" customHeight="1" x14ac:dyDescent="0.3">
      <c r="F3857" s="619"/>
      <c r="G3857" s="619"/>
      <c r="H3857" s="619"/>
    </row>
    <row r="3858" spans="6:8" ht="15" customHeight="1" x14ac:dyDescent="0.3">
      <c r="F3858" s="619"/>
      <c r="G3858" s="619"/>
      <c r="H3858" s="619"/>
    </row>
    <row r="3859" spans="6:8" ht="15" customHeight="1" x14ac:dyDescent="0.3">
      <c r="F3859" s="618"/>
      <c r="G3859" s="618"/>
      <c r="H3859" s="618"/>
    </row>
    <row r="3860" spans="6:8" ht="15" customHeight="1" x14ac:dyDescent="0.3">
      <c r="F3860" s="618"/>
      <c r="G3860" s="618"/>
      <c r="H3860" s="618"/>
    </row>
    <row r="3861" spans="6:8" ht="15" customHeight="1" x14ac:dyDescent="0.3">
      <c r="F3861" s="619"/>
      <c r="G3861" s="619"/>
      <c r="H3861" s="619"/>
    </row>
    <row r="3862" spans="6:8" ht="15" customHeight="1" x14ac:dyDescent="0.3">
      <c r="F3862" s="618"/>
      <c r="G3862" s="618"/>
      <c r="H3862" s="618"/>
    </row>
    <row r="3863" spans="6:8" ht="15" customHeight="1" x14ac:dyDescent="0.3">
      <c r="F3863" s="618"/>
      <c r="G3863" s="618"/>
      <c r="H3863" s="618"/>
    </row>
    <row r="3864" spans="6:8" ht="15" customHeight="1" x14ac:dyDescent="0.3">
      <c r="F3864" s="618"/>
      <c r="G3864" s="618"/>
      <c r="H3864" s="618"/>
    </row>
    <row r="3865" spans="6:8" ht="15" customHeight="1" x14ac:dyDescent="0.3">
      <c r="F3865" s="618"/>
      <c r="G3865" s="618"/>
      <c r="H3865" s="618"/>
    </row>
    <row r="3866" spans="6:8" ht="15" customHeight="1" x14ac:dyDescent="0.3">
      <c r="F3866" s="619"/>
      <c r="G3866" s="619"/>
      <c r="H3866" s="619"/>
    </row>
    <row r="3867" spans="6:8" ht="15" customHeight="1" x14ac:dyDescent="0.3">
      <c r="F3867" s="619"/>
      <c r="G3867" s="619"/>
      <c r="H3867" s="619"/>
    </row>
    <row r="3868" spans="6:8" ht="15" customHeight="1" x14ac:dyDescent="0.3">
      <c r="F3868" s="619"/>
      <c r="G3868" s="619"/>
      <c r="H3868" s="619"/>
    </row>
    <row r="3869" spans="6:8" ht="15" customHeight="1" x14ac:dyDescent="0.3">
      <c r="F3869" s="619"/>
      <c r="G3869" s="619"/>
      <c r="H3869" s="619"/>
    </row>
    <row r="3870" spans="6:8" ht="15" customHeight="1" x14ac:dyDescent="0.3">
      <c r="F3870" s="619"/>
      <c r="G3870" s="619"/>
      <c r="H3870" s="619"/>
    </row>
    <row r="3871" spans="6:8" ht="15" customHeight="1" x14ac:dyDescent="0.3">
      <c r="F3871" s="618"/>
      <c r="G3871" s="618"/>
      <c r="H3871" s="618"/>
    </row>
    <row r="3872" spans="6:8" ht="15" customHeight="1" x14ac:dyDescent="0.3">
      <c r="F3872" s="618"/>
      <c r="G3872" s="618"/>
      <c r="H3872" s="618"/>
    </row>
    <row r="3873" spans="6:8" ht="15" customHeight="1" x14ac:dyDescent="0.3">
      <c r="F3873" s="620"/>
      <c r="G3873" s="620"/>
      <c r="H3873" s="620"/>
    </row>
    <row r="3874" spans="6:8" ht="15" customHeight="1" x14ac:dyDescent="0.3">
      <c r="F3874" s="619"/>
      <c r="G3874" s="619"/>
      <c r="H3874" s="619"/>
    </row>
    <row r="3875" spans="6:8" ht="15" customHeight="1" x14ac:dyDescent="0.3">
      <c r="F3875" s="618"/>
      <c r="G3875" s="618"/>
      <c r="H3875" s="618"/>
    </row>
    <row r="3876" spans="6:8" ht="15" customHeight="1" x14ac:dyDescent="0.3">
      <c r="F3876" s="618"/>
      <c r="G3876" s="618"/>
      <c r="H3876" s="618"/>
    </row>
    <row r="3877" spans="6:8" ht="15" customHeight="1" x14ac:dyDescent="0.3">
      <c r="F3877" s="619"/>
      <c r="G3877" s="619"/>
      <c r="H3877" s="619"/>
    </row>
    <row r="3878" spans="6:8" ht="15" customHeight="1" x14ac:dyDescent="0.3">
      <c r="F3878" s="618"/>
      <c r="G3878" s="618"/>
      <c r="H3878" s="618"/>
    </row>
    <row r="3879" spans="6:8" ht="15" customHeight="1" x14ac:dyDescent="0.3">
      <c r="F3879" s="618"/>
      <c r="G3879" s="618"/>
      <c r="H3879" s="618"/>
    </row>
    <row r="3880" spans="6:8" ht="15" customHeight="1" x14ac:dyDescent="0.3">
      <c r="F3880" s="618"/>
      <c r="G3880" s="618"/>
      <c r="H3880" s="618"/>
    </row>
    <row r="3881" spans="6:8" ht="15" customHeight="1" x14ac:dyDescent="0.3">
      <c r="F3881" s="619"/>
      <c r="G3881" s="619"/>
      <c r="H3881" s="619"/>
    </row>
    <row r="3882" spans="6:8" ht="15" customHeight="1" x14ac:dyDescent="0.3">
      <c r="F3882" s="618"/>
      <c r="G3882" s="618"/>
      <c r="H3882" s="618"/>
    </row>
    <row r="3883" spans="6:8" ht="15" customHeight="1" x14ac:dyDescent="0.3">
      <c r="F3883" s="619"/>
      <c r="G3883" s="619"/>
      <c r="H3883" s="619"/>
    </row>
    <row r="3884" spans="6:8" ht="15" customHeight="1" x14ac:dyDescent="0.3">
      <c r="F3884" s="618"/>
      <c r="G3884" s="618"/>
      <c r="H3884" s="618"/>
    </row>
    <row r="3885" spans="6:8" ht="15" customHeight="1" x14ac:dyDescent="0.3">
      <c r="F3885" s="618"/>
      <c r="G3885" s="618"/>
      <c r="H3885" s="618"/>
    </row>
    <row r="3886" spans="6:8" ht="15" customHeight="1" x14ac:dyDescent="0.3">
      <c r="F3886" s="618"/>
      <c r="G3886" s="618"/>
      <c r="H3886" s="618"/>
    </row>
    <row r="3887" spans="6:8" ht="15" customHeight="1" x14ac:dyDescent="0.3">
      <c r="F3887" s="618"/>
      <c r="G3887" s="618"/>
      <c r="H3887" s="618"/>
    </row>
    <row r="3888" spans="6:8" ht="15" customHeight="1" x14ac:dyDescent="0.3">
      <c r="F3888" s="619"/>
      <c r="G3888" s="619"/>
      <c r="H3888" s="619"/>
    </row>
    <row r="3889" spans="6:8" ht="15" customHeight="1" x14ac:dyDescent="0.3">
      <c r="F3889" s="619"/>
      <c r="G3889" s="619"/>
      <c r="H3889" s="619"/>
    </row>
    <row r="3890" spans="6:8" ht="15" customHeight="1" x14ac:dyDescent="0.3">
      <c r="F3890" s="619"/>
      <c r="G3890" s="619"/>
      <c r="H3890" s="619"/>
    </row>
    <row r="3891" spans="6:8" ht="15" customHeight="1" x14ac:dyDescent="0.3">
      <c r="F3891" s="619"/>
      <c r="G3891" s="619"/>
      <c r="H3891" s="619"/>
    </row>
    <row r="3892" spans="6:8" ht="15" customHeight="1" x14ac:dyDescent="0.3">
      <c r="F3892" s="618"/>
      <c r="G3892" s="618"/>
      <c r="H3892" s="618"/>
    </row>
    <row r="3893" spans="6:8" ht="15" customHeight="1" x14ac:dyDescent="0.3">
      <c r="F3893" s="618"/>
      <c r="G3893" s="618"/>
      <c r="H3893" s="618"/>
    </row>
    <row r="3894" spans="6:8" ht="15" customHeight="1" x14ac:dyDescent="0.3">
      <c r="F3894" s="619"/>
      <c r="G3894" s="619"/>
      <c r="H3894" s="619"/>
    </row>
    <row r="3895" spans="6:8" ht="15" customHeight="1" x14ac:dyDescent="0.3">
      <c r="F3895" s="618"/>
      <c r="G3895" s="618"/>
      <c r="H3895" s="618"/>
    </row>
    <row r="3896" spans="6:8" ht="15" customHeight="1" x14ac:dyDescent="0.3">
      <c r="F3896" s="618"/>
      <c r="G3896" s="618"/>
      <c r="H3896" s="618"/>
    </row>
    <row r="3897" spans="6:8" ht="15" customHeight="1" x14ac:dyDescent="0.3">
      <c r="F3897" s="619"/>
      <c r="G3897" s="619"/>
      <c r="H3897" s="619"/>
    </row>
    <row r="3898" spans="6:8" ht="15" customHeight="1" x14ac:dyDescent="0.3">
      <c r="F3898" s="618"/>
      <c r="G3898" s="618"/>
      <c r="H3898" s="618"/>
    </row>
    <row r="3899" spans="6:8" ht="15" customHeight="1" x14ac:dyDescent="0.3">
      <c r="F3899" s="618"/>
      <c r="G3899" s="618"/>
      <c r="H3899" s="618"/>
    </row>
    <row r="3900" spans="6:8" ht="15" customHeight="1" x14ac:dyDescent="0.3">
      <c r="F3900" s="618"/>
      <c r="G3900" s="618"/>
      <c r="H3900" s="618"/>
    </row>
    <row r="3901" spans="6:8" ht="15" customHeight="1" x14ac:dyDescent="0.3">
      <c r="F3901" s="619"/>
      <c r="G3901" s="619"/>
      <c r="H3901" s="619"/>
    </row>
    <row r="3902" spans="6:8" ht="15" customHeight="1" x14ac:dyDescent="0.3">
      <c r="F3902" s="618"/>
      <c r="G3902" s="618"/>
      <c r="H3902" s="618"/>
    </row>
    <row r="3903" spans="6:8" ht="15" customHeight="1" x14ac:dyDescent="0.3">
      <c r="F3903" s="618"/>
      <c r="G3903" s="618"/>
      <c r="H3903" s="618"/>
    </row>
    <row r="3904" spans="6:8" ht="15" customHeight="1" x14ac:dyDescent="0.3">
      <c r="F3904" s="619"/>
      <c r="G3904" s="619"/>
      <c r="H3904" s="619"/>
    </row>
    <row r="3905" spans="6:8" ht="15" customHeight="1" x14ac:dyDescent="0.3">
      <c r="F3905" s="619"/>
      <c r="G3905" s="619"/>
      <c r="H3905" s="619"/>
    </row>
    <row r="3906" spans="6:8" ht="15" customHeight="1" x14ac:dyDescent="0.3">
      <c r="F3906" s="618"/>
      <c r="G3906" s="618"/>
      <c r="H3906" s="618"/>
    </row>
    <row r="3907" spans="6:8" ht="15" customHeight="1" x14ac:dyDescent="0.3">
      <c r="F3907" s="619"/>
      <c r="G3907" s="619"/>
      <c r="H3907" s="619"/>
    </row>
    <row r="3908" spans="6:8" ht="15" customHeight="1" x14ac:dyDescent="0.3">
      <c r="F3908" s="618"/>
      <c r="G3908" s="618"/>
      <c r="H3908" s="618"/>
    </row>
    <row r="3909" spans="6:8" ht="15" customHeight="1" x14ac:dyDescent="0.3">
      <c r="F3909" s="619"/>
      <c r="G3909" s="619"/>
      <c r="H3909" s="619"/>
    </row>
    <row r="3910" spans="6:8" ht="15" customHeight="1" x14ac:dyDescent="0.3">
      <c r="F3910" s="619"/>
      <c r="G3910" s="619"/>
      <c r="H3910" s="619"/>
    </row>
    <row r="3911" spans="6:8" ht="15" customHeight="1" x14ac:dyDescent="0.3">
      <c r="F3911" s="618"/>
      <c r="G3911" s="618"/>
      <c r="H3911" s="618"/>
    </row>
    <row r="3912" spans="6:8" ht="15" customHeight="1" x14ac:dyDescent="0.3">
      <c r="F3912" s="618"/>
      <c r="G3912" s="618"/>
      <c r="H3912" s="618"/>
    </row>
    <row r="3913" spans="6:8" ht="15" customHeight="1" x14ac:dyDescent="0.3">
      <c r="F3913" s="618"/>
      <c r="G3913" s="618"/>
      <c r="H3913" s="618"/>
    </row>
    <row r="3914" spans="6:8" ht="15" customHeight="1" x14ac:dyDescent="0.3">
      <c r="F3914" s="618"/>
      <c r="G3914" s="618"/>
      <c r="H3914" s="618"/>
    </row>
    <row r="3915" spans="6:8" ht="15" customHeight="1" x14ac:dyDescent="0.3">
      <c r="F3915" s="619"/>
      <c r="G3915" s="619"/>
      <c r="H3915" s="619"/>
    </row>
    <row r="3916" spans="6:8" ht="15" customHeight="1" x14ac:dyDescent="0.3">
      <c r="F3916" s="619"/>
      <c r="G3916" s="619"/>
      <c r="H3916" s="619"/>
    </row>
    <row r="3917" spans="6:8" ht="15" customHeight="1" x14ac:dyDescent="0.3">
      <c r="F3917" s="618"/>
      <c r="G3917" s="618"/>
      <c r="H3917" s="618"/>
    </row>
    <row r="3918" spans="6:8" ht="15" customHeight="1" x14ac:dyDescent="0.3">
      <c r="F3918" s="619"/>
      <c r="G3918" s="619"/>
      <c r="H3918" s="619"/>
    </row>
    <row r="3919" spans="6:8" ht="15" customHeight="1" x14ac:dyDescent="0.3">
      <c r="F3919" s="618"/>
      <c r="G3919" s="618"/>
      <c r="H3919" s="618"/>
    </row>
    <row r="3920" spans="6:8" ht="15" customHeight="1" x14ac:dyDescent="0.3">
      <c r="F3920" s="619"/>
      <c r="G3920" s="619"/>
      <c r="H3920" s="619"/>
    </row>
    <row r="3921" spans="6:8" ht="15" customHeight="1" x14ac:dyDescent="0.3">
      <c r="F3921" s="619"/>
      <c r="G3921" s="619"/>
      <c r="H3921" s="619"/>
    </row>
    <row r="3922" spans="6:8" ht="15" customHeight="1" x14ac:dyDescent="0.3">
      <c r="F3922" s="619"/>
      <c r="G3922" s="619"/>
      <c r="H3922" s="619"/>
    </row>
    <row r="3923" spans="6:8" ht="15" customHeight="1" x14ac:dyDescent="0.3">
      <c r="F3923" s="620"/>
      <c r="G3923" s="620"/>
      <c r="H3923" s="620"/>
    </row>
    <row r="3924" spans="6:8" ht="15" customHeight="1" x14ac:dyDescent="0.3">
      <c r="F3924" s="619"/>
      <c r="G3924" s="619"/>
      <c r="H3924" s="619"/>
    </row>
    <row r="3925" spans="6:8" ht="15" customHeight="1" x14ac:dyDescent="0.3">
      <c r="F3925" s="618"/>
      <c r="G3925" s="618"/>
      <c r="H3925" s="618"/>
    </row>
    <row r="3926" spans="6:8" ht="15" customHeight="1" x14ac:dyDescent="0.3">
      <c r="F3926" s="619"/>
      <c r="G3926" s="619"/>
      <c r="H3926" s="619"/>
    </row>
    <row r="3927" spans="6:8" ht="15" customHeight="1" x14ac:dyDescent="0.3">
      <c r="F3927" s="618"/>
      <c r="G3927" s="618"/>
      <c r="H3927" s="618"/>
    </row>
    <row r="3928" spans="6:8" ht="15" customHeight="1" x14ac:dyDescent="0.3">
      <c r="F3928" s="621"/>
      <c r="G3928" s="621"/>
      <c r="H3928" s="620"/>
    </row>
    <row r="3929" spans="6:8" ht="15" customHeight="1" x14ac:dyDescent="0.3">
      <c r="F3929" s="618"/>
      <c r="G3929" s="618"/>
      <c r="H3929" s="618"/>
    </row>
    <row r="3930" spans="6:8" ht="15" customHeight="1" x14ac:dyDescent="0.3">
      <c r="F3930" s="619"/>
      <c r="G3930" s="619"/>
      <c r="H3930" s="619"/>
    </row>
    <row r="3931" spans="6:8" ht="15" customHeight="1" x14ac:dyDescent="0.3">
      <c r="F3931" s="621"/>
      <c r="G3931" s="621"/>
      <c r="H3931" s="620"/>
    </row>
    <row r="3932" spans="6:8" ht="15" customHeight="1" x14ac:dyDescent="0.3">
      <c r="F3932" s="618"/>
      <c r="G3932" s="618"/>
      <c r="H3932" s="618"/>
    </row>
    <row r="3933" spans="6:8" ht="15" customHeight="1" x14ac:dyDescent="0.3">
      <c r="F3933" s="619"/>
      <c r="G3933" s="619"/>
      <c r="H3933" s="619"/>
    </row>
    <row r="3934" spans="6:8" ht="15" customHeight="1" x14ac:dyDescent="0.3">
      <c r="F3934" s="618"/>
      <c r="G3934" s="618"/>
      <c r="H3934" s="618"/>
    </row>
    <row r="3935" spans="6:8" ht="15" customHeight="1" x14ac:dyDescent="0.3">
      <c r="F3935" s="618"/>
      <c r="G3935" s="618"/>
      <c r="H3935" s="618"/>
    </row>
    <row r="3936" spans="6:8" ht="15" customHeight="1" x14ac:dyDescent="0.3">
      <c r="F3936" s="618"/>
      <c r="G3936" s="618"/>
      <c r="H3936" s="618"/>
    </row>
    <row r="3937" spans="6:8" ht="15" customHeight="1" x14ac:dyDescent="0.3">
      <c r="F3937" s="618"/>
      <c r="G3937" s="618"/>
      <c r="H3937" s="618"/>
    </row>
    <row r="3938" spans="6:8" ht="15" customHeight="1" x14ac:dyDescent="0.3">
      <c r="F3938" s="618"/>
      <c r="G3938" s="618"/>
      <c r="H3938" s="618"/>
    </row>
    <row r="3939" spans="6:8" ht="15" customHeight="1" x14ac:dyDescent="0.3">
      <c r="F3939" s="618"/>
      <c r="G3939" s="618"/>
      <c r="H3939" s="618"/>
    </row>
    <row r="3940" spans="6:8" ht="15" customHeight="1" x14ac:dyDescent="0.3">
      <c r="F3940" s="618"/>
      <c r="G3940" s="618"/>
      <c r="H3940" s="618"/>
    </row>
    <row r="3941" spans="6:8" ht="15" customHeight="1" x14ac:dyDescent="0.3">
      <c r="F3941" s="619"/>
      <c r="G3941" s="619"/>
      <c r="H3941" s="619"/>
    </row>
    <row r="3942" spans="6:8" ht="15" customHeight="1" x14ac:dyDescent="0.3">
      <c r="F3942" s="619"/>
      <c r="G3942" s="619"/>
      <c r="H3942" s="619"/>
    </row>
    <row r="3943" spans="6:8" ht="15" customHeight="1" x14ac:dyDescent="0.3">
      <c r="F3943" s="618"/>
      <c r="G3943" s="618"/>
      <c r="H3943" s="618"/>
    </row>
    <row r="3944" spans="6:8" ht="15" customHeight="1" x14ac:dyDescent="0.3">
      <c r="F3944" s="618"/>
      <c r="G3944" s="618"/>
      <c r="H3944" s="618"/>
    </row>
    <row r="3945" spans="6:8" ht="15" customHeight="1" x14ac:dyDescent="0.3">
      <c r="F3945" s="618"/>
      <c r="G3945" s="618"/>
      <c r="H3945" s="618"/>
    </row>
    <row r="3946" spans="6:8" ht="15" customHeight="1" x14ac:dyDescent="0.3">
      <c r="F3946" s="619"/>
      <c r="G3946" s="619"/>
      <c r="H3946" s="619"/>
    </row>
    <row r="3947" spans="6:8" ht="15" customHeight="1" x14ac:dyDescent="0.3">
      <c r="F3947" s="618"/>
      <c r="G3947" s="618"/>
      <c r="H3947" s="618"/>
    </row>
    <row r="3948" spans="6:8" ht="15" customHeight="1" x14ac:dyDescent="0.3">
      <c r="F3948" s="620"/>
      <c r="G3948" s="620"/>
      <c r="H3948" s="620"/>
    </row>
    <row r="3949" spans="6:8" ht="15" customHeight="1" x14ac:dyDescent="0.3">
      <c r="F3949" s="619"/>
      <c r="G3949" s="619"/>
      <c r="H3949" s="619"/>
    </row>
    <row r="3950" spans="6:8" ht="15" customHeight="1" x14ac:dyDescent="0.3">
      <c r="F3950" s="619"/>
      <c r="G3950" s="619"/>
      <c r="H3950" s="619"/>
    </row>
    <row r="3951" spans="6:8" ht="15" customHeight="1" x14ac:dyDescent="0.3">
      <c r="F3951" s="618"/>
      <c r="G3951" s="618"/>
      <c r="H3951" s="618"/>
    </row>
    <row r="3952" spans="6:8" ht="15" customHeight="1" x14ac:dyDescent="0.3">
      <c r="F3952" s="618"/>
      <c r="G3952" s="618"/>
      <c r="H3952" s="618"/>
    </row>
    <row r="3953" spans="5:8" ht="15" customHeight="1" x14ac:dyDescent="0.3">
      <c r="F3953" s="618"/>
      <c r="G3953" s="618"/>
      <c r="H3953" s="618"/>
    </row>
    <row r="3954" spans="5:8" ht="15" customHeight="1" x14ac:dyDescent="0.3">
      <c r="F3954" s="619"/>
      <c r="G3954" s="619"/>
      <c r="H3954" s="619"/>
    </row>
    <row r="3955" spans="5:8" ht="15" customHeight="1" x14ac:dyDescent="0.3">
      <c r="F3955" s="618"/>
      <c r="G3955" s="618"/>
      <c r="H3955" s="618"/>
    </row>
    <row r="3956" spans="5:8" ht="15" customHeight="1" x14ac:dyDescent="0.3">
      <c r="F3956" s="618"/>
      <c r="G3956" s="618"/>
      <c r="H3956" s="618"/>
    </row>
    <row r="3957" spans="5:8" ht="15" customHeight="1" x14ac:dyDescent="0.3">
      <c r="F3957" s="619"/>
      <c r="G3957" s="619"/>
      <c r="H3957" s="619"/>
    </row>
    <row r="3958" spans="5:8" ht="15" customHeight="1" x14ac:dyDescent="0.3">
      <c r="F3958" s="618"/>
      <c r="G3958" s="618"/>
      <c r="H3958" s="618"/>
    </row>
    <row r="3959" spans="5:8" ht="15" customHeight="1" x14ac:dyDescent="0.3">
      <c r="F3959" s="619"/>
      <c r="G3959" s="619"/>
      <c r="H3959" s="619"/>
    </row>
    <row r="3960" spans="5:8" ht="15" customHeight="1" x14ac:dyDescent="0.3">
      <c r="F3960" s="618"/>
      <c r="G3960" s="618"/>
      <c r="H3960" s="618"/>
    </row>
    <row r="3961" spans="5:8" ht="15" customHeight="1" x14ac:dyDescent="0.3">
      <c r="F3961" s="619"/>
      <c r="G3961" s="619"/>
      <c r="H3961" s="619"/>
    </row>
    <row r="3962" spans="5:8" ht="15" customHeight="1" x14ac:dyDescent="0.3">
      <c r="E3962" s="618"/>
      <c r="F3962" s="618"/>
      <c r="G3962" s="618"/>
      <c r="H3962" s="618"/>
    </row>
    <row r="3963" spans="5:8" ht="15" customHeight="1" x14ac:dyDescent="0.3">
      <c r="F3963" s="618"/>
      <c r="G3963" s="618"/>
      <c r="H3963" s="618"/>
    </row>
    <row r="3964" spans="5:8" ht="15" customHeight="1" x14ac:dyDescent="0.3">
      <c r="F3964" s="619"/>
      <c r="G3964" s="619"/>
      <c r="H3964" s="619"/>
    </row>
    <row r="3965" spans="5:8" ht="15" customHeight="1" x14ac:dyDescent="0.3">
      <c r="F3965" s="619"/>
      <c r="G3965" s="619"/>
      <c r="H3965" s="619"/>
    </row>
    <row r="3966" spans="5:8" ht="15" customHeight="1" x14ac:dyDescent="0.3">
      <c r="F3966" s="619"/>
      <c r="G3966" s="619"/>
      <c r="H3966" s="619"/>
    </row>
    <row r="3967" spans="5:8" ht="15" customHeight="1" x14ac:dyDescent="0.3">
      <c r="F3967" s="618"/>
      <c r="G3967" s="618"/>
      <c r="H3967" s="618"/>
    </row>
    <row r="3968" spans="5:8" ht="15" customHeight="1" x14ac:dyDescent="0.3">
      <c r="F3968" s="618"/>
      <c r="G3968" s="618"/>
      <c r="H3968" s="618"/>
    </row>
    <row r="3969" spans="6:8" ht="15" customHeight="1" x14ac:dyDescent="0.3">
      <c r="F3969" s="618"/>
      <c r="G3969" s="618"/>
      <c r="H3969" s="618"/>
    </row>
    <row r="3970" spans="6:8" ht="15" customHeight="1" x14ac:dyDescent="0.3">
      <c r="F3970" s="621"/>
      <c r="G3970" s="621"/>
      <c r="H3970" s="620"/>
    </row>
    <row r="3971" spans="6:8" ht="15" customHeight="1" x14ac:dyDescent="0.3">
      <c r="F3971" s="619"/>
      <c r="G3971" s="619"/>
      <c r="H3971" s="619"/>
    </row>
    <row r="3972" spans="6:8" ht="15" customHeight="1" x14ac:dyDescent="0.3">
      <c r="F3972" s="619"/>
      <c r="G3972" s="619"/>
      <c r="H3972" s="619"/>
    </row>
    <row r="3973" spans="6:8" ht="15" customHeight="1" x14ac:dyDescent="0.3">
      <c r="F3973" s="618"/>
      <c r="G3973" s="618"/>
      <c r="H3973" s="618"/>
    </row>
    <row r="3974" spans="6:8" ht="15" customHeight="1" x14ac:dyDescent="0.3">
      <c r="F3974" s="619"/>
      <c r="G3974" s="619"/>
      <c r="H3974" s="619"/>
    </row>
    <row r="3975" spans="6:8" ht="15" customHeight="1" x14ac:dyDescent="0.3">
      <c r="F3975" s="618"/>
      <c r="G3975" s="618"/>
      <c r="H3975" s="618"/>
    </row>
    <row r="3976" spans="6:8" ht="15" customHeight="1" x14ac:dyDescent="0.3">
      <c r="F3976" s="618"/>
      <c r="G3976" s="618"/>
      <c r="H3976" s="618"/>
    </row>
    <row r="3977" spans="6:8" ht="15" customHeight="1" x14ac:dyDescent="0.3">
      <c r="F3977" s="618"/>
      <c r="G3977" s="618"/>
      <c r="H3977" s="618"/>
    </row>
    <row r="3978" spans="6:8" ht="15" customHeight="1" x14ac:dyDescent="0.3">
      <c r="F3978" s="618"/>
      <c r="G3978" s="618"/>
      <c r="H3978" s="618"/>
    </row>
    <row r="3979" spans="6:8" ht="15" customHeight="1" x14ac:dyDescent="0.3">
      <c r="F3979" s="618"/>
      <c r="G3979" s="618"/>
      <c r="H3979" s="618"/>
    </row>
    <row r="3980" spans="6:8" ht="15" customHeight="1" x14ac:dyDescent="0.3">
      <c r="F3980" s="618"/>
      <c r="G3980" s="618"/>
      <c r="H3980" s="618"/>
    </row>
    <row r="3981" spans="6:8" ht="15" customHeight="1" x14ac:dyDescent="0.3">
      <c r="F3981" s="621"/>
      <c r="G3981" s="621"/>
      <c r="H3981" s="620"/>
    </row>
    <row r="3982" spans="6:8" ht="15" customHeight="1" x14ac:dyDescent="0.3">
      <c r="F3982" s="618"/>
      <c r="G3982" s="618"/>
      <c r="H3982" s="618"/>
    </row>
    <row r="3983" spans="6:8" ht="15" customHeight="1" x14ac:dyDescent="0.3">
      <c r="F3983" s="619"/>
      <c r="G3983" s="619"/>
      <c r="H3983" s="619"/>
    </row>
    <row r="3984" spans="6:8" ht="15" customHeight="1" x14ac:dyDescent="0.3">
      <c r="F3984" s="618"/>
      <c r="G3984" s="618"/>
      <c r="H3984" s="618"/>
    </row>
    <row r="3985" spans="5:8" ht="15" customHeight="1" x14ac:dyDescent="0.3">
      <c r="F3985" s="619"/>
      <c r="G3985" s="619"/>
      <c r="H3985" s="619"/>
    </row>
    <row r="3986" spans="5:8" ht="15" customHeight="1" x14ac:dyDescent="0.3">
      <c r="F3986" s="619"/>
      <c r="G3986" s="619"/>
      <c r="H3986" s="619"/>
    </row>
    <row r="3987" spans="5:8" ht="15" customHeight="1" x14ac:dyDescent="0.3">
      <c r="F3987" s="621"/>
      <c r="G3987" s="621"/>
      <c r="H3987" s="620"/>
    </row>
    <row r="3988" spans="5:8" ht="15" customHeight="1" x14ac:dyDescent="0.3">
      <c r="F3988" s="621"/>
      <c r="G3988" s="621"/>
      <c r="H3988" s="620"/>
    </row>
    <row r="3989" spans="5:8" ht="15" customHeight="1" x14ac:dyDescent="0.3">
      <c r="F3989" s="619"/>
      <c r="G3989" s="619"/>
      <c r="H3989" s="619"/>
    </row>
    <row r="3990" spans="5:8" ht="15" customHeight="1" x14ac:dyDescent="0.3">
      <c r="E3990" s="618"/>
      <c r="F3990" s="618"/>
      <c r="G3990" s="618"/>
      <c r="H3990" s="618"/>
    </row>
    <row r="3991" spans="5:8" ht="15" customHeight="1" x14ac:dyDescent="0.3">
      <c r="F3991" s="622"/>
      <c r="G3991" s="622"/>
      <c r="H3991" s="620"/>
    </row>
    <row r="3992" spans="5:8" ht="15" customHeight="1" x14ac:dyDescent="0.3">
      <c r="F3992" s="618"/>
      <c r="G3992" s="618"/>
      <c r="H3992" s="618"/>
    </row>
    <row r="3993" spans="5:8" ht="15" customHeight="1" x14ac:dyDescent="0.3">
      <c r="F3993" s="619"/>
      <c r="G3993" s="619"/>
      <c r="H3993" s="619"/>
    </row>
    <row r="3994" spans="5:8" ht="15" customHeight="1" x14ac:dyDescent="0.3">
      <c r="F3994" s="618"/>
      <c r="G3994" s="618"/>
      <c r="H3994" s="618"/>
    </row>
    <row r="3995" spans="5:8" ht="15" customHeight="1" x14ac:dyDescent="0.3">
      <c r="F3995" s="618"/>
      <c r="G3995" s="618"/>
      <c r="H3995" s="618"/>
    </row>
    <row r="3996" spans="5:8" ht="15" customHeight="1" x14ac:dyDescent="0.3">
      <c r="F3996" s="618"/>
      <c r="G3996" s="618"/>
      <c r="H3996" s="618"/>
    </row>
    <row r="3997" spans="5:8" ht="15" customHeight="1" x14ac:dyDescent="0.3">
      <c r="F3997" s="618"/>
      <c r="G3997" s="618"/>
      <c r="H3997" s="618"/>
    </row>
    <row r="3998" spans="5:8" ht="15" customHeight="1" x14ac:dyDescent="0.3">
      <c r="F3998" s="619"/>
      <c r="G3998" s="619"/>
      <c r="H3998" s="619"/>
    </row>
    <row r="3999" spans="5:8" ht="15" customHeight="1" x14ac:dyDescent="0.3">
      <c r="F3999" s="619"/>
      <c r="G3999" s="619"/>
      <c r="H3999" s="619"/>
    </row>
    <row r="4000" spans="5:8" ht="15" customHeight="1" x14ac:dyDescent="0.3">
      <c r="F4000" s="618"/>
      <c r="G4000" s="618"/>
      <c r="H4000" s="618"/>
    </row>
    <row r="4001" spans="6:8" ht="15" customHeight="1" x14ac:dyDescent="0.3">
      <c r="F4001" s="619"/>
      <c r="G4001" s="619"/>
      <c r="H4001" s="619"/>
    </row>
    <row r="4002" spans="6:8" ht="15" customHeight="1" x14ac:dyDescent="0.3">
      <c r="F4002" s="619"/>
      <c r="G4002" s="619"/>
      <c r="H4002" s="619"/>
    </row>
    <row r="4003" spans="6:8" ht="15" customHeight="1" x14ac:dyDescent="0.3">
      <c r="F4003" s="618"/>
      <c r="G4003" s="618"/>
      <c r="H4003" s="618"/>
    </row>
    <row r="4004" spans="6:8" ht="15" customHeight="1" x14ac:dyDescent="0.3">
      <c r="F4004" s="619"/>
      <c r="G4004" s="619"/>
      <c r="H4004" s="619"/>
    </row>
    <row r="4005" spans="6:8" ht="15" customHeight="1" x14ac:dyDescent="0.3">
      <c r="F4005" s="619"/>
      <c r="G4005" s="619"/>
      <c r="H4005" s="619"/>
    </row>
    <row r="4006" spans="6:8" ht="15" customHeight="1" x14ac:dyDescent="0.3">
      <c r="F4006" s="618"/>
      <c r="G4006" s="618"/>
      <c r="H4006" s="618"/>
    </row>
    <row r="4007" spans="6:8" ht="15" customHeight="1" x14ac:dyDescent="0.3">
      <c r="F4007" s="618"/>
      <c r="G4007" s="618"/>
      <c r="H4007" s="618"/>
    </row>
    <row r="4008" spans="6:8" ht="15" customHeight="1" x14ac:dyDescent="0.3">
      <c r="F4008" s="618"/>
      <c r="G4008" s="618"/>
      <c r="H4008" s="618"/>
    </row>
    <row r="4009" spans="6:8" ht="15" customHeight="1" x14ac:dyDescent="0.3">
      <c r="F4009" s="619"/>
      <c r="G4009" s="619"/>
      <c r="H4009" s="619"/>
    </row>
    <row r="4010" spans="6:8" ht="15" customHeight="1" x14ac:dyDescent="0.3">
      <c r="F4010" s="618"/>
      <c r="G4010" s="618"/>
      <c r="H4010" s="618"/>
    </row>
    <row r="4011" spans="6:8" ht="15" customHeight="1" x14ac:dyDescent="0.3">
      <c r="F4011" s="618"/>
      <c r="G4011" s="618"/>
      <c r="H4011" s="618"/>
    </row>
    <row r="4012" spans="6:8" ht="15" customHeight="1" x14ac:dyDescent="0.3">
      <c r="F4012" s="618"/>
      <c r="G4012" s="618"/>
      <c r="H4012" s="618"/>
    </row>
    <row r="4013" spans="6:8" ht="15" customHeight="1" x14ac:dyDescent="0.3">
      <c r="F4013" s="618"/>
      <c r="G4013" s="618"/>
      <c r="H4013" s="618"/>
    </row>
    <row r="4014" spans="6:8" ht="15" customHeight="1" x14ac:dyDescent="0.3">
      <c r="F4014" s="619"/>
      <c r="G4014" s="619"/>
      <c r="H4014" s="619"/>
    </row>
    <row r="4015" spans="6:8" ht="15" customHeight="1" x14ac:dyDescent="0.3"/>
    <row r="4016" spans="6:8" ht="15" customHeight="1" x14ac:dyDescent="0.3">
      <c r="F4016" s="619"/>
      <c r="G4016" s="619"/>
      <c r="H4016" s="619"/>
    </row>
    <row r="4017" spans="6:8" ht="15" customHeight="1" x14ac:dyDescent="0.3">
      <c r="F4017" s="618"/>
      <c r="G4017" s="618"/>
      <c r="H4017" s="618"/>
    </row>
    <row r="4018" spans="6:8" ht="15" customHeight="1" x14ac:dyDescent="0.3">
      <c r="F4018" s="618"/>
      <c r="G4018" s="618"/>
      <c r="H4018" s="618"/>
    </row>
    <row r="4019" spans="6:8" ht="15" customHeight="1" x14ac:dyDescent="0.3">
      <c r="F4019" s="618"/>
      <c r="G4019" s="618"/>
      <c r="H4019" s="618"/>
    </row>
    <row r="4020" spans="6:8" ht="15" customHeight="1" x14ac:dyDescent="0.3">
      <c r="F4020" s="619"/>
      <c r="G4020" s="619"/>
      <c r="H4020" s="619"/>
    </row>
    <row r="4021" spans="6:8" ht="15" customHeight="1" x14ac:dyDescent="0.3">
      <c r="F4021" s="619"/>
      <c r="G4021" s="619"/>
      <c r="H4021" s="619"/>
    </row>
    <row r="4022" spans="6:8" ht="15" customHeight="1" x14ac:dyDescent="0.3">
      <c r="F4022" s="618"/>
      <c r="G4022" s="618"/>
      <c r="H4022" s="618"/>
    </row>
    <row r="4023" spans="6:8" ht="15" customHeight="1" x14ac:dyDescent="0.3">
      <c r="F4023" s="618"/>
      <c r="G4023" s="618"/>
      <c r="H4023" s="618"/>
    </row>
    <row r="4024" spans="6:8" ht="15" customHeight="1" x14ac:dyDescent="0.3"/>
    <row r="4025" spans="6:8" ht="15" customHeight="1" x14ac:dyDescent="0.3">
      <c r="F4025" s="620"/>
      <c r="G4025" s="620"/>
      <c r="H4025" s="620"/>
    </row>
    <row r="4026" spans="6:8" ht="15" customHeight="1" x14ac:dyDescent="0.3">
      <c r="F4026" s="619"/>
      <c r="G4026" s="619"/>
      <c r="H4026" s="619"/>
    </row>
    <row r="4027" spans="6:8" ht="15" customHeight="1" x14ac:dyDescent="0.3">
      <c r="F4027" s="619"/>
      <c r="G4027" s="619"/>
      <c r="H4027" s="619"/>
    </row>
    <row r="4028" spans="6:8" ht="15" customHeight="1" x14ac:dyDescent="0.3">
      <c r="F4028" s="618"/>
      <c r="G4028" s="618"/>
      <c r="H4028" s="618"/>
    </row>
    <row r="4029" spans="6:8" ht="15" customHeight="1" x14ac:dyDescent="0.3">
      <c r="F4029" s="618"/>
      <c r="G4029" s="618"/>
      <c r="H4029" s="618"/>
    </row>
    <row r="4030" spans="6:8" ht="15" customHeight="1" x14ac:dyDescent="0.3">
      <c r="F4030" s="621"/>
      <c r="G4030" s="621"/>
      <c r="H4030" s="620"/>
    </row>
    <row r="4031" spans="6:8" ht="15" customHeight="1" x14ac:dyDescent="0.3">
      <c r="F4031" s="618"/>
      <c r="G4031" s="618"/>
      <c r="H4031" s="618"/>
    </row>
    <row r="4032" spans="6:8" ht="15" customHeight="1" x14ac:dyDescent="0.3">
      <c r="F4032" s="618"/>
      <c r="G4032" s="618"/>
      <c r="H4032" s="618"/>
    </row>
    <row r="4033" spans="6:8" ht="15" customHeight="1" x14ac:dyDescent="0.3">
      <c r="F4033" s="618"/>
      <c r="G4033" s="618"/>
      <c r="H4033" s="618"/>
    </row>
    <row r="4034" spans="6:8" ht="15" customHeight="1" x14ac:dyDescent="0.3">
      <c r="F4034" s="618"/>
      <c r="G4034" s="618"/>
      <c r="H4034" s="618"/>
    </row>
    <row r="4035" spans="6:8" ht="15" customHeight="1" x14ac:dyDescent="0.3">
      <c r="F4035" s="618"/>
      <c r="G4035" s="618"/>
      <c r="H4035" s="618"/>
    </row>
    <row r="4036" spans="6:8" ht="15" customHeight="1" x14ac:dyDescent="0.3">
      <c r="F4036" s="618"/>
      <c r="G4036" s="618"/>
      <c r="H4036" s="618"/>
    </row>
    <row r="4037" spans="6:8" ht="15" customHeight="1" x14ac:dyDescent="0.3">
      <c r="F4037" s="619"/>
      <c r="G4037" s="619"/>
      <c r="H4037" s="619"/>
    </row>
    <row r="4038" spans="6:8" ht="15" customHeight="1" x14ac:dyDescent="0.3">
      <c r="F4038" s="619"/>
      <c r="G4038" s="619"/>
      <c r="H4038" s="619"/>
    </row>
    <row r="4039" spans="6:8" ht="15" customHeight="1" x14ac:dyDescent="0.3">
      <c r="F4039" s="618"/>
      <c r="G4039" s="618"/>
      <c r="H4039" s="618"/>
    </row>
    <row r="4040" spans="6:8" ht="15" customHeight="1" x14ac:dyDescent="0.3">
      <c r="F4040" s="618"/>
      <c r="G4040" s="618"/>
      <c r="H4040" s="618"/>
    </row>
    <row r="4041" spans="6:8" ht="15" customHeight="1" x14ac:dyDescent="0.3">
      <c r="F4041" s="619"/>
      <c r="G4041" s="619"/>
      <c r="H4041" s="619"/>
    </row>
    <row r="4042" spans="6:8" ht="15" customHeight="1" x14ac:dyDescent="0.3">
      <c r="F4042" s="621"/>
      <c r="G4042" s="621"/>
      <c r="H4042" s="620"/>
    </row>
    <row r="4043" spans="6:8" ht="15" customHeight="1" x14ac:dyDescent="0.3">
      <c r="F4043" s="619"/>
      <c r="G4043" s="619"/>
      <c r="H4043" s="619"/>
    </row>
    <row r="4044" spans="6:8" ht="15" customHeight="1" x14ac:dyDescent="0.3">
      <c r="F4044" s="618"/>
      <c r="G4044" s="618"/>
      <c r="H4044" s="618"/>
    </row>
    <row r="4045" spans="6:8" ht="15" customHeight="1" x14ac:dyDescent="0.3">
      <c r="F4045" s="619"/>
      <c r="G4045" s="619"/>
      <c r="H4045" s="619"/>
    </row>
    <row r="4046" spans="6:8" ht="15" customHeight="1" x14ac:dyDescent="0.3">
      <c r="F4046" s="620"/>
      <c r="G4046" s="620"/>
      <c r="H4046" s="620"/>
    </row>
    <row r="4047" spans="6:8" ht="15" customHeight="1" x14ac:dyDescent="0.3">
      <c r="F4047" s="618"/>
      <c r="G4047" s="618"/>
      <c r="H4047" s="618"/>
    </row>
    <row r="4048" spans="6:8" ht="15" customHeight="1" x14ac:dyDescent="0.3">
      <c r="F4048" s="619"/>
      <c r="G4048" s="619"/>
      <c r="H4048" s="619"/>
    </row>
    <row r="4049" spans="6:8" ht="15" customHeight="1" x14ac:dyDescent="0.3">
      <c r="F4049" s="618"/>
      <c r="G4049" s="618"/>
      <c r="H4049" s="618"/>
    </row>
    <row r="4050" spans="6:8" ht="15" customHeight="1" x14ac:dyDescent="0.3">
      <c r="F4050" s="618"/>
      <c r="G4050" s="618"/>
      <c r="H4050" s="618"/>
    </row>
    <row r="4051" spans="6:8" ht="15" customHeight="1" x14ac:dyDescent="0.3">
      <c r="F4051" s="619"/>
      <c r="G4051" s="619"/>
      <c r="H4051" s="619"/>
    </row>
    <row r="4052" spans="6:8" ht="15" customHeight="1" x14ac:dyDescent="0.3">
      <c r="F4052" s="619"/>
      <c r="G4052" s="619"/>
      <c r="H4052" s="619"/>
    </row>
    <row r="4053" spans="6:8" ht="15" customHeight="1" x14ac:dyDescent="0.3">
      <c r="F4053" s="618"/>
      <c r="G4053" s="618"/>
      <c r="H4053" s="618"/>
    </row>
    <row r="4054" spans="6:8" ht="15" customHeight="1" x14ac:dyDescent="0.3">
      <c r="F4054" s="621"/>
      <c r="G4054" s="621"/>
      <c r="H4054" s="620"/>
    </row>
    <row r="4055" spans="6:8" ht="15" customHeight="1" x14ac:dyDescent="0.3">
      <c r="F4055" s="618"/>
      <c r="G4055" s="618"/>
      <c r="H4055" s="618"/>
    </row>
    <row r="4056" spans="6:8" ht="15" customHeight="1" x14ac:dyDescent="0.3">
      <c r="F4056" s="618"/>
      <c r="G4056" s="618"/>
      <c r="H4056" s="618"/>
    </row>
    <row r="4057" spans="6:8" ht="15" customHeight="1" x14ac:dyDescent="0.3">
      <c r="F4057" s="618"/>
      <c r="G4057" s="618"/>
      <c r="H4057" s="618"/>
    </row>
    <row r="4058" spans="6:8" ht="15" customHeight="1" x14ac:dyDescent="0.3">
      <c r="F4058" s="618"/>
      <c r="G4058" s="618"/>
      <c r="H4058" s="618"/>
    </row>
    <row r="4059" spans="6:8" ht="15" customHeight="1" x14ac:dyDescent="0.3">
      <c r="F4059" s="618"/>
      <c r="G4059" s="618"/>
      <c r="H4059" s="618"/>
    </row>
    <row r="4060" spans="6:8" ht="15" customHeight="1" x14ac:dyDescent="0.3">
      <c r="F4060" s="618"/>
      <c r="G4060" s="618"/>
      <c r="H4060" s="618"/>
    </row>
    <row r="4061" spans="6:8" ht="15" customHeight="1" x14ac:dyDescent="0.3">
      <c r="F4061" s="619"/>
      <c r="G4061" s="619"/>
      <c r="H4061" s="619"/>
    </row>
    <row r="4062" spans="6:8" ht="15" customHeight="1" x14ac:dyDescent="0.3">
      <c r="F4062" s="619"/>
      <c r="G4062" s="619"/>
      <c r="H4062" s="619"/>
    </row>
    <row r="4063" spans="6:8" ht="15" customHeight="1" x14ac:dyDescent="0.3">
      <c r="F4063" s="618"/>
      <c r="G4063" s="618"/>
      <c r="H4063" s="618"/>
    </row>
    <row r="4064" spans="6:8" ht="15" customHeight="1" x14ac:dyDescent="0.3">
      <c r="F4064" s="618"/>
      <c r="G4064" s="618"/>
      <c r="H4064" s="618"/>
    </row>
    <row r="4065" spans="6:8" ht="15" customHeight="1" x14ac:dyDescent="0.3">
      <c r="F4065" s="618"/>
      <c r="G4065" s="618"/>
      <c r="H4065" s="618"/>
    </row>
    <row r="4066" spans="6:8" ht="15" customHeight="1" x14ac:dyDescent="0.3">
      <c r="F4066" s="619"/>
      <c r="G4066" s="619"/>
      <c r="H4066" s="619"/>
    </row>
    <row r="4067" spans="6:8" ht="15" customHeight="1" x14ac:dyDescent="0.3">
      <c r="F4067" s="618"/>
      <c r="G4067" s="618"/>
      <c r="H4067" s="618"/>
    </row>
    <row r="4068" spans="6:8" ht="15" customHeight="1" x14ac:dyDescent="0.3">
      <c r="F4068" s="619"/>
      <c r="G4068" s="619"/>
      <c r="H4068" s="619"/>
    </row>
    <row r="4069" spans="6:8" ht="15" customHeight="1" x14ac:dyDescent="0.3">
      <c r="F4069" s="619"/>
      <c r="G4069" s="619"/>
      <c r="H4069" s="619"/>
    </row>
    <row r="4070" spans="6:8" ht="15" customHeight="1" x14ac:dyDescent="0.3">
      <c r="F4070" s="618"/>
      <c r="G4070" s="618"/>
      <c r="H4070" s="618"/>
    </row>
    <row r="4071" spans="6:8" ht="15" customHeight="1" x14ac:dyDescent="0.3">
      <c r="F4071" s="619"/>
      <c r="G4071" s="619"/>
      <c r="H4071" s="619"/>
    </row>
    <row r="4072" spans="6:8" ht="15" customHeight="1" x14ac:dyDescent="0.3">
      <c r="F4072" s="618"/>
      <c r="G4072" s="618"/>
      <c r="H4072" s="618"/>
    </row>
    <row r="4073" spans="6:8" ht="15" customHeight="1" x14ac:dyDescent="0.3">
      <c r="F4073" s="618"/>
      <c r="G4073" s="618"/>
      <c r="H4073" s="618"/>
    </row>
    <row r="4074" spans="6:8" ht="15" customHeight="1" x14ac:dyDescent="0.3">
      <c r="F4074" s="619"/>
      <c r="G4074" s="619"/>
      <c r="H4074" s="619"/>
    </row>
    <row r="4075" spans="6:8" ht="15" customHeight="1" x14ac:dyDescent="0.3">
      <c r="F4075" s="618"/>
      <c r="G4075" s="618"/>
      <c r="H4075" s="618"/>
    </row>
    <row r="4076" spans="6:8" ht="15" customHeight="1" x14ac:dyDescent="0.3">
      <c r="F4076" s="619"/>
      <c r="G4076" s="619"/>
      <c r="H4076" s="619"/>
    </row>
    <row r="4077" spans="6:8" ht="15" customHeight="1" x14ac:dyDescent="0.3">
      <c r="F4077" s="618"/>
      <c r="G4077" s="618"/>
      <c r="H4077" s="618"/>
    </row>
    <row r="4078" spans="6:8" ht="15" customHeight="1" x14ac:dyDescent="0.3">
      <c r="F4078" s="618"/>
      <c r="G4078" s="618"/>
      <c r="H4078" s="618"/>
    </row>
    <row r="4079" spans="6:8" ht="15" customHeight="1" x14ac:dyDescent="0.3">
      <c r="F4079" s="618"/>
      <c r="G4079" s="618"/>
      <c r="H4079" s="618"/>
    </row>
    <row r="4080" spans="6:8" ht="15" customHeight="1" x14ac:dyDescent="0.3">
      <c r="F4080" s="618"/>
      <c r="G4080" s="618"/>
      <c r="H4080" s="618"/>
    </row>
    <row r="4081" spans="6:8" ht="15" customHeight="1" x14ac:dyDescent="0.3">
      <c r="F4081" s="618"/>
      <c r="G4081" s="618"/>
      <c r="H4081" s="618"/>
    </row>
    <row r="4082" spans="6:8" ht="15" customHeight="1" x14ac:dyDescent="0.3">
      <c r="F4082" s="618"/>
      <c r="G4082" s="618"/>
      <c r="H4082" s="618"/>
    </row>
    <row r="4083" spans="6:8" ht="15" customHeight="1" x14ac:dyDescent="0.3">
      <c r="F4083" s="618"/>
      <c r="G4083" s="618"/>
      <c r="H4083" s="618"/>
    </row>
    <row r="4084" spans="6:8" ht="15" customHeight="1" x14ac:dyDescent="0.3">
      <c r="F4084" s="619"/>
      <c r="G4084" s="619"/>
      <c r="H4084" s="619"/>
    </row>
    <row r="4085" spans="6:8" ht="15" customHeight="1" x14ac:dyDescent="0.3">
      <c r="F4085" s="618"/>
      <c r="G4085" s="618"/>
      <c r="H4085" s="618"/>
    </row>
    <row r="4086" spans="6:8" ht="15" customHeight="1" x14ac:dyDescent="0.3">
      <c r="F4086" s="619"/>
      <c r="G4086" s="619"/>
      <c r="H4086" s="619"/>
    </row>
    <row r="4087" spans="6:8" ht="15" customHeight="1" x14ac:dyDescent="0.3">
      <c r="F4087" s="618"/>
      <c r="G4087" s="618"/>
      <c r="H4087" s="618"/>
    </row>
    <row r="4088" spans="6:8" ht="15" customHeight="1" x14ac:dyDescent="0.3">
      <c r="F4088" s="618"/>
      <c r="G4088" s="618"/>
      <c r="H4088" s="618"/>
    </row>
    <row r="4089" spans="6:8" ht="15" customHeight="1" x14ac:dyDescent="0.3">
      <c r="F4089" s="619"/>
      <c r="G4089" s="619"/>
      <c r="H4089" s="619"/>
    </row>
    <row r="4090" spans="6:8" ht="15" customHeight="1" x14ac:dyDescent="0.3">
      <c r="F4090" s="618"/>
      <c r="G4090" s="618"/>
      <c r="H4090" s="618"/>
    </row>
    <row r="4091" spans="6:8" ht="15" customHeight="1" x14ac:dyDescent="0.3">
      <c r="F4091" s="618"/>
      <c r="G4091" s="618"/>
      <c r="H4091" s="618"/>
    </row>
    <row r="4092" spans="6:8" ht="15" customHeight="1" x14ac:dyDescent="0.3">
      <c r="F4092" s="618"/>
      <c r="G4092" s="618"/>
      <c r="H4092" s="618"/>
    </row>
    <row r="4093" spans="6:8" ht="15" customHeight="1" x14ac:dyDescent="0.3">
      <c r="F4093" s="618"/>
      <c r="G4093" s="618"/>
      <c r="H4093" s="618"/>
    </row>
    <row r="4094" spans="6:8" ht="15" customHeight="1" x14ac:dyDescent="0.3">
      <c r="F4094" s="618"/>
      <c r="G4094" s="618"/>
      <c r="H4094" s="618"/>
    </row>
    <row r="4095" spans="6:8" ht="15" customHeight="1" x14ac:dyDescent="0.3">
      <c r="F4095" s="619"/>
      <c r="G4095" s="619"/>
      <c r="H4095" s="619"/>
    </row>
    <row r="4096" spans="6:8" ht="15" customHeight="1" x14ac:dyDescent="0.3">
      <c r="F4096" s="618"/>
      <c r="G4096" s="618"/>
      <c r="H4096" s="618"/>
    </row>
    <row r="4097" spans="6:8" ht="15" customHeight="1" x14ac:dyDescent="0.3">
      <c r="F4097" s="619"/>
      <c r="G4097" s="619"/>
      <c r="H4097" s="619"/>
    </row>
    <row r="4098" spans="6:8" ht="15" customHeight="1" x14ac:dyDescent="0.3">
      <c r="F4098" s="618"/>
      <c r="G4098" s="618"/>
      <c r="H4098" s="618"/>
    </row>
    <row r="4099" spans="6:8" ht="15" customHeight="1" x14ac:dyDescent="0.3">
      <c r="F4099" s="619"/>
      <c r="G4099" s="619"/>
      <c r="H4099" s="619"/>
    </row>
    <row r="4100" spans="6:8" ht="15" customHeight="1" x14ac:dyDescent="0.3">
      <c r="F4100" s="619"/>
      <c r="G4100" s="619"/>
      <c r="H4100" s="619"/>
    </row>
    <row r="4101" spans="6:8" ht="15" customHeight="1" x14ac:dyDescent="0.3">
      <c r="F4101" s="618"/>
      <c r="G4101" s="618"/>
      <c r="H4101" s="618"/>
    </row>
    <row r="4102" spans="6:8" ht="15" customHeight="1" x14ac:dyDescent="0.3">
      <c r="F4102" s="619"/>
      <c r="G4102" s="619"/>
      <c r="H4102" s="619"/>
    </row>
    <row r="4103" spans="6:8" ht="15" customHeight="1" x14ac:dyDescent="0.3">
      <c r="F4103" s="619"/>
      <c r="G4103" s="619"/>
      <c r="H4103" s="619"/>
    </row>
    <row r="4104" spans="6:8" ht="15" customHeight="1" x14ac:dyDescent="0.3">
      <c r="F4104" s="618"/>
      <c r="G4104" s="618"/>
      <c r="H4104" s="618"/>
    </row>
    <row r="4105" spans="6:8" ht="15" customHeight="1" x14ac:dyDescent="0.3">
      <c r="F4105" s="620"/>
      <c r="G4105" s="620"/>
      <c r="H4105" s="620"/>
    </row>
    <row r="4106" spans="6:8" ht="15" customHeight="1" x14ac:dyDescent="0.3">
      <c r="F4106" s="619"/>
      <c r="G4106" s="619"/>
      <c r="H4106" s="619"/>
    </row>
    <row r="4107" spans="6:8" ht="15" customHeight="1" x14ac:dyDescent="0.3">
      <c r="F4107" s="618"/>
      <c r="G4107" s="618"/>
      <c r="H4107" s="618"/>
    </row>
    <row r="4108" spans="6:8" ht="15" customHeight="1" x14ac:dyDescent="0.3">
      <c r="F4108" s="618"/>
      <c r="G4108" s="618"/>
      <c r="H4108" s="618"/>
    </row>
    <row r="4109" spans="6:8" ht="15" customHeight="1" x14ac:dyDescent="0.3">
      <c r="F4109" s="620"/>
      <c r="G4109" s="620"/>
      <c r="H4109" s="620"/>
    </row>
    <row r="4110" spans="6:8" ht="15" customHeight="1" x14ac:dyDescent="0.3">
      <c r="F4110" s="618"/>
      <c r="G4110" s="618"/>
      <c r="H4110" s="618"/>
    </row>
    <row r="4111" spans="6:8" ht="15" customHeight="1" x14ac:dyDescent="0.3">
      <c r="F4111" s="619"/>
      <c r="G4111" s="619"/>
      <c r="H4111" s="619"/>
    </row>
    <row r="4112" spans="6:8" ht="15" customHeight="1" x14ac:dyDescent="0.3">
      <c r="F4112" s="618"/>
      <c r="G4112" s="618"/>
      <c r="H4112" s="618"/>
    </row>
    <row r="4113" spans="5:8" ht="15" customHeight="1" x14ac:dyDescent="0.3">
      <c r="F4113" s="618"/>
      <c r="G4113" s="618"/>
      <c r="H4113" s="618"/>
    </row>
    <row r="4114" spans="5:8" ht="15" customHeight="1" x14ac:dyDescent="0.3">
      <c r="F4114" s="619"/>
      <c r="G4114" s="619"/>
      <c r="H4114" s="619"/>
    </row>
    <row r="4115" spans="5:8" ht="15" customHeight="1" x14ac:dyDescent="0.3">
      <c r="F4115" s="619"/>
      <c r="G4115" s="619"/>
      <c r="H4115" s="619"/>
    </row>
    <row r="4116" spans="5:8" ht="15" customHeight="1" x14ac:dyDescent="0.3">
      <c r="F4116" s="619"/>
      <c r="G4116" s="619"/>
      <c r="H4116" s="619"/>
    </row>
    <row r="4117" spans="5:8" ht="15" customHeight="1" x14ac:dyDescent="0.3">
      <c r="F4117" s="618"/>
      <c r="G4117" s="618"/>
      <c r="H4117" s="618"/>
    </row>
    <row r="4118" spans="5:8" ht="15" customHeight="1" x14ac:dyDescent="0.3">
      <c r="F4118" s="619"/>
      <c r="G4118" s="619"/>
      <c r="H4118" s="619"/>
    </row>
    <row r="4119" spans="5:8" ht="15" customHeight="1" x14ac:dyDescent="0.3">
      <c r="F4119" s="619"/>
      <c r="G4119" s="619"/>
      <c r="H4119" s="619"/>
    </row>
    <row r="4120" spans="5:8" ht="15" customHeight="1" x14ac:dyDescent="0.3">
      <c r="F4120" s="619"/>
      <c r="G4120" s="619"/>
      <c r="H4120" s="619"/>
    </row>
    <row r="4121" spans="5:8" ht="15" customHeight="1" x14ac:dyDescent="0.3">
      <c r="F4121" s="618"/>
      <c r="G4121" s="618"/>
      <c r="H4121" s="618"/>
    </row>
    <row r="4122" spans="5:8" ht="15" customHeight="1" x14ac:dyDescent="0.3">
      <c r="F4122" s="618"/>
      <c r="G4122" s="618"/>
      <c r="H4122" s="618"/>
    </row>
    <row r="4123" spans="5:8" ht="15" customHeight="1" x14ac:dyDescent="0.3">
      <c r="F4123" s="619"/>
      <c r="G4123" s="619"/>
      <c r="H4123" s="619"/>
    </row>
    <row r="4124" spans="5:8" ht="15" customHeight="1" x14ac:dyDescent="0.3">
      <c r="F4124" s="618"/>
      <c r="G4124" s="618"/>
      <c r="H4124" s="618"/>
    </row>
    <row r="4125" spans="5:8" ht="15" customHeight="1" x14ac:dyDescent="0.3">
      <c r="E4125" s="618"/>
      <c r="F4125" s="618"/>
      <c r="G4125" s="618"/>
      <c r="H4125" s="618"/>
    </row>
    <row r="4126" spans="5:8" ht="15" customHeight="1" x14ac:dyDescent="0.3">
      <c r="F4126" s="619"/>
      <c r="G4126" s="619"/>
      <c r="H4126" s="619"/>
    </row>
    <row r="4127" spans="5:8" ht="15" customHeight="1" x14ac:dyDescent="0.3">
      <c r="F4127" s="619"/>
      <c r="G4127" s="619"/>
      <c r="H4127" s="619"/>
    </row>
    <row r="4128" spans="5:8" ht="15" customHeight="1" x14ac:dyDescent="0.3">
      <c r="F4128" s="619"/>
      <c r="G4128" s="619"/>
      <c r="H4128" s="619"/>
    </row>
    <row r="4129" spans="5:8" ht="15" customHeight="1" x14ac:dyDescent="0.3">
      <c r="F4129" s="618"/>
      <c r="G4129" s="618"/>
      <c r="H4129" s="618"/>
    </row>
    <row r="4130" spans="5:8" ht="15" customHeight="1" x14ac:dyDescent="0.3">
      <c r="F4130" s="618"/>
      <c r="G4130" s="618"/>
      <c r="H4130" s="618"/>
    </row>
    <row r="4131" spans="5:8" ht="15" customHeight="1" x14ac:dyDescent="0.3">
      <c r="F4131" s="618"/>
      <c r="G4131" s="618"/>
      <c r="H4131" s="618"/>
    </row>
    <row r="4132" spans="5:8" ht="15" customHeight="1" x14ac:dyDescent="0.3">
      <c r="F4132" s="618"/>
      <c r="G4132" s="618"/>
      <c r="H4132" s="618"/>
    </row>
    <row r="4133" spans="5:8" ht="15" customHeight="1" x14ac:dyDescent="0.3">
      <c r="F4133" s="620"/>
      <c r="G4133" s="620"/>
      <c r="H4133" s="620"/>
    </row>
    <row r="4134" spans="5:8" ht="15" customHeight="1" x14ac:dyDescent="0.3">
      <c r="E4134" s="618"/>
      <c r="F4134" s="618"/>
      <c r="G4134" s="618"/>
      <c r="H4134" s="618"/>
    </row>
    <row r="4135" spans="5:8" ht="15" customHeight="1" x14ac:dyDescent="0.3">
      <c r="F4135" s="618"/>
      <c r="G4135" s="618"/>
      <c r="H4135" s="618"/>
    </row>
    <row r="4136" spans="5:8" ht="15" customHeight="1" x14ac:dyDescent="0.3">
      <c r="F4136" s="618"/>
      <c r="G4136" s="618"/>
      <c r="H4136" s="618"/>
    </row>
    <row r="4137" spans="5:8" ht="15" customHeight="1" x14ac:dyDescent="0.3">
      <c r="F4137" s="618"/>
      <c r="G4137" s="618"/>
      <c r="H4137" s="618"/>
    </row>
    <row r="4138" spans="5:8" ht="15" customHeight="1" x14ac:dyDescent="0.3">
      <c r="E4138" s="618"/>
      <c r="F4138" s="618"/>
      <c r="G4138" s="618"/>
      <c r="H4138" s="618"/>
    </row>
    <row r="4139" spans="5:8" ht="15" customHeight="1" x14ac:dyDescent="0.3">
      <c r="F4139" s="618"/>
      <c r="G4139" s="618"/>
      <c r="H4139" s="618"/>
    </row>
    <row r="4140" spans="5:8" ht="15" customHeight="1" x14ac:dyDescent="0.3">
      <c r="F4140" s="618"/>
      <c r="G4140" s="618"/>
      <c r="H4140" s="618"/>
    </row>
    <row r="4141" spans="5:8" ht="15" customHeight="1" x14ac:dyDescent="0.3">
      <c r="F4141" s="618"/>
      <c r="G4141" s="618"/>
      <c r="H4141" s="618"/>
    </row>
    <row r="4142" spans="5:8" ht="15" customHeight="1" x14ac:dyDescent="0.3">
      <c r="F4142" s="618"/>
      <c r="G4142" s="618"/>
      <c r="H4142" s="618"/>
    </row>
    <row r="4143" spans="5:8" ht="15" customHeight="1" x14ac:dyDescent="0.3">
      <c r="F4143" s="618"/>
      <c r="G4143" s="618"/>
      <c r="H4143" s="618"/>
    </row>
    <row r="4144" spans="5:8" ht="15" customHeight="1" x14ac:dyDescent="0.3">
      <c r="F4144" s="618"/>
      <c r="G4144" s="618"/>
      <c r="H4144" s="618"/>
    </row>
    <row r="4145" spans="5:8" ht="15" customHeight="1" x14ac:dyDescent="0.3">
      <c r="F4145" s="619"/>
      <c r="G4145" s="619"/>
      <c r="H4145" s="619"/>
    </row>
    <row r="4146" spans="5:8" ht="15" customHeight="1" x14ac:dyDescent="0.3">
      <c r="F4146" s="618"/>
      <c r="G4146" s="618"/>
      <c r="H4146" s="618"/>
    </row>
    <row r="4147" spans="5:8" ht="15" customHeight="1" x14ac:dyDescent="0.3">
      <c r="F4147" s="619"/>
      <c r="G4147" s="619"/>
      <c r="H4147" s="619"/>
    </row>
    <row r="4148" spans="5:8" ht="15" customHeight="1" x14ac:dyDescent="0.3">
      <c r="F4148" s="619"/>
      <c r="G4148" s="619"/>
      <c r="H4148" s="619"/>
    </row>
    <row r="4149" spans="5:8" ht="15" customHeight="1" x14ac:dyDescent="0.3">
      <c r="E4149" s="618"/>
      <c r="F4149" s="618"/>
      <c r="G4149" s="618"/>
      <c r="H4149" s="618"/>
    </row>
    <row r="4150" spans="5:8" ht="15" customHeight="1" x14ac:dyDescent="0.3">
      <c r="F4150" s="619"/>
      <c r="G4150" s="619"/>
      <c r="H4150" s="619"/>
    </row>
    <row r="4151" spans="5:8" ht="15" customHeight="1" x14ac:dyDescent="0.3">
      <c r="F4151" s="619"/>
      <c r="G4151" s="619"/>
      <c r="H4151" s="619"/>
    </row>
    <row r="4152" spans="5:8" ht="15" customHeight="1" x14ac:dyDescent="0.3">
      <c r="F4152" s="618"/>
      <c r="G4152" s="618"/>
      <c r="H4152" s="618"/>
    </row>
    <row r="4153" spans="5:8" ht="15" customHeight="1" x14ac:dyDescent="0.3">
      <c r="F4153" s="619"/>
      <c r="G4153" s="619"/>
      <c r="H4153" s="619"/>
    </row>
    <row r="4154" spans="5:8" ht="15" customHeight="1" x14ac:dyDescent="0.3">
      <c r="F4154" s="618"/>
      <c r="G4154" s="618"/>
      <c r="H4154" s="618"/>
    </row>
    <row r="4155" spans="5:8" ht="15" customHeight="1" x14ac:dyDescent="0.3">
      <c r="F4155" s="618"/>
      <c r="G4155" s="618"/>
      <c r="H4155" s="618"/>
    </row>
    <row r="4156" spans="5:8" ht="15" customHeight="1" x14ac:dyDescent="0.3">
      <c r="E4156" s="618"/>
      <c r="F4156" s="618"/>
      <c r="G4156" s="618"/>
      <c r="H4156" s="618"/>
    </row>
    <row r="4157" spans="5:8" ht="15" customHeight="1" x14ac:dyDescent="0.3">
      <c r="F4157" s="618"/>
      <c r="G4157" s="618"/>
      <c r="H4157" s="618"/>
    </row>
    <row r="4158" spans="5:8" ht="15" customHeight="1" x14ac:dyDescent="0.3">
      <c r="F4158" s="619"/>
      <c r="G4158" s="619"/>
      <c r="H4158" s="619"/>
    </row>
    <row r="4159" spans="5:8" ht="15" customHeight="1" x14ac:dyDescent="0.3">
      <c r="F4159" s="618"/>
      <c r="G4159" s="618"/>
      <c r="H4159" s="618"/>
    </row>
    <row r="4160" spans="5:8" ht="15" customHeight="1" x14ac:dyDescent="0.3">
      <c r="F4160" s="618"/>
      <c r="G4160" s="618"/>
      <c r="H4160" s="618"/>
    </row>
    <row r="4161" spans="5:8" ht="15" customHeight="1" x14ac:dyDescent="0.3">
      <c r="F4161" s="618"/>
      <c r="G4161" s="618"/>
      <c r="H4161" s="618"/>
    </row>
    <row r="4162" spans="5:8" ht="15" customHeight="1" x14ac:dyDescent="0.3">
      <c r="F4162" s="618"/>
      <c r="G4162" s="618"/>
      <c r="H4162" s="618"/>
    </row>
    <row r="4163" spans="5:8" ht="15" customHeight="1" x14ac:dyDescent="0.3">
      <c r="F4163" s="618"/>
      <c r="G4163" s="618"/>
      <c r="H4163" s="618"/>
    </row>
    <row r="4164" spans="5:8" ht="15" customHeight="1" x14ac:dyDescent="0.3">
      <c r="F4164" s="618"/>
      <c r="G4164" s="618"/>
      <c r="H4164" s="618"/>
    </row>
    <row r="4165" spans="5:8" ht="15" customHeight="1" x14ac:dyDescent="0.3">
      <c r="F4165" s="619"/>
      <c r="G4165" s="619"/>
      <c r="H4165" s="619"/>
    </row>
    <row r="4166" spans="5:8" ht="15" customHeight="1" x14ac:dyDescent="0.3">
      <c r="F4166" s="618"/>
      <c r="G4166" s="618"/>
      <c r="H4166" s="618"/>
    </row>
    <row r="4167" spans="5:8" ht="15" customHeight="1" x14ac:dyDescent="0.3">
      <c r="F4167" s="619"/>
      <c r="G4167" s="619"/>
      <c r="H4167" s="619"/>
    </row>
    <row r="4168" spans="5:8" ht="15" customHeight="1" x14ac:dyDescent="0.3">
      <c r="F4168" s="618"/>
      <c r="G4168" s="618"/>
      <c r="H4168" s="618"/>
    </row>
    <row r="4169" spans="5:8" ht="15" customHeight="1" x14ac:dyDescent="0.3">
      <c r="F4169" s="618"/>
      <c r="G4169" s="618"/>
      <c r="H4169" s="618"/>
    </row>
    <row r="4170" spans="5:8" ht="15" customHeight="1" x14ac:dyDescent="0.3">
      <c r="F4170" s="618"/>
      <c r="G4170" s="618"/>
      <c r="H4170" s="618"/>
    </row>
    <row r="4171" spans="5:8" ht="15" customHeight="1" x14ac:dyDescent="0.3">
      <c r="F4171" s="618"/>
      <c r="G4171" s="618"/>
      <c r="H4171" s="618"/>
    </row>
    <row r="4172" spans="5:8" ht="15" customHeight="1" x14ac:dyDescent="0.3">
      <c r="E4172" s="618"/>
      <c r="F4172" s="618"/>
      <c r="G4172" s="618"/>
      <c r="H4172" s="618"/>
    </row>
    <row r="4173" spans="5:8" ht="15" customHeight="1" x14ac:dyDescent="0.3">
      <c r="F4173" s="618"/>
      <c r="G4173" s="618"/>
      <c r="H4173" s="618"/>
    </row>
    <row r="4174" spans="5:8" ht="15" customHeight="1" x14ac:dyDescent="0.3">
      <c r="F4174" s="618"/>
      <c r="G4174" s="618"/>
      <c r="H4174" s="618"/>
    </row>
    <row r="4175" spans="5:8" ht="15" customHeight="1" x14ac:dyDescent="0.3">
      <c r="F4175" s="619"/>
      <c r="G4175" s="619"/>
      <c r="H4175" s="619"/>
    </row>
    <row r="4176" spans="5:8" ht="15" customHeight="1" x14ac:dyDescent="0.3">
      <c r="F4176" s="619"/>
      <c r="G4176" s="619"/>
      <c r="H4176" s="619"/>
    </row>
    <row r="4177" spans="5:8" ht="15" customHeight="1" x14ac:dyDescent="0.3">
      <c r="F4177" s="618"/>
      <c r="G4177" s="618"/>
      <c r="H4177" s="618"/>
    </row>
    <row r="4178" spans="5:8" ht="15" customHeight="1" x14ac:dyDescent="0.3">
      <c r="F4178" s="618"/>
      <c r="G4178" s="618"/>
      <c r="H4178" s="618"/>
    </row>
    <row r="4179" spans="5:8" ht="15" customHeight="1" x14ac:dyDescent="0.3">
      <c r="F4179" s="619"/>
      <c r="G4179" s="619"/>
      <c r="H4179" s="619"/>
    </row>
    <row r="4180" spans="5:8" ht="15" customHeight="1" x14ac:dyDescent="0.3">
      <c r="F4180" s="618"/>
      <c r="G4180" s="618"/>
      <c r="H4180" s="618"/>
    </row>
    <row r="4181" spans="5:8" ht="15" customHeight="1" x14ac:dyDescent="0.3">
      <c r="F4181" s="618"/>
      <c r="G4181" s="618"/>
      <c r="H4181" s="618"/>
    </row>
    <row r="4182" spans="5:8" ht="15" customHeight="1" x14ac:dyDescent="0.3">
      <c r="F4182" s="618"/>
      <c r="G4182" s="618"/>
      <c r="H4182" s="618"/>
    </row>
    <row r="4183" spans="5:8" ht="15" customHeight="1" x14ac:dyDescent="0.3">
      <c r="F4183" s="619"/>
      <c r="G4183" s="619"/>
      <c r="H4183" s="619"/>
    </row>
    <row r="4184" spans="5:8" ht="15" customHeight="1" x14ac:dyDescent="0.3">
      <c r="F4184" s="618"/>
      <c r="G4184" s="618"/>
      <c r="H4184" s="618"/>
    </row>
    <row r="4185" spans="5:8" ht="15" customHeight="1" x14ac:dyDescent="0.3">
      <c r="E4185" s="618"/>
      <c r="F4185" s="618"/>
      <c r="G4185" s="618"/>
      <c r="H4185" s="618"/>
    </row>
    <row r="4186" spans="5:8" ht="15" customHeight="1" x14ac:dyDescent="0.3">
      <c r="F4186" s="618"/>
      <c r="G4186" s="618"/>
      <c r="H4186" s="618"/>
    </row>
    <row r="4187" spans="5:8" ht="15" customHeight="1" x14ac:dyDescent="0.3">
      <c r="F4187" s="619"/>
      <c r="G4187" s="619"/>
      <c r="H4187" s="619"/>
    </row>
    <row r="4188" spans="5:8" ht="15" customHeight="1" x14ac:dyDescent="0.3">
      <c r="F4188" s="618"/>
      <c r="G4188" s="618"/>
      <c r="H4188" s="618"/>
    </row>
    <row r="4189" spans="5:8" ht="15" customHeight="1" x14ac:dyDescent="0.3">
      <c r="F4189" s="618"/>
      <c r="G4189" s="618"/>
      <c r="H4189" s="618"/>
    </row>
    <row r="4190" spans="5:8" ht="15" customHeight="1" x14ac:dyDescent="0.3">
      <c r="F4190" s="618"/>
      <c r="G4190" s="618"/>
      <c r="H4190" s="618"/>
    </row>
    <row r="4191" spans="5:8" ht="15" customHeight="1" x14ac:dyDescent="0.3">
      <c r="F4191" s="618"/>
      <c r="G4191" s="618"/>
      <c r="H4191" s="618"/>
    </row>
    <row r="4192" spans="5:8" ht="15" customHeight="1" x14ac:dyDescent="0.3">
      <c r="F4192" s="619"/>
      <c r="G4192" s="619"/>
      <c r="H4192" s="619"/>
    </row>
    <row r="4193" spans="5:8" ht="15" customHeight="1" x14ac:dyDescent="0.3">
      <c r="F4193" s="619"/>
      <c r="G4193" s="619"/>
      <c r="H4193" s="619"/>
    </row>
    <row r="4194" spans="5:8" ht="15" customHeight="1" x14ac:dyDescent="0.3">
      <c r="F4194" s="618"/>
      <c r="G4194" s="618"/>
      <c r="H4194" s="618"/>
    </row>
    <row r="4195" spans="5:8" ht="15" customHeight="1" x14ac:dyDescent="0.3">
      <c r="F4195" s="618"/>
      <c r="G4195" s="618"/>
      <c r="H4195" s="618"/>
    </row>
    <row r="4196" spans="5:8" ht="15" customHeight="1" x14ac:dyDescent="0.3">
      <c r="E4196" s="618"/>
      <c r="F4196" s="618"/>
      <c r="G4196" s="618"/>
      <c r="H4196" s="618"/>
    </row>
    <row r="4197" spans="5:8" ht="15" customHeight="1" x14ac:dyDescent="0.3">
      <c r="F4197" s="618"/>
      <c r="G4197" s="618"/>
      <c r="H4197" s="618"/>
    </row>
    <row r="4198" spans="5:8" ht="15" customHeight="1" x14ac:dyDescent="0.3">
      <c r="F4198" s="619"/>
      <c r="G4198" s="619"/>
      <c r="H4198" s="619"/>
    </row>
    <row r="4199" spans="5:8" ht="15" customHeight="1" x14ac:dyDescent="0.3">
      <c r="F4199" s="618"/>
      <c r="G4199" s="618"/>
      <c r="H4199" s="618"/>
    </row>
    <row r="4200" spans="5:8" ht="15" customHeight="1" x14ac:dyDescent="0.3">
      <c r="F4200" s="618"/>
      <c r="G4200" s="618"/>
      <c r="H4200" s="618"/>
    </row>
    <row r="4201" spans="5:8" ht="15" customHeight="1" x14ac:dyDescent="0.3">
      <c r="E4201" s="618"/>
      <c r="F4201" s="618"/>
      <c r="G4201" s="618"/>
      <c r="H4201" s="618"/>
    </row>
    <row r="4202" spans="5:8" ht="15" customHeight="1" x14ac:dyDescent="0.3">
      <c r="F4202" s="618"/>
      <c r="G4202" s="618"/>
      <c r="H4202" s="618"/>
    </row>
    <row r="4203" spans="5:8" ht="15" customHeight="1" x14ac:dyDescent="0.3">
      <c r="F4203" s="618"/>
      <c r="G4203" s="618"/>
      <c r="H4203" s="618"/>
    </row>
    <row r="4204" spans="5:8" ht="15" customHeight="1" x14ac:dyDescent="0.3">
      <c r="F4204" s="619"/>
      <c r="G4204" s="619"/>
      <c r="H4204" s="619"/>
    </row>
    <row r="4205" spans="5:8" ht="15" customHeight="1" x14ac:dyDescent="0.3">
      <c r="F4205" s="619"/>
      <c r="G4205" s="619"/>
      <c r="H4205" s="619"/>
    </row>
    <row r="4206" spans="5:8" ht="15" customHeight="1" x14ac:dyDescent="0.3">
      <c r="F4206" s="619"/>
      <c r="G4206" s="619"/>
      <c r="H4206" s="619"/>
    </row>
    <row r="4207" spans="5:8" ht="15" customHeight="1" x14ac:dyDescent="0.3">
      <c r="F4207" s="619"/>
      <c r="G4207" s="619"/>
      <c r="H4207" s="619"/>
    </row>
    <row r="4208" spans="5:8" ht="15" customHeight="1" x14ac:dyDescent="0.3">
      <c r="F4208" s="619"/>
      <c r="G4208" s="619"/>
      <c r="H4208" s="619"/>
    </row>
    <row r="4209" spans="6:8" ht="15" customHeight="1" x14ac:dyDescent="0.3">
      <c r="F4209" s="618"/>
      <c r="G4209" s="618"/>
      <c r="H4209" s="618"/>
    </row>
    <row r="4210" spans="6:8" ht="15" customHeight="1" x14ac:dyDescent="0.3">
      <c r="F4210" s="619"/>
      <c r="G4210" s="619"/>
      <c r="H4210" s="619"/>
    </row>
    <row r="4211" spans="6:8" ht="15" customHeight="1" x14ac:dyDescent="0.3">
      <c r="F4211" s="619"/>
      <c r="G4211" s="619"/>
      <c r="H4211" s="619"/>
    </row>
    <row r="4212" spans="6:8" ht="15" customHeight="1" x14ac:dyDescent="0.3">
      <c r="F4212" s="618"/>
      <c r="G4212" s="618"/>
      <c r="H4212" s="618"/>
    </row>
    <row r="4213" spans="6:8" ht="15" customHeight="1" x14ac:dyDescent="0.3"/>
    <row r="4214" spans="6:8" ht="15" customHeight="1" x14ac:dyDescent="0.3">
      <c r="F4214" s="619"/>
      <c r="G4214" s="619"/>
      <c r="H4214" s="619"/>
    </row>
    <row r="4215" spans="6:8" ht="15" customHeight="1" x14ac:dyDescent="0.3">
      <c r="F4215" s="618"/>
      <c r="G4215" s="618"/>
      <c r="H4215" s="618"/>
    </row>
    <row r="4216" spans="6:8" ht="15" customHeight="1" x14ac:dyDescent="0.3">
      <c r="F4216" s="618"/>
      <c r="G4216" s="618"/>
      <c r="H4216" s="618"/>
    </row>
    <row r="4217" spans="6:8" ht="15" customHeight="1" x14ac:dyDescent="0.3">
      <c r="F4217" s="618"/>
      <c r="G4217" s="618"/>
      <c r="H4217" s="618"/>
    </row>
    <row r="4218" spans="6:8" ht="15" customHeight="1" x14ac:dyDescent="0.3">
      <c r="F4218" s="618"/>
      <c r="G4218" s="618"/>
      <c r="H4218" s="618"/>
    </row>
    <row r="4219" spans="6:8" ht="15" customHeight="1" x14ac:dyDescent="0.3">
      <c r="F4219" s="618"/>
      <c r="G4219" s="618"/>
      <c r="H4219" s="618"/>
    </row>
    <row r="4220" spans="6:8" ht="15" customHeight="1" x14ac:dyDescent="0.3">
      <c r="F4220" s="619"/>
      <c r="G4220" s="619"/>
      <c r="H4220" s="619"/>
    </row>
    <row r="4221" spans="6:8" ht="15" customHeight="1" x14ac:dyDescent="0.3">
      <c r="F4221" s="618"/>
      <c r="G4221" s="618"/>
      <c r="H4221" s="618"/>
    </row>
    <row r="4222" spans="6:8" ht="15" customHeight="1" x14ac:dyDescent="0.3">
      <c r="F4222" s="618"/>
      <c r="G4222" s="618"/>
      <c r="H4222" s="618"/>
    </row>
    <row r="4223" spans="6:8" ht="15" customHeight="1" x14ac:dyDescent="0.3">
      <c r="F4223" s="619"/>
      <c r="G4223" s="619"/>
      <c r="H4223" s="619"/>
    </row>
    <row r="4224" spans="6:8" ht="15" customHeight="1" x14ac:dyDescent="0.3">
      <c r="F4224" s="618"/>
      <c r="G4224" s="618"/>
      <c r="H4224" s="618"/>
    </row>
    <row r="4225" spans="6:8" ht="15" customHeight="1" x14ac:dyDescent="0.3">
      <c r="F4225" s="619"/>
      <c r="G4225" s="619"/>
      <c r="H4225" s="619"/>
    </row>
    <row r="4226" spans="6:8" ht="15" customHeight="1" x14ac:dyDescent="0.3">
      <c r="F4226" s="618"/>
      <c r="G4226" s="618"/>
      <c r="H4226" s="618"/>
    </row>
    <row r="4227" spans="6:8" ht="15" customHeight="1" x14ac:dyDescent="0.3">
      <c r="F4227" s="618"/>
      <c r="G4227" s="618"/>
      <c r="H4227" s="618"/>
    </row>
    <row r="4228" spans="6:8" ht="15" customHeight="1" x14ac:dyDescent="0.3">
      <c r="F4228" s="618"/>
      <c r="G4228" s="618"/>
      <c r="H4228" s="618"/>
    </row>
    <row r="4229" spans="6:8" ht="15" customHeight="1" x14ac:dyDescent="0.3">
      <c r="F4229" s="618"/>
      <c r="G4229" s="618"/>
      <c r="H4229" s="618"/>
    </row>
    <row r="4230" spans="6:8" ht="15" customHeight="1" x14ac:dyDescent="0.3">
      <c r="F4230" s="618"/>
      <c r="G4230" s="618"/>
      <c r="H4230" s="618"/>
    </row>
    <row r="4231" spans="6:8" ht="15" customHeight="1" x14ac:dyDescent="0.3">
      <c r="F4231" s="619"/>
      <c r="G4231" s="619"/>
      <c r="H4231" s="619"/>
    </row>
    <row r="4232" spans="6:8" ht="15" customHeight="1" x14ac:dyDescent="0.3">
      <c r="F4232" s="618"/>
      <c r="G4232" s="618"/>
      <c r="H4232" s="618"/>
    </row>
    <row r="4233" spans="6:8" ht="15" customHeight="1" x14ac:dyDescent="0.3">
      <c r="F4233" s="618"/>
      <c r="G4233" s="618"/>
      <c r="H4233" s="618"/>
    </row>
    <row r="4234" spans="6:8" ht="15" customHeight="1" x14ac:dyDescent="0.3">
      <c r="F4234" s="619"/>
      <c r="G4234" s="619"/>
      <c r="H4234" s="619"/>
    </row>
    <row r="4235" spans="6:8" ht="15" customHeight="1" x14ac:dyDescent="0.3">
      <c r="F4235" s="619"/>
      <c r="G4235" s="619"/>
      <c r="H4235" s="619"/>
    </row>
    <row r="4236" spans="6:8" ht="15" customHeight="1" x14ac:dyDescent="0.3">
      <c r="F4236" s="619"/>
      <c r="G4236" s="619"/>
      <c r="H4236" s="619"/>
    </row>
    <row r="4237" spans="6:8" ht="15" customHeight="1" x14ac:dyDescent="0.3">
      <c r="F4237" s="619"/>
      <c r="G4237" s="619"/>
      <c r="H4237" s="619"/>
    </row>
    <row r="4238" spans="6:8" ht="15" customHeight="1" x14ac:dyDescent="0.3">
      <c r="F4238" s="618"/>
      <c r="G4238" s="618"/>
      <c r="H4238" s="618"/>
    </row>
    <row r="4239" spans="6:8" ht="15" customHeight="1" x14ac:dyDescent="0.3">
      <c r="F4239" s="619"/>
      <c r="G4239" s="619"/>
      <c r="H4239" s="619"/>
    </row>
    <row r="4240" spans="6:8" ht="15" customHeight="1" x14ac:dyDescent="0.3">
      <c r="F4240" s="618"/>
      <c r="G4240" s="618"/>
      <c r="H4240" s="618"/>
    </row>
    <row r="4241" spans="6:8" ht="15" customHeight="1" x14ac:dyDescent="0.3">
      <c r="F4241" s="619"/>
      <c r="G4241" s="619"/>
      <c r="H4241" s="619"/>
    </row>
    <row r="4242" spans="6:8" ht="15" customHeight="1" x14ac:dyDescent="0.3">
      <c r="F4242" s="621"/>
      <c r="G4242" s="621"/>
      <c r="H4242" s="620"/>
    </row>
    <row r="4243" spans="6:8" ht="15" customHeight="1" x14ac:dyDescent="0.3">
      <c r="F4243" s="618"/>
      <c r="G4243" s="618"/>
      <c r="H4243" s="618"/>
    </row>
    <row r="4244" spans="6:8" ht="15" customHeight="1" x14ac:dyDescent="0.3">
      <c r="F4244" s="618"/>
      <c r="G4244" s="618"/>
      <c r="H4244" s="618"/>
    </row>
    <row r="4245" spans="6:8" ht="15" customHeight="1" x14ac:dyDescent="0.3">
      <c r="F4245" s="618"/>
      <c r="G4245" s="618"/>
      <c r="H4245" s="618"/>
    </row>
    <row r="4246" spans="6:8" ht="15" customHeight="1" x14ac:dyDescent="0.3">
      <c r="F4246" s="618"/>
      <c r="G4246" s="618"/>
      <c r="H4246" s="618"/>
    </row>
    <row r="4247" spans="6:8" ht="15" customHeight="1" x14ac:dyDescent="0.3">
      <c r="F4247" s="618"/>
      <c r="G4247" s="618"/>
      <c r="H4247" s="618"/>
    </row>
    <row r="4248" spans="6:8" ht="15" customHeight="1" x14ac:dyDescent="0.3">
      <c r="F4248" s="618"/>
      <c r="G4248" s="618"/>
      <c r="H4248" s="618"/>
    </row>
    <row r="4249" spans="6:8" ht="15" customHeight="1" x14ac:dyDescent="0.3">
      <c r="F4249" s="618"/>
      <c r="G4249" s="618"/>
      <c r="H4249" s="618"/>
    </row>
    <row r="4250" spans="6:8" ht="15" customHeight="1" x14ac:dyDescent="0.3">
      <c r="F4250" s="618"/>
      <c r="G4250" s="618"/>
      <c r="H4250" s="618"/>
    </row>
    <row r="4251" spans="6:8" ht="15" customHeight="1" x14ac:dyDescent="0.3">
      <c r="F4251" s="619"/>
      <c r="G4251" s="619"/>
      <c r="H4251" s="619"/>
    </row>
    <row r="4252" spans="6:8" ht="15" customHeight="1" x14ac:dyDescent="0.3">
      <c r="F4252" s="618"/>
      <c r="G4252" s="618"/>
      <c r="H4252" s="618"/>
    </row>
    <row r="4253" spans="6:8" ht="15" customHeight="1" x14ac:dyDescent="0.3">
      <c r="F4253" s="619"/>
      <c r="G4253" s="619"/>
      <c r="H4253" s="619"/>
    </row>
    <row r="4254" spans="6:8" ht="15" customHeight="1" x14ac:dyDescent="0.3">
      <c r="F4254" s="618"/>
      <c r="G4254" s="618"/>
      <c r="H4254" s="618"/>
    </row>
    <row r="4255" spans="6:8" ht="15" customHeight="1" x14ac:dyDescent="0.3">
      <c r="F4255" s="619"/>
      <c r="G4255" s="619"/>
      <c r="H4255" s="619"/>
    </row>
    <row r="4256" spans="6:8" ht="15" customHeight="1" x14ac:dyDescent="0.3">
      <c r="F4256" s="619"/>
      <c r="G4256" s="619"/>
      <c r="H4256" s="619"/>
    </row>
    <row r="4257" spans="5:8" ht="15" customHeight="1" x14ac:dyDescent="0.3">
      <c r="F4257" s="619"/>
      <c r="G4257" s="619"/>
      <c r="H4257" s="619"/>
    </row>
    <row r="4258" spans="5:8" ht="15" customHeight="1" x14ac:dyDescent="0.3">
      <c r="F4258" s="619"/>
      <c r="G4258" s="619"/>
      <c r="H4258" s="619"/>
    </row>
    <row r="4259" spans="5:8" ht="15" customHeight="1" x14ac:dyDescent="0.3">
      <c r="F4259" s="618"/>
      <c r="G4259" s="618"/>
      <c r="H4259" s="618"/>
    </row>
    <row r="4260" spans="5:8" ht="15" customHeight="1" x14ac:dyDescent="0.3">
      <c r="F4260" s="618"/>
      <c r="G4260" s="618"/>
      <c r="H4260" s="618"/>
    </row>
    <row r="4261" spans="5:8" ht="15" customHeight="1" x14ac:dyDescent="0.3"/>
    <row r="4262" spans="5:8" ht="15" customHeight="1" x14ac:dyDescent="0.3">
      <c r="E4262" s="618"/>
      <c r="F4262" s="618"/>
      <c r="G4262" s="618"/>
      <c r="H4262" s="618"/>
    </row>
    <row r="4263" spans="5:8" ht="15" customHeight="1" x14ac:dyDescent="0.3">
      <c r="F4263" s="618"/>
      <c r="G4263" s="618"/>
      <c r="H4263" s="618"/>
    </row>
    <row r="4264" spans="5:8" ht="15" customHeight="1" x14ac:dyDescent="0.3">
      <c r="E4264" s="618"/>
      <c r="F4264" s="618"/>
      <c r="G4264" s="618"/>
      <c r="H4264" s="618"/>
    </row>
    <row r="4265" spans="5:8" ht="15" customHeight="1" x14ac:dyDescent="0.3">
      <c r="F4265" s="618"/>
      <c r="G4265" s="618"/>
      <c r="H4265" s="618"/>
    </row>
    <row r="4266" spans="5:8" ht="15" customHeight="1" x14ac:dyDescent="0.3">
      <c r="F4266" s="619"/>
      <c r="G4266" s="619"/>
      <c r="H4266" s="619"/>
    </row>
    <row r="4267" spans="5:8" ht="15" customHeight="1" x14ac:dyDescent="0.3">
      <c r="F4267" s="618"/>
      <c r="G4267" s="618"/>
      <c r="H4267" s="618"/>
    </row>
    <row r="4268" spans="5:8" ht="15" customHeight="1" x14ac:dyDescent="0.3">
      <c r="F4268" s="619"/>
      <c r="G4268" s="619"/>
      <c r="H4268" s="619"/>
    </row>
    <row r="4269" spans="5:8" ht="15" customHeight="1" x14ac:dyDescent="0.3">
      <c r="F4269" s="618"/>
      <c r="G4269" s="618"/>
      <c r="H4269" s="618"/>
    </row>
    <row r="4270" spans="5:8" ht="15" customHeight="1" x14ac:dyDescent="0.3">
      <c r="F4270" s="618"/>
      <c r="G4270" s="618"/>
      <c r="H4270" s="618"/>
    </row>
    <row r="4271" spans="5:8" ht="15" customHeight="1" x14ac:dyDescent="0.3">
      <c r="F4271" s="619"/>
      <c r="G4271" s="619"/>
      <c r="H4271" s="619"/>
    </row>
    <row r="4272" spans="5:8" ht="15" customHeight="1" x14ac:dyDescent="0.3">
      <c r="F4272" s="618"/>
      <c r="G4272" s="618"/>
      <c r="H4272" s="618"/>
    </row>
    <row r="4273" spans="6:8" ht="15" customHeight="1" x14ac:dyDescent="0.3"/>
    <row r="4274" spans="6:8" ht="15" customHeight="1" x14ac:dyDescent="0.3">
      <c r="F4274" s="619"/>
      <c r="G4274" s="619"/>
      <c r="H4274" s="619"/>
    </row>
    <row r="4275" spans="6:8" ht="15" customHeight="1" x14ac:dyDescent="0.3">
      <c r="F4275" s="618"/>
      <c r="G4275" s="618"/>
      <c r="H4275" s="618"/>
    </row>
    <row r="4276" spans="6:8" ht="15" customHeight="1" x14ac:dyDescent="0.3">
      <c r="F4276" s="618"/>
      <c r="G4276" s="618"/>
      <c r="H4276" s="618"/>
    </row>
    <row r="4277" spans="6:8" ht="15" customHeight="1" x14ac:dyDescent="0.3">
      <c r="F4277" s="618"/>
      <c r="G4277" s="618"/>
      <c r="H4277" s="618"/>
    </row>
    <row r="4278" spans="6:8" ht="15" customHeight="1" x14ac:dyDescent="0.3">
      <c r="F4278" s="619"/>
      <c r="G4278" s="619"/>
      <c r="H4278" s="619"/>
    </row>
    <row r="4279" spans="6:8" ht="15" customHeight="1" x14ac:dyDescent="0.3">
      <c r="F4279" s="618"/>
      <c r="G4279" s="618"/>
      <c r="H4279" s="618"/>
    </row>
    <row r="4280" spans="6:8" ht="15" customHeight="1" x14ac:dyDescent="0.3">
      <c r="F4280" s="618"/>
      <c r="G4280" s="618"/>
      <c r="H4280" s="618"/>
    </row>
    <row r="4281" spans="6:8" ht="15" customHeight="1" x14ac:dyDescent="0.3">
      <c r="F4281" s="618"/>
      <c r="G4281" s="618"/>
      <c r="H4281" s="618"/>
    </row>
    <row r="4282" spans="6:8" ht="15" customHeight="1" x14ac:dyDescent="0.3">
      <c r="F4282" s="619"/>
      <c r="G4282" s="619"/>
      <c r="H4282" s="619"/>
    </row>
    <row r="4283" spans="6:8" ht="15" customHeight="1" x14ac:dyDescent="0.3">
      <c r="F4283" s="619"/>
      <c r="G4283" s="619"/>
      <c r="H4283" s="619"/>
    </row>
    <row r="4284" spans="6:8" ht="15" customHeight="1" x14ac:dyDescent="0.3">
      <c r="F4284" s="618"/>
      <c r="G4284" s="618"/>
      <c r="H4284" s="618"/>
    </row>
    <row r="4285" spans="6:8" ht="15" customHeight="1" x14ac:dyDescent="0.3">
      <c r="F4285" s="618"/>
      <c r="G4285" s="618"/>
      <c r="H4285" s="618"/>
    </row>
    <row r="4286" spans="6:8" ht="15" customHeight="1" x14ac:dyDescent="0.3">
      <c r="F4286" s="619"/>
      <c r="G4286" s="619"/>
      <c r="H4286" s="619"/>
    </row>
    <row r="4287" spans="6:8" ht="15" customHeight="1" x14ac:dyDescent="0.3">
      <c r="F4287" s="618"/>
      <c r="G4287" s="618"/>
      <c r="H4287" s="618"/>
    </row>
    <row r="4288" spans="6:8" ht="15" customHeight="1" x14ac:dyDescent="0.3">
      <c r="F4288" s="618"/>
      <c r="G4288" s="618"/>
      <c r="H4288" s="618"/>
    </row>
    <row r="4289" spans="6:8" ht="15" customHeight="1" x14ac:dyDescent="0.3">
      <c r="F4289" s="618"/>
      <c r="G4289" s="618"/>
      <c r="H4289" s="618"/>
    </row>
    <row r="4290" spans="6:8" ht="15" customHeight="1" x14ac:dyDescent="0.3">
      <c r="F4290" s="619"/>
      <c r="G4290" s="619"/>
      <c r="H4290" s="619"/>
    </row>
    <row r="4291" spans="6:8" ht="15" customHeight="1" x14ac:dyDescent="0.3">
      <c r="F4291" s="618"/>
      <c r="G4291" s="618"/>
      <c r="H4291" s="618"/>
    </row>
    <row r="4292" spans="6:8" ht="15" customHeight="1" x14ac:dyDescent="0.3">
      <c r="F4292" s="618"/>
      <c r="G4292" s="618"/>
      <c r="H4292" s="618"/>
    </row>
    <row r="4293" spans="6:8" ht="15" customHeight="1" x14ac:dyDescent="0.3">
      <c r="F4293" s="619"/>
      <c r="G4293" s="619"/>
      <c r="H4293" s="619"/>
    </row>
    <row r="4294" spans="6:8" ht="15" customHeight="1" x14ac:dyDescent="0.3">
      <c r="F4294" s="618"/>
      <c r="G4294" s="618"/>
      <c r="H4294" s="618"/>
    </row>
    <row r="4295" spans="6:8" ht="15" customHeight="1" x14ac:dyDescent="0.3">
      <c r="F4295" s="619"/>
      <c r="G4295" s="619"/>
      <c r="H4295" s="619"/>
    </row>
    <row r="4296" spans="6:8" ht="15" customHeight="1" x14ac:dyDescent="0.3">
      <c r="F4296" s="619"/>
      <c r="G4296" s="619"/>
      <c r="H4296" s="619"/>
    </row>
    <row r="4297" spans="6:8" ht="15" customHeight="1" x14ac:dyDescent="0.3">
      <c r="F4297" s="618"/>
      <c r="G4297" s="618"/>
      <c r="H4297" s="618"/>
    </row>
    <row r="4298" spans="6:8" ht="15" customHeight="1" x14ac:dyDescent="0.3">
      <c r="F4298" s="619"/>
      <c r="G4298" s="619"/>
      <c r="H4298" s="619"/>
    </row>
    <row r="4299" spans="6:8" ht="15" customHeight="1" x14ac:dyDescent="0.3">
      <c r="F4299" s="619"/>
      <c r="G4299" s="619"/>
      <c r="H4299" s="619"/>
    </row>
    <row r="4300" spans="6:8" ht="15" customHeight="1" x14ac:dyDescent="0.3">
      <c r="F4300" s="618"/>
      <c r="G4300" s="618"/>
      <c r="H4300" s="618"/>
    </row>
    <row r="4301" spans="6:8" ht="15" customHeight="1" x14ac:dyDescent="0.3">
      <c r="F4301" s="619"/>
      <c r="G4301" s="619"/>
      <c r="H4301" s="619"/>
    </row>
    <row r="4302" spans="6:8" ht="15" customHeight="1" x14ac:dyDescent="0.3">
      <c r="F4302" s="618"/>
      <c r="G4302" s="618"/>
      <c r="H4302" s="618"/>
    </row>
    <row r="4303" spans="6:8" ht="15" customHeight="1" x14ac:dyDescent="0.3">
      <c r="F4303" s="619"/>
      <c r="G4303" s="619"/>
      <c r="H4303" s="619"/>
    </row>
    <row r="4304" spans="6:8" ht="15" customHeight="1" x14ac:dyDescent="0.3">
      <c r="F4304" s="618"/>
      <c r="G4304" s="618"/>
      <c r="H4304" s="618"/>
    </row>
    <row r="4305" spans="6:8" ht="15" customHeight="1" x14ac:dyDescent="0.3">
      <c r="F4305" s="619"/>
      <c r="G4305" s="619"/>
      <c r="H4305" s="619"/>
    </row>
    <row r="4306" spans="6:8" ht="15" customHeight="1" x14ac:dyDescent="0.3">
      <c r="F4306" s="618"/>
      <c r="G4306" s="618"/>
      <c r="H4306" s="618"/>
    </row>
    <row r="4307" spans="6:8" ht="15" customHeight="1" x14ac:dyDescent="0.3">
      <c r="F4307" s="618"/>
      <c r="G4307" s="618"/>
      <c r="H4307" s="618"/>
    </row>
    <row r="4308" spans="6:8" ht="15" customHeight="1" x14ac:dyDescent="0.3">
      <c r="F4308" s="619"/>
      <c r="G4308" s="619"/>
      <c r="H4308" s="619"/>
    </row>
    <row r="4309" spans="6:8" ht="15" customHeight="1" x14ac:dyDescent="0.3">
      <c r="F4309" s="619"/>
      <c r="G4309" s="619"/>
      <c r="H4309" s="619"/>
    </row>
    <row r="4310" spans="6:8" ht="15" customHeight="1" x14ac:dyDescent="0.3">
      <c r="F4310" s="619"/>
      <c r="G4310" s="619"/>
      <c r="H4310" s="619"/>
    </row>
    <row r="4311" spans="6:8" ht="15" customHeight="1" x14ac:dyDescent="0.3">
      <c r="F4311" s="618"/>
      <c r="G4311" s="618"/>
      <c r="H4311" s="618"/>
    </row>
    <row r="4312" spans="6:8" ht="15" customHeight="1" x14ac:dyDescent="0.3">
      <c r="F4312" s="618"/>
      <c r="G4312" s="618"/>
      <c r="H4312" s="618"/>
    </row>
    <row r="4313" spans="6:8" ht="15" customHeight="1" x14ac:dyDescent="0.3">
      <c r="F4313" s="618"/>
      <c r="G4313" s="618"/>
      <c r="H4313" s="618"/>
    </row>
    <row r="4314" spans="6:8" ht="15" customHeight="1" x14ac:dyDescent="0.3">
      <c r="F4314" s="622"/>
      <c r="G4314" s="622"/>
      <c r="H4314" s="620"/>
    </row>
    <row r="4315" spans="6:8" ht="15" customHeight="1" x14ac:dyDescent="0.3">
      <c r="F4315" s="619"/>
      <c r="G4315" s="619"/>
      <c r="H4315" s="619"/>
    </row>
    <row r="4316" spans="6:8" ht="15" customHeight="1" x14ac:dyDescent="0.3">
      <c r="F4316" s="619"/>
      <c r="G4316" s="619"/>
      <c r="H4316" s="619"/>
    </row>
    <row r="4317" spans="6:8" ht="15" customHeight="1" x14ac:dyDescent="0.3">
      <c r="F4317" s="618"/>
      <c r="G4317" s="618"/>
      <c r="H4317" s="618"/>
    </row>
    <row r="4318" spans="6:8" ht="15" customHeight="1" x14ac:dyDescent="0.3">
      <c r="F4318" s="618"/>
      <c r="G4318" s="618"/>
      <c r="H4318" s="618"/>
    </row>
    <row r="4319" spans="6:8" ht="15" customHeight="1" x14ac:dyDescent="0.3">
      <c r="F4319" s="618"/>
      <c r="G4319" s="618"/>
      <c r="H4319" s="618"/>
    </row>
    <row r="4320" spans="6:8" ht="15" customHeight="1" x14ac:dyDescent="0.3">
      <c r="F4320" s="619"/>
      <c r="G4320" s="619"/>
      <c r="H4320" s="619"/>
    </row>
    <row r="4321" spans="6:8" ht="15" customHeight="1" x14ac:dyDescent="0.3">
      <c r="F4321" s="618"/>
      <c r="G4321" s="618"/>
      <c r="H4321" s="618"/>
    </row>
    <row r="4322" spans="6:8" ht="15" customHeight="1" x14ac:dyDescent="0.3">
      <c r="F4322" s="618"/>
      <c r="G4322" s="618"/>
      <c r="H4322" s="618"/>
    </row>
    <row r="4323" spans="6:8" ht="15" customHeight="1" x14ac:dyDescent="0.3">
      <c r="F4323" s="619"/>
      <c r="G4323" s="619"/>
      <c r="H4323" s="619"/>
    </row>
    <row r="4324" spans="6:8" ht="15" customHeight="1" x14ac:dyDescent="0.3">
      <c r="F4324" s="619"/>
      <c r="G4324" s="619"/>
      <c r="H4324" s="619"/>
    </row>
    <row r="4325" spans="6:8" ht="15" customHeight="1" x14ac:dyDescent="0.3">
      <c r="F4325" s="618"/>
      <c r="G4325" s="618"/>
      <c r="H4325" s="618"/>
    </row>
    <row r="4326" spans="6:8" ht="15" customHeight="1" x14ac:dyDescent="0.3">
      <c r="F4326" s="618"/>
      <c r="G4326" s="618"/>
      <c r="H4326" s="618"/>
    </row>
    <row r="4327" spans="6:8" ht="15" customHeight="1" x14ac:dyDescent="0.3">
      <c r="F4327" s="619"/>
      <c r="G4327" s="619"/>
      <c r="H4327" s="619"/>
    </row>
    <row r="4328" spans="6:8" ht="15" customHeight="1" x14ac:dyDescent="0.3">
      <c r="F4328" s="618"/>
      <c r="G4328" s="618"/>
      <c r="H4328" s="618"/>
    </row>
    <row r="4329" spans="6:8" ht="15" customHeight="1" x14ac:dyDescent="0.3">
      <c r="F4329" s="618"/>
      <c r="G4329" s="618"/>
      <c r="H4329" s="618"/>
    </row>
    <row r="4330" spans="6:8" ht="15" customHeight="1" x14ac:dyDescent="0.3">
      <c r="F4330" s="618"/>
      <c r="G4330" s="618"/>
      <c r="H4330" s="618"/>
    </row>
    <row r="4331" spans="6:8" ht="15" customHeight="1" x14ac:dyDescent="0.3">
      <c r="F4331" s="618"/>
      <c r="G4331" s="618"/>
      <c r="H4331" s="618"/>
    </row>
    <row r="4332" spans="6:8" ht="15" customHeight="1" x14ac:dyDescent="0.3">
      <c r="F4332" s="618"/>
      <c r="G4332" s="618"/>
      <c r="H4332" s="618"/>
    </row>
    <row r="4333" spans="6:8" ht="15" customHeight="1" x14ac:dyDescent="0.3">
      <c r="F4333" s="619"/>
      <c r="G4333" s="619"/>
      <c r="H4333" s="619"/>
    </row>
    <row r="4334" spans="6:8" ht="15" customHeight="1" x14ac:dyDescent="0.3">
      <c r="F4334" s="618"/>
      <c r="G4334" s="618"/>
      <c r="H4334" s="618"/>
    </row>
    <row r="4335" spans="6:8" ht="15" customHeight="1" x14ac:dyDescent="0.3">
      <c r="F4335" s="618"/>
      <c r="G4335" s="618"/>
      <c r="H4335" s="618"/>
    </row>
    <row r="4336" spans="6:8" ht="15" customHeight="1" x14ac:dyDescent="0.3">
      <c r="F4336" s="619"/>
      <c r="G4336" s="619"/>
      <c r="H4336" s="619"/>
    </row>
    <row r="4337" spans="6:8" ht="15" customHeight="1" x14ac:dyDescent="0.3">
      <c r="F4337" s="619"/>
      <c r="G4337" s="619"/>
      <c r="H4337" s="619"/>
    </row>
    <row r="4338" spans="6:8" ht="15" customHeight="1" x14ac:dyDescent="0.3">
      <c r="F4338" s="618"/>
      <c r="G4338" s="618"/>
      <c r="H4338" s="618"/>
    </row>
    <row r="4339" spans="6:8" ht="15" customHeight="1" x14ac:dyDescent="0.3">
      <c r="F4339" s="619"/>
      <c r="G4339" s="619"/>
      <c r="H4339" s="619"/>
    </row>
    <row r="4340" spans="6:8" ht="15" customHeight="1" x14ac:dyDescent="0.3">
      <c r="F4340" s="618"/>
      <c r="G4340" s="618"/>
      <c r="H4340" s="618"/>
    </row>
    <row r="4341" spans="6:8" ht="15" customHeight="1" x14ac:dyDescent="0.3">
      <c r="F4341" s="619"/>
      <c r="G4341" s="619"/>
      <c r="H4341" s="619"/>
    </row>
    <row r="4342" spans="6:8" ht="15" customHeight="1" x14ac:dyDescent="0.3">
      <c r="F4342" s="618"/>
      <c r="G4342" s="618"/>
      <c r="H4342" s="618"/>
    </row>
    <row r="4343" spans="6:8" ht="15" customHeight="1" x14ac:dyDescent="0.3">
      <c r="F4343" s="618"/>
      <c r="G4343" s="618"/>
      <c r="H4343" s="618"/>
    </row>
    <row r="4344" spans="6:8" ht="15" customHeight="1" x14ac:dyDescent="0.3">
      <c r="F4344" s="618"/>
      <c r="G4344" s="618"/>
      <c r="H4344" s="618"/>
    </row>
    <row r="4345" spans="6:8" ht="15" customHeight="1" x14ac:dyDescent="0.3">
      <c r="F4345" s="618"/>
      <c r="G4345" s="618"/>
      <c r="H4345" s="618"/>
    </row>
    <row r="4346" spans="6:8" ht="15" customHeight="1" x14ac:dyDescent="0.3">
      <c r="F4346" s="619"/>
      <c r="G4346" s="619"/>
      <c r="H4346" s="619"/>
    </row>
    <row r="4347" spans="6:8" ht="15" customHeight="1" x14ac:dyDescent="0.3">
      <c r="F4347" s="619"/>
      <c r="G4347" s="619"/>
      <c r="H4347" s="619"/>
    </row>
    <row r="4348" spans="6:8" ht="15" customHeight="1" x14ac:dyDescent="0.3">
      <c r="F4348" s="619"/>
      <c r="G4348" s="619"/>
      <c r="H4348" s="619"/>
    </row>
    <row r="4349" spans="6:8" ht="15" customHeight="1" x14ac:dyDescent="0.3">
      <c r="F4349" s="618"/>
      <c r="G4349" s="618"/>
      <c r="H4349" s="618"/>
    </row>
    <row r="4350" spans="6:8" ht="15" customHeight="1" x14ac:dyDescent="0.3">
      <c r="F4350" s="619"/>
      <c r="G4350" s="619"/>
      <c r="H4350" s="619"/>
    </row>
    <row r="4351" spans="6:8" ht="15" customHeight="1" x14ac:dyDescent="0.3">
      <c r="F4351" s="618"/>
      <c r="G4351" s="618"/>
      <c r="H4351" s="618"/>
    </row>
    <row r="4352" spans="6:8" ht="15" customHeight="1" x14ac:dyDescent="0.3">
      <c r="F4352" s="619"/>
      <c r="G4352" s="619"/>
      <c r="H4352" s="619"/>
    </row>
    <row r="4353" spans="6:8" ht="15" customHeight="1" x14ac:dyDescent="0.3">
      <c r="F4353" s="618"/>
      <c r="G4353" s="618"/>
      <c r="H4353" s="618"/>
    </row>
    <row r="4354" spans="6:8" ht="15" customHeight="1" x14ac:dyDescent="0.3">
      <c r="F4354" s="619"/>
      <c r="G4354" s="619"/>
      <c r="H4354" s="619"/>
    </row>
    <row r="4355" spans="6:8" ht="15" customHeight="1" x14ac:dyDescent="0.3">
      <c r="F4355" s="618"/>
      <c r="G4355" s="618"/>
      <c r="H4355" s="618"/>
    </row>
    <row r="4356" spans="6:8" ht="15" customHeight="1" x14ac:dyDescent="0.3">
      <c r="F4356" s="618"/>
      <c r="G4356" s="618"/>
      <c r="H4356" s="618"/>
    </row>
    <row r="4357" spans="6:8" ht="15" customHeight="1" x14ac:dyDescent="0.3">
      <c r="F4357" s="618"/>
      <c r="G4357" s="618"/>
      <c r="H4357" s="618"/>
    </row>
    <row r="4358" spans="6:8" ht="15" customHeight="1" x14ac:dyDescent="0.3">
      <c r="F4358" s="619"/>
      <c r="G4358" s="619"/>
      <c r="H4358" s="619"/>
    </row>
    <row r="4359" spans="6:8" ht="15" customHeight="1" x14ac:dyDescent="0.3">
      <c r="F4359" s="619"/>
      <c r="G4359" s="619"/>
      <c r="H4359" s="619"/>
    </row>
    <row r="4360" spans="6:8" ht="15" customHeight="1" x14ac:dyDescent="0.3">
      <c r="F4360" s="618"/>
      <c r="G4360" s="618"/>
      <c r="H4360" s="618"/>
    </row>
    <row r="4361" spans="6:8" ht="15" customHeight="1" x14ac:dyDescent="0.3">
      <c r="F4361" s="618"/>
      <c r="G4361" s="618"/>
      <c r="H4361" s="618"/>
    </row>
    <row r="4362" spans="6:8" ht="15" customHeight="1" x14ac:dyDescent="0.3">
      <c r="F4362" s="618"/>
      <c r="G4362" s="618"/>
      <c r="H4362" s="618"/>
    </row>
    <row r="4363" spans="6:8" ht="15" customHeight="1" x14ac:dyDescent="0.3">
      <c r="F4363" s="619"/>
      <c r="G4363" s="619"/>
      <c r="H4363" s="619"/>
    </row>
    <row r="4364" spans="6:8" ht="15" customHeight="1" x14ac:dyDescent="0.3">
      <c r="F4364" s="618"/>
      <c r="G4364" s="618"/>
      <c r="H4364" s="618"/>
    </row>
    <row r="4365" spans="6:8" ht="15" customHeight="1" x14ac:dyDescent="0.3">
      <c r="F4365" s="618"/>
      <c r="G4365" s="618"/>
      <c r="H4365" s="618"/>
    </row>
    <row r="4366" spans="6:8" ht="15" customHeight="1" x14ac:dyDescent="0.3">
      <c r="F4366" s="619"/>
      <c r="G4366" s="619"/>
      <c r="H4366" s="619"/>
    </row>
    <row r="4367" spans="6:8" ht="15" customHeight="1" x14ac:dyDescent="0.3">
      <c r="F4367" s="619"/>
      <c r="G4367" s="619"/>
      <c r="H4367" s="619"/>
    </row>
    <row r="4368" spans="6:8" ht="15" customHeight="1" x14ac:dyDescent="0.3">
      <c r="F4368" s="618"/>
      <c r="G4368" s="618"/>
      <c r="H4368" s="618"/>
    </row>
    <row r="4369" spans="5:8" ht="15" customHeight="1" x14ac:dyDescent="0.3">
      <c r="F4369" s="618"/>
      <c r="G4369" s="618"/>
      <c r="H4369" s="618"/>
    </row>
    <row r="4370" spans="5:8" ht="15" customHeight="1" x14ac:dyDescent="0.3">
      <c r="F4370" s="618"/>
      <c r="G4370" s="618"/>
      <c r="H4370" s="618"/>
    </row>
    <row r="4371" spans="5:8" ht="15" customHeight="1" x14ac:dyDescent="0.3">
      <c r="F4371" s="618"/>
      <c r="G4371" s="618"/>
      <c r="H4371" s="618"/>
    </row>
    <row r="4372" spans="5:8" ht="15" customHeight="1" x14ac:dyDescent="0.3">
      <c r="F4372" s="618"/>
      <c r="G4372" s="618"/>
      <c r="H4372" s="618"/>
    </row>
    <row r="4373" spans="5:8" ht="15" customHeight="1" x14ac:dyDescent="0.3">
      <c r="F4373" s="618"/>
      <c r="G4373" s="618"/>
      <c r="H4373" s="618"/>
    </row>
    <row r="4374" spans="5:8" ht="15" customHeight="1" x14ac:dyDescent="0.3">
      <c r="F4374" s="619"/>
      <c r="G4374" s="619"/>
      <c r="H4374" s="619"/>
    </row>
    <row r="4375" spans="5:8" ht="15" customHeight="1" x14ac:dyDescent="0.3">
      <c r="E4375" s="618"/>
      <c r="F4375" s="618"/>
      <c r="G4375" s="618"/>
      <c r="H4375" s="618"/>
    </row>
    <row r="4376" spans="5:8" ht="15" customHeight="1" x14ac:dyDescent="0.3">
      <c r="F4376" s="619"/>
      <c r="G4376" s="619"/>
      <c r="H4376" s="619"/>
    </row>
    <row r="4377" spans="5:8" ht="15" customHeight="1" x14ac:dyDescent="0.3">
      <c r="F4377" s="618"/>
      <c r="G4377" s="618"/>
      <c r="H4377" s="618"/>
    </row>
    <row r="4378" spans="5:8" ht="15" customHeight="1" x14ac:dyDescent="0.3">
      <c r="E4378" s="618"/>
      <c r="F4378" s="618"/>
      <c r="G4378" s="618"/>
      <c r="H4378" s="618"/>
    </row>
    <row r="4379" spans="5:8" ht="15" customHeight="1" x14ac:dyDescent="0.3">
      <c r="F4379" s="618"/>
      <c r="G4379" s="618"/>
      <c r="H4379" s="618"/>
    </row>
    <row r="4380" spans="5:8" ht="15" customHeight="1" x14ac:dyDescent="0.3">
      <c r="F4380" s="618"/>
      <c r="G4380" s="618"/>
      <c r="H4380" s="618"/>
    </row>
    <row r="4381" spans="5:8" ht="15" customHeight="1" x14ac:dyDescent="0.3">
      <c r="F4381" s="619"/>
      <c r="G4381" s="619"/>
      <c r="H4381" s="619"/>
    </row>
    <row r="4382" spans="5:8" ht="15" customHeight="1" x14ac:dyDescent="0.3">
      <c r="F4382" s="618"/>
      <c r="G4382" s="618"/>
      <c r="H4382" s="618"/>
    </row>
    <row r="4383" spans="5:8" ht="15" customHeight="1" x14ac:dyDescent="0.3">
      <c r="E4383" s="618"/>
      <c r="F4383" s="618"/>
      <c r="G4383" s="618"/>
      <c r="H4383" s="618"/>
    </row>
    <row r="4384" spans="5:8" ht="15" customHeight="1" x14ac:dyDescent="0.3">
      <c r="F4384" s="618"/>
      <c r="G4384" s="618"/>
      <c r="H4384" s="618"/>
    </row>
    <row r="4385" spans="6:8" ht="15" customHeight="1" x14ac:dyDescent="0.3">
      <c r="F4385" s="618"/>
      <c r="G4385" s="618"/>
      <c r="H4385" s="618"/>
    </row>
    <row r="4386" spans="6:8" ht="15" customHeight="1" x14ac:dyDescent="0.3">
      <c r="F4386" s="619"/>
      <c r="G4386" s="619"/>
      <c r="H4386" s="619"/>
    </row>
    <row r="4387" spans="6:8" ht="15" customHeight="1" x14ac:dyDescent="0.3">
      <c r="F4387" s="618"/>
      <c r="G4387" s="618"/>
      <c r="H4387" s="618"/>
    </row>
    <row r="4388" spans="6:8" ht="15" customHeight="1" x14ac:dyDescent="0.3">
      <c r="F4388" s="619"/>
      <c r="G4388" s="619"/>
      <c r="H4388" s="619"/>
    </row>
    <row r="4389" spans="6:8" ht="15" customHeight="1" x14ac:dyDescent="0.3">
      <c r="F4389" s="619"/>
      <c r="G4389" s="619"/>
      <c r="H4389" s="619"/>
    </row>
    <row r="4390" spans="6:8" ht="15" customHeight="1" x14ac:dyDescent="0.3">
      <c r="F4390" s="618"/>
      <c r="G4390" s="618"/>
      <c r="H4390" s="618"/>
    </row>
    <row r="4391" spans="6:8" ht="15" customHeight="1" x14ac:dyDescent="0.3">
      <c r="F4391" s="618"/>
      <c r="G4391" s="618"/>
      <c r="H4391" s="618"/>
    </row>
    <row r="4392" spans="6:8" ht="15" customHeight="1" x14ac:dyDescent="0.3">
      <c r="F4392" s="618"/>
      <c r="G4392" s="618"/>
      <c r="H4392" s="618"/>
    </row>
    <row r="4393" spans="6:8" ht="15" customHeight="1" x14ac:dyDescent="0.3">
      <c r="F4393" s="618"/>
      <c r="G4393" s="618"/>
      <c r="H4393" s="618"/>
    </row>
    <row r="4394" spans="6:8" ht="15" customHeight="1" x14ac:dyDescent="0.3">
      <c r="F4394" s="619"/>
      <c r="G4394" s="619"/>
      <c r="H4394" s="619"/>
    </row>
    <row r="4395" spans="6:8" ht="15" customHeight="1" x14ac:dyDescent="0.3">
      <c r="F4395" s="618"/>
      <c r="G4395" s="618"/>
      <c r="H4395" s="618"/>
    </row>
    <row r="4396" spans="6:8" ht="15" customHeight="1" x14ac:dyDescent="0.3">
      <c r="F4396" s="619"/>
      <c r="G4396" s="619"/>
      <c r="H4396" s="619"/>
    </row>
    <row r="4397" spans="6:8" ht="15" customHeight="1" x14ac:dyDescent="0.3">
      <c r="F4397" s="618"/>
      <c r="G4397" s="618"/>
      <c r="H4397" s="618"/>
    </row>
    <row r="4398" spans="6:8" ht="15" customHeight="1" x14ac:dyDescent="0.3">
      <c r="F4398" s="619"/>
      <c r="G4398" s="619"/>
      <c r="H4398" s="619"/>
    </row>
    <row r="4399" spans="6:8" ht="15" customHeight="1" x14ac:dyDescent="0.3">
      <c r="F4399" s="618"/>
      <c r="G4399" s="618"/>
      <c r="H4399" s="618"/>
    </row>
    <row r="4400" spans="6:8" ht="15" customHeight="1" x14ac:dyDescent="0.3">
      <c r="F4400" s="618"/>
      <c r="G4400" s="618"/>
      <c r="H4400" s="618"/>
    </row>
    <row r="4401" spans="6:8" ht="15" customHeight="1" x14ac:dyDescent="0.3">
      <c r="F4401" s="618"/>
      <c r="G4401" s="618"/>
      <c r="H4401" s="618"/>
    </row>
    <row r="4402" spans="6:8" ht="15" customHeight="1" x14ac:dyDescent="0.3">
      <c r="F4402" s="619"/>
      <c r="G4402" s="619"/>
      <c r="H4402" s="619"/>
    </row>
    <row r="4403" spans="6:8" ht="15" customHeight="1" x14ac:dyDescent="0.3">
      <c r="F4403" s="619"/>
      <c r="G4403" s="619"/>
      <c r="H4403" s="619"/>
    </row>
    <row r="4404" spans="6:8" ht="15" customHeight="1" x14ac:dyDescent="0.3">
      <c r="F4404" s="618"/>
      <c r="G4404" s="618"/>
      <c r="H4404" s="618"/>
    </row>
    <row r="4405" spans="6:8" ht="15" customHeight="1" x14ac:dyDescent="0.3">
      <c r="F4405" s="618"/>
      <c r="G4405" s="618"/>
      <c r="H4405" s="618"/>
    </row>
    <row r="4406" spans="6:8" ht="15" customHeight="1" x14ac:dyDescent="0.3">
      <c r="F4406" s="619"/>
      <c r="G4406" s="619"/>
      <c r="H4406" s="619"/>
    </row>
    <row r="4407" spans="6:8" ht="15" customHeight="1" x14ac:dyDescent="0.3">
      <c r="F4407" s="619"/>
      <c r="G4407" s="619"/>
      <c r="H4407" s="619"/>
    </row>
    <row r="4408" spans="6:8" ht="15" customHeight="1" x14ac:dyDescent="0.3">
      <c r="F4408" s="619"/>
      <c r="G4408" s="619"/>
      <c r="H4408" s="619"/>
    </row>
    <row r="4409" spans="6:8" ht="15" customHeight="1" x14ac:dyDescent="0.3">
      <c r="F4409" s="618"/>
      <c r="G4409" s="618"/>
      <c r="H4409" s="618"/>
    </row>
    <row r="4410" spans="6:8" ht="15" customHeight="1" x14ac:dyDescent="0.3">
      <c r="F4410" s="618"/>
      <c r="G4410" s="618"/>
      <c r="H4410" s="618"/>
    </row>
    <row r="4411" spans="6:8" ht="15" customHeight="1" x14ac:dyDescent="0.3">
      <c r="F4411" s="618"/>
      <c r="G4411" s="618"/>
      <c r="H4411" s="618"/>
    </row>
    <row r="4412" spans="6:8" ht="15" customHeight="1" x14ac:dyDescent="0.3">
      <c r="F4412" s="618"/>
      <c r="G4412" s="618"/>
      <c r="H4412" s="618"/>
    </row>
    <row r="4413" spans="6:8" ht="15" customHeight="1" x14ac:dyDescent="0.3">
      <c r="F4413" s="618"/>
      <c r="G4413" s="618"/>
      <c r="H4413" s="618"/>
    </row>
    <row r="4414" spans="6:8" ht="15" customHeight="1" x14ac:dyDescent="0.3">
      <c r="F4414" s="619"/>
      <c r="G4414" s="619"/>
      <c r="H4414" s="619"/>
    </row>
    <row r="4415" spans="6:8" ht="15" customHeight="1" x14ac:dyDescent="0.3">
      <c r="F4415" s="619"/>
      <c r="G4415" s="619"/>
      <c r="H4415" s="619"/>
    </row>
    <row r="4416" spans="6:8" ht="15" customHeight="1" x14ac:dyDescent="0.3">
      <c r="F4416" s="619"/>
      <c r="G4416" s="619"/>
      <c r="H4416" s="619"/>
    </row>
    <row r="4417" spans="6:8" ht="15" customHeight="1" x14ac:dyDescent="0.3">
      <c r="F4417" s="618"/>
      <c r="G4417" s="618"/>
      <c r="H4417" s="618"/>
    </row>
    <row r="4418" spans="6:8" ht="15" customHeight="1" x14ac:dyDescent="0.3">
      <c r="F4418" s="618"/>
      <c r="G4418" s="618"/>
      <c r="H4418" s="618"/>
    </row>
    <row r="4419" spans="6:8" ht="15" customHeight="1" x14ac:dyDescent="0.3">
      <c r="F4419" s="618"/>
      <c r="G4419" s="618"/>
      <c r="H4419" s="618"/>
    </row>
    <row r="4420" spans="6:8" ht="15" customHeight="1" x14ac:dyDescent="0.3">
      <c r="F4420" s="618"/>
      <c r="G4420" s="618"/>
      <c r="H4420" s="618"/>
    </row>
    <row r="4421" spans="6:8" ht="15" customHeight="1" x14ac:dyDescent="0.3">
      <c r="F4421" s="618"/>
      <c r="G4421" s="618"/>
      <c r="H4421" s="618"/>
    </row>
    <row r="4422" spans="6:8" ht="15" customHeight="1" x14ac:dyDescent="0.3">
      <c r="F4422" s="619"/>
      <c r="G4422" s="619"/>
      <c r="H4422" s="619"/>
    </row>
    <row r="4423" spans="6:8" ht="15" customHeight="1" x14ac:dyDescent="0.3">
      <c r="F4423" s="618"/>
      <c r="G4423" s="618"/>
      <c r="H4423" s="618"/>
    </row>
    <row r="4424" spans="6:8" ht="15" customHeight="1" x14ac:dyDescent="0.3">
      <c r="F4424" s="618"/>
      <c r="G4424" s="618"/>
      <c r="H4424" s="618"/>
    </row>
    <row r="4425" spans="6:8" ht="15" customHeight="1" x14ac:dyDescent="0.3">
      <c r="F4425" s="619"/>
      <c r="G4425" s="619"/>
      <c r="H4425" s="619"/>
    </row>
    <row r="4426" spans="6:8" ht="15" customHeight="1" x14ac:dyDescent="0.3">
      <c r="F4426" s="618"/>
      <c r="G4426" s="618"/>
      <c r="H4426" s="618"/>
    </row>
    <row r="4427" spans="6:8" ht="15" customHeight="1" x14ac:dyDescent="0.3">
      <c r="F4427" s="618"/>
      <c r="G4427" s="618"/>
      <c r="H4427" s="618"/>
    </row>
    <row r="4428" spans="6:8" ht="15" customHeight="1" x14ac:dyDescent="0.3">
      <c r="F4428" s="618"/>
      <c r="G4428" s="618"/>
      <c r="H4428" s="618"/>
    </row>
    <row r="4429" spans="6:8" ht="15" customHeight="1" x14ac:dyDescent="0.3">
      <c r="F4429" s="618"/>
      <c r="G4429" s="618"/>
      <c r="H4429" s="618"/>
    </row>
    <row r="4430" spans="6:8" ht="15" customHeight="1" x14ac:dyDescent="0.3">
      <c r="F4430" s="618"/>
      <c r="G4430" s="618"/>
      <c r="H4430" s="618"/>
    </row>
    <row r="4431" spans="6:8" ht="15" customHeight="1" x14ac:dyDescent="0.3">
      <c r="F4431" s="618"/>
      <c r="G4431" s="618"/>
      <c r="H4431" s="618"/>
    </row>
    <row r="4432" spans="6:8" ht="15" customHeight="1" x14ac:dyDescent="0.3">
      <c r="F4432" s="618"/>
      <c r="G4432" s="618"/>
      <c r="H4432" s="618"/>
    </row>
    <row r="4433" spans="6:8" ht="15" customHeight="1" x14ac:dyDescent="0.3">
      <c r="F4433" s="619"/>
      <c r="G4433" s="619"/>
      <c r="H4433" s="619"/>
    </row>
    <row r="4434" spans="6:8" ht="15" customHeight="1" x14ac:dyDescent="0.3">
      <c r="F4434" s="621"/>
      <c r="G4434" s="621"/>
      <c r="H4434" s="620"/>
    </row>
    <row r="4435" spans="6:8" ht="15" customHeight="1" x14ac:dyDescent="0.3">
      <c r="F4435" s="618"/>
      <c r="G4435" s="618"/>
      <c r="H4435" s="618"/>
    </row>
    <row r="4436" spans="6:8" ht="15" customHeight="1" x14ac:dyDescent="0.3">
      <c r="F4436" s="618"/>
      <c r="G4436" s="618"/>
      <c r="H4436" s="618"/>
    </row>
    <row r="4437" spans="6:8" ht="15" customHeight="1" x14ac:dyDescent="0.3">
      <c r="F4437" s="618"/>
      <c r="G4437" s="618"/>
      <c r="H4437" s="618"/>
    </row>
    <row r="4438" spans="6:8" ht="15" customHeight="1" x14ac:dyDescent="0.3">
      <c r="F4438" s="619"/>
      <c r="G4438" s="619"/>
      <c r="H4438" s="619"/>
    </row>
    <row r="4439" spans="6:8" ht="15" customHeight="1" x14ac:dyDescent="0.3">
      <c r="F4439" s="618"/>
      <c r="G4439" s="618"/>
      <c r="H4439" s="618"/>
    </row>
    <row r="4440" spans="6:8" ht="15" customHeight="1" x14ac:dyDescent="0.3">
      <c r="F4440" s="619"/>
      <c r="G4440" s="619"/>
      <c r="H4440" s="619"/>
    </row>
    <row r="4441" spans="6:8" ht="15" customHeight="1" x14ac:dyDescent="0.3">
      <c r="F4441" s="618"/>
      <c r="G4441" s="618"/>
      <c r="H4441" s="618"/>
    </row>
    <row r="4442" spans="6:8" ht="15" customHeight="1" x14ac:dyDescent="0.3">
      <c r="F4442" s="618"/>
      <c r="G4442" s="618"/>
      <c r="H4442" s="618"/>
    </row>
    <row r="4443" spans="6:8" ht="15" customHeight="1" x14ac:dyDescent="0.3">
      <c r="F4443" s="618"/>
      <c r="G4443" s="618"/>
      <c r="H4443" s="618"/>
    </row>
    <row r="4444" spans="6:8" ht="15" customHeight="1" x14ac:dyDescent="0.3">
      <c r="F4444" s="621"/>
      <c r="G4444" s="621"/>
      <c r="H4444" s="620"/>
    </row>
    <row r="4445" spans="6:8" ht="15" customHeight="1" x14ac:dyDescent="0.3">
      <c r="F4445" s="619"/>
      <c r="G4445" s="619"/>
      <c r="H4445" s="619"/>
    </row>
    <row r="4446" spans="6:8" ht="15" customHeight="1" x14ac:dyDescent="0.3">
      <c r="F4446" s="618"/>
      <c r="G4446" s="618"/>
      <c r="H4446" s="618"/>
    </row>
    <row r="4447" spans="6:8" ht="15" customHeight="1" x14ac:dyDescent="0.3">
      <c r="F4447" s="619"/>
      <c r="G4447" s="619"/>
      <c r="H4447" s="619"/>
    </row>
    <row r="4448" spans="6:8" ht="15" customHeight="1" x14ac:dyDescent="0.3">
      <c r="F4448" s="618"/>
      <c r="G4448" s="618"/>
      <c r="H4448" s="618"/>
    </row>
    <row r="4449" spans="6:8" ht="15" customHeight="1" x14ac:dyDescent="0.3">
      <c r="F4449" s="619"/>
      <c r="G4449" s="619"/>
      <c r="H4449" s="619"/>
    </row>
    <row r="4450" spans="6:8" ht="15" customHeight="1" x14ac:dyDescent="0.3">
      <c r="F4450" s="619"/>
      <c r="G4450" s="619"/>
      <c r="H4450" s="619"/>
    </row>
    <row r="4451" spans="6:8" ht="15" customHeight="1" x14ac:dyDescent="0.3">
      <c r="F4451" s="618"/>
      <c r="G4451" s="618"/>
      <c r="H4451" s="618"/>
    </row>
    <row r="4452" spans="6:8" ht="15" customHeight="1" x14ac:dyDescent="0.3">
      <c r="F4452" s="618"/>
      <c r="G4452" s="618"/>
      <c r="H4452" s="618"/>
    </row>
    <row r="4453" spans="6:8" ht="15" customHeight="1" x14ac:dyDescent="0.3">
      <c r="F4453" s="619"/>
      <c r="G4453" s="619"/>
      <c r="H4453" s="619"/>
    </row>
    <row r="4454" spans="6:8" ht="15" customHeight="1" x14ac:dyDescent="0.3">
      <c r="F4454" s="618"/>
      <c r="G4454" s="618"/>
      <c r="H4454" s="618"/>
    </row>
    <row r="4455" spans="6:8" ht="15" customHeight="1" x14ac:dyDescent="0.3">
      <c r="F4455" s="618"/>
      <c r="G4455" s="618"/>
      <c r="H4455" s="618"/>
    </row>
    <row r="4456" spans="6:8" ht="15" customHeight="1" x14ac:dyDescent="0.3">
      <c r="F4456" s="619"/>
      <c r="G4456" s="619"/>
      <c r="H4456" s="619"/>
    </row>
    <row r="4457" spans="6:8" ht="15" customHeight="1" x14ac:dyDescent="0.3">
      <c r="F4457" s="618"/>
      <c r="G4457" s="618"/>
      <c r="H4457" s="618"/>
    </row>
    <row r="4458" spans="6:8" ht="15" customHeight="1" x14ac:dyDescent="0.3">
      <c r="F4458" s="618"/>
      <c r="G4458" s="618"/>
      <c r="H4458" s="618"/>
    </row>
    <row r="4459" spans="6:8" ht="15" customHeight="1" x14ac:dyDescent="0.3">
      <c r="F4459" s="619"/>
      <c r="G4459" s="619"/>
      <c r="H4459" s="619"/>
    </row>
    <row r="4460" spans="6:8" ht="15" customHeight="1" x14ac:dyDescent="0.3">
      <c r="F4460" s="618"/>
      <c r="G4460" s="618"/>
      <c r="H4460" s="618"/>
    </row>
    <row r="4461" spans="6:8" ht="15" customHeight="1" x14ac:dyDescent="0.3">
      <c r="F4461" s="619"/>
      <c r="G4461" s="619"/>
      <c r="H4461" s="619"/>
    </row>
    <row r="4462" spans="6:8" ht="15" customHeight="1" x14ac:dyDescent="0.3">
      <c r="F4462" s="618"/>
      <c r="G4462" s="618"/>
      <c r="H4462" s="618"/>
    </row>
    <row r="4463" spans="6:8" ht="15" customHeight="1" x14ac:dyDescent="0.3">
      <c r="F4463" s="618"/>
      <c r="G4463" s="618"/>
      <c r="H4463" s="618"/>
    </row>
    <row r="4464" spans="6:8" ht="15" customHeight="1" x14ac:dyDescent="0.3">
      <c r="F4464" s="619"/>
      <c r="G4464" s="619"/>
      <c r="H4464" s="619"/>
    </row>
    <row r="4465" spans="6:8" ht="15" customHeight="1" x14ac:dyDescent="0.3">
      <c r="F4465" s="619"/>
      <c r="G4465" s="619"/>
      <c r="H4465" s="619"/>
    </row>
    <row r="4466" spans="6:8" ht="15" customHeight="1" x14ac:dyDescent="0.3">
      <c r="F4466" s="619"/>
      <c r="G4466" s="619"/>
      <c r="H4466" s="619"/>
    </row>
    <row r="4467" spans="6:8" ht="15" customHeight="1" x14ac:dyDescent="0.3">
      <c r="F4467" s="618"/>
      <c r="G4467" s="618"/>
      <c r="H4467" s="618"/>
    </row>
    <row r="4468" spans="6:8" ht="15" customHeight="1" x14ac:dyDescent="0.3">
      <c r="F4468" s="618"/>
      <c r="G4468" s="618"/>
      <c r="H4468" s="618"/>
    </row>
    <row r="4469" spans="6:8" ht="15" customHeight="1" x14ac:dyDescent="0.3">
      <c r="F4469" s="618"/>
      <c r="G4469" s="618"/>
      <c r="H4469" s="618"/>
    </row>
    <row r="4470" spans="6:8" ht="15" customHeight="1" x14ac:dyDescent="0.3">
      <c r="F4470" s="618"/>
      <c r="G4470" s="618"/>
      <c r="H4470" s="618"/>
    </row>
    <row r="4471" spans="6:8" ht="15" customHeight="1" x14ac:dyDescent="0.3">
      <c r="F4471" s="618"/>
      <c r="G4471" s="618"/>
      <c r="H4471" s="618"/>
    </row>
    <row r="4472" spans="6:8" ht="15" customHeight="1" x14ac:dyDescent="0.3">
      <c r="F4472" s="619"/>
      <c r="G4472" s="619"/>
      <c r="H4472" s="619"/>
    </row>
    <row r="4473" spans="6:8" ht="15" customHeight="1" x14ac:dyDescent="0.3">
      <c r="F4473" s="619"/>
      <c r="G4473" s="619"/>
      <c r="H4473" s="619"/>
    </row>
    <row r="4474" spans="6:8" ht="15" customHeight="1" x14ac:dyDescent="0.3">
      <c r="F4474" s="618"/>
      <c r="G4474" s="618"/>
      <c r="H4474" s="618"/>
    </row>
    <row r="4475" spans="6:8" ht="15" customHeight="1" x14ac:dyDescent="0.3">
      <c r="F4475" s="618"/>
      <c r="G4475" s="618"/>
      <c r="H4475" s="618"/>
    </row>
    <row r="4476" spans="6:8" ht="15" customHeight="1" x14ac:dyDescent="0.3">
      <c r="F4476" s="618"/>
      <c r="G4476" s="618"/>
      <c r="H4476" s="618"/>
    </row>
    <row r="4477" spans="6:8" ht="15" customHeight="1" x14ac:dyDescent="0.3">
      <c r="F4477" s="619"/>
      <c r="G4477" s="619"/>
      <c r="H4477" s="619"/>
    </row>
    <row r="4478" spans="6:8" ht="15" customHeight="1" x14ac:dyDescent="0.3">
      <c r="F4478" s="618"/>
      <c r="G4478" s="618"/>
      <c r="H4478" s="618"/>
    </row>
    <row r="4479" spans="6:8" ht="15" customHeight="1" x14ac:dyDescent="0.3">
      <c r="F4479" s="622"/>
      <c r="G4479" s="622"/>
      <c r="H4479" s="620"/>
    </row>
    <row r="4480" spans="6:8" ht="15" customHeight="1" x14ac:dyDescent="0.3">
      <c r="F4480" s="618"/>
      <c r="G4480" s="618"/>
      <c r="H4480" s="618"/>
    </row>
    <row r="4481" spans="6:8" ht="15" customHeight="1" x14ac:dyDescent="0.3">
      <c r="F4481" s="618"/>
      <c r="G4481" s="618"/>
      <c r="H4481" s="618"/>
    </row>
    <row r="4482" spans="6:8" ht="15" customHeight="1" x14ac:dyDescent="0.3">
      <c r="F4482" s="619"/>
      <c r="G4482" s="619"/>
      <c r="H4482" s="619"/>
    </row>
    <row r="4483" spans="6:8" ht="15" customHeight="1" x14ac:dyDescent="0.3">
      <c r="F4483" s="618"/>
      <c r="G4483" s="618"/>
      <c r="H4483" s="618"/>
    </row>
    <row r="4484" spans="6:8" ht="15" customHeight="1" x14ac:dyDescent="0.3">
      <c r="F4484" s="618"/>
      <c r="G4484" s="618"/>
      <c r="H4484" s="618"/>
    </row>
    <row r="4485" spans="6:8" ht="15" customHeight="1" x14ac:dyDescent="0.3">
      <c r="F4485" s="618"/>
      <c r="G4485" s="618"/>
      <c r="H4485" s="618"/>
    </row>
    <row r="4486" spans="6:8" ht="15" customHeight="1" x14ac:dyDescent="0.3">
      <c r="F4486" s="619"/>
      <c r="G4486" s="619"/>
      <c r="H4486" s="619"/>
    </row>
    <row r="4487" spans="6:8" ht="15" customHeight="1" x14ac:dyDescent="0.3">
      <c r="F4487" s="618"/>
      <c r="G4487" s="618"/>
      <c r="H4487" s="618"/>
    </row>
    <row r="4488" spans="6:8" ht="15" customHeight="1" x14ac:dyDescent="0.3">
      <c r="F4488" s="618"/>
      <c r="G4488" s="618"/>
      <c r="H4488" s="618"/>
    </row>
    <row r="4489" spans="6:8" ht="15" customHeight="1" x14ac:dyDescent="0.3"/>
    <row r="4490" spans="6:8" ht="15" customHeight="1" x14ac:dyDescent="0.3"/>
    <row r="4491" spans="6:8" ht="15" customHeight="1" x14ac:dyDescent="0.3">
      <c r="F4491" s="619"/>
      <c r="G4491" s="619"/>
      <c r="H4491" s="619"/>
    </row>
    <row r="4492" spans="6:8" ht="15" customHeight="1" x14ac:dyDescent="0.3">
      <c r="F4492" s="618"/>
      <c r="G4492" s="618"/>
      <c r="H4492" s="618"/>
    </row>
    <row r="4493" spans="6:8" ht="15" customHeight="1" x14ac:dyDescent="0.3">
      <c r="F4493" s="618"/>
      <c r="G4493" s="618"/>
      <c r="H4493" s="618"/>
    </row>
    <row r="4494" spans="6:8" ht="15" customHeight="1" x14ac:dyDescent="0.3">
      <c r="F4494" s="619"/>
      <c r="G4494" s="619"/>
      <c r="H4494" s="619"/>
    </row>
    <row r="4495" spans="6:8" ht="15" customHeight="1" x14ac:dyDescent="0.3">
      <c r="F4495" s="618"/>
      <c r="G4495" s="618"/>
      <c r="H4495" s="618"/>
    </row>
    <row r="4496" spans="6:8" ht="15" customHeight="1" x14ac:dyDescent="0.3">
      <c r="F4496" s="618"/>
      <c r="G4496" s="618"/>
      <c r="H4496" s="618"/>
    </row>
    <row r="4497" spans="6:8" ht="15" customHeight="1" x14ac:dyDescent="0.3">
      <c r="F4497" s="619"/>
      <c r="G4497" s="619"/>
      <c r="H4497" s="619"/>
    </row>
    <row r="4498" spans="6:8" ht="15" customHeight="1" x14ac:dyDescent="0.3">
      <c r="F4498" s="619"/>
      <c r="G4498" s="619"/>
      <c r="H4498" s="619"/>
    </row>
    <row r="4499" spans="6:8" ht="15" customHeight="1" x14ac:dyDescent="0.3">
      <c r="F4499" s="619"/>
      <c r="G4499" s="619"/>
      <c r="H4499" s="619"/>
    </row>
    <row r="4500" spans="6:8" ht="15" customHeight="1" x14ac:dyDescent="0.3">
      <c r="F4500" s="618"/>
      <c r="G4500" s="618"/>
      <c r="H4500" s="618"/>
    </row>
    <row r="4501" spans="6:8" ht="15" customHeight="1" x14ac:dyDescent="0.3">
      <c r="F4501" s="619"/>
      <c r="G4501" s="619"/>
      <c r="H4501" s="619"/>
    </row>
    <row r="4502" spans="6:8" ht="15" customHeight="1" x14ac:dyDescent="0.3">
      <c r="F4502" s="618"/>
      <c r="G4502" s="618"/>
      <c r="H4502" s="618"/>
    </row>
    <row r="4503" spans="6:8" ht="15" customHeight="1" x14ac:dyDescent="0.3">
      <c r="F4503" s="618"/>
      <c r="G4503" s="618"/>
      <c r="H4503" s="618"/>
    </row>
    <row r="4504" spans="6:8" ht="15" customHeight="1" x14ac:dyDescent="0.3">
      <c r="F4504" s="618"/>
      <c r="G4504" s="618"/>
      <c r="H4504" s="618"/>
    </row>
    <row r="4505" spans="6:8" ht="15" customHeight="1" x14ac:dyDescent="0.3">
      <c r="F4505" s="619"/>
      <c r="G4505" s="619"/>
      <c r="H4505" s="619"/>
    </row>
    <row r="4506" spans="6:8" ht="15" customHeight="1" x14ac:dyDescent="0.3">
      <c r="F4506" s="618"/>
      <c r="G4506" s="618"/>
      <c r="H4506" s="618"/>
    </row>
    <row r="4507" spans="6:8" ht="15" customHeight="1" x14ac:dyDescent="0.3">
      <c r="F4507" s="618"/>
      <c r="G4507" s="618"/>
      <c r="H4507" s="618"/>
    </row>
    <row r="4508" spans="6:8" ht="15" customHeight="1" x14ac:dyDescent="0.3">
      <c r="F4508" s="618"/>
      <c r="G4508" s="618"/>
      <c r="H4508" s="618"/>
    </row>
    <row r="4509" spans="6:8" ht="15" customHeight="1" x14ac:dyDescent="0.3">
      <c r="F4509" s="618"/>
      <c r="G4509" s="618"/>
      <c r="H4509" s="618"/>
    </row>
    <row r="4510" spans="6:8" ht="15" customHeight="1" x14ac:dyDescent="0.3">
      <c r="F4510" s="619"/>
      <c r="G4510" s="619"/>
      <c r="H4510" s="619"/>
    </row>
    <row r="4511" spans="6:8" ht="15" customHeight="1" x14ac:dyDescent="0.3">
      <c r="F4511" s="618"/>
      <c r="G4511" s="618"/>
      <c r="H4511" s="618"/>
    </row>
    <row r="4512" spans="6:8" ht="15" customHeight="1" x14ac:dyDescent="0.3">
      <c r="F4512" s="618"/>
      <c r="G4512" s="618"/>
      <c r="H4512" s="618"/>
    </row>
    <row r="4513" spans="6:8" ht="15" customHeight="1" x14ac:dyDescent="0.3">
      <c r="F4513" s="618"/>
      <c r="G4513" s="618"/>
      <c r="H4513" s="618"/>
    </row>
    <row r="4514" spans="6:8" ht="15" customHeight="1" x14ac:dyDescent="0.3">
      <c r="F4514" s="619"/>
      <c r="G4514" s="619"/>
      <c r="H4514" s="619"/>
    </row>
    <row r="4515" spans="6:8" ht="15" customHeight="1" x14ac:dyDescent="0.3">
      <c r="F4515" s="618"/>
      <c r="G4515" s="618"/>
      <c r="H4515" s="618"/>
    </row>
    <row r="4516" spans="6:8" ht="15" customHeight="1" x14ac:dyDescent="0.3">
      <c r="F4516" s="618"/>
      <c r="G4516" s="618"/>
      <c r="H4516" s="618"/>
    </row>
    <row r="4517" spans="6:8" ht="15" customHeight="1" x14ac:dyDescent="0.3">
      <c r="F4517" s="618"/>
      <c r="G4517" s="618"/>
      <c r="H4517" s="618"/>
    </row>
    <row r="4518" spans="6:8" ht="15" customHeight="1" x14ac:dyDescent="0.3"/>
    <row r="4519" spans="6:8" ht="15" customHeight="1" x14ac:dyDescent="0.3">
      <c r="F4519" s="618"/>
      <c r="G4519" s="618"/>
      <c r="H4519" s="618"/>
    </row>
    <row r="4520" spans="6:8" ht="15" customHeight="1" x14ac:dyDescent="0.3">
      <c r="F4520" s="619"/>
      <c r="G4520" s="619"/>
      <c r="H4520" s="619"/>
    </row>
    <row r="4521" spans="6:8" ht="15" customHeight="1" x14ac:dyDescent="0.3">
      <c r="F4521" s="621"/>
      <c r="G4521" s="621"/>
      <c r="H4521" s="620"/>
    </row>
    <row r="4522" spans="6:8" ht="15" customHeight="1" x14ac:dyDescent="0.3">
      <c r="F4522" s="618"/>
      <c r="G4522" s="618"/>
      <c r="H4522" s="618"/>
    </row>
    <row r="4523" spans="6:8" ht="15" customHeight="1" x14ac:dyDescent="0.3">
      <c r="F4523" s="618"/>
      <c r="G4523" s="618"/>
      <c r="H4523" s="618"/>
    </row>
    <row r="4524" spans="6:8" ht="15" customHeight="1" x14ac:dyDescent="0.3">
      <c r="F4524" s="618"/>
      <c r="G4524" s="618"/>
      <c r="H4524" s="618"/>
    </row>
    <row r="4525" spans="6:8" ht="15" customHeight="1" x14ac:dyDescent="0.3"/>
    <row r="4526" spans="6:8" ht="15" customHeight="1" x14ac:dyDescent="0.3"/>
    <row r="4527" spans="6:8" ht="15" customHeight="1" x14ac:dyDescent="0.3">
      <c r="F4527" s="618"/>
      <c r="G4527" s="618"/>
      <c r="H4527" s="618"/>
    </row>
    <row r="4528" spans="6:8" ht="15" customHeight="1" x14ac:dyDescent="0.3">
      <c r="F4528" s="621"/>
      <c r="G4528" s="621"/>
      <c r="H4528" s="620"/>
    </row>
    <row r="4529" spans="6:8" ht="15" customHeight="1" x14ac:dyDescent="0.3">
      <c r="F4529" s="618"/>
      <c r="G4529" s="618"/>
      <c r="H4529" s="618"/>
    </row>
    <row r="4530" spans="6:8" ht="15" customHeight="1" x14ac:dyDescent="0.3">
      <c r="F4530" s="619"/>
      <c r="G4530" s="619"/>
      <c r="H4530" s="619"/>
    </row>
    <row r="4531" spans="6:8" ht="15" customHeight="1" x14ac:dyDescent="0.3">
      <c r="F4531" s="619"/>
      <c r="G4531" s="619"/>
      <c r="H4531" s="619"/>
    </row>
    <row r="4532" spans="6:8" ht="15" customHeight="1" x14ac:dyDescent="0.3"/>
    <row r="4533" spans="6:8" ht="15" customHeight="1" x14ac:dyDescent="0.3">
      <c r="F4533" s="619"/>
      <c r="G4533" s="619"/>
      <c r="H4533" s="619"/>
    </row>
    <row r="4534" spans="6:8" ht="15" customHeight="1" x14ac:dyDescent="0.3">
      <c r="F4534" s="618"/>
      <c r="G4534" s="618"/>
      <c r="H4534" s="618"/>
    </row>
    <row r="4535" spans="6:8" ht="15" customHeight="1" x14ac:dyDescent="0.3">
      <c r="F4535" s="619"/>
      <c r="G4535" s="619"/>
      <c r="H4535" s="619"/>
    </row>
    <row r="4536" spans="6:8" ht="15" customHeight="1" x14ac:dyDescent="0.3">
      <c r="F4536" s="618"/>
      <c r="G4536" s="618"/>
      <c r="H4536" s="618"/>
    </row>
    <row r="4537" spans="6:8" ht="15" customHeight="1" x14ac:dyDescent="0.3">
      <c r="F4537" s="618"/>
      <c r="G4537" s="618"/>
      <c r="H4537" s="618"/>
    </row>
    <row r="4538" spans="6:8" ht="15" customHeight="1" x14ac:dyDescent="0.3"/>
    <row r="4539" spans="6:8" ht="15" customHeight="1" x14ac:dyDescent="0.3"/>
    <row r="4540" spans="6:8" ht="15" customHeight="1" x14ac:dyDescent="0.3">
      <c r="F4540" s="619"/>
      <c r="G4540" s="619"/>
      <c r="H4540" s="619"/>
    </row>
    <row r="4541" spans="6:8" ht="15" customHeight="1" x14ac:dyDescent="0.3">
      <c r="F4541" s="619"/>
      <c r="G4541" s="619"/>
      <c r="H4541" s="619"/>
    </row>
    <row r="4542" spans="6:8" ht="15" customHeight="1" x14ac:dyDescent="0.3">
      <c r="F4542" s="618"/>
      <c r="G4542" s="618"/>
      <c r="H4542" s="618"/>
    </row>
    <row r="4543" spans="6:8" ht="15" customHeight="1" x14ac:dyDescent="0.3">
      <c r="F4543" s="618"/>
      <c r="G4543" s="618"/>
      <c r="H4543" s="618"/>
    </row>
    <row r="4544" spans="6:8" ht="15" customHeight="1" x14ac:dyDescent="0.3">
      <c r="F4544" s="618"/>
      <c r="G4544" s="618"/>
      <c r="H4544" s="618"/>
    </row>
    <row r="4545" spans="6:8" ht="15" customHeight="1" x14ac:dyDescent="0.3">
      <c r="F4545" s="619"/>
      <c r="G4545" s="619"/>
      <c r="H4545" s="619"/>
    </row>
    <row r="4546" spans="6:8" ht="15" customHeight="1" x14ac:dyDescent="0.3">
      <c r="F4546" s="619"/>
      <c r="G4546" s="619"/>
      <c r="H4546" s="619"/>
    </row>
    <row r="4547" spans="6:8" ht="15" customHeight="1" x14ac:dyDescent="0.3">
      <c r="F4547" s="619"/>
      <c r="G4547" s="619"/>
      <c r="H4547" s="619"/>
    </row>
    <row r="4548" spans="6:8" ht="15" customHeight="1" x14ac:dyDescent="0.3">
      <c r="F4548" s="618"/>
      <c r="G4548" s="618"/>
      <c r="H4548" s="618"/>
    </row>
    <row r="4549" spans="6:8" ht="15" customHeight="1" x14ac:dyDescent="0.3">
      <c r="F4549" s="618"/>
      <c r="G4549" s="618"/>
      <c r="H4549" s="618"/>
    </row>
    <row r="4550" spans="6:8" ht="15" customHeight="1" x14ac:dyDescent="0.3">
      <c r="F4550" s="619"/>
      <c r="G4550" s="619"/>
      <c r="H4550" s="619"/>
    </row>
    <row r="4551" spans="6:8" ht="15" customHeight="1" x14ac:dyDescent="0.3">
      <c r="F4551" s="618"/>
      <c r="G4551" s="618"/>
      <c r="H4551" s="618"/>
    </row>
    <row r="4552" spans="6:8" ht="15" customHeight="1" x14ac:dyDescent="0.3">
      <c r="F4552" s="618"/>
      <c r="G4552" s="618"/>
      <c r="H4552" s="618"/>
    </row>
    <row r="4553" spans="6:8" ht="15" customHeight="1" x14ac:dyDescent="0.3">
      <c r="F4553" s="618"/>
      <c r="G4553" s="618"/>
      <c r="H4553" s="618"/>
    </row>
    <row r="4554" spans="6:8" ht="15" customHeight="1" x14ac:dyDescent="0.3">
      <c r="F4554" s="619"/>
      <c r="G4554" s="619"/>
      <c r="H4554" s="619"/>
    </row>
    <row r="4555" spans="6:8" ht="15" customHeight="1" x14ac:dyDescent="0.3">
      <c r="F4555" s="618"/>
      <c r="G4555" s="618"/>
      <c r="H4555" s="618"/>
    </row>
    <row r="4556" spans="6:8" ht="15" customHeight="1" x14ac:dyDescent="0.3">
      <c r="F4556" s="618"/>
      <c r="G4556" s="618"/>
      <c r="H4556" s="618"/>
    </row>
    <row r="4557" spans="6:8" ht="15" customHeight="1" x14ac:dyDescent="0.3">
      <c r="F4557" s="618"/>
      <c r="G4557" s="618"/>
      <c r="H4557" s="618"/>
    </row>
    <row r="4558" spans="6:8" ht="15" customHeight="1" x14ac:dyDescent="0.3">
      <c r="F4558" s="618"/>
      <c r="G4558" s="618"/>
      <c r="H4558" s="618"/>
    </row>
    <row r="4559" spans="6:8" ht="15" customHeight="1" x14ac:dyDescent="0.3">
      <c r="F4559" s="619"/>
      <c r="G4559" s="619"/>
      <c r="H4559" s="619"/>
    </row>
    <row r="4560" spans="6:8" ht="15" customHeight="1" x14ac:dyDescent="0.3">
      <c r="F4560" s="618"/>
      <c r="G4560" s="618"/>
      <c r="H4560" s="618"/>
    </row>
    <row r="4561" spans="6:8" ht="15" customHeight="1" x14ac:dyDescent="0.3">
      <c r="F4561" s="621"/>
      <c r="G4561" s="621"/>
      <c r="H4561" s="620"/>
    </row>
    <row r="4562" spans="6:8" ht="15" customHeight="1" x14ac:dyDescent="0.3">
      <c r="F4562" s="620"/>
      <c r="G4562" s="620"/>
      <c r="H4562" s="620"/>
    </row>
    <row r="4563" spans="6:8" ht="15" customHeight="1" x14ac:dyDescent="0.3">
      <c r="F4563" s="618"/>
      <c r="G4563" s="618"/>
      <c r="H4563" s="618"/>
    </row>
    <row r="4564" spans="6:8" ht="15" customHeight="1" x14ac:dyDescent="0.3">
      <c r="F4564" s="618"/>
      <c r="G4564" s="618"/>
      <c r="H4564" s="618"/>
    </row>
    <row r="4565" spans="6:8" ht="15" customHeight="1" x14ac:dyDescent="0.3">
      <c r="F4565" s="618"/>
      <c r="G4565" s="618"/>
      <c r="H4565" s="618"/>
    </row>
    <row r="4566" spans="6:8" ht="15" customHeight="1" x14ac:dyDescent="0.3">
      <c r="F4566" s="618"/>
      <c r="G4566" s="618"/>
      <c r="H4566" s="618"/>
    </row>
    <row r="4567" spans="6:8" ht="15" customHeight="1" x14ac:dyDescent="0.3">
      <c r="F4567" s="618"/>
      <c r="G4567" s="618"/>
      <c r="H4567" s="618"/>
    </row>
    <row r="4568" spans="6:8" ht="15" customHeight="1" x14ac:dyDescent="0.3">
      <c r="F4568" s="618"/>
      <c r="G4568" s="618"/>
      <c r="H4568" s="618"/>
    </row>
    <row r="4569" spans="6:8" ht="15" customHeight="1" x14ac:dyDescent="0.3">
      <c r="F4569" s="620"/>
      <c r="G4569" s="620"/>
      <c r="H4569" s="620"/>
    </row>
    <row r="4570" spans="6:8" ht="15" customHeight="1" x14ac:dyDescent="0.3">
      <c r="F4570" s="618"/>
      <c r="G4570" s="618"/>
      <c r="H4570" s="618"/>
    </row>
    <row r="4571" spans="6:8" ht="15" customHeight="1" x14ac:dyDescent="0.3">
      <c r="F4571" s="618"/>
      <c r="G4571" s="618"/>
      <c r="H4571" s="618"/>
    </row>
    <row r="4572" spans="6:8" ht="15" customHeight="1" x14ac:dyDescent="0.3">
      <c r="F4572" s="619"/>
      <c r="G4572" s="619"/>
      <c r="H4572" s="619"/>
    </row>
    <row r="4573" spans="6:8" ht="15" customHeight="1" x14ac:dyDescent="0.3">
      <c r="F4573" s="621"/>
      <c r="G4573" s="621"/>
      <c r="H4573" s="620"/>
    </row>
    <row r="4574" spans="6:8" ht="15" customHeight="1" x14ac:dyDescent="0.3">
      <c r="F4574" s="621"/>
      <c r="G4574" s="621"/>
      <c r="H4574" s="620"/>
    </row>
    <row r="4575" spans="6:8" ht="15" customHeight="1" x14ac:dyDescent="0.3">
      <c r="F4575" s="618"/>
      <c r="G4575" s="618"/>
      <c r="H4575" s="618"/>
    </row>
    <row r="4576" spans="6:8" ht="15" customHeight="1" x14ac:dyDescent="0.3">
      <c r="F4576" s="618"/>
      <c r="G4576" s="618"/>
      <c r="H4576" s="618"/>
    </row>
    <row r="4577" spans="6:8" ht="15" customHeight="1" x14ac:dyDescent="0.3">
      <c r="F4577" s="618"/>
      <c r="G4577" s="618"/>
      <c r="H4577" s="618"/>
    </row>
    <row r="4578" spans="6:8" ht="15" customHeight="1" x14ac:dyDescent="0.3">
      <c r="F4578" s="618"/>
      <c r="G4578" s="618"/>
      <c r="H4578" s="618"/>
    </row>
    <row r="4579" spans="6:8" ht="15" customHeight="1" x14ac:dyDescent="0.3">
      <c r="F4579" s="621"/>
      <c r="G4579" s="621"/>
      <c r="H4579" s="620"/>
    </row>
    <row r="4580" spans="6:8" ht="15" customHeight="1" x14ac:dyDescent="0.3">
      <c r="F4580" s="618"/>
      <c r="G4580" s="618"/>
      <c r="H4580" s="618"/>
    </row>
    <row r="4581" spans="6:8" ht="15" customHeight="1" x14ac:dyDescent="0.3">
      <c r="F4581" s="618"/>
      <c r="G4581" s="618"/>
      <c r="H4581" s="618"/>
    </row>
    <row r="4582" spans="6:8" ht="15" customHeight="1" x14ac:dyDescent="0.3">
      <c r="F4582" s="621"/>
      <c r="G4582" s="621"/>
      <c r="H4582" s="620"/>
    </row>
    <row r="4583" spans="6:8" ht="15" customHeight="1" x14ac:dyDescent="0.3">
      <c r="F4583" s="618"/>
      <c r="G4583" s="618"/>
      <c r="H4583" s="618"/>
    </row>
    <row r="4584" spans="6:8" ht="15" customHeight="1" x14ac:dyDescent="0.3">
      <c r="F4584" s="619"/>
      <c r="G4584" s="619"/>
      <c r="H4584" s="619"/>
    </row>
    <row r="4585" spans="6:8" ht="15" customHeight="1" x14ac:dyDescent="0.3">
      <c r="F4585" s="619"/>
      <c r="G4585" s="619"/>
      <c r="H4585" s="619"/>
    </row>
    <row r="4586" spans="6:8" ht="15" customHeight="1" x14ac:dyDescent="0.3">
      <c r="F4586" s="618"/>
      <c r="G4586" s="618"/>
      <c r="H4586" s="618"/>
    </row>
    <row r="4587" spans="6:8" ht="15" customHeight="1" x14ac:dyDescent="0.3">
      <c r="F4587" s="618"/>
      <c r="G4587" s="618"/>
      <c r="H4587" s="618"/>
    </row>
    <row r="4588" spans="6:8" ht="15" customHeight="1" x14ac:dyDescent="0.3">
      <c r="F4588" s="618"/>
      <c r="G4588" s="618"/>
      <c r="H4588" s="618"/>
    </row>
    <row r="4589" spans="6:8" ht="15" customHeight="1" x14ac:dyDescent="0.3">
      <c r="F4589" s="619"/>
      <c r="G4589" s="619"/>
      <c r="H4589" s="619"/>
    </row>
    <row r="4590" spans="6:8" ht="15" customHeight="1" x14ac:dyDescent="0.3">
      <c r="F4590" s="618"/>
      <c r="G4590" s="618"/>
      <c r="H4590" s="618"/>
    </row>
    <row r="4591" spans="6:8" ht="15" customHeight="1" x14ac:dyDescent="0.3">
      <c r="F4591" s="619"/>
      <c r="G4591" s="619"/>
      <c r="H4591" s="619"/>
    </row>
    <row r="4592" spans="6:8" ht="15" customHeight="1" x14ac:dyDescent="0.3">
      <c r="F4592" s="619"/>
      <c r="G4592" s="619"/>
      <c r="H4592" s="619"/>
    </row>
    <row r="4593" spans="6:8" ht="15" customHeight="1" x14ac:dyDescent="0.3">
      <c r="F4593" s="619"/>
      <c r="G4593" s="619"/>
      <c r="H4593" s="619"/>
    </row>
    <row r="4594" spans="6:8" ht="15" customHeight="1" x14ac:dyDescent="0.3">
      <c r="F4594" s="618"/>
      <c r="G4594" s="618"/>
      <c r="H4594" s="618"/>
    </row>
    <row r="4595" spans="6:8" ht="15" customHeight="1" x14ac:dyDescent="0.3">
      <c r="F4595" s="618"/>
      <c r="G4595" s="618"/>
      <c r="H4595" s="618"/>
    </row>
    <row r="4596" spans="6:8" ht="15" customHeight="1" x14ac:dyDescent="0.3">
      <c r="F4596" s="619"/>
      <c r="G4596" s="619"/>
      <c r="H4596" s="619"/>
    </row>
    <row r="4597" spans="6:8" ht="15" customHeight="1" x14ac:dyDescent="0.3">
      <c r="F4597" s="618"/>
      <c r="G4597" s="618"/>
      <c r="H4597" s="618"/>
    </row>
    <row r="4598" spans="6:8" ht="15" customHeight="1" x14ac:dyDescent="0.3">
      <c r="F4598" s="618"/>
      <c r="G4598" s="618"/>
      <c r="H4598" s="618"/>
    </row>
    <row r="4599" spans="6:8" ht="15" customHeight="1" x14ac:dyDescent="0.3">
      <c r="F4599" s="619"/>
      <c r="G4599" s="619"/>
      <c r="H4599" s="619"/>
    </row>
    <row r="4600" spans="6:8" ht="15" customHeight="1" x14ac:dyDescent="0.3">
      <c r="F4600" s="618"/>
      <c r="G4600" s="618"/>
      <c r="H4600" s="618"/>
    </row>
    <row r="4601" spans="6:8" ht="15" customHeight="1" x14ac:dyDescent="0.3">
      <c r="F4601" s="618"/>
      <c r="G4601" s="618"/>
      <c r="H4601" s="618"/>
    </row>
    <row r="4602" spans="6:8" ht="15" customHeight="1" x14ac:dyDescent="0.3">
      <c r="F4602" s="619"/>
      <c r="G4602" s="619"/>
      <c r="H4602" s="619"/>
    </row>
    <row r="4603" spans="6:8" ht="15" customHeight="1" x14ac:dyDescent="0.3">
      <c r="F4603" s="619"/>
      <c r="G4603" s="619"/>
      <c r="H4603" s="619"/>
    </row>
    <row r="4604" spans="6:8" ht="15" customHeight="1" x14ac:dyDescent="0.3">
      <c r="F4604" s="618"/>
      <c r="G4604" s="618"/>
      <c r="H4604" s="618"/>
    </row>
    <row r="4605" spans="6:8" ht="15" customHeight="1" x14ac:dyDescent="0.3">
      <c r="F4605" s="619"/>
      <c r="G4605" s="619"/>
      <c r="H4605" s="619"/>
    </row>
    <row r="4606" spans="6:8" ht="15" customHeight="1" x14ac:dyDescent="0.3">
      <c r="F4606" s="618"/>
      <c r="G4606" s="618"/>
      <c r="H4606" s="618"/>
    </row>
    <row r="4607" spans="6:8" ht="15" customHeight="1" x14ac:dyDescent="0.3">
      <c r="F4607" s="618"/>
      <c r="G4607" s="618"/>
      <c r="H4607" s="618"/>
    </row>
    <row r="4608" spans="6:8" ht="15" customHeight="1" x14ac:dyDescent="0.3">
      <c r="F4608" s="619"/>
      <c r="G4608" s="619"/>
      <c r="H4608" s="619"/>
    </row>
    <row r="4609" spans="6:8" ht="15" customHeight="1" x14ac:dyDescent="0.3">
      <c r="F4609" s="618"/>
      <c r="G4609" s="618"/>
      <c r="H4609" s="618"/>
    </row>
    <row r="4610" spans="6:8" ht="15" customHeight="1" x14ac:dyDescent="0.3">
      <c r="F4610" s="618"/>
      <c r="G4610" s="618"/>
      <c r="H4610" s="618"/>
    </row>
    <row r="4611" spans="6:8" ht="15" customHeight="1" x14ac:dyDescent="0.3">
      <c r="F4611" s="619"/>
      <c r="G4611" s="619"/>
      <c r="H4611" s="619"/>
    </row>
    <row r="4612" spans="6:8" ht="15" customHeight="1" x14ac:dyDescent="0.3">
      <c r="F4612" s="618"/>
      <c r="G4612" s="618"/>
      <c r="H4612" s="618"/>
    </row>
    <row r="4613" spans="6:8" ht="15" customHeight="1" x14ac:dyDescent="0.3">
      <c r="F4613" s="619"/>
      <c r="G4613" s="619"/>
      <c r="H4613" s="619"/>
    </row>
    <row r="4614" spans="6:8" ht="15" customHeight="1" x14ac:dyDescent="0.3"/>
    <row r="4615" spans="6:8" ht="15" customHeight="1" x14ac:dyDescent="0.3">
      <c r="F4615" s="619"/>
      <c r="G4615" s="619"/>
      <c r="H4615" s="619"/>
    </row>
    <row r="4616" spans="6:8" ht="15" customHeight="1" x14ac:dyDescent="0.3">
      <c r="F4616" s="619"/>
      <c r="G4616" s="619"/>
      <c r="H4616" s="619"/>
    </row>
    <row r="4617" spans="6:8" ht="15" customHeight="1" x14ac:dyDescent="0.3">
      <c r="F4617" s="618"/>
      <c r="G4617" s="618"/>
      <c r="H4617" s="618"/>
    </row>
    <row r="4618" spans="6:8" ht="15" customHeight="1" x14ac:dyDescent="0.3">
      <c r="F4618" s="619"/>
      <c r="G4618" s="619"/>
      <c r="H4618" s="619"/>
    </row>
    <row r="4619" spans="6:8" ht="15" customHeight="1" x14ac:dyDescent="0.3">
      <c r="F4619" s="619"/>
      <c r="G4619" s="619"/>
      <c r="H4619" s="619"/>
    </row>
    <row r="4620" spans="6:8" ht="15" customHeight="1" x14ac:dyDescent="0.3">
      <c r="F4620" s="619"/>
      <c r="G4620" s="619"/>
      <c r="H4620" s="619"/>
    </row>
    <row r="4621" spans="6:8" ht="15" customHeight="1" x14ac:dyDescent="0.3">
      <c r="F4621" s="619"/>
      <c r="G4621" s="619"/>
      <c r="H4621" s="619"/>
    </row>
    <row r="4622" spans="6:8" ht="15" customHeight="1" x14ac:dyDescent="0.3">
      <c r="F4622" s="618"/>
      <c r="G4622" s="618"/>
      <c r="H4622" s="618"/>
    </row>
    <row r="4623" spans="6:8" ht="15" customHeight="1" x14ac:dyDescent="0.3">
      <c r="F4623" s="618"/>
      <c r="G4623" s="618"/>
      <c r="H4623" s="618"/>
    </row>
    <row r="4624" spans="6:8" ht="15" customHeight="1" x14ac:dyDescent="0.3">
      <c r="F4624" s="618"/>
      <c r="G4624" s="618"/>
      <c r="H4624" s="618"/>
    </row>
    <row r="4625" spans="6:8" ht="15" customHeight="1" x14ac:dyDescent="0.3">
      <c r="F4625" s="618"/>
      <c r="G4625" s="618"/>
      <c r="H4625" s="618"/>
    </row>
    <row r="4626" spans="6:8" ht="15" customHeight="1" x14ac:dyDescent="0.3">
      <c r="F4626" s="618"/>
      <c r="G4626" s="618"/>
      <c r="H4626" s="618"/>
    </row>
    <row r="4627" spans="6:8" ht="15" customHeight="1" x14ac:dyDescent="0.3">
      <c r="F4627" s="618"/>
      <c r="G4627" s="618"/>
      <c r="H4627" s="618"/>
    </row>
    <row r="4628" spans="6:8" ht="15" customHeight="1" x14ac:dyDescent="0.3">
      <c r="F4628" s="618"/>
      <c r="G4628" s="618"/>
      <c r="H4628" s="618"/>
    </row>
    <row r="4629" spans="6:8" ht="15" customHeight="1" x14ac:dyDescent="0.3">
      <c r="F4629" s="618"/>
      <c r="G4629" s="618"/>
      <c r="H4629" s="618"/>
    </row>
    <row r="4630" spans="6:8" ht="15" customHeight="1" x14ac:dyDescent="0.3">
      <c r="F4630" s="619"/>
      <c r="G4630" s="619"/>
      <c r="H4630" s="619"/>
    </row>
    <row r="4631" spans="6:8" ht="15" customHeight="1" x14ac:dyDescent="0.3">
      <c r="F4631" s="618"/>
      <c r="G4631" s="618"/>
      <c r="H4631" s="618"/>
    </row>
    <row r="4632" spans="6:8" ht="15" customHeight="1" x14ac:dyDescent="0.3">
      <c r="F4632" s="618"/>
      <c r="G4632" s="618"/>
      <c r="H4632" s="618"/>
    </row>
    <row r="4633" spans="6:8" ht="15" customHeight="1" x14ac:dyDescent="0.3">
      <c r="F4633" s="618"/>
      <c r="G4633" s="618"/>
      <c r="H4633" s="618"/>
    </row>
    <row r="4634" spans="6:8" ht="15" customHeight="1" x14ac:dyDescent="0.3"/>
    <row r="4635" spans="6:8" ht="15" customHeight="1" x14ac:dyDescent="0.3">
      <c r="F4635" s="620"/>
      <c r="G4635" s="620"/>
      <c r="H4635" s="620"/>
    </row>
    <row r="4636" spans="6:8" ht="15" customHeight="1" x14ac:dyDescent="0.3">
      <c r="F4636" s="619"/>
      <c r="G4636" s="619"/>
      <c r="H4636" s="619"/>
    </row>
    <row r="4637" spans="6:8" ht="15" customHeight="1" x14ac:dyDescent="0.3">
      <c r="F4637" s="618"/>
      <c r="G4637" s="618"/>
      <c r="H4637" s="618"/>
    </row>
    <row r="4638" spans="6:8" ht="15" customHeight="1" x14ac:dyDescent="0.3"/>
    <row r="4639" spans="6:8" ht="15" customHeight="1" x14ac:dyDescent="0.3">
      <c r="F4639" s="619"/>
      <c r="G4639" s="619"/>
      <c r="H4639" s="619"/>
    </row>
    <row r="4640" spans="6:8" ht="15" customHeight="1" x14ac:dyDescent="0.3">
      <c r="F4640" s="619"/>
      <c r="G4640" s="619"/>
      <c r="H4640" s="619"/>
    </row>
    <row r="4641" spans="6:8" ht="15" customHeight="1" x14ac:dyDescent="0.3">
      <c r="F4641" s="618"/>
      <c r="G4641" s="618"/>
      <c r="H4641" s="618"/>
    </row>
    <row r="4642" spans="6:8" ht="15" customHeight="1" x14ac:dyDescent="0.3">
      <c r="F4642" s="618"/>
      <c r="G4642" s="618"/>
      <c r="H4642" s="618"/>
    </row>
    <row r="4643" spans="6:8" ht="15" customHeight="1" x14ac:dyDescent="0.3">
      <c r="F4643" s="618"/>
      <c r="G4643" s="618"/>
      <c r="H4643" s="618"/>
    </row>
    <row r="4644" spans="6:8" ht="15" customHeight="1" x14ac:dyDescent="0.3">
      <c r="F4644" s="619"/>
      <c r="G4644" s="619"/>
      <c r="H4644" s="619"/>
    </row>
    <row r="4645" spans="6:8" ht="15" customHeight="1" x14ac:dyDescent="0.3">
      <c r="F4645" s="618"/>
      <c r="G4645" s="618"/>
      <c r="H4645" s="618"/>
    </row>
    <row r="4646" spans="6:8" ht="15" customHeight="1" x14ac:dyDescent="0.3"/>
    <row r="4647" spans="6:8" ht="15" customHeight="1" x14ac:dyDescent="0.3">
      <c r="F4647" s="618"/>
      <c r="G4647" s="618"/>
      <c r="H4647" s="618"/>
    </row>
    <row r="4648" spans="6:8" ht="15" customHeight="1" x14ac:dyDescent="0.3">
      <c r="F4648" s="618"/>
      <c r="G4648" s="618"/>
      <c r="H4648" s="618"/>
    </row>
    <row r="4649" spans="6:8" ht="15" customHeight="1" x14ac:dyDescent="0.3">
      <c r="F4649" s="618"/>
      <c r="G4649" s="618"/>
      <c r="H4649" s="618"/>
    </row>
    <row r="4650" spans="6:8" ht="15" customHeight="1" x14ac:dyDescent="0.3">
      <c r="F4650" s="618"/>
      <c r="G4650" s="618"/>
      <c r="H4650" s="618"/>
    </row>
    <row r="4651" spans="6:8" ht="15" customHeight="1" x14ac:dyDescent="0.3">
      <c r="F4651" s="618"/>
      <c r="G4651" s="618"/>
      <c r="H4651" s="618"/>
    </row>
    <row r="4652" spans="6:8" ht="15" customHeight="1" x14ac:dyDescent="0.3">
      <c r="F4652" s="619"/>
      <c r="G4652" s="619"/>
      <c r="H4652" s="619"/>
    </row>
    <row r="4653" spans="6:8" ht="15" customHeight="1" x14ac:dyDescent="0.3">
      <c r="F4653" s="618"/>
      <c r="G4653" s="618"/>
      <c r="H4653" s="618"/>
    </row>
    <row r="4654" spans="6:8" ht="15" customHeight="1" x14ac:dyDescent="0.3">
      <c r="F4654" s="618"/>
      <c r="G4654" s="618"/>
      <c r="H4654" s="618"/>
    </row>
    <row r="4655" spans="6:8" ht="15" customHeight="1" x14ac:dyDescent="0.3">
      <c r="F4655" s="618"/>
      <c r="G4655" s="618"/>
      <c r="H4655" s="618"/>
    </row>
    <row r="4656" spans="6:8" ht="15" customHeight="1" x14ac:dyDescent="0.3">
      <c r="F4656" s="618"/>
      <c r="G4656" s="618"/>
      <c r="H4656" s="618"/>
    </row>
    <row r="4657" spans="6:8" ht="15" customHeight="1" x14ac:dyDescent="0.3"/>
    <row r="4658" spans="6:8" ht="15" customHeight="1" x14ac:dyDescent="0.3">
      <c r="F4658" s="618"/>
      <c r="G4658" s="618"/>
      <c r="H4658" s="618"/>
    </row>
    <row r="4659" spans="6:8" ht="15" customHeight="1" x14ac:dyDescent="0.3">
      <c r="F4659" s="618"/>
      <c r="G4659" s="618"/>
      <c r="H4659" s="618"/>
    </row>
    <row r="4660" spans="6:8" ht="15" customHeight="1" x14ac:dyDescent="0.3">
      <c r="F4660" s="618"/>
      <c r="G4660" s="618"/>
      <c r="H4660" s="618"/>
    </row>
    <row r="4661" spans="6:8" ht="15" customHeight="1" x14ac:dyDescent="0.3">
      <c r="F4661" s="619"/>
      <c r="G4661" s="619"/>
      <c r="H4661" s="619"/>
    </row>
    <row r="4662" spans="6:8" ht="15" customHeight="1" x14ac:dyDescent="0.3">
      <c r="F4662" s="618"/>
      <c r="G4662" s="618"/>
      <c r="H4662" s="618"/>
    </row>
    <row r="4663" spans="6:8" ht="15" customHeight="1" x14ac:dyDescent="0.3">
      <c r="F4663" s="618"/>
      <c r="G4663" s="618"/>
      <c r="H4663" s="618"/>
    </row>
    <row r="4664" spans="6:8" ht="15" customHeight="1" x14ac:dyDescent="0.3">
      <c r="F4664" s="619"/>
      <c r="G4664" s="619"/>
      <c r="H4664" s="619"/>
    </row>
    <row r="4665" spans="6:8" ht="15" customHeight="1" x14ac:dyDescent="0.3">
      <c r="F4665" s="618"/>
      <c r="G4665" s="618"/>
      <c r="H4665" s="618"/>
    </row>
    <row r="4666" spans="6:8" ht="15" customHeight="1" x14ac:dyDescent="0.3">
      <c r="F4666" s="618"/>
      <c r="G4666" s="618"/>
      <c r="H4666" s="618"/>
    </row>
    <row r="4667" spans="6:8" ht="15" customHeight="1" x14ac:dyDescent="0.3">
      <c r="F4667" s="619"/>
      <c r="G4667" s="619"/>
      <c r="H4667" s="619"/>
    </row>
    <row r="4668" spans="6:8" ht="15" customHeight="1" x14ac:dyDescent="0.3">
      <c r="F4668" s="618"/>
      <c r="G4668" s="618"/>
      <c r="H4668" s="618"/>
    </row>
    <row r="4669" spans="6:8" ht="15" customHeight="1" x14ac:dyDescent="0.3">
      <c r="F4669" s="618"/>
      <c r="G4669" s="618"/>
      <c r="H4669" s="618"/>
    </row>
    <row r="4670" spans="6:8" ht="15" customHeight="1" x14ac:dyDescent="0.3">
      <c r="F4670" s="619"/>
      <c r="G4670" s="619"/>
      <c r="H4670" s="619"/>
    </row>
    <row r="4671" spans="6:8" ht="15" customHeight="1" x14ac:dyDescent="0.3">
      <c r="F4671" s="618"/>
      <c r="G4671" s="618"/>
      <c r="H4671" s="618"/>
    </row>
    <row r="4672" spans="6:8" ht="15" customHeight="1" x14ac:dyDescent="0.3">
      <c r="F4672" s="618"/>
      <c r="G4672" s="618"/>
      <c r="H4672" s="618"/>
    </row>
    <row r="4673" spans="6:8" ht="15" customHeight="1" x14ac:dyDescent="0.3">
      <c r="F4673" s="618"/>
      <c r="G4673" s="618"/>
      <c r="H4673" s="618"/>
    </row>
    <row r="4674" spans="6:8" ht="15" customHeight="1" x14ac:dyDescent="0.3">
      <c r="F4674" s="620"/>
      <c r="G4674" s="620"/>
      <c r="H4674" s="620"/>
    </row>
    <row r="4675" spans="6:8" ht="15" customHeight="1" x14ac:dyDescent="0.3">
      <c r="F4675" s="619"/>
      <c r="G4675" s="619"/>
      <c r="H4675" s="619"/>
    </row>
    <row r="4676" spans="6:8" ht="15" customHeight="1" x14ac:dyDescent="0.3">
      <c r="F4676" s="618"/>
      <c r="G4676" s="618"/>
      <c r="H4676" s="618"/>
    </row>
    <row r="4677" spans="6:8" ht="15" customHeight="1" x14ac:dyDescent="0.3">
      <c r="F4677" s="618"/>
      <c r="G4677" s="618"/>
      <c r="H4677" s="618"/>
    </row>
    <row r="4678" spans="6:8" ht="15" customHeight="1" x14ac:dyDescent="0.3">
      <c r="F4678" s="619"/>
      <c r="G4678" s="619"/>
      <c r="H4678" s="619"/>
    </row>
    <row r="4679" spans="6:8" ht="15" customHeight="1" x14ac:dyDescent="0.3">
      <c r="F4679" s="619"/>
      <c r="G4679" s="619"/>
      <c r="H4679" s="619"/>
    </row>
    <row r="4680" spans="6:8" ht="15" customHeight="1" x14ac:dyDescent="0.3">
      <c r="F4680" s="618"/>
      <c r="G4680" s="618"/>
      <c r="H4680" s="618"/>
    </row>
    <row r="4681" spans="6:8" ht="15" customHeight="1" x14ac:dyDescent="0.3">
      <c r="F4681" s="618"/>
      <c r="G4681" s="618"/>
      <c r="H4681" s="618"/>
    </row>
    <row r="4682" spans="6:8" ht="15" customHeight="1" x14ac:dyDescent="0.3">
      <c r="F4682" s="618"/>
      <c r="G4682" s="618"/>
      <c r="H4682" s="618"/>
    </row>
    <row r="4683" spans="6:8" ht="15" customHeight="1" x14ac:dyDescent="0.3">
      <c r="F4683" s="619"/>
      <c r="G4683" s="619"/>
      <c r="H4683" s="619"/>
    </row>
    <row r="4684" spans="6:8" ht="15" customHeight="1" x14ac:dyDescent="0.3"/>
    <row r="4685" spans="6:8" ht="15" customHeight="1" x14ac:dyDescent="0.3">
      <c r="F4685" s="618"/>
      <c r="G4685" s="618"/>
      <c r="H4685" s="618"/>
    </row>
    <row r="4686" spans="6:8" ht="15" customHeight="1" x14ac:dyDescent="0.3">
      <c r="F4686" s="619"/>
      <c r="G4686" s="619"/>
      <c r="H4686" s="619"/>
    </row>
    <row r="4687" spans="6:8" ht="15" customHeight="1" x14ac:dyDescent="0.3">
      <c r="F4687" s="619"/>
      <c r="G4687" s="619"/>
      <c r="H4687" s="619"/>
    </row>
    <row r="4688" spans="6:8" ht="15" customHeight="1" x14ac:dyDescent="0.3">
      <c r="F4688" s="618"/>
      <c r="G4688" s="618"/>
      <c r="H4688" s="618"/>
    </row>
    <row r="4689" spans="6:8" ht="15" customHeight="1" x14ac:dyDescent="0.3">
      <c r="F4689" s="618"/>
      <c r="G4689" s="618"/>
      <c r="H4689" s="618"/>
    </row>
    <row r="4690" spans="6:8" ht="15" customHeight="1" x14ac:dyDescent="0.3">
      <c r="F4690" s="619"/>
      <c r="G4690" s="619"/>
      <c r="H4690" s="619"/>
    </row>
    <row r="4691" spans="6:8" ht="15" customHeight="1" x14ac:dyDescent="0.3">
      <c r="F4691" s="618"/>
      <c r="G4691" s="618"/>
      <c r="H4691" s="618"/>
    </row>
    <row r="4692" spans="6:8" ht="15" customHeight="1" x14ac:dyDescent="0.3">
      <c r="F4692" s="618"/>
      <c r="G4692" s="618"/>
      <c r="H4692" s="618"/>
    </row>
    <row r="4693" spans="6:8" ht="15" customHeight="1" x14ac:dyDescent="0.3">
      <c r="F4693" s="619"/>
      <c r="G4693" s="619"/>
      <c r="H4693" s="619"/>
    </row>
    <row r="4694" spans="6:8" ht="15" customHeight="1" x14ac:dyDescent="0.3">
      <c r="F4694" s="619"/>
      <c r="G4694" s="619"/>
      <c r="H4694" s="619"/>
    </row>
    <row r="4695" spans="6:8" ht="15" customHeight="1" x14ac:dyDescent="0.3">
      <c r="F4695" s="618"/>
      <c r="G4695" s="618"/>
      <c r="H4695" s="618"/>
    </row>
    <row r="4696" spans="6:8" ht="15" customHeight="1" x14ac:dyDescent="0.3"/>
    <row r="4697" spans="6:8" ht="15" customHeight="1" x14ac:dyDescent="0.3">
      <c r="F4697" s="618"/>
      <c r="G4697" s="618"/>
      <c r="H4697" s="618"/>
    </row>
    <row r="4698" spans="6:8" ht="15" customHeight="1" x14ac:dyDescent="0.3">
      <c r="F4698" s="619"/>
      <c r="G4698" s="619"/>
      <c r="H4698" s="619"/>
    </row>
    <row r="4699" spans="6:8" ht="15" customHeight="1" x14ac:dyDescent="0.3">
      <c r="F4699" s="618"/>
      <c r="G4699" s="618"/>
      <c r="H4699" s="618"/>
    </row>
    <row r="4700" spans="6:8" ht="15" customHeight="1" x14ac:dyDescent="0.3">
      <c r="F4700" s="618"/>
      <c r="G4700" s="618"/>
      <c r="H4700" s="618"/>
    </row>
    <row r="4701" spans="6:8" ht="15" customHeight="1" x14ac:dyDescent="0.3">
      <c r="F4701" s="619"/>
      <c r="G4701" s="619"/>
      <c r="H4701" s="619"/>
    </row>
    <row r="4702" spans="6:8" ht="15" customHeight="1" x14ac:dyDescent="0.3">
      <c r="F4702" s="619"/>
      <c r="G4702" s="619"/>
      <c r="H4702" s="619"/>
    </row>
    <row r="4703" spans="6:8" ht="15" customHeight="1" x14ac:dyDescent="0.3">
      <c r="F4703" s="619"/>
      <c r="G4703" s="619"/>
      <c r="H4703" s="619"/>
    </row>
    <row r="4704" spans="6:8" ht="15" customHeight="1" x14ac:dyDescent="0.3">
      <c r="F4704" s="618"/>
      <c r="G4704" s="618"/>
      <c r="H4704" s="618"/>
    </row>
    <row r="4705" spans="5:8" ht="15" customHeight="1" x14ac:dyDescent="0.3">
      <c r="F4705" s="618"/>
      <c r="G4705" s="618"/>
      <c r="H4705" s="618"/>
    </row>
    <row r="4706" spans="5:8" ht="15" customHeight="1" x14ac:dyDescent="0.3">
      <c r="F4706" s="619"/>
      <c r="G4706" s="619"/>
      <c r="H4706" s="619"/>
    </row>
    <row r="4707" spans="5:8" ht="15" customHeight="1" x14ac:dyDescent="0.3">
      <c r="F4707" s="619"/>
      <c r="G4707" s="619"/>
      <c r="H4707" s="619"/>
    </row>
    <row r="4708" spans="5:8" ht="15" customHeight="1" x14ac:dyDescent="0.3">
      <c r="E4708" s="618"/>
      <c r="F4708" s="618"/>
      <c r="G4708" s="618"/>
      <c r="H4708" s="618"/>
    </row>
    <row r="4709" spans="5:8" ht="15" customHeight="1" x14ac:dyDescent="0.3">
      <c r="F4709" s="618"/>
      <c r="G4709" s="618"/>
      <c r="H4709" s="618"/>
    </row>
    <row r="4710" spans="5:8" ht="15" customHeight="1" x14ac:dyDescent="0.3">
      <c r="F4710" s="619"/>
      <c r="G4710" s="619"/>
      <c r="H4710" s="619"/>
    </row>
    <row r="4711" spans="5:8" ht="15" customHeight="1" x14ac:dyDescent="0.3">
      <c r="F4711" s="618"/>
      <c r="G4711" s="618"/>
      <c r="H4711" s="618"/>
    </row>
    <row r="4712" spans="5:8" ht="15" customHeight="1" x14ac:dyDescent="0.3">
      <c r="F4712" s="618"/>
      <c r="G4712" s="618"/>
      <c r="H4712" s="618"/>
    </row>
    <row r="4713" spans="5:8" ht="15" customHeight="1" x14ac:dyDescent="0.3"/>
    <row r="4714" spans="5:8" ht="15" customHeight="1" x14ac:dyDescent="0.3">
      <c r="F4714" s="618"/>
      <c r="G4714" s="618"/>
      <c r="H4714" s="618"/>
    </row>
    <row r="4715" spans="5:8" ht="15" customHeight="1" x14ac:dyDescent="0.3">
      <c r="F4715" s="618"/>
      <c r="G4715" s="618"/>
      <c r="H4715" s="618"/>
    </row>
    <row r="4716" spans="5:8" ht="15" customHeight="1" x14ac:dyDescent="0.3">
      <c r="F4716" s="619"/>
      <c r="G4716" s="619"/>
      <c r="H4716" s="619"/>
    </row>
    <row r="4717" spans="5:8" ht="15" customHeight="1" x14ac:dyDescent="0.3">
      <c r="F4717" s="618"/>
      <c r="G4717" s="618"/>
      <c r="H4717" s="618"/>
    </row>
    <row r="4718" spans="5:8" ht="15" customHeight="1" x14ac:dyDescent="0.3">
      <c r="F4718" s="618"/>
      <c r="G4718" s="618"/>
      <c r="H4718" s="618"/>
    </row>
    <row r="4719" spans="5:8" ht="15" customHeight="1" x14ac:dyDescent="0.3">
      <c r="F4719" s="619"/>
      <c r="G4719" s="619"/>
      <c r="H4719" s="619"/>
    </row>
    <row r="4720" spans="5:8" ht="15" customHeight="1" x14ac:dyDescent="0.3">
      <c r="F4720" s="619"/>
      <c r="G4720" s="619"/>
      <c r="H4720" s="619"/>
    </row>
    <row r="4721" spans="6:8" ht="15" customHeight="1" x14ac:dyDescent="0.3"/>
    <row r="4722" spans="6:8" ht="15" customHeight="1" x14ac:dyDescent="0.3">
      <c r="F4722" s="619"/>
      <c r="G4722" s="619"/>
      <c r="H4722" s="619"/>
    </row>
    <row r="4723" spans="6:8" ht="15" customHeight="1" x14ac:dyDescent="0.3">
      <c r="F4723" s="618"/>
      <c r="G4723" s="618"/>
      <c r="H4723" s="618"/>
    </row>
    <row r="4724" spans="6:8" ht="15" customHeight="1" x14ac:dyDescent="0.3">
      <c r="F4724" s="618"/>
      <c r="G4724" s="618"/>
      <c r="H4724" s="618"/>
    </row>
    <row r="4725" spans="6:8" ht="15" customHeight="1" x14ac:dyDescent="0.3">
      <c r="F4725" s="618"/>
      <c r="G4725" s="618"/>
      <c r="H4725" s="618"/>
    </row>
    <row r="4726" spans="6:8" ht="15" customHeight="1" x14ac:dyDescent="0.3">
      <c r="F4726" s="619"/>
      <c r="G4726" s="619"/>
      <c r="H4726" s="619"/>
    </row>
    <row r="4727" spans="6:8" ht="15" customHeight="1" x14ac:dyDescent="0.3">
      <c r="F4727" s="619"/>
      <c r="G4727" s="619"/>
      <c r="H4727" s="619"/>
    </row>
    <row r="4728" spans="6:8" ht="15" customHeight="1" x14ac:dyDescent="0.3"/>
    <row r="4729" spans="6:8" ht="15" customHeight="1" x14ac:dyDescent="0.3">
      <c r="F4729" s="619"/>
      <c r="G4729" s="619"/>
      <c r="H4729" s="619"/>
    </row>
    <row r="4730" spans="6:8" ht="15" customHeight="1" x14ac:dyDescent="0.3">
      <c r="F4730" s="618"/>
      <c r="G4730" s="618"/>
      <c r="H4730" s="618"/>
    </row>
    <row r="4731" spans="6:8" ht="15" customHeight="1" x14ac:dyDescent="0.3">
      <c r="F4731" s="619"/>
      <c r="G4731" s="619"/>
      <c r="H4731" s="619"/>
    </row>
    <row r="4732" spans="6:8" ht="15" customHeight="1" x14ac:dyDescent="0.3">
      <c r="F4732" s="619"/>
      <c r="G4732" s="619"/>
      <c r="H4732" s="619"/>
    </row>
    <row r="4733" spans="6:8" ht="15" customHeight="1" x14ac:dyDescent="0.3">
      <c r="F4733" s="619"/>
      <c r="G4733" s="619"/>
      <c r="H4733" s="619"/>
    </row>
    <row r="4734" spans="6:8" ht="15" customHeight="1" x14ac:dyDescent="0.3"/>
    <row r="4735" spans="6:8" ht="15" customHeight="1" x14ac:dyDescent="0.3">
      <c r="F4735" s="618"/>
      <c r="G4735" s="618"/>
      <c r="H4735" s="618"/>
    </row>
    <row r="4736" spans="6:8" ht="15" customHeight="1" x14ac:dyDescent="0.3">
      <c r="F4736" s="619"/>
      <c r="G4736" s="619"/>
      <c r="H4736" s="619"/>
    </row>
    <row r="4737" spans="6:8" ht="15" customHeight="1" x14ac:dyDescent="0.3">
      <c r="F4737" s="618"/>
      <c r="G4737" s="618"/>
      <c r="H4737" s="618"/>
    </row>
    <row r="4738" spans="6:8" ht="15" customHeight="1" x14ac:dyDescent="0.3"/>
    <row r="4739" spans="6:8" ht="15" customHeight="1" x14ac:dyDescent="0.3">
      <c r="F4739" s="619"/>
      <c r="G4739" s="619"/>
      <c r="H4739" s="619"/>
    </row>
    <row r="4740" spans="6:8" ht="15" customHeight="1" x14ac:dyDescent="0.3">
      <c r="F4740" s="618"/>
      <c r="G4740" s="618"/>
      <c r="H4740" s="618"/>
    </row>
    <row r="4741" spans="6:8" ht="15" customHeight="1" x14ac:dyDescent="0.3"/>
    <row r="4742" spans="6:8" ht="15" customHeight="1" x14ac:dyDescent="0.3">
      <c r="F4742" s="618"/>
      <c r="G4742" s="618"/>
      <c r="H4742" s="618"/>
    </row>
    <row r="4743" spans="6:8" ht="15" customHeight="1" x14ac:dyDescent="0.3">
      <c r="F4743" s="618"/>
      <c r="G4743" s="618"/>
      <c r="H4743" s="618"/>
    </row>
    <row r="4744" spans="6:8" ht="15" customHeight="1" x14ac:dyDescent="0.3">
      <c r="F4744" s="618"/>
      <c r="G4744" s="618"/>
      <c r="H4744" s="618"/>
    </row>
    <row r="4745" spans="6:8" ht="15" customHeight="1" x14ac:dyDescent="0.3">
      <c r="F4745" s="618"/>
      <c r="G4745" s="618"/>
      <c r="H4745" s="618"/>
    </row>
    <row r="4746" spans="6:8" ht="15" customHeight="1" x14ac:dyDescent="0.3"/>
    <row r="4747" spans="6:8" ht="15" customHeight="1" x14ac:dyDescent="0.3">
      <c r="F4747" s="618"/>
      <c r="G4747" s="618"/>
      <c r="H4747" s="618"/>
    </row>
    <row r="4748" spans="6:8" ht="15" customHeight="1" x14ac:dyDescent="0.3">
      <c r="F4748" s="618"/>
      <c r="G4748" s="618"/>
      <c r="H4748" s="618"/>
    </row>
    <row r="4749" spans="6:8" ht="15" customHeight="1" x14ac:dyDescent="0.3"/>
    <row r="4750" spans="6:8" ht="15" customHeight="1" x14ac:dyDescent="0.3">
      <c r="F4750" s="618"/>
      <c r="G4750" s="618"/>
      <c r="H4750" s="618"/>
    </row>
    <row r="4751" spans="6:8" ht="15" customHeight="1" x14ac:dyDescent="0.3">
      <c r="F4751" s="619"/>
      <c r="G4751" s="619"/>
      <c r="H4751" s="619"/>
    </row>
    <row r="4752" spans="6:8" ht="15" customHeight="1" x14ac:dyDescent="0.3">
      <c r="F4752" s="618"/>
      <c r="G4752" s="618"/>
      <c r="H4752" s="618"/>
    </row>
    <row r="4753" spans="6:8" ht="15" customHeight="1" x14ac:dyDescent="0.3">
      <c r="F4753" s="618"/>
      <c r="G4753" s="618"/>
      <c r="H4753" s="618"/>
    </row>
    <row r="4754" spans="6:8" ht="15" customHeight="1" x14ac:dyDescent="0.3">
      <c r="F4754" s="619"/>
      <c r="G4754" s="619"/>
      <c r="H4754" s="619"/>
    </row>
    <row r="4755" spans="6:8" ht="15" customHeight="1" x14ac:dyDescent="0.3">
      <c r="F4755" s="618"/>
      <c r="G4755" s="618"/>
      <c r="H4755" s="618"/>
    </row>
    <row r="4756" spans="6:8" ht="15" customHeight="1" x14ac:dyDescent="0.3">
      <c r="F4756" s="619"/>
      <c r="G4756" s="619"/>
      <c r="H4756" s="619"/>
    </row>
    <row r="4757" spans="6:8" ht="15" customHeight="1" x14ac:dyDescent="0.3">
      <c r="F4757" s="618"/>
      <c r="G4757" s="618"/>
      <c r="H4757" s="618"/>
    </row>
    <row r="4758" spans="6:8" ht="15" customHeight="1" x14ac:dyDescent="0.3">
      <c r="F4758" s="618"/>
      <c r="G4758" s="618"/>
      <c r="H4758" s="618"/>
    </row>
    <row r="4759" spans="6:8" ht="15" customHeight="1" x14ac:dyDescent="0.3">
      <c r="F4759" s="621"/>
      <c r="G4759" s="621"/>
      <c r="H4759" s="620"/>
    </row>
    <row r="4760" spans="6:8" ht="15" customHeight="1" x14ac:dyDescent="0.3">
      <c r="F4760" s="618"/>
      <c r="G4760" s="618"/>
      <c r="H4760" s="618"/>
    </row>
    <row r="4761" spans="6:8" ht="15" customHeight="1" x14ac:dyDescent="0.3"/>
    <row r="4762" spans="6:8" ht="15" customHeight="1" x14ac:dyDescent="0.3">
      <c r="F4762" s="618"/>
      <c r="G4762" s="618"/>
      <c r="H4762" s="618"/>
    </row>
    <row r="4763" spans="6:8" ht="15" customHeight="1" x14ac:dyDescent="0.3">
      <c r="F4763" s="619"/>
      <c r="G4763" s="619"/>
      <c r="H4763" s="619"/>
    </row>
    <row r="4764" spans="6:8" ht="15" customHeight="1" x14ac:dyDescent="0.3">
      <c r="F4764" s="619"/>
      <c r="G4764" s="619"/>
      <c r="H4764" s="619"/>
    </row>
    <row r="4765" spans="6:8" ht="15" customHeight="1" x14ac:dyDescent="0.3"/>
    <row r="4766" spans="6:8" ht="15" customHeight="1" x14ac:dyDescent="0.3"/>
    <row r="4767" spans="6:8" ht="15" customHeight="1" x14ac:dyDescent="0.3">
      <c r="F4767" s="621"/>
      <c r="G4767" s="621"/>
      <c r="H4767" s="620"/>
    </row>
    <row r="4768" spans="6:8" ht="15" customHeight="1" x14ac:dyDescent="0.3">
      <c r="F4768" s="618"/>
      <c r="G4768" s="618"/>
      <c r="H4768" s="618"/>
    </row>
    <row r="4769" spans="6:8" ht="15" customHeight="1" x14ac:dyDescent="0.3">
      <c r="F4769" s="618"/>
      <c r="G4769" s="618"/>
      <c r="H4769" s="618"/>
    </row>
    <row r="4770" spans="6:8" ht="15" customHeight="1" x14ac:dyDescent="0.3">
      <c r="F4770" s="618"/>
      <c r="G4770" s="618"/>
      <c r="H4770" s="618"/>
    </row>
    <row r="4771" spans="6:8" ht="15" customHeight="1" x14ac:dyDescent="0.3">
      <c r="F4771" s="618"/>
      <c r="G4771" s="618"/>
      <c r="H4771" s="618"/>
    </row>
    <row r="4772" spans="6:8" ht="15" customHeight="1" x14ac:dyDescent="0.3">
      <c r="F4772" s="618"/>
      <c r="G4772" s="618"/>
      <c r="H4772" s="618"/>
    </row>
    <row r="4773" spans="6:8" ht="15" customHeight="1" x14ac:dyDescent="0.3">
      <c r="F4773" s="618"/>
      <c r="G4773" s="618"/>
      <c r="H4773" s="618"/>
    </row>
    <row r="4774" spans="6:8" ht="15" customHeight="1" x14ac:dyDescent="0.3">
      <c r="F4774" s="621"/>
      <c r="G4774" s="621"/>
      <c r="H4774" s="620"/>
    </row>
    <row r="4775" spans="6:8" ht="15" customHeight="1" x14ac:dyDescent="0.3">
      <c r="F4775" s="619"/>
      <c r="G4775" s="619"/>
      <c r="H4775" s="619"/>
    </row>
    <row r="4776" spans="6:8" ht="15" customHeight="1" x14ac:dyDescent="0.3">
      <c r="F4776" s="618"/>
      <c r="G4776" s="618"/>
      <c r="H4776" s="618"/>
    </row>
    <row r="4777" spans="6:8" ht="15" customHeight="1" x14ac:dyDescent="0.3">
      <c r="F4777" s="618"/>
      <c r="G4777" s="618"/>
      <c r="H4777" s="618"/>
    </row>
    <row r="4778" spans="6:8" ht="15" customHeight="1" x14ac:dyDescent="0.3">
      <c r="F4778" s="618"/>
      <c r="G4778" s="618"/>
      <c r="H4778" s="618"/>
    </row>
    <row r="4779" spans="6:8" ht="15" customHeight="1" x14ac:dyDescent="0.3"/>
    <row r="4780" spans="6:8" ht="15" customHeight="1" x14ac:dyDescent="0.3">
      <c r="F4780" s="618"/>
      <c r="G4780" s="618"/>
      <c r="H4780" s="618"/>
    </row>
    <row r="4781" spans="6:8" ht="15" customHeight="1" x14ac:dyDescent="0.3">
      <c r="F4781" s="618"/>
      <c r="G4781" s="618"/>
      <c r="H4781" s="618"/>
    </row>
    <row r="4782" spans="6:8" ht="15" customHeight="1" x14ac:dyDescent="0.3">
      <c r="F4782" s="619"/>
      <c r="G4782" s="619"/>
      <c r="H4782" s="619"/>
    </row>
    <row r="4783" spans="6:8" ht="15" customHeight="1" x14ac:dyDescent="0.3"/>
    <row r="4784" spans="6:8" ht="15" customHeight="1" x14ac:dyDescent="0.3">
      <c r="F4784" s="621"/>
      <c r="G4784" s="621"/>
      <c r="H4784" s="620"/>
    </row>
    <row r="4785" spans="6:8" ht="15" customHeight="1" x14ac:dyDescent="0.3">
      <c r="F4785" s="621"/>
      <c r="G4785" s="621"/>
      <c r="H4785" s="620"/>
    </row>
    <row r="4786" spans="6:8" ht="15" customHeight="1" x14ac:dyDescent="0.3">
      <c r="F4786" s="618"/>
      <c r="G4786" s="618"/>
      <c r="H4786" s="618"/>
    </row>
    <row r="4787" spans="6:8" ht="15" customHeight="1" x14ac:dyDescent="0.3">
      <c r="F4787" s="618"/>
      <c r="G4787" s="618"/>
      <c r="H4787" s="618"/>
    </row>
    <row r="4788" spans="6:8" ht="15" customHeight="1" x14ac:dyDescent="0.3">
      <c r="F4788" s="618"/>
      <c r="G4788" s="618"/>
      <c r="H4788" s="618"/>
    </row>
    <row r="4789" spans="6:8" ht="15" customHeight="1" x14ac:dyDescent="0.3">
      <c r="F4789" s="618"/>
      <c r="G4789" s="618"/>
      <c r="H4789" s="618"/>
    </row>
    <row r="4790" spans="6:8" ht="15" customHeight="1" x14ac:dyDescent="0.3">
      <c r="F4790" s="618"/>
      <c r="G4790" s="618"/>
      <c r="H4790" s="618"/>
    </row>
    <row r="4791" spans="6:8" ht="15" customHeight="1" x14ac:dyDescent="0.3">
      <c r="F4791" s="619"/>
      <c r="G4791" s="619"/>
      <c r="H4791" s="619"/>
    </row>
    <row r="4792" spans="6:8" ht="15" customHeight="1" x14ac:dyDescent="0.3">
      <c r="F4792" s="618"/>
      <c r="G4792" s="618"/>
      <c r="H4792" s="618"/>
    </row>
    <row r="4793" spans="6:8" ht="15" customHeight="1" x14ac:dyDescent="0.3">
      <c r="F4793" s="621"/>
      <c r="G4793" s="621"/>
      <c r="H4793" s="620"/>
    </row>
    <row r="4794" spans="6:8" ht="15" customHeight="1" x14ac:dyDescent="0.3">
      <c r="F4794" s="618"/>
      <c r="G4794" s="618"/>
      <c r="H4794" s="618"/>
    </row>
    <row r="4795" spans="6:8" ht="15" customHeight="1" x14ac:dyDescent="0.3">
      <c r="F4795" s="618"/>
      <c r="G4795" s="618"/>
      <c r="H4795" s="618"/>
    </row>
    <row r="4796" spans="6:8" ht="15" customHeight="1" x14ac:dyDescent="0.3">
      <c r="F4796" s="618"/>
      <c r="G4796" s="618"/>
      <c r="H4796" s="618"/>
    </row>
    <row r="4797" spans="6:8" ht="15" customHeight="1" x14ac:dyDescent="0.3">
      <c r="F4797" s="618"/>
      <c r="G4797" s="618"/>
      <c r="H4797" s="618"/>
    </row>
    <row r="4798" spans="6:8" ht="15" customHeight="1" x14ac:dyDescent="0.3">
      <c r="F4798" s="619"/>
      <c r="G4798" s="619"/>
      <c r="H4798" s="619"/>
    </row>
    <row r="4799" spans="6:8" ht="15" customHeight="1" x14ac:dyDescent="0.3">
      <c r="F4799" s="618"/>
      <c r="G4799" s="618"/>
      <c r="H4799" s="618"/>
    </row>
    <row r="4800" spans="6:8" ht="15" customHeight="1" x14ac:dyDescent="0.3">
      <c r="F4800" s="618"/>
      <c r="G4800" s="618"/>
      <c r="H4800" s="618"/>
    </row>
    <row r="4801" spans="6:8" ht="15" customHeight="1" x14ac:dyDescent="0.3">
      <c r="F4801" s="618"/>
      <c r="G4801" s="618"/>
      <c r="H4801" s="618"/>
    </row>
    <row r="4802" spans="6:8" ht="15" customHeight="1" x14ac:dyDescent="0.3">
      <c r="F4802" s="619"/>
      <c r="G4802" s="619"/>
      <c r="H4802" s="619"/>
    </row>
    <row r="4803" spans="6:8" ht="15" customHeight="1" x14ac:dyDescent="0.3">
      <c r="F4803" s="618"/>
      <c r="G4803" s="618"/>
      <c r="H4803" s="618"/>
    </row>
    <row r="4804" spans="6:8" ht="15" customHeight="1" x14ac:dyDescent="0.3">
      <c r="F4804" s="619"/>
      <c r="G4804" s="619"/>
      <c r="H4804" s="619"/>
    </row>
    <row r="4805" spans="6:8" ht="15" customHeight="1" x14ac:dyDescent="0.3">
      <c r="F4805" s="618"/>
      <c r="G4805" s="618"/>
      <c r="H4805" s="618"/>
    </row>
    <row r="4806" spans="6:8" ht="15" customHeight="1" x14ac:dyDescent="0.3">
      <c r="F4806" s="618"/>
      <c r="G4806" s="618"/>
      <c r="H4806" s="618"/>
    </row>
    <row r="4807" spans="6:8" ht="15" customHeight="1" x14ac:dyDescent="0.3">
      <c r="F4807" s="618"/>
      <c r="G4807" s="618"/>
      <c r="H4807" s="618"/>
    </row>
    <row r="4808" spans="6:8" ht="15" customHeight="1" x14ac:dyDescent="0.3">
      <c r="F4808" s="618"/>
      <c r="G4808" s="618"/>
      <c r="H4808" s="618"/>
    </row>
    <row r="4809" spans="6:8" ht="15" customHeight="1" x14ac:dyDescent="0.3">
      <c r="F4809" s="619"/>
      <c r="G4809" s="619"/>
      <c r="H4809" s="619"/>
    </row>
    <row r="4810" spans="6:8" ht="15" customHeight="1" x14ac:dyDescent="0.3">
      <c r="F4810" s="618"/>
      <c r="G4810" s="618"/>
      <c r="H4810" s="618"/>
    </row>
    <row r="4811" spans="6:8" ht="15" customHeight="1" x14ac:dyDescent="0.3">
      <c r="F4811" s="618"/>
      <c r="G4811" s="618"/>
      <c r="H4811" s="618"/>
    </row>
    <row r="4812" spans="6:8" ht="15" customHeight="1" x14ac:dyDescent="0.3">
      <c r="F4812" s="618"/>
      <c r="G4812" s="618"/>
      <c r="H4812" s="618"/>
    </row>
    <row r="4813" spans="6:8" ht="15" customHeight="1" x14ac:dyDescent="0.3">
      <c r="F4813" s="619"/>
      <c r="G4813" s="619"/>
      <c r="H4813" s="619"/>
    </row>
    <row r="4814" spans="6:8" ht="15" customHeight="1" x14ac:dyDescent="0.3">
      <c r="F4814" s="618"/>
      <c r="G4814" s="618"/>
      <c r="H4814" s="618"/>
    </row>
    <row r="4815" spans="6:8" ht="15" customHeight="1" x14ac:dyDescent="0.3">
      <c r="F4815" s="618"/>
      <c r="G4815" s="618"/>
      <c r="H4815" s="618"/>
    </row>
    <row r="4816" spans="6:8" ht="15" customHeight="1" x14ac:dyDescent="0.3">
      <c r="F4816" s="618"/>
      <c r="G4816" s="618"/>
      <c r="H4816" s="618"/>
    </row>
    <row r="4817" spans="6:8" ht="15" customHeight="1" x14ac:dyDescent="0.3">
      <c r="F4817" s="618"/>
      <c r="G4817" s="618"/>
      <c r="H4817" s="618"/>
    </row>
    <row r="4818" spans="6:8" ht="15" customHeight="1" x14ac:dyDescent="0.3">
      <c r="F4818" s="618"/>
      <c r="G4818" s="618"/>
      <c r="H4818" s="618"/>
    </row>
    <row r="4819" spans="6:8" ht="15" customHeight="1" x14ac:dyDescent="0.3">
      <c r="F4819" s="618"/>
      <c r="G4819" s="618"/>
      <c r="H4819" s="618"/>
    </row>
    <row r="4820" spans="6:8" ht="15" customHeight="1" x14ac:dyDescent="0.3">
      <c r="F4820" s="618"/>
      <c r="G4820" s="618"/>
      <c r="H4820" s="618"/>
    </row>
    <row r="4821" spans="6:8" ht="15" customHeight="1" x14ac:dyDescent="0.3">
      <c r="F4821" s="618"/>
      <c r="G4821" s="618"/>
      <c r="H4821" s="618"/>
    </row>
    <row r="4822" spans="6:8" ht="15" customHeight="1" x14ac:dyDescent="0.3">
      <c r="F4822" s="618"/>
      <c r="G4822" s="618"/>
      <c r="H4822" s="618"/>
    </row>
    <row r="4823" spans="6:8" ht="15" customHeight="1" x14ac:dyDescent="0.3">
      <c r="F4823" s="618"/>
      <c r="G4823" s="618"/>
      <c r="H4823" s="618"/>
    </row>
    <row r="4824" spans="6:8" ht="15" customHeight="1" x14ac:dyDescent="0.3">
      <c r="F4824" s="618"/>
      <c r="G4824" s="618"/>
      <c r="H4824" s="618"/>
    </row>
    <row r="4825" spans="6:8" ht="15" customHeight="1" x14ac:dyDescent="0.3">
      <c r="F4825" s="619"/>
      <c r="G4825" s="619"/>
      <c r="H4825" s="619"/>
    </row>
    <row r="4826" spans="6:8" ht="15" customHeight="1" x14ac:dyDescent="0.3">
      <c r="F4826" s="619"/>
      <c r="G4826" s="619"/>
      <c r="H4826" s="619"/>
    </row>
    <row r="4827" spans="6:8" ht="15" customHeight="1" x14ac:dyDescent="0.3">
      <c r="F4827" s="619"/>
      <c r="G4827" s="619"/>
      <c r="H4827" s="619"/>
    </row>
    <row r="4828" spans="6:8" ht="15" customHeight="1" x14ac:dyDescent="0.3">
      <c r="F4828" s="618"/>
      <c r="G4828" s="618"/>
      <c r="H4828" s="618"/>
    </row>
    <row r="4829" spans="6:8" ht="15" customHeight="1" x14ac:dyDescent="0.3">
      <c r="F4829" s="618"/>
      <c r="G4829" s="618"/>
      <c r="H4829" s="618"/>
    </row>
    <row r="4830" spans="6:8" ht="15" customHeight="1" x14ac:dyDescent="0.3">
      <c r="F4830" s="618"/>
      <c r="G4830" s="618"/>
      <c r="H4830" s="618"/>
    </row>
    <row r="4831" spans="6:8" ht="15" customHeight="1" x14ac:dyDescent="0.3">
      <c r="F4831" s="618"/>
      <c r="G4831" s="618"/>
      <c r="H4831" s="618"/>
    </row>
    <row r="4832" spans="6:8" ht="15" customHeight="1" x14ac:dyDescent="0.3">
      <c r="F4832" s="619"/>
      <c r="G4832" s="619"/>
      <c r="H4832" s="619"/>
    </row>
    <row r="4833" spans="5:8" ht="15" customHeight="1" x14ac:dyDescent="0.3">
      <c r="F4833" s="618"/>
      <c r="G4833" s="618"/>
      <c r="H4833" s="618"/>
    </row>
    <row r="4834" spans="5:8" ht="15" customHeight="1" x14ac:dyDescent="0.3">
      <c r="F4834" s="619"/>
      <c r="G4834" s="619"/>
      <c r="H4834" s="619"/>
    </row>
    <row r="4835" spans="5:8" ht="15" customHeight="1" x14ac:dyDescent="0.3">
      <c r="F4835" s="618"/>
      <c r="G4835" s="618"/>
      <c r="H4835" s="618"/>
    </row>
    <row r="4836" spans="5:8" ht="15" customHeight="1" x14ac:dyDescent="0.3">
      <c r="F4836" s="618"/>
      <c r="G4836" s="618"/>
      <c r="H4836" s="618"/>
    </row>
    <row r="4837" spans="5:8" ht="15" customHeight="1" x14ac:dyDescent="0.3">
      <c r="F4837" s="618"/>
      <c r="G4837" s="618"/>
      <c r="H4837" s="618"/>
    </row>
    <row r="4838" spans="5:8" ht="15" customHeight="1" x14ac:dyDescent="0.3">
      <c r="F4838" s="619"/>
      <c r="G4838" s="619"/>
      <c r="H4838" s="619"/>
    </row>
    <row r="4839" spans="5:8" ht="15" customHeight="1" x14ac:dyDescent="0.3">
      <c r="F4839" s="618"/>
      <c r="G4839" s="618"/>
      <c r="H4839" s="618"/>
    </row>
    <row r="4840" spans="5:8" ht="15" customHeight="1" x14ac:dyDescent="0.3">
      <c r="F4840" s="619"/>
      <c r="G4840" s="619"/>
      <c r="H4840" s="619"/>
    </row>
    <row r="4841" spans="5:8" ht="15" customHeight="1" x14ac:dyDescent="0.3">
      <c r="F4841" s="619"/>
      <c r="G4841" s="619"/>
      <c r="H4841" s="619"/>
    </row>
    <row r="4842" spans="5:8" ht="15" customHeight="1" x14ac:dyDescent="0.3"/>
    <row r="4843" spans="5:8" ht="15" customHeight="1" x14ac:dyDescent="0.3">
      <c r="F4843" s="619"/>
      <c r="G4843" s="619"/>
      <c r="H4843" s="619"/>
    </row>
    <row r="4844" spans="5:8" ht="15" customHeight="1" x14ac:dyDescent="0.3">
      <c r="F4844" s="619"/>
      <c r="G4844" s="619"/>
      <c r="H4844" s="619"/>
    </row>
    <row r="4845" spans="5:8" ht="15" customHeight="1" x14ac:dyDescent="0.3">
      <c r="E4845" s="618"/>
      <c r="F4845" s="618"/>
      <c r="G4845" s="618"/>
      <c r="H4845" s="618"/>
    </row>
    <row r="4846" spans="5:8" ht="15" customHeight="1" x14ac:dyDescent="0.3">
      <c r="F4846" s="618"/>
      <c r="G4846" s="618"/>
      <c r="H4846" s="618"/>
    </row>
    <row r="4847" spans="5:8" ht="15" customHeight="1" x14ac:dyDescent="0.3">
      <c r="F4847" s="619"/>
      <c r="G4847" s="619"/>
      <c r="H4847" s="619"/>
    </row>
    <row r="4848" spans="5:8" ht="15" customHeight="1" x14ac:dyDescent="0.3">
      <c r="E4848" s="618"/>
      <c r="F4848" s="618"/>
      <c r="G4848" s="618"/>
      <c r="H4848" s="618"/>
    </row>
    <row r="4849" spans="5:8" ht="15" customHeight="1" x14ac:dyDescent="0.3">
      <c r="F4849" s="618"/>
      <c r="G4849" s="618"/>
      <c r="H4849" s="618"/>
    </row>
    <row r="4850" spans="5:8" ht="15" customHeight="1" x14ac:dyDescent="0.3">
      <c r="E4850" s="618"/>
      <c r="F4850" s="618"/>
      <c r="G4850" s="618"/>
      <c r="H4850" s="618"/>
    </row>
    <row r="4851" spans="5:8" ht="15" customHeight="1" x14ac:dyDescent="0.3">
      <c r="E4851" s="618"/>
      <c r="F4851" s="618"/>
      <c r="G4851" s="618"/>
      <c r="H4851" s="618"/>
    </row>
    <row r="4852" spans="5:8" ht="15" customHeight="1" x14ac:dyDescent="0.3">
      <c r="F4852" s="619"/>
      <c r="G4852" s="619"/>
      <c r="H4852" s="619"/>
    </row>
    <row r="4853" spans="5:8" ht="15" customHeight="1" x14ac:dyDescent="0.3">
      <c r="F4853" s="618"/>
      <c r="G4853" s="618"/>
      <c r="H4853" s="618"/>
    </row>
    <row r="4854" spans="5:8" ht="15" customHeight="1" x14ac:dyDescent="0.3">
      <c r="F4854" s="619"/>
      <c r="G4854" s="619"/>
      <c r="H4854" s="619"/>
    </row>
    <row r="4855" spans="5:8" ht="15" customHeight="1" x14ac:dyDescent="0.3">
      <c r="F4855" s="619"/>
      <c r="G4855" s="619"/>
      <c r="H4855" s="619"/>
    </row>
    <row r="4856" spans="5:8" ht="15" customHeight="1" x14ac:dyDescent="0.3">
      <c r="F4856" s="619"/>
      <c r="G4856" s="619"/>
      <c r="H4856" s="619"/>
    </row>
    <row r="4857" spans="5:8" ht="15" customHeight="1" x14ac:dyDescent="0.3">
      <c r="F4857" s="618"/>
      <c r="G4857" s="618"/>
      <c r="H4857" s="618"/>
    </row>
    <row r="4858" spans="5:8" ht="15" customHeight="1" x14ac:dyDescent="0.3">
      <c r="F4858" s="618"/>
      <c r="G4858" s="618"/>
      <c r="H4858" s="618"/>
    </row>
    <row r="4859" spans="5:8" ht="15" customHeight="1" x14ac:dyDescent="0.3">
      <c r="F4859" s="618"/>
      <c r="G4859" s="618"/>
      <c r="H4859" s="618"/>
    </row>
    <row r="4860" spans="5:8" ht="15" customHeight="1" x14ac:dyDescent="0.3">
      <c r="F4860" s="619"/>
      <c r="G4860" s="619"/>
      <c r="H4860" s="619"/>
    </row>
    <row r="4861" spans="5:8" ht="15" customHeight="1" x14ac:dyDescent="0.3">
      <c r="F4861" s="619"/>
      <c r="G4861" s="619"/>
      <c r="H4861" s="619"/>
    </row>
    <row r="4862" spans="5:8" ht="15" customHeight="1" x14ac:dyDescent="0.3">
      <c r="F4862" s="619"/>
      <c r="G4862" s="619"/>
      <c r="H4862" s="619"/>
    </row>
    <row r="4863" spans="5:8" ht="15" customHeight="1" x14ac:dyDescent="0.3">
      <c r="F4863" s="619"/>
      <c r="G4863" s="619"/>
      <c r="H4863" s="619"/>
    </row>
    <row r="4864" spans="5:8" ht="15" customHeight="1" x14ac:dyDescent="0.3">
      <c r="F4864" s="618"/>
      <c r="G4864" s="618"/>
      <c r="H4864" s="618"/>
    </row>
    <row r="4865" spans="6:8" ht="15" customHeight="1" x14ac:dyDescent="0.3">
      <c r="F4865" s="618"/>
      <c r="G4865" s="618"/>
      <c r="H4865" s="618"/>
    </row>
    <row r="4866" spans="6:8" ht="15" customHeight="1" x14ac:dyDescent="0.3">
      <c r="F4866" s="618"/>
      <c r="G4866" s="618"/>
      <c r="H4866" s="618"/>
    </row>
    <row r="4867" spans="6:8" ht="15" customHeight="1" x14ac:dyDescent="0.3">
      <c r="F4867" s="619"/>
      <c r="G4867" s="619"/>
      <c r="H4867" s="619"/>
    </row>
    <row r="4868" spans="6:8" ht="15" customHeight="1" x14ac:dyDescent="0.3">
      <c r="F4868" s="619"/>
      <c r="G4868" s="619"/>
      <c r="H4868" s="619"/>
    </row>
    <row r="4869" spans="6:8" ht="15" customHeight="1" x14ac:dyDescent="0.3">
      <c r="F4869" s="618"/>
      <c r="G4869" s="618"/>
      <c r="H4869" s="618"/>
    </row>
    <row r="4870" spans="6:8" ht="15" customHeight="1" x14ac:dyDescent="0.3">
      <c r="F4870" s="618"/>
      <c r="G4870" s="618"/>
      <c r="H4870" s="618"/>
    </row>
    <row r="4871" spans="6:8" ht="15" customHeight="1" x14ac:dyDescent="0.3">
      <c r="F4871" s="618"/>
      <c r="G4871" s="618"/>
      <c r="H4871" s="618"/>
    </row>
    <row r="4872" spans="6:8" ht="15" customHeight="1" x14ac:dyDescent="0.3">
      <c r="F4872" s="618"/>
      <c r="G4872" s="618"/>
      <c r="H4872" s="618"/>
    </row>
    <row r="4873" spans="6:8" ht="15" customHeight="1" x14ac:dyDescent="0.3">
      <c r="F4873" s="619"/>
      <c r="G4873" s="619"/>
      <c r="H4873" s="619"/>
    </row>
    <row r="4874" spans="6:8" ht="15" customHeight="1" x14ac:dyDescent="0.3">
      <c r="F4874" s="619"/>
      <c r="G4874" s="619"/>
      <c r="H4874" s="619"/>
    </row>
    <row r="4875" spans="6:8" ht="15" customHeight="1" x14ac:dyDescent="0.3">
      <c r="F4875" s="618"/>
      <c r="G4875" s="618"/>
      <c r="H4875" s="618"/>
    </row>
    <row r="4876" spans="6:8" ht="15" customHeight="1" x14ac:dyDescent="0.3">
      <c r="F4876" s="619"/>
      <c r="G4876" s="619"/>
      <c r="H4876" s="619"/>
    </row>
    <row r="4877" spans="6:8" ht="15" customHeight="1" x14ac:dyDescent="0.3">
      <c r="F4877" s="618"/>
      <c r="G4877" s="618"/>
      <c r="H4877" s="618"/>
    </row>
    <row r="4878" spans="6:8" ht="15" customHeight="1" x14ac:dyDescent="0.3">
      <c r="F4878" s="618"/>
      <c r="G4878" s="618"/>
      <c r="H4878" s="618"/>
    </row>
    <row r="4879" spans="6:8" ht="15" customHeight="1" x14ac:dyDescent="0.3">
      <c r="F4879" s="618"/>
      <c r="G4879" s="618"/>
      <c r="H4879" s="618"/>
    </row>
    <row r="4880" spans="6:8" ht="15" customHeight="1" x14ac:dyDescent="0.3">
      <c r="F4880" s="618"/>
      <c r="G4880" s="618"/>
      <c r="H4880" s="618"/>
    </row>
    <row r="4881" spans="5:31" ht="15" customHeight="1" x14ac:dyDescent="0.3">
      <c r="F4881" s="619"/>
      <c r="G4881" s="619"/>
      <c r="H4881" s="619"/>
    </row>
    <row r="4882" spans="5:31" ht="15" customHeight="1" x14ac:dyDescent="0.3">
      <c r="F4882" s="618"/>
      <c r="G4882" s="618"/>
      <c r="H4882" s="618"/>
    </row>
    <row r="4883" spans="5:31" ht="15" customHeight="1" x14ac:dyDescent="0.3">
      <c r="E4883" s="618"/>
      <c r="F4883" s="618"/>
      <c r="G4883" s="618"/>
      <c r="H4883" s="618"/>
    </row>
    <row r="4884" spans="5:31" ht="15" customHeight="1" x14ac:dyDescent="0.3">
      <c r="F4884" s="619"/>
      <c r="G4884" s="619"/>
      <c r="H4884" s="619"/>
    </row>
    <row r="4885" spans="5:31" ht="15" customHeight="1" x14ac:dyDescent="0.3">
      <c r="F4885" s="618"/>
      <c r="G4885" s="618"/>
      <c r="H4885" s="618"/>
    </row>
    <row r="4886" spans="5:31" ht="15" customHeight="1" x14ac:dyDescent="0.3">
      <c r="E4886" s="618"/>
      <c r="F4886" s="618"/>
      <c r="G4886" s="618"/>
      <c r="H4886" s="618"/>
    </row>
    <row r="4887" spans="5:31" ht="15" customHeight="1" x14ac:dyDescent="0.3">
      <c r="F4887" s="618"/>
      <c r="G4887" s="618"/>
      <c r="H4887" s="618"/>
    </row>
    <row r="4888" spans="5:31" ht="15" customHeight="1" x14ac:dyDescent="0.3">
      <c r="F4888" s="618"/>
      <c r="G4888" s="618"/>
      <c r="H4888" s="618"/>
    </row>
    <row r="4889" spans="5:31" ht="15" customHeight="1" x14ac:dyDescent="0.3">
      <c r="F4889" s="619"/>
      <c r="G4889" s="619"/>
      <c r="H4889" s="619"/>
    </row>
    <row r="4890" spans="5:31" ht="15" customHeight="1" x14ac:dyDescent="0.3">
      <c r="E4890" s="212"/>
      <c r="F4890" s="212"/>
      <c r="G4890" s="212"/>
      <c r="H4890" s="212"/>
      <c r="I4890" s="212"/>
      <c r="J4890" s="212"/>
      <c r="K4890" s="212"/>
      <c r="L4890" s="212"/>
      <c r="M4890" s="212"/>
      <c r="N4890" s="212"/>
      <c r="O4890" s="212"/>
      <c r="P4890" s="212"/>
      <c r="Q4890" s="212"/>
      <c r="R4890" s="212"/>
      <c r="S4890" s="212"/>
      <c r="T4890" s="212"/>
      <c r="V4890" s="212"/>
      <c r="W4890" s="212"/>
      <c r="X4890" s="212"/>
      <c r="Y4890" s="212"/>
      <c r="Z4890" s="212"/>
      <c r="AB4890" s="212"/>
      <c r="AC4890" s="212"/>
      <c r="AD4890" s="212"/>
      <c r="AE4890" s="212"/>
    </row>
    <row r="4891" spans="5:31" ht="15" customHeight="1" x14ac:dyDescent="0.3">
      <c r="F4891" s="619"/>
      <c r="G4891" s="619"/>
      <c r="H4891" s="619"/>
    </row>
    <row r="4892" spans="5:31" ht="15" customHeight="1" x14ac:dyDescent="0.3">
      <c r="E4892" s="618"/>
      <c r="F4892" s="618"/>
      <c r="G4892" s="618"/>
      <c r="H4892" s="618"/>
    </row>
    <row r="4893" spans="5:31" ht="15" customHeight="1" x14ac:dyDescent="0.3">
      <c r="F4893" s="618"/>
      <c r="G4893" s="618"/>
      <c r="H4893" s="618"/>
    </row>
    <row r="4894" spans="5:31" ht="15" customHeight="1" x14ac:dyDescent="0.3">
      <c r="F4894" s="620"/>
      <c r="G4894" s="620"/>
      <c r="H4894" s="620"/>
    </row>
    <row r="4895" spans="5:31" ht="15" customHeight="1" x14ac:dyDescent="0.3">
      <c r="F4895" s="619"/>
      <c r="G4895" s="619"/>
      <c r="H4895" s="619"/>
    </row>
    <row r="4896" spans="5:31" ht="15" customHeight="1" x14ac:dyDescent="0.3">
      <c r="F4896" s="619"/>
      <c r="G4896" s="619"/>
      <c r="H4896" s="619"/>
    </row>
    <row r="4897" spans="5:31" ht="15" customHeight="1" x14ac:dyDescent="0.3">
      <c r="F4897" s="619"/>
      <c r="G4897" s="619"/>
      <c r="H4897" s="619"/>
    </row>
    <row r="4898" spans="5:31" ht="15" customHeight="1" x14ac:dyDescent="0.3">
      <c r="F4898" s="618"/>
      <c r="G4898" s="618"/>
      <c r="H4898" s="618"/>
    </row>
    <row r="4899" spans="5:31" ht="15" customHeight="1" x14ac:dyDescent="0.3">
      <c r="F4899" s="618"/>
      <c r="G4899" s="618"/>
      <c r="H4899" s="618"/>
    </row>
    <row r="4900" spans="5:31" ht="15" customHeight="1" x14ac:dyDescent="0.3">
      <c r="F4900" s="618"/>
      <c r="G4900" s="618"/>
      <c r="H4900" s="618"/>
    </row>
    <row r="4901" spans="5:31" ht="15" customHeight="1" x14ac:dyDescent="0.3">
      <c r="F4901" s="618"/>
      <c r="G4901" s="618"/>
      <c r="H4901" s="618"/>
    </row>
    <row r="4902" spans="5:31" ht="15" customHeight="1" x14ac:dyDescent="0.3">
      <c r="F4902" s="619"/>
      <c r="G4902" s="619"/>
      <c r="H4902" s="619"/>
    </row>
    <row r="4903" spans="5:31" ht="15" customHeight="1" x14ac:dyDescent="0.3">
      <c r="F4903" s="618"/>
      <c r="G4903" s="618"/>
      <c r="H4903" s="618"/>
    </row>
    <row r="4904" spans="5:31" ht="15" customHeight="1" x14ac:dyDescent="0.3">
      <c r="E4904" s="212"/>
      <c r="F4904" s="212"/>
      <c r="G4904" s="212"/>
      <c r="H4904" s="212"/>
      <c r="I4904" s="212"/>
      <c r="J4904" s="212"/>
      <c r="K4904" s="212"/>
      <c r="L4904" s="212"/>
      <c r="M4904" s="212"/>
      <c r="N4904" s="212"/>
      <c r="O4904" s="212"/>
      <c r="P4904" s="212"/>
      <c r="Q4904" s="212"/>
      <c r="R4904" s="212"/>
      <c r="S4904" s="212"/>
      <c r="T4904" s="212"/>
      <c r="U4904" s="212"/>
      <c r="V4904" s="212"/>
      <c r="W4904" s="212"/>
      <c r="X4904" s="212"/>
      <c r="Y4904" s="212"/>
      <c r="Z4904" s="212"/>
      <c r="AB4904" s="212"/>
      <c r="AC4904" s="212"/>
      <c r="AD4904" s="212"/>
      <c r="AE4904" s="212"/>
    </row>
    <row r="4905" spans="5:31" ht="15" customHeight="1" x14ac:dyDescent="0.3">
      <c r="F4905" s="618"/>
      <c r="G4905" s="618"/>
      <c r="H4905" s="618"/>
    </row>
    <row r="4906" spans="5:31" ht="15" customHeight="1" x14ac:dyDescent="0.3">
      <c r="F4906" s="622"/>
      <c r="G4906" s="622"/>
      <c r="H4906" s="620"/>
    </row>
    <row r="4907" spans="5:31" ht="15" customHeight="1" x14ac:dyDescent="0.3">
      <c r="F4907" s="618"/>
      <c r="G4907" s="618"/>
      <c r="H4907" s="618"/>
    </row>
    <row r="4908" spans="5:31" ht="15" customHeight="1" x14ac:dyDescent="0.3">
      <c r="F4908" s="618"/>
      <c r="G4908" s="618"/>
      <c r="H4908" s="618"/>
    </row>
    <row r="4909" spans="5:31" ht="15" customHeight="1" x14ac:dyDescent="0.3">
      <c r="F4909" s="618"/>
      <c r="G4909" s="618"/>
      <c r="H4909" s="618"/>
    </row>
    <row r="4910" spans="5:31" ht="15" customHeight="1" x14ac:dyDescent="0.3">
      <c r="F4910" s="618"/>
      <c r="G4910" s="618"/>
      <c r="H4910" s="618"/>
    </row>
    <row r="4911" spans="5:31" ht="15" customHeight="1" x14ac:dyDescent="0.3">
      <c r="F4911" s="618"/>
      <c r="G4911" s="618"/>
      <c r="H4911" s="618"/>
    </row>
    <row r="4912" spans="5:31" ht="15" customHeight="1" x14ac:dyDescent="0.3">
      <c r="F4912" s="618"/>
      <c r="G4912" s="618"/>
      <c r="H4912" s="618"/>
    </row>
    <row r="4913" spans="5:8" ht="15" customHeight="1" x14ac:dyDescent="0.3">
      <c r="F4913" s="620"/>
      <c r="G4913" s="620"/>
      <c r="H4913" s="620"/>
    </row>
    <row r="4914" spans="5:8" ht="15" customHeight="1" x14ac:dyDescent="0.3">
      <c r="E4914" s="618"/>
      <c r="F4914" s="618"/>
      <c r="G4914" s="618"/>
      <c r="H4914" s="618"/>
    </row>
    <row r="4915" spans="5:8" ht="15" customHeight="1" x14ac:dyDescent="0.3">
      <c r="F4915" s="619"/>
      <c r="G4915" s="619"/>
      <c r="H4915" s="619"/>
    </row>
    <row r="4916" spans="5:8" ht="15" customHeight="1" x14ac:dyDescent="0.3">
      <c r="F4916" s="619"/>
      <c r="G4916" s="619"/>
      <c r="H4916" s="619"/>
    </row>
    <row r="4917" spans="5:8" ht="15" customHeight="1" x14ac:dyDescent="0.3">
      <c r="F4917" s="618"/>
      <c r="G4917" s="618"/>
      <c r="H4917" s="618"/>
    </row>
    <row r="4918" spans="5:8" ht="15" customHeight="1" x14ac:dyDescent="0.3">
      <c r="F4918" s="618"/>
      <c r="G4918" s="618"/>
      <c r="H4918" s="618"/>
    </row>
    <row r="4919" spans="5:8" ht="15" customHeight="1" x14ac:dyDescent="0.3">
      <c r="F4919" s="618"/>
      <c r="G4919" s="618"/>
      <c r="H4919" s="618"/>
    </row>
    <row r="4920" spans="5:8" ht="15" customHeight="1" x14ac:dyDescent="0.3">
      <c r="F4920" s="619"/>
      <c r="G4920" s="619"/>
      <c r="H4920" s="619"/>
    </row>
    <row r="4921" spans="5:8" ht="15" customHeight="1" x14ac:dyDescent="0.3">
      <c r="F4921" s="618"/>
      <c r="G4921" s="618"/>
      <c r="H4921" s="618"/>
    </row>
    <row r="4922" spans="5:8" ht="15" customHeight="1" x14ac:dyDescent="0.3">
      <c r="F4922" s="618"/>
      <c r="G4922" s="618"/>
      <c r="H4922" s="618"/>
    </row>
    <row r="4923" spans="5:8" ht="15" customHeight="1" x14ac:dyDescent="0.3">
      <c r="F4923" s="618"/>
      <c r="G4923" s="618"/>
      <c r="H4923" s="618"/>
    </row>
    <row r="4924" spans="5:8" ht="15" customHeight="1" x14ac:dyDescent="0.3">
      <c r="F4924" s="618"/>
      <c r="G4924" s="618"/>
      <c r="H4924" s="618"/>
    </row>
    <row r="4925" spans="5:8" ht="15" customHeight="1" x14ac:dyDescent="0.3">
      <c r="F4925" s="618"/>
      <c r="G4925" s="618"/>
      <c r="H4925" s="618"/>
    </row>
    <row r="4926" spans="5:8" ht="15" customHeight="1" x14ac:dyDescent="0.3">
      <c r="F4926" s="619"/>
      <c r="G4926" s="619"/>
      <c r="H4926" s="619"/>
    </row>
    <row r="4927" spans="5:8" ht="15" customHeight="1" x14ac:dyDescent="0.3">
      <c r="F4927" s="619"/>
      <c r="G4927" s="619"/>
      <c r="H4927" s="619"/>
    </row>
    <row r="4928" spans="5:8" ht="15" customHeight="1" x14ac:dyDescent="0.3">
      <c r="F4928" s="618"/>
      <c r="G4928" s="618"/>
      <c r="H4928" s="618"/>
    </row>
    <row r="4929" spans="5:8" ht="15" customHeight="1" x14ac:dyDescent="0.3">
      <c r="F4929" s="618"/>
      <c r="G4929" s="618"/>
      <c r="H4929" s="618"/>
    </row>
    <row r="4930" spans="5:8" ht="15" customHeight="1" x14ac:dyDescent="0.3">
      <c r="F4930" s="619"/>
      <c r="G4930" s="619"/>
      <c r="H4930" s="619"/>
    </row>
    <row r="4931" spans="5:8" ht="15" customHeight="1" x14ac:dyDescent="0.3">
      <c r="F4931" s="618"/>
      <c r="G4931" s="618"/>
      <c r="H4931" s="618"/>
    </row>
    <row r="4932" spans="5:8" ht="15" customHeight="1" x14ac:dyDescent="0.3">
      <c r="F4932" s="619"/>
      <c r="G4932" s="619"/>
      <c r="H4932" s="619"/>
    </row>
    <row r="4933" spans="5:8" ht="15" customHeight="1" x14ac:dyDescent="0.3">
      <c r="F4933" s="618"/>
      <c r="G4933" s="618"/>
      <c r="H4933" s="618"/>
    </row>
    <row r="4934" spans="5:8" ht="15" customHeight="1" x14ac:dyDescent="0.3">
      <c r="F4934" s="621"/>
      <c r="G4934" s="621"/>
      <c r="H4934" s="620"/>
    </row>
    <row r="4935" spans="5:8" ht="15" customHeight="1" x14ac:dyDescent="0.3">
      <c r="F4935" s="619"/>
      <c r="G4935" s="619"/>
      <c r="H4935" s="619"/>
    </row>
    <row r="4936" spans="5:8" ht="15" customHeight="1" x14ac:dyDescent="0.3">
      <c r="E4936" s="618"/>
      <c r="F4936" s="618"/>
      <c r="G4936" s="618"/>
      <c r="H4936" s="618"/>
    </row>
    <row r="4937" spans="5:8" ht="15" customHeight="1" x14ac:dyDescent="0.3">
      <c r="F4937" s="621"/>
      <c r="G4937" s="621"/>
      <c r="H4937" s="620"/>
    </row>
    <row r="4938" spans="5:8" ht="15" customHeight="1" x14ac:dyDescent="0.3">
      <c r="F4938" s="619"/>
      <c r="G4938" s="619"/>
      <c r="H4938" s="619"/>
    </row>
    <row r="4939" spans="5:8" ht="15" customHeight="1" x14ac:dyDescent="0.3">
      <c r="F4939" s="618"/>
      <c r="G4939" s="618"/>
      <c r="H4939" s="618"/>
    </row>
    <row r="4940" spans="5:8" ht="15" customHeight="1" x14ac:dyDescent="0.3">
      <c r="F4940" s="619"/>
      <c r="G4940" s="619"/>
      <c r="H4940" s="619"/>
    </row>
    <row r="4941" spans="5:8" ht="15" customHeight="1" x14ac:dyDescent="0.3">
      <c r="F4941" s="619"/>
      <c r="G4941" s="619"/>
      <c r="H4941" s="619"/>
    </row>
    <row r="4942" spans="5:8" ht="15" customHeight="1" x14ac:dyDescent="0.3">
      <c r="F4942" s="618"/>
      <c r="G4942" s="618"/>
      <c r="H4942" s="618"/>
    </row>
    <row r="4943" spans="5:8" ht="15" customHeight="1" x14ac:dyDescent="0.3">
      <c r="F4943" s="618"/>
      <c r="G4943" s="618"/>
      <c r="H4943" s="618"/>
    </row>
    <row r="4944" spans="5:8" ht="15" customHeight="1" x14ac:dyDescent="0.3">
      <c r="F4944" s="621"/>
      <c r="G4944" s="621"/>
      <c r="H4944" s="620"/>
    </row>
    <row r="4945" spans="6:8" ht="15" customHeight="1" x14ac:dyDescent="0.3">
      <c r="F4945" s="621"/>
      <c r="G4945" s="621"/>
      <c r="H4945" s="620"/>
    </row>
    <row r="4946" spans="6:8" ht="15" customHeight="1" x14ac:dyDescent="0.3">
      <c r="F4946" s="618"/>
      <c r="G4946" s="618"/>
      <c r="H4946" s="618"/>
    </row>
    <row r="4947" spans="6:8" ht="15" customHeight="1" x14ac:dyDescent="0.3">
      <c r="F4947" s="619"/>
      <c r="G4947" s="619"/>
      <c r="H4947" s="619"/>
    </row>
    <row r="4948" spans="6:8" ht="15" customHeight="1" x14ac:dyDescent="0.3">
      <c r="F4948" s="621"/>
      <c r="G4948" s="621"/>
      <c r="H4948" s="620"/>
    </row>
    <row r="4949" spans="6:8" ht="15" customHeight="1" x14ac:dyDescent="0.3">
      <c r="F4949" s="621"/>
      <c r="G4949" s="621"/>
      <c r="H4949" s="620"/>
    </row>
    <row r="4950" spans="6:8" ht="15" customHeight="1" x14ac:dyDescent="0.3">
      <c r="F4950" s="621"/>
      <c r="G4950" s="621"/>
      <c r="H4950" s="620"/>
    </row>
    <row r="4951" spans="6:8" ht="15" customHeight="1" x14ac:dyDescent="0.3">
      <c r="F4951" s="618"/>
      <c r="G4951" s="618"/>
      <c r="H4951" s="618"/>
    </row>
    <row r="4952" spans="6:8" ht="15" customHeight="1" x14ac:dyDescent="0.3">
      <c r="F4952" s="621"/>
      <c r="G4952" s="621"/>
      <c r="H4952" s="620"/>
    </row>
    <row r="4953" spans="6:8" ht="15" customHeight="1" x14ac:dyDescent="0.3">
      <c r="F4953" s="621"/>
      <c r="G4953" s="621"/>
      <c r="H4953" s="620"/>
    </row>
    <row r="4954" spans="6:8" ht="15" customHeight="1" x14ac:dyDescent="0.3">
      <c r="F4954" s="621"/>
      <c r="G4954" s="621"/>
      <c r="H4954" s="620"/>
    </row>
    <row r="4955" spans="6:8" ht="15" customHeight="1" x14ac:dyDescent="0.3">
      <c r="F4955" s="621"/>
      <c r="G4955" s="621"/>
      <c r="H4955" s="620"/>
    </row>
    <row r="4956" spans="6:8" ht="15" customHeight="1" x14ac:dyDescent="0.3">
      <c r="F4956" s="619"/>
      <c r="G4956" s="619"/>
      <c r="H4956" s="619"/>
    </row>
    <row r="4957" spans="6:8" ht="15" customHeight="1" x14ac:dyDescent="0.3">
      <c r="F4957" s="619"/>
      <c r="G4957" s="619"/>
      <c r="H4957" s="619"/>
    </row>
    <row r="4958" spans="6:8" ht="15" customHeight="1" x14ac:dyDescent="0.3">
      <c r="F4958" s="619"/>
      <c r="G4958" s="619"/>
      <c r="H4958" s="619"/>
    </row>
    <row r="4959" spans="6:8" ht="15" customHeight="1" x14ac:dyDescent="0.3">
      <c r="F4959" s="618"/>
      <c r="G4959" s="618"/>
      <c r="H4959" s="618"/>
    </row>
    <row r="4960" spans="6:8" ht="15" customHeight="1" x14ac:dyDescent="0.3">
      <c r="F4960" s="619"/>
      <c r="G4960" s="619"/>
      <c r="H4960" s="619"/>
    </row>
    <row r="4961" spans="6:8" ht="15" customHeight="1" x14ac:dyDescent="0.3">
      <c r="F4961" s="618"/>
      <c r="G4961" s="618"/>
      <c r="H4961" s="618"/>
    </row>
    <row r="4962" spans="6:8" ht="15" customHeight="1" x14ac:dyDescent="0.3">
      <c r="F4962" s="618"/>
      <c r="G4962" s="618"/>
      <c r="H4962" s="618"/>
    </row>
    <row r="4963" spans="6:8" ht="15" customHeight="1" x14ac:dyDescent="0.3">
      <c r="F4963" s="619"/>
      <c r="G4963" s="619"/>
      <c r="H4963" s="619"/>
    </row>
    <row r="4964" spans="6:8" ht="15" customHeight="1" x14ac:dyDescent="0.3">
      <c r="F4964" s="618"/>
      <c r="G4964" s="618"/>
      <c r="H4964" s="618"/>
    </row>
    <row r="4965" spans="6:8" ht="15" customHeight="1" x14ac:dyDescent="0.3">
      <c r="F4965" s="618"/>
      <c r="G4965" s="618"/>
      <c r="H4965" s="618"/>
    </row>
    <row r="4966" spans="6:8" ht="15" customHeight="1" x14ac:dyDescent="0.3">
      <c r="F4966" s="619"/>
      <c r="G4966" s="619"/>
      <c r="H4966" s="619"/>
    </row>
    <row r="4967" spans="6:8" ht="15" customHeight="1" x14ac:dyDescent="0.3">
      <c r="F4967" s="618"/>
      <c r="G4967" s="618"/>
      <c r="H4967" s="618"/>
    </row>
    <row r="4968" spans="6:8" ht="15" customHeight="1" x14ac:dyDescent="0.3">
      <c r="F4968" s="618"/>
      <c r="G4968" s="618"/>
      <c r="H4968" s="618"/>
    </row>
    <row r="4969" spans="6:8" ht="15" customHeight="1" x14ac:dyDescent="0.3">
      <c r="F4969" s="619"/>
      <c r="G4969" s="619"/>
      <c r="H4969" s="619"/>
    </row>
    <row r="4970" spans="6:8" ht="15" customHeight="1" x14ac:dyDescent="0.3">
      <c r="F4970" s="618"/>
      <c r="G4970" s="618"/>
      <c r="H4970" s="618"/>
    </row>
    <row r="4971" spans="6:8" ht="15" customHeight="1" x14ac:dyDescent="0.3">
      <c r="F4971" s="618"/>
      <c r="G4971" s="618"/>
      <c r="H4971" s="618"/>
    </row>
    <row r="4972" spans="6:8" ht="15" customHeight="1" x14ac:dyDescent="0.3">
      <c r="F4972" s="618"/>
      <c r="G4972" s="618"/>
      <c r="H4972" s="618"/>
    </row>
    <row r="4973" spans="6:8" ht="15" customHeight="1" x14ac:dyDescent="0.3">
      <c r="F4973" s="619"/>
      <c r="G4973" s="619"/>
      <c r="H4973" s="619"/>
    </row>
    <row r="4974" spans="6:8" ht="15" customHeight="1" x14ac:dyDescent="0.3">
      <c r="F4974" s="619"/>
      <c r="G4974" s="619"/>
      <c r="H4974" s="619"/>
    </row>
    <row r="4975" spans="6:8" ht="15" customHeight="1" x14ac:dyDescent="0.3">
      <c r="F4975" s="618"/>
      <c r="G4975" s="618"/>
      <c r="H4975" s="618"/>
    </row>
    <row r="4976" spans="6:8" ht="15" customHeight="1" x14ac:dyDescent="0.3">
      <c r="F4976" s="619"/>
      <c r="G4976" s="619"/>
      <c r="H4976" s="619"/>
    </row>
    <row r="4977" spans="6:8" ht="15" customHeight="1" x14ac:dyDescent="0.3">
      <c r="F4977" s="619"/>
      <c r="G4977" s="619"/>
      <c r="H4977" s="619"/>
    </row>
    <row r="4978" spans="6:8" ht="15" customHeight="1" x14ac:dyDescent="0.3">
      <c r="F4978" s="619"/>
      <c r="G4978" s="619"/>
      <c r="H4978" s="619"/>
    </row>
    <row r="4979" spans="6:8" ht="15" customHeight="1" x14ac:dyDescent="0.3">
      <c r="F4979" s="618"/>
      <c r="G4979" s="618"/>
      <c r="H4979" s="618"/>
    </row>
    <row r="4980" spans="6:8" ht="15" customHeight="1" x14ac:dyDescent="0.3">
      <c r="F4980" s="619"/>
      <c r="G4980" s="619"/>
      <c r="H4980" s="619"/>
    </row>
    <row r="4981" spans="6:8" ht="15" customHeight="1" x14ac:dyDescent="0.3">
      <c r="F4981" s="618"/>
      <c r="G4981" s="618"/>
      <c r="H4981" s="618"/>
    </row>
    <row r="4982" spans="6:8" ht="15" customHeight="1" x14ac:dyDescent="0.3">
      <c r="F4982" s="619"/>
      <c r="G4982" s="619"/>
      <c r="H4982" s="619"/>
    </row>
    <row r="4983" spans="6:8" ht="15" customHeight="1" x14ac:dyDescent="0.3">
      <c r="F4983" s="618"/>
      <c r="G4983" s="618"/>
      <c r="H4983" s="618"/>
    </row>
    <row r="4984" spans="6:8" ht="15" customHeight="1" x14ac:dyDescent="0.3">
      <c r="F4984" s="619"/>
      <c r="G4984" s="619"/>
      <c r="H4984" s="619"/>
    </row>
    <row r="4985" spans="6:8" ht="15" customHeight="1" x14ac:dyDescent="0.3">
      <c r="F4985" s="618"/>
      <c r="G4985" s="618"/>
      <c r="H4985" s="618"/>
    </row>
    <row r="4986" spans="6:8" ht="15" customHeight="1" x14ac:dyDescent="0.3">
      <c r="F4986" s="618"/>
      <c r="G4986" s="618"/>
      <c r="H4986" s="618"/>
    </row>
    <row r="4987" spans="6:8" ht="15" customHeight="1" x14ac:dyDescent="0.3">
      <c r="F4987" s="619"/>
      <c r="G4987" s="619"/>
      <c r="H4987" s="619"/>
    </row>
    <row r="4988" spans="6:8" ht="15" customHeight="1" x14ac:dyDescent="0.3">
      <c r="F4988" s="619"/>
      <c r="G4988" s="619"/>
      <c r="H4988" s="619"/>
    </row>
    <row r="4989" spans="6:8" ht="15" customHeight="1" x14ac:dyDescent="0.3">
      <c r="F4989" s="618"/>
      <c r="G4989" s="618"/>
      <c r="H4989" s="618"/>
    </row>
    <row r="4990" spans="6:8" ht="15" customHeight="1" x14ac:dyDescent="0.3">
      <c r="F4990" s="618"/>
      <c r="G4990" s="618"/>
      <c r="H4990" s="618"/>
    </row>
    <row r="4991" spans="6:8" ht="15" customHeight="1" x14ac:dyDescent="0.3">
      <c r="F4991" s="618"/>
      <c r="G4991" s="618"/>
      <c r="H4991" s="618"/>
    </row>
    <row r="4992" spans="6:8" ht="15" customHeight="1" x14ac:dyDescent="0.3">
      <c r="F4992" s="618"/>
      <c r="G4992" s="618"/>
      <c r="H4992" s="618"/>
    </row>
    <row r="4993" spans="6:8" ht="15" customHeight="1" x14ac:dyDescent="0.3">
      <c r="F4993" s="618"/>
      <c r="G4993" s="618"/>
      <c r="H4993" s="618"/>
    </row>
    <row r="4994" spans="6:8" ht="15" customHeight="1" x14ac:dyDescent="0.3">
      <c r="F4994" s="619"/>
      <c r="G4994" s="619"/>
      <c r="H4994" s="619"/>
    </row>
    <row r="4995" spans="6:8" ht="15" customHeight="1" x14ac:dyDescent="0.3">
      <c r="F4995" s="618"/>
      <c r="G4995" s="618"/>
      <c r="H4995" s="618"/>
    </row>
    <row r="4996" spans="6:8" ht="15" customHeight="1" x14ac:dyDescent="0.3">
      <c r="F4996" s="619"/>
      <c r="G4996" s="619"/>
      <c r="H4996" s="619"/>
    </row>
    <row r="4997" spans="6:8" ht="15" customHeight="1" x14ac:dyDescent="0.3">
      <c r="F4997" s="619"/>
      <c r="G4997" s="619"/>
      <c r="H4997" s="619"/>
    </row>
    <row r="4998" spans="6:8" ht="15" customHeight="1" x14ac:dyDescent="0.3">
      <c r="F4998" s="618"/>
      <c r="G4998" s="618"/>
      <c r="H4998" s="618"/>
    </row>
    <row r="4999" spans="6:8" ht="15" customHeight="1" x14ac:dyDescent="0.3">
      <c r="F4999" s="618"/>
      <c r="G4999" s="618"/>
      <c r="H4999" s="618"/>
    </row>
    <row r="5000" spans="6:8" ht="15" customHeight="1" x14ac:dyDescent="0.3">
      <c r="F5000" s="618"/>
      <c r="G5000" s="618"/>
      <c r="H5000" s="618"/>
    </row>
    <row r="5001" spans="6:8" ht="15" customHeight="1" x14ac:dyDescent="0.3">
      <c r="F5001" s="618"/>
      <c r="G5001" s="618"/>
      <c r="H5001" s="618"/>
    </row>
    <row r="5002" spans="6:8" ht="15" customHeight="1" x14ac:dyDescent="0.3">
      <c r="F5002" s="619"/>
      <c r="G5002" s="619"/>
      <c r="H5002" s="619"/>
    </row>
    <row r="5003" spans="6:8" ht="15" customHeight="1" x14ac:dyDescent="0.3">
      <c r="F5003" s="619"/>
      <c r="G5003" s="619"/>
      <c r="H5003" s="619"/>
    </row>
    <row r="5004" spans="6:8" ht="15" customHeight="1" x14ac:dyDescent="0.3">
      <c r="F5004" s="618"/>
      <c r="G5004" s="618"/>
      <c r="H5004" s="618"/>
    </row>
    <row r="5005" spans="6:8" ht="15" customHeight="1" x14ac:dyDescent="0.3">
      <c r="F5005" s="619"/>
      <c r="G5005" s="619"/>
      <c r="H5005" s="619"/>
    </row>
    <row r="5006" spans="6:8" ht="15" customHeight="1" x14ac:dyDescent="0.3">
      <c r="F5006" s="618"/>
      <c r="G5006" s="618"/>
      <c r="H5006" s="618"/>
    </row>
    <row r="5007" spans="6:8" ht="15" customHeight="1" x14ac:dyDescent="0.3">
      <c r="F5007" s="619"/>
      <c r="G5007" s="619"/>
      <c r="H5007" s="619"/>
    </row>
    <row r="5008" spans="6:8" ht="15" customHeight="1" x14ac:dyDescent="0.3">
      <c r="F5008" s="618"/>
      <c r="G5008" s="618"/>
      <c r="H5008" s="618"/>
    </row>
    <row r="5009" spans="5:8" ht="15" customHeight="1" x14ac:dyDescent="0.3">
      <c r="F5009" s="619"/>
      <c r="G5009" s="619"/>
      <c r="H5009" s="619"/>
    </row>
    <row r="5010" spans="5:8" ht="15" customHeight="1" x14ac:dyDescent="0.3">
      <c r="F5010" s="618"/>
      <c r="G5010" s="618"/>
      <c r="H5010" s="618"/>
    </row>
    <row r="5011" spans="5:8" ht="15" customHeight="1" x14ac:dyDescent="0.3">
      <c r="F5011" s="618"/>
      <c r="G5011" s="618"/>
      <c r="H5011" s="618"/>
    </row>
    <row r="5012" spans="5:8" ht="15" customHeight="1" x14ac:dyDescent="0.3">
      <c r="F5012" s="618"/>
      <c r="G5012" s="618"/>
      <c r="H5012" s="618"/>
    </row>
    <row r="5013" spans="5:8" ht="15" customHeight="1" x14ac:dyDescent="0.3">
      <c r="F5013" s="618"/>
      <c r="G5013" s="618"/>
      <c r="H5013" s="618"/>
    </row>
    <row r="5014" spans="5:8" ht="15" customHeight="1" x14ac:dyDescent="0.3">
      <c r="F5014" s="619"/>
      <c r="G5014" s="619"/>
      <c r="H5014" s="619"/>
    </row>
    <row r="5015" spans="5:8" ht="15" customHeight="1" x14ac:dyDescent="0.3">
      <c r="F5015" s="618"/>
      <c r="G5015" s="618"/>
      <c r="H5015" s="618"/>
    </row>
    <row r="5016" spans="5:8" ht="15" customHeight="1" x14ac:dyDescent="0.3">
      <c r="F5016" s="618"/>
      <c r="G5016" s="618"/>
      <c r="H5016" s="618"/>
    </row>
    <row r="5017" spans="5:8" ht="15" customHeight="1" x14ac:dyDescent="0.3">
      <c r="F5017" s="619"/>
      <c r="G5017" s="619"/>
      <c r="H5017" s="619"/>
    </row>
    <row r="5018" spans="5:8" ht="15" customHeight="1" x14ac:dyDescent="0.3">
      <c r="F5018" s="619"/>
      <c r="G5018" s="619"/>
      <c r="H5018" s="619"/>
    </row>
    <row r="5019" spans="5:8" ht="15" customHeight="1" x14ac:dyDescent="0.3">
      <c r="F5019" s="619"/>
      <c r="G5019" s="619"/>
      <c r="H5019" s="619"/>
    </row>
    <row r="5020" spans="5:8" ht="15" customHeight="1" x14ac:dyDescent="0.3">
      <c r="F5020" s="619"/>
      <c r="G5020" s="619"/>
      <c r="H5020" s="619"/>
    </row>
    <row r="5021" spans="5:8" ht="15" customHeight="1" x14ac:dyDescent="0.3">
      <c r="F5021" s="619"/>
      <c r="G5021" s="619"/>
      <c r="H5021" s="619"/>
    </row>
    <row r="5022" spans="5:8" ht="15" customHeight="1" x14ac:dyDescent="0.3">
      <c r="E5022" s="618"/>
      <c r="F5022" s="618"/>
      <c r="G5022" s="618"/>
      <c r="H5022" s="618"/>
    </row>
    <row r="5023" spans="5:8" ht="15" customHeight="1" x14ac:dyDescent="0.3">
      <c r="E5023" s="618"/>
      <c r="F5023" s="618"/>
      <c r="G5023" s="618"/>
      <c r="H5023" s="618"/>
    </row>
    <row r="5024" spans="5:8" ht="15" customHeight="1" x14ac:dyDescent="0.3">
      <c r="F5024" s="619"/>
      <c r="G5024" s="619"/>
      <c r="H5024" s="619"/>
    </row>
    <row r="5025" spans="6:8" ht="15" customHeight="1" x14ac:dyDescent="0.3">
      <c r="F5025" s="619"/>
      <c r="G5025" s="619"/>
      <c r="H5025" s="619"/>
    </row>
    <row r="5026" spans="6:8" ht="15" customHeight="1" x14ac:dyDescent="0.3">
      <c r="F5026" s="619"/>
      <c r="G5026" s="619"/>
      <c r="H5026" s="619"/>
    </row>
    <row r="5027" spans="6:8" ht="15" customHeight="1" x14ac:dyDescent="0.3">
      <c r="F5027" s="618"/>
      <c r="G5027" s="618"/>
      <c r="H5027" s="618"/>
    </row>
    <row r="5028" spans="6:8" ht="15" customHeight="1" x14ac:dyDescent="0.3">
      <c r="F5028" s="618"/>
      <c r="G5028" s="618"/>
      <c r="H5028" s="618"/>
    </row>
    <row r="5029" spans="6:8" ht="15" customHeight="1" x14ac:dyDescent="0.3">
      <c r="F5029" s="619"/>
      <c r="G5029" s="619"/>
      <c r="H5029" s="619"/>
    </row>
    <row r="5030" spans="6:8" ht="15" customHeight="1" x14ac:dyDescent="0.3">
      <c r="F5030" s="618"/>
      <c r="G5030" s="618"/>
      <c r="H5030" s="618"/>
    </row>
    <row r="5031" spans="6:8" ht="15" customHeight="1" x14ac:dyDescent="0.3">
      <c r="F5031" s="618"/>
      <c r="G5031" s="618"/>
      <c r="H5031" s="618"/>
    </row>
    <row r="5032" spans="6:8" ht="15" customHeight="1" x14ac:dyDescent="0.3">
      <c r="F5032" s="618"/>
      <c r="G5032" s="618"/>
      <c r="H5032" s="618"/>
    </row>
    <row r="5033" spans="6:8" ht="15" customHeight="1" x14ac:dyDescent="0.3">
      <c r="F5033" s="618"/>
      <c r="G5033" s="618"/>
      <c r="H5033" s="618"/>
    </row>
    <row r="5034" spans="6:8" ht="15" customHeight="1" x14ac:dyDescent="0.3">
      <c r="F5034" s="618"/>
      <c r="G5034" s="618"/>
      <c r="H5034" s="618"/>
    </row>
    <row r="5035" spans="6:8" ht="15" customHeight="1" x14ac:dyDescent="0.3">
      <c r="F5035" s="618"/>
      <c r="G5035" s="618"/>
      <c r="H5035" s="618"/>
    </row>
    <row r="5036" spans="6:8" ht="15" customHeight="1" x14ac:dyDescent="0.3">
      <c r="F5036" s="618"/>
      <c r="G5036" s="618"/>
      <c r="H5036" s="618"/>
    </row>
    <row r="5037" spans="6:8" ht="15" customHeight="1" x14ac:dyDescent="0.3">
      <c r="F5037" s="618"/>
      <c r="G5037" s="618"/>
      <c r="H5037" s="618"/>
    </row>
    <row r="5038" spans="6:8" ht="15" customHeight="1" x14ac:dyDescent="0.3">
      <c r="F5038" s="619"/>
      <c r="G5038" s="619"/>
      <c r="H5038" s="619"/>
    </row>
    <row r="5039" spans="6:8" ht="15" customHeight="1" x14ac:dyDescent="0.3">
      <c r="F5039" s="619"/>
      <c r="G5039" s="619"/>
      <c r="H5039" s="619"/>
    </row>
    <row r="5040" spans="6:8" ht="15" customHeight="1" x14ac:dyDescent="0.3">
      <c r="F5040" s="619"/>
      <c r="G5040" s="619"/>
      <c r="H5040" s="619"/>
    </row>
    <row r="5041" spans="6:8" ht="15" customHeight="1" x14ac:dyDescent="0.3">
      <c r="F5041" s="618"/>
      <c r="G5041" s="618"/>
      <c r="H5041" s="618"/>
    </row>
    <row r="5042" spans="6:8" ht="15" customHeight="1" x14ac:dyDescent="0.3">
      <c r="F5042" s="618"/>
      <c r="G5042" s="618"/>
      <c r="H5042" s="618"/>
    </row>
    <row r="5043" spans="6:8" ht="15" customHeight="1" x14ac:dyDescent="0.3">
      <c r="F5043" s="618"/>
      <c r="G5043" s="618"/>
      <c r="H5043" s="618"/>
    </row>
    <row r="5044" spans="6:8" ht="15" customHeight="1" x14ac:dyDescent="0.3">
      <c r="F5044" s="618"/>
      <c r="G5044" s="618"/>
      <c r="H5044" s="618"/>
    </row>
    <row r="5045" spans="6:8" ht="15" customHeight="1" x14ac:dyDescent="0.3">
      <c r="F5045" s="618"/>
      <c r="G5045" s="618"/>
      <c r="H5045" s="618"/>
    </row>
    <row r="5046" spans="6:8" ht="15" customHeight="1" x14ac:dyDescent="0.3">
      <c r="F5046" s="618"/>
      <c r="G5046" s="618"/>
      <c r="H5046" s="618"/>
    </row>
    <row r="5047" spans="6:8" ht="15" customHeight="1" x14ac:dyDescent="0.3">
      <c r="F5047" s="619"/>
      <c r="G5047" s="619"/>
      <c r="H5047" s="619"/>
    </row>
    <row r="5048" spans="6:8" ht="15" customHeight="1" x14ac:dyDescent="0.3">
      <c r="F5048" s="618"/>
      <c r="G5048" s="618"/>
      <c r="H5048" s="618"/>
    </row>
    <row r="5049" spans="6:8" ht="15" customHeight="1" x14ac:dyDescent="0.3">
      <c r="F5049" s="618"/>
      <c r="G5049" s="618"/>
      <c r="H5049" s="618"/>
    </row>
    <row r="5050" spans="6:8" ht="15" customHeight="1" x14ac:dyDescent="0.3">
      <c r="F5050" s="618"/>
      <c r="G5050" s="618"/>
      <c r="H5050" s="618"/>
    </row>
    <row r="5051" spans="6:8" ht="15" customHeight="1" x14ac:dyDescent="0.3">
      <c r="F5051" s="619"/>
      <c r="G5051" s="619"/>
      <c r="H5051" s="619"/>
    </row>
    <row r="5052" spans="6:8" ht="15" customHeight="1" x14ac:dyDescent="0.3">
      <c r="F5052" s="618"/>
      <c r="G5052" s="618"/>
      <c r="H5052" s="618"/>
    </row>
    <row r="5053" spans="6:8" ht="15" customHeight="1" x14ac:dyDescent="0.3">
      <c r="F5053" s="619"/>
      <c r="G5053" s="619"/>
      <c r="H5053" s="619"/>
    </row>
    <row r="5054" spans="6:8" ht="15" customHeight="1" x14ac:dyDescent="0.3">
      <c r="F5054" s="618"/>
      <c r="G5054" s="618"/>
      <c r="H5054" s="618"/>
    </row>
    <row r="5055" spans="6:8" ht="15" customHeight="1" x14ac:dyDescent="0.3">
      <c r="F5055" s="619"/>
      <c r="G5055" s="619"/>
      <c r="H5055" s="619"/>
    </row>
    <row r="5056" spans="6:8" ht="15" customHeight="1" x14ac:dyDescent="0.3">
      <c r="F5056" s="618"/>
      <c r="G5056" s="618"/>
      <c r="H5056" s="618"/>
    </row>
    <row r="5057" spans="6:8" ht="15" customHeight="1" x14ac:dyDescent="0.3">
      <c r="F5057" s="618"/>
      <c r="G5057" s="618"/>
      <c r="H5057" s="618"/>
    </row>
    <row r="5058" spans="6:8" ht="15" customHeight="1" x14ac:dyDescent="0.3">
      <c r="F5058" s="619"/>
      <c r="G5058" s="619"/>
      <c r="H5058" s="619"/>
    </row>
    <row r="5059" spans="6:8" ht="15" customHeight="1" x14ac:dyDescent="0.3">
      <c r="F5059" s="618"/>
      <c r="G5059" s="618"/>
      <c r="H5059" s="618"/>
    </row>
    <row r="5060" spans="6:8" ht="15" customHeight="1" x14ac:dyDescent="0.3">
      <c r="F5060" s="618"/>
      <c r="G5060" s="618"/>
      <c r="H5060" s="618"/>
    </row>
    <row r="5061" spans="6:8" ht="15" customHeight="1" x14ac:dyDescent="0.3">
      <c r="F5061" s="619"/>
      <c r="G5061" s="619"/>
      <c r="H5061" s="619"/>
    </row>
    <row r="5062" spans="6:8" ht="15" customHeight="1" x14ac:dyDescent="0.3">
      <c r="F5062" s="619"/>
      <c r="G5062" s="619"/>
      <c r="H5062" s="619"/>
    </row>
    <row r="5063" spans="6:8" ht="15" customHeight="1" x14ac:dyDescent="0.3">
      <c r="F5063" s="619"/>
      <c r="G5063" s="619"/>
      <c r="H5063" s="619"/>
    </row>
    <row r="5064" spans="6:8" ht="15" customHeight="1" x14ac:dyDescent="0.3">
      <c r="F5064" s="618"/>
      <c r="G5064" s="618"/>
      <c r="H5064" s="618"/>
    </row>
    <row r="5065" spans="6:8" ht="15" customHeight="1" x14ac:dyDescent="0.3">
      <c r="F5065" s="618"/>
      <c r="G5065" s="618"/>
      <c r="H5065" s="618"/>
    </row>
    <row r="5066" spans="6:8" ht="15" customHeight="1" x14ac:dyDescent="0.3">
      <c r="F5066" s="619"/>
      <c r="G5066" s="619"/>
      <c r="H5066" s="619"/>
    </row>
    <row r="5067" spans="6:8" ht="15" customHeight="1" x14ac:dyDescent="0.3">
      <c r="F5067" s="619"/>
      <c r="G5067" s="619"/>
      <c r="H5067" s="619"/>
    </row>
    <row r="5068" spans="6:8" ht="15" customHeight="1" x14ac:dyDescent="0.3">
      <c r="F5068" s="618"/>
      <c r="G5068" s="618"/>
      <c r="H5068" s="618"/>
    </row>
    <row r="5069" spans="6:8" ht="15" customHeight="1" x14ac:dyDescent="0.3">
      <c r="F5069" s="618"/>
      <c r="G5069" s="618"/>
      <c r="H5069" s="618"/>
    </row>
    <row r="5070" spans="6:8" ht="15" customHeight="1" x14ac:dyDescent="0.3">
      <c r="F5070" s="619"/>
      <c r="G5070" s="619"/>
      <c r="H5070" s="619"/>
    </row>
    <row r="5071" spans="6:8" ht="15" customHeight="1" x14ac:dyDescent="0.3">
      <c r="F5071" s="619"/>
      <c r="G5071" s="619"/>
      <c r="H5071" s="619"/>
    </row>
    <row r="5072" spans="6:8" ht="15" customHeight="1" x14ac:dyDescent="0.3">
      <c r="F5072" s="618"/>
      <c r="G5072" s="618"/>
      <c r="H5072" s="618"/>
    </row>
    <row r="5073" spans="6:8" ht="15" customHeight="1" x14ac:dyDescent="0.3">
      <c r="F5073" s="619"/>
      <c r="G5073" s="619"/>
      <c r="H5073" s="619"/>
    </row>
    <row r="5074" spans="6:8" ht="15" customHeight="1" x14ac:dyDescent="0.3">
      <c r="F5074" s="619"/>
      <c r="G5074" s="619"/>
      <c r="H5074" s="619"/>
    </row>
    <row r="5075" spans="6:8" ht="15" customHeight="1" x14ac:dyDescent="0.3">
      <c r="F5075" s="618"/>
      <c r="G5075" s="618"/>
      <c r="H5075" s="618"/>
    </row>
    <row r="5076" spans="6:8" ht="15" customHeight="1" x14ac:dyDescent="0.3">
      <c r="F5076" s="618"/>
      <c r="G5076" s="618"/>
      <c r="H5076" s="618"/>
    </row>
    <row r="5077" spans="6:8" ht="15" customHeight="1" x14ac:dyDescent="0.3">
      <c r="F5077" s="619"/>
      <c r="G5077" s="619"/>
      <c r="H5077" s="619"/>
    </row>
    <row r="5078" spans="6:8" ht="15" customHeight="1" x14ac:dyDescent="0.3">
      <c r="F5078" s="618"/>
      <c r="G5078" s="618"/>
      <c r="H5078" s="618"/>
    </row>
    <row r="5079" spans="6:8" ht="15" customHeight="1" x14ac:dyDescent="0.3">
      <c r="F5079" s="618"/>
      <c r="G5079" s="618"/>
      <c r="H5079" s="618"/>
    </row>
    <row r="5080" spans="6:8" ht="15" customHeight="1" x14ac:dyDescent="0.3">
      <c r="F5080" s="618"/>
      <c r="G5080" s="618"/>
      <c r="H5080" s="618"/>
    </row>
    <row r="5081" spans="6:8" ht="15" customHeight="1" x14ac:dyDescent="0.3">
      <c r="F5081" s="618"/>
      <c r="G5081" s="618"/>
      <c r="H5081" s="618"/>
    </row>
    <row r="5082" spans="6:8" ht="15" customHeight="1" x14ac:dyDescent="0.3">
      <c r="F5082" s="618"/>
      <c r="G5082" s="618"/>
      <c r="H5082" s="618"/>
    </row>
    <row r="5083" spans="6:8" ht="15" customHeight="1" x14ac:dyDescent="0.3">
      <c r="F5083" s="618"/>
      <c r="G5083" s="618"/>
      <c r="H5083" s="618"/>
    </row>
    <row r="5084" spans="6:8" ht="15" customHeight="1" x14ac:dyDescent="0.3">
      <c r="F5084" s="619"/>
      <c r="G5084" s="619"/>
      <c r="H5084" s="619"/>
    </row>
    <row r="5085" spans="6:8" ht="15" customHeight="1" x14ac:dyDescent="0.3">
      <c r="F5085" s="618"/>
      <c r="G5085" s="618"/>
      <c r="H5085" s="618"/>
    </row>
    <row r="5086" spans="6:8" ht="15" customHeight="1" x14ac:dyDescent="0.3">
      <c r="F5086" s="618"/>
      <c r="G5086" s="618"/>
      <c r="H5086" s="618"/>
    </row>
    <row r="5087" spans="6:8" ht="15" customHeight="1" x14ac:dyDescent="0.3">
      <c r="F5087" s="619"/>
      <c r="G5087" s="619"/>
      <c r="H5087" s="619"/>
    </row>
    <row r="5088" spans="6:8" ht="15" customHeight="1" x14ac:dyDescent="0.3">
      <c r="F5088" s="618"/>
      <c r="G5088" s="618"/>
      <c r="H5088" s="618"/>
    </row>
    <row r="5089" spans="6:8" ht="15" customHeight="1" x14ac:dyDescent="0.3">
      <c r="F5089" s="618"/>
      <c r="G5089" s="618"/>
      <c r="H5089" s="618"/>
    </row>
    <row r="5090" spans="6:8" ht="15" customHeight="1" x14ac:dyDescent="0.3">
      <c r="F5090" s="618"/>
      <c r="G5090" s="618"/>
      <c r="H5090" s="618"/>
    </row>
    <row r="5091" spans="6:8" ht="15" customHeight="1" x14ac:dyDescent="0.3">
      <c r="F5091" s="619"/>
      <c r="G5091" s="619"/>
      <c r="H5091" s="619"/>
    </row>
    <row r="5092" spans="6:8" ht="15" customHeight="1" x14ac:dyDescent="0.3">
      <c r="F5092" s="618"/>
      <c r="G5092" s="618"/>
      <c r="H5092" s="618"/>
    </row>
    <row r="5093" spans="6:8" ht="15" customHeight="1" x14ac:dyDescent="0.3">
      <c r="F5093" s="618"/>
      <c r="G5093" s="618"/>
      <c r="H5093" s="618"/>
    </row>
    <row r="5094" spans="6:8" ht="15" customHeight="1" x14ac:dyDescent="0.3">
      <c r="F5094" s="619"/>
      <c r="G5094" s="619"/>
      <c r="H5094" s="619"/>
    </row>
    <row r="5095" spans="6:8" ht="15" customHeight="1" x14ac:dyDescent="0.3">
      <c r="F5095" s="618"/>
      <c r="G5095" s="618"/>
      <c r="H5095" s="618"/>
    </row>
    <row r="5096" spans="6:8" ht="15" customHeight="1" x14ac:dyDescent="0.3">
      <c r="F5096" s="618"/>
      <c r="G5096" s="618"/>
      <c r="H5096" s="618"/>
    </row>
    <row r="5097" spans="6:8" ht="15" customHeight="1" x14ac:dyDescent="0.3">
      <c r="F5097" s="619"/>
      <c r="G5097" s="619"/>
      <c r="H5097" s="619"/>
    </row>
    <row r="5098" spans="6:8" ht="15" customHeight="1" x14ac:dyDescent="0.3">
      <c r="F5098" s="618"/>
      <c r="G5098" s="618"/>
      <c r="H5098" s="618"/>
    </row>
    <row r="5099" spans="6:8" ht="15" customHeight="1" x14ac:dyDescent="0.3">
      <c r="F5099" s="618"/>
      <c r="G5099" s="618"/>
      <c r="H5099" s="618"/>
    </row>
    <row r="5100" spans="6:8" ht="15" customHeight="1" x14ac:dyDescent="0.3">
      <c r="F5100" s="618"/>
      <c r="G5100" s="618"/>
      <c r="H5100" s="618"/>
    </row>
    <row r="5101" spans="6:8" ht="15" customHeight="1" x14ac:dyDescent="0.3">
      <c r="F5101" s="618"/>
      <c r="G5101" s="618"/>
      <c r="H5101" s="618"/>
    </row>
    <row r="5102" spans="6:8" ht="15" customHeight="1" x14ac:dyDescent="0.3">
      <c r="F5102" s="618"/>
      <c r="G5102" s="618"/>
      <c r="H5102" s="618"/>
    </row>
    <row r="5103" spans="6:8" ht="15" customHeight="1" x14ac:dyDescent="0.3">
      <c r="F5103" s="618"/>
      <c r="G5103" s="618"/>
      <c r="H5103" s="618"/>
    </row>
    <row r="5104" spans="6:8" ht="15" customHeight="1" x14ac:dyDescent="0.3">
      <c r="F5104" s="618"/>
      <c r="G5104" s="618"/>
      <c r="H5104" s="618"/>
    </row>
    <row r="5105" spans="5:8" ht="15" customHeight="1" x14ac:dyDescent="0.3">
      <c r="F5105" s="618"/>
      <c r="G5105" s="618"/>
      <c r="H5105" s="618"/>
    </row>
    <row r="5106" spans="5:8" ht="15" customHeight="1" x14ac:dyDescent="0.3">
      <c r="F5106" s="619"/>
      <c r="G5106" s="619"/>
      <c r="H5106" s="619"/>
    </row>
    <row r="5107" spans="5:8" ht="15" customHeight="1" x14ac:dyDescent="0.3">
      <c r="F5107" s="618"/>
      <c r="G5107" s="618"/>
      <c r="H5107" s="618"/>
    </row>
    <row r="5108" spans="5:8" ht="15" customHeight="1" x14ac:dyDescent="0.3">
      <c r="F5108" s="618"/>
      <c r="G5108" s="618"/>
      <c r="H5108" s="618"/>
    </row>
    <row r="5109" spans="5:8" ht="15" customHeight="1" x14ac:dyDescent="0.3">
      <c r="F5109" s="618"/>
      <c r="G5109" s="618"/>
      <c r="H5109" s="618"/>
    </row>
    <row r="5110" spans="5:8" ht="15" customHeight="1" x14ac:dyDescent="0.3">
      <c r="F5110" s="618"/>
      <c r="G5110" s="618"/>
      <c r="H5110" s="618"/>
    </row>
    <row r="5111" spans="5:8" ht="15" customHeight="1" x14ac:dyDescent="0.3">
      <c r="F5111" s="619"/>
      <c r="G5111" s="619"/>
      <c r="H5111" s="619"/>
    </row>
    <row r="5112" spans="5:8" ht="15" customHeight="1" x14ac:dyDescent="0.3">
      <c r="F5112" s="618"/>
      <c r="G5112" s="618"/>
      <c r="H5112" s="618"/>
    </row>
    <row r="5113" spans="5:8" ht="15" customHeight="1" x14ac:dyDescent="0.3">
      <c r="F5113" s="619"/>
      <c r="G5113" s="619"/>
      <c r="H5113" s="619"/>
    </row>
    <row r="5114" spans="5:8" ht="15" customHeight="1" x14ac:dyDescent="0.3">
      <c r="F5114" s="618"/>
      <c r="G5114" s="618"/>
      <c r="H5114" s="618"/>
    </row>
    <row r="5115" spans="5:8" ht="15" customHeight="1" x14ac:dyDescent="0.3">
      <c r="F5115" s="618"/>
      <c r="G5115" s="618"/>
      <c r="H5115" s="618"/>
    </row>
    <row r="5116" spans="5:8" ht="15" customHeight="1" x14ac:dyDescent="0.3">
      <c r="F5116" s="618"/>
      <c r="G5116" s="618"/>
      <c r="H5116" s="618"/>
    </row>
    <row r="5117" spans="5:8" ht="15" customHeight="1" x14ac:dyDescent="0.3">
      <c r="E5117" s="618"/>
      <c r="F5117" s="618"/>
      <c r="G5117" s="618"/>
      <c r="H5117" s="618"/>
    </row>
    <row r="5118" spans="5:8" ht="15" customHeight="1" x14ac:dyDescent="0.3">
      <c r="F5118" s="618"/>
      <c r="G5118" s="618"/>
      <c r="H5118" s="618"/>
    </row>
    <row r="5119" spans="5:8" ht="15" customHeight="1" x14ac:dyDescent="0.3">
      <c r="F5119" s="619"/>
      <c r="G5119" s="619"/>
      <c r="H5119" s="619"/>
    </row>
    <row r="5120" spans="5:8" ht="15" customHeight="1" x14ac:dyDescent="0.3">
      <c r="F5120" s="618"/>
      <c r="G5120" s="618"/>
      <c r="H5120" s="618"/>
    </row>
    <row r="5121" spans="5:8" ht="15" customHeight="1" x14ac:dyDescent="0.3">
      <c r="F5121" s="619"/>
      <c r="G5121" s="619"/>
      <c r="H5121" s="619"/>
    </row>
    <row r="5122" spans="5:8" ht="15" customHeight="1" x14ac:dyDescent="0.3">
      <c r="E5122" s="618"/>
      <c r="F5122" s="618"/>
      <c r="G5122" s="618"/>
      <c r="H5122" s="618"/>
    </row>
    <row r="5123" spans="5:8" ht="15" customHeight="1" x14ac:dyDescent="0.3">
      <c r="F5123" s="618"/>
      <c r="G5123" s="618"/>
      <c r="H5123" s="618"/>
    </row>
    <row r="5124" spans="5:8" ht="15" customHeight="1" x14ac:dyDescent="0.3">
      <c r="F5124" s="618"/>
      <c r="G5124" s="618"/>
      <c r="H5124" s="618"/>
    </row>
    <row r="5125" spans="5:8" ht="15" customHeight="1" x14ac:dyDescent="0.3">
      <c r="F5125" s="619"/>
      <c r="G5125" s="619"/>
      <c r="H5125" s="619"/>
    </row>
    <row r="5126" spans="5:8" ht="15" customHeight="1" x14ac:dyDescent="0.3">
      <c r="F5126" s="619"/>
      <c r="G5126" s="619"/>
      <c r="H5126" s="619"/>
    </row>
    <row r="5127" spans="5:8" ht="15" customHeight="1" x14ac:dyDescent="0.3">
      <c r="F5127" s="618"/>
      <c r="G5127" s="618"/>
      <c r="H5127" s="618"/>
    </row>
    <row r="5128" spans="5:8" ht="15" customHeight="1" x14ac:dyDescent="0.3">
      <c r="F5128" s="618"/>
      <c r="G5128" s="618"/>
      <c r="H5128" s="618"/>
    </row>
    <row r="5129" spans="5:8" ht="15" customHeight="1" x14ac:dyDescent="0.3">
      <c r="F5129" s="619"/>
      <c r="G5129" s="619"/>
      <c r="H5129" s="619"/>
    </row>
    <row r="5130" spans="5:8" ht="15" customHeight="1" x14ac:dyDescent="0.3">
      <c r="F5130" s="619"/>
      <c r="G5130" s="619"/>
      <c r="H5130" s="619"/>
    </row>
    <row r="5131" spans="5:8" ht="15" customHeight="1" x14ac:dyDescent="0.3">
      <c r="F5131" s="618"/>
      <c r="G5131" s="618"/>
      <c r="H5131" s="618"/>
    </row>
    <row r="5132" spans="5:8" ht="15" customHeight="1" x14ac:dyDescent="0.3">
      <c r="F5132" s="619"/>
      <c r="G5132" s="619"/>
      <c r="H5132" s="619"/>
    </row>
    <row r="5133" spans="5:8" ht="15" customHeight="1" x14ac:dyDescent="0.3">
      <c r="F5133" s="619"/>
      <c r="G5133" s="619"/>
      <c r="H5133" s="619"/>
    </row>
    <row r="5134" spans="5:8" ht="15" customHeight="1" x14ac:dyDescent="0.3">
      <c r="F5134" s="618"/>
      <c r="G5134" s="618"/>
      <c r="H5134" s="618"/>
    </row>
    <row r="5135" spans="5:8" ht="15" customHeight="1" x14ac:dyDescent="0.3"/>
    <row r="5136" spans="5:8" ht="15" customHeight="1" x14ac:dyDescent="0.3">
      <c r="F5136" s="618"/>
      <c r="G5136" s="618"/>
      <c r="H5136" s="618"/>
    </row>
    <row r="5137" spans="5:8" ht="15" customHeight="1" x14ac:dyDescent="0.3">
      <c r="F5137" s="619"/>
      <c r="G5137" s="619"/>
      <c r="H5137" s="619"/>
    </row>
    <row r="5138" spans="5:8" ht="15" customHeight="1" x14ac:dyDescent="0.3">
      <c r="F5138" s="618"/>
      <c r="G5138" s="618"/>
      <c r="H5138" s="618"/>
    </row>
    <row r="5139" spans="5:8" ht="15" customHeight="1" x14ac:dyDescent="0.3"/>
    <row r="5140" spans="5:8" ht="15" customHeight="1" x14ac:dyDescent="0.3">
      <c r="F5140" s="618"/>
      <c r="G5140" s="618"/>
      <c r="H5140" s="618"/>
    </row>
    <row r="5141" spans="5:8" ht="15" customHeight="1" x14ac:dyDescent="0.3">
      <c r="F5141" s="618"/>
      <c r="G5141" s="618"/>
      <c r="H5141" s="618"/>
    </row>
    <row r="5142" spans="5:8" ht="15" customHeight="1" x14ac:dyDescent="0.3">
      <c r="F5142" s="619"/>
      <c r="G5142" s="619"/>
      <c r="H5142" s="619"/>
    </row>
    <row r="5143" spans="5:8" ht="15" customHeight="1" x14ac:dyDescent="0.3">
      <c r="F5143" s="619"/>
      <c r="G5143" s="619"/>
      <c r="H5143" s="619"/>
    </row>
    <row r="5144" spans="5:8" ht="15" customHeight="1" x14ac:dyDescent="0.3">
      <c r="E5144" s="618"/>
      <c r="F5144" s="618"/>
      <c r="G5144" s="618"/>
      <c r="H5144" s="618"/>
    </row>
    <row r="5145" spans="5:8" ht="15" customHeight="1" x14ac:dyDescent="0.3">
      <c r="F5145" s="618"/>
      <c r="G5145" s="618"/>
      <c r="H5145" s="618"/>
    </row>
    <row r="5146" spans="5:8" ht="15" customHeight="1" x14ac:dyDescent="0.3">
      <c r="F5146" s="619"/>
      <c r="G5146" s="619"/>
      <c r="H5146" s="619"/>
    </row>
    <row r="5147" spans="5:8" ht="15" customHeight="1" x14ac:dyDescent="0.3">
      <c r="E5147" s="618"/>
      <c r="F5147" s="618"/>
      <c r="G5147" s="618"/>
      <c r="H5147" s="618"/>
    </row>
    <row r="5148" spans="5:8" ht="15" customHeight="1" x14ac:dyDescent="0.3">
      <c r="F5148" s="620"/>
      <c r="G5148" s="620"/>
      <c r="H5148" s="620"/>
    </row>
    <row r="5149" spans="5:8" ht="15" customHeight="1" x14ac:dyDescent="0.3">
      <c r="F5149" s="619"/>
      <c r="G5149" s="619"/>
      <c r="H5149" s="619"/>
    </row>
    <row r="5150" spans="5:8" ht="15" customHeight="1" x14ac:dyDescent="0.3">
      <c r="F5150" s="619"/>
      <c r="G5150" s="619"/>
      <c r="H5150" s="619"/>
    </row>
    <row r="5151" spans="5:8" ht="15" customHeight="1" x14ac:dyDescent="0.3">
      <c r="F5151" s="618"/>
      <c r="G5151" s="618"/>
      <c r="H5151" s="618"/>
    </row>
    <row r="5152" spans="5:8" ht="15" customHeight="1" x14ac:dyDescent="0.3">
      <c r="F5152" s="620"/>
      <c r="G5152" s="620"/>
      <c r="H5152" s="620"/>
    </row>
    <row r="5153" spans="6:8" ht="15" customHeight="1" x14ac:dyDescent="0.3">
      <c r="F5153" s="620"/>
      <c r="G5153" s="620"/>
      <c r="H5153" s="620"/>
    </row>
    <row r="5154" spans="6:8" ht="15" customHeight="1" x14ac:dyDescent="0.3">
      <c r="F5154" s="618"/>
      <c r="G5154" s="618"/>
      <c r="H5154" s="618"/>
    </row>
    <row r="5155" spans="6:8" ht="15" customHeight="1" x14ac:dyDescent="0.3">
      <c r="F5155" s="619"/>
      <c r="G5155" s="619"/>
      <c r="H5155" s="619"/>
    </row>
    <row r="5156" spans="6:8" ht="15" customHeight="1" x14ac:dyDescent="0.3">
      <c r="F5156" s="618"/>
      <c r="G5156" s="618"/>
      <c r="H5156" s="618"/>
    </row>
    <row r="5157" spans="6:8" ht="15" customHeight="1" x14ac:dyDescent="0.3">
      <c r="F5157" s="618"/>
      <c r="G5157" s="618"/>
      <c r="H5157" s="618"/>
    </row>
    <row r="5158" spans="6:8" ht="15" customHeight="1" x14ac:dyDescent="0.3">
      <c r="F5158" s="618"/>
      <c r="G5158" s="618"/>
      <c r="H5158" s="618"/>
    </row>
    <row r="5159" spans="6:8" ht="15" customHeight="1" x14ac:dyDescent="0.3">
      <c r="F5159" s="618"/>
      <c r="G5159" s="618"/>
      <c r="H5159" s="618"/>
    </row>
    <row r="5160" spans="6:8" ht="15" customHeight="1" x14ac:dyDescent="0.3">
      <c r="F5160" s="619"/>
      <c r="G5160" s="619"/>
      <c r="H5160" s="619"/>
    </row>
    <row r="5161" spans="6:8" ht="15" customHeight="1" x14ac:dyDescent="0.3">
      <c r="F5161" s="622"/>
      <c r="G5161" s="622"/>
      <c r="H5161" s="620"/>
    </row>
    <row r="5162" spans="6:8" ht="15" customHeight="1" x14ac:dyDescent="0.3">
      <c r="F5162" s="619"/>
      <c r="G5162" s="619"/>
      <c r="H5162" s="619"/>
    </row>
    <row r="5163" spans="6:8" ht="15" customHeight="1" x14ac:dyDescent="0.3">
      <c r="F5163" s="618"/>
      <c r="G5163" s="618"/>
      <c r="H5163" s="618"/>
    </row>
    <row r="5164" spans="6:8" ht="15" customHeight="1" x14ac:dyDescent="0.3">
      <c r="F5164" s="618"/>
      <c r="G5164" s="618"/>
      <c r="H5164" s="618"/>
    </row>
    <row r="5165" spans="6:8" ht="15" customHeight="1" x14ac:dyDescent="0.3">
      <c r="F5165" s="618"/>
      <c r="G5165" s="618"/>
      <c r="H5165" s="618"/>
    </row>
    <row r="5166" spans="6:8" ht="15" customHeight="1" x14ac:dyDescent="0.3"/>
    <row r="5167" spans="6:8" ht="15" customHeight="1" x14ac:dyDescent="0.3">
      <c r="F5167" s="619"/>
      <c r="G5167" s="619"/>
      <c r="H5167" s="619"/>
    </row>
    <row r="5168" spans="6:8" ht="15" customHeight="1" x14ac:dyDescent="0.3">
      <c r="F5168" s="619"/>
      <c r="G5168" s="619"/>
      <c r="H5168" s="619"/>
    </row>
    <row r="5169" spans="6:8" ht="15" customHeight="1" x14ac:dyDescent="0.3">
      <c r="F5169" s="618"/>
      <c r="G5169" s="618"/>
      <c r="H5169" s="618"/>
    </row>
    <row r="5170" spans="6:8" ht="15" customHeight="1" x14ac:dyDescent="0.3">
      <c r="F5170" s="618"/>
      <c r="G5170" s="618"/>
      <c r="H5170" s="618"/>
    </row>
    <row r="5171" spans="6:8" ht="15" customHeight="1" x14ac:dyDescent="0.3">
      <c r="F5171" s="619"/>
      <c r="G5171" s="619"/>
      <c r="H5171" s="619"/>
    </row>
    <row r="5172" spans="6:8" ht="15" customHeight="1" x14ac:dyDescent="0.3">
      <c r="F5172" s="618"/>
      <c r="G5172" s="618"/>
      <c r="H5172" s="618"/>
    </row>
    <row r="5173" spans="6:8" ht="15" customHeight="1" x14ac:dyDescent="0.3">
      <c r="F5173" s="618"/>
      <c r="G5173" s="618"/>
      <c r="H5173" s="618"/>
    </row>
    <row r="5174" spans="6:8" ht="15" customHeight="1" x14ac:dyDescent="0.3">
      <c r="F5174" s="619"/>
      <c r="G5174" s="619"/>
      <c r="H5174" s="619"/>
    </row>
    <row r="5175" spans="6:8" ht="15" customHeight="1" x14ac:dyDescent="0.3"/>
    <row r="5176" spans="6:8" ht="15" customHeight="1" x14ac:dyDescent="0.3">
      <c r="F5176" s="618"/>
      <c r="G5176" s="618"/>
      <c r="H5176" s="618"/>
    </row>
    <row r="5177" spans="6:8" ht="15" customHeight="1" x14ac:dyDescent="0.3">
      <c r="F5177" s="619"/>
      <c r="G5177" s="619"/>
      <c r="H5177" s="619"/>
    </row>
    <row r="5178" spans="6:8" ht="15" customHeight="1" x14ac:dyDescent="0.3">
      <c r="F5178" s="619"/>
      <c r="G5178" s="619"/>
      <c r="H5178" s="619"/>
    </row>
    <row r="5179" spans="6:8" ht="15" customHeight="1" x14ac:dyDescent="0.3">
      <c r="F5179" s="618"/>
      <c r="G5179" s="618"/>
      <c r="H5179" s="618"/>
    </row>
    <row r="5180" spans="6:8" ht="15" customHeight="1" x14ac:dyDescent="0.3">
      <c r="F5180" s="618"/>
      <c r="G5180" s="618"/>
      <c r="H5180" s="618"/>
    </row>
    <row r="5181" spans="6:8" ht="15" customHeight="1" x14ac:dyDescent="0.3"/>
    <row r="5182" spans="6:8" ht="15" customHeight="1" x14ac:dyDescent="0.3">
      <c r="F5182" s="622"/>
      <c r="G5182" s="622"/>
      <c r="H5182" s="620"/>
    </row>
    <row r="5183" spans="6:8" ht="15" customHeight="1" x14ac:dyDescent="0.3">
      <c r="F5183" s="618"/>
      <c r="G5183" s="618"/>
      <c r="H5183" s="618"/>
    </row>
    <row r="5184" spans="6:8" ht="15" customHeight="1" x14ac:dyDescent="0.3">
      <c r="F5184" s="622"/>
      <c r="G5184" s="622"/>
      <c r="H5184" s="620"/>
    </row>
    <row r="5185" spans="5:8" ht="15" customHeight="1" x14ac:dyDescent="0.3">
      <c r="F5185" s="618"/>
      <c r="G5185" s="618"/>
      <c r="H5185" s="618"/>
    </row>
    <row r="5186" spans="5:8" ht="15" customHeight="1" x14ac:dyDescent="0.3">
      <c r="F5186" s="618"/>
      <c r="G5186" s="618"/>
      <c r="H5186" s="618"/>
    </row>
    <row r="5187" spans="5:8" ht="15" customHeight="1" x14ac:dyDescent="0.3">
      <c r="F5187" s="619"/>
      <c r="G5187" s="619"/>
      <c r="H5187" s="619"/>
    </row>
    <row r="5188" spans="5:8" ht="15" customHeight="1" x14ac:dyDescent="0.3">
      <c r="E5188" s="618"/>
      <c r="F5188" s="618"/>
      <c r="G5188" s="618"/>
      <c r="H5188" s="618"/>
    </row>
    <row r="5189" spans="5:8" ht="15" customHeight="1" x14ac:dyDescent="0.3"/>
    <row r="5190" spans="5:8" ht="15" customHeight="1" x14ac:dyDescent="0.3">
      <c r="F5190" s="618"/>
      <c r="G5190" s="618"/>
      <c r="H5190" s="618"/>
    </row>
    <row r="5191" spans="5:8" ht="15" customHeight="1" x14ac:dyDescent="0.3">
      <c r="E5191" s="618"/>
      <c r="F5191" s="618"/>
      <c r="G5191" s="618"/>
      <c r="H5191" s="618"/>
    </row>
    <row r="5192" spans="5:8" ht="15" customHeight="1" x14ac:dyDescent="0.3">
      <c r="F5192" s="618"/>
      <c r="G5192" s="618"/>
      <c r="H5192" s="618"/>
    </row>
    <row r="5193" spans="5:8" ht="15" customHeight="1" x14ac:dyDescent="0.3">
      <c r="F5193" s="619"/>
      <c r="G5193" s="619"/>
      <c r="H5193" s="619"/>
    </row>
    <row r="5194" spans="5:8" ht="15" customHeight="1" x14ac:dyDescent="0.3">
      <c r="F5194" s="618"/>
      <c r="G5194" s="618"/>
      <c r="H5194" s="618"/>
    </row>
    <row r="5195" spans="5:8" ht="15" customHeight="1" x14ac:dyDescent="0.3"/>
    <row r="5196" spans="5:8" ht="15" customHeight="1" x14ac:dyDescent="0.3">
      <c r="F5196" s="618"/>
      <c r="G5196" s="618"/>
      <c r="H5196" s="618"/>
    </row>
    <row r="5197" spans="5:8" ht="15" customHeight="1" x14ac:dyDescent="0.3">
      <c r="F5197" s="619"/>
      <c r="G5197" s="619"/>
      <c r="H5197" s="619"/>
    </row>
    <row r="5198" spans="5:8" ht="15" customHeight="1" x14ac:dyDescent="0.3">
      <c r="F5198" s="619"/>
      <c r="G5198" s="619"/>
      <c r="H5198" s="619"/>
    </row>
    <row r="5199" spans="5:8" ht="15" customHeight="1" x14ac:dyDescent="0.3">
      <c r="F5199" s="618"/>
      <c r="G5199" s="618"/>
      <c r="H5199" s="618"/>
    </row>
    <row r="5200" spans="5:8" ht="15" customHeight="1" x14ac:dyDescent="0.3">
      <c r="F5200" s="619"/>
      <c r="G5200" s="619"/>
      <c r="H5200" s="619"/>
    </row>
    <row r="5201" spans="6:8" ht="15" customHeight="1" x14ac:dyDescent="0.3">
      <c r="F5201" s="618"/>
      <c r="G5201" s="618"/>
      <c r="H5201" s="618"/>
    </row>
    <row r="5202" spans="6:8" ht="15" customHeight="1" x14ac:dyDescent="0.3">
      <c r="F5202" s="618"/>
      <c r="G5202" s="618"/>
      <c r="H5202" s="618"/>
    </row>
    <row r="5203" spans="6:8" ht="15" customHeight="1" x14ac:dyDescent="0.3">
      <c r="F5203" s="618"/>
      <c r="G5203" s="618"/>
      <c r="H5203" s="618"/>
    </row>
    <row r="5204" spans="6:8" ht="15" customHeight="1" x14ac:dyDescent="0.3">
      <c r="F5204" s="619"/>
      <c r="G5204" s="619"/>
      <c r="H5204" s="619"/>
    </row>
    <row r="5205" spans="6:8" ht="15" customHeight="1" x14ac:dyDescent="0.3">
      <c r="F5205" s="618"/>
      <c r="G5205" s="618"/>
      <c r="H5205" s="618"/>
    </row>
    <row r="5206" spans="6:8" ht="15" customHeight="1" x14ac:dyDescent="0.3">
      <c r="F5206" s="618"/>
      <c r="G5206" s="618"/>
      <c r="H5206" s="618"/>
    </row>
    <row r="5207" spans="6:8" ht="15" customHeight="1" x14ac:dyDescent="0.3">
      <c r="F5207" s="618"/>
      <c r="G5207" s="618"/>
      <c r="H5207" s="618"/>
    </row>
    <row r="5208" spans="6:8" ht="15" customHeight="1" x14ac:dyDescent="0.3">
      <c r="F5208" s="618"/>
      <c r="G5208" s="618"/>
      <c r="H5208" s="618"/>
    </row>
    <row r="5209" spans="6:8" ht="15" customHeight="1" x14ac:dyDescent="0.3">
      <c r="F5209" s="618"/>
      <c r="G5209" s="618"/>
      <c r="H5209" s="618"/>
    </row>
    <row r="5210" spans="6:8" ht="15" customHeight="1" x14ac:dyDescent="0.3">
      <c r="F5210" s="618"/>
      <c r="G5210" s="618"/>
      <c r="H5210" s="618"/>
    </row>
    <row r="5211" spans="6:8" ht="15" customHeight="1" x14ac:dyDescent="0.3">
      <c r="F5211" s="619"/>
      <c r="G5211" s="619"/>
      <c r="H5211" s="619"/>
    </row>
    <row r="5212" spans="6:8" ht="15" customHeight="1" x14ac:dyDescent="0.3">
      <c r="F5212" s="619"/>
      <c r="G5212" s="619"/>
      <c r="H5212" s="619"/>
    </row>
    <row r="5213" spans="6:8" ht="15" customHeight="1" x14ac:dyDescent="0.3">
      <c r="F5213" s="618"/>
      <c r="G5213" s="618"/>
      <c r="H5213" s="618"/>
    </row>
    <row r="5214" spans="6:8" ht="15" customHeight="1" x14ac:dyDescent="0.3">
      <c r="F5214" s="622"/>
      <c r="G5214" s="622"/>
      <c r="H5214" s="620"/>
    </row>
    <row r="5215" spans="6:8" ht="15" customHeight="1" x14ac:dyDescent="0.3">
      <c r="F5215" s="618"/>
      <c r="G5215" s="618"/>
      <c r="H5215" s="618"/>
    </row>
    <row r="5216" spans="6:8" ht="15" customHeight="1" x14ac:dyDescent="0.3">
      <c r="F5216" s="619"/>
      <c r="G5216" s="619"/>
      <c r="H5216" s="619"/>
    </row>
    <row r="5217" spans="6:8" ht="15" customHeight="1" x14ac:dyDescent="0.3">
      <c r="F5217" s="618"/>
      <c r="G5217" s="618"/>
      <c r="H5217" s="618"/>
    </row>
    <row r="5218" spans="6:8" ht="15" customHeight="1" x14ac:dyDescent="0.3">
      <c r="F5218" s="619"/>
      <c r="G5218" s="619"/>
      <c r="H5218" s="619"/>
    </row>
    <row r="5219" spans="6:8" ht="15" customHeight="1" x14ac:dyDescent="0.3">
      <c r="F5219" s="619"/>
      <c r="G5219" s="619"/>
      <c r="H5219" s="619"/>
    </row>
    <row r="5220" spans="6:8" ht="15" customHeight="1" x14ac:dyDescent="0.3">
      <c r="F5220" s="618"/>
      <c r="G5220" s="618"/>
      <c r="H5220" s="618"/>
    </row>
    <row r="5221" spans="6:8" ht="15" customHeight="1" x14ac:dyDescent="0.3">
      <c r="F5221" s="618"/>
      <c r="G5221" s="618"/>
      <c r="H5221" s="618"/>
    </row>
    <row r="5222" spans="6:8" ht="15" customHeight="1" x14ac:dyDescent="0.3">
      <c r="F5222" s="618"/>
      <c r="G5222" s="618"/>
      <c r="H5222" s="618"/>
    </row>
    <row r="5223" spans="6:8" ht="15" customHeight="1" x14ac:dyDescent="0.3">
      <c r="F5223" s="618"/>
      <c r="G5223" s="618"/>
      <c r="H5223" s="618"/>
    </row>
    <row r="5224" spans="6:8" ht="15" customHeight="1" x14ac:dyDescent="0.3">
      <c r="F5224" s="619"/>
      <c r="G5224" s="619"/>
      <c r="H5224" s="619"/>
    </row>
    <row r="5225" spans="6:8" ht="15" customHeight="1" x14ac:dyDescent="0.3"/>
    <row r="5226" spans="6:8" ht="15" customHeight="1" x14ac:dyDescent="0.3"/>
    <row r="5227" spans="6:8" ht="15" customHeight="1" x14ac:dyDescent="0.3">
      <c r="F5227" s="618"/>
      <c r="G5227" s="618"/>
      <c r="H5227" s="618"/>
    </row>
    <row r="5228" spans="6:8" ht="15" customHeight="1" x14ac:dyDescent="0.3">
      <c r="F5228" s="618"/>
      <c r="G5228" s="618"/>
      <c r="H5228" s="618"/>
    </row>
    <row r="5229" spans="6:8" ht="15" customHeight="1" x14ac:dyDescent="0.3">
      <c r="F5229" s="619"/>
      <c r="G5229" s="619"/>
      <c r="H5229" s="619"/>
    </row>
    <row r="5230" spans="6:8" ht="15" customHeight="1" x14ac:dyDescent="0.3">
      <c r="F5230" s="618"/>
      <c r="G5230" s="618"/>
      <c r="H5230" s="618"/>
    </row>
    <row r="5231" spans="6:8" ht="15" customHeight="1" x14ac:dyDescent="0.3">
      <c r="F5231" s="618"/>
      <c r="G5231" s="618"/>
      <c r="H5231" s="618"/>
    </row>
    <row r="5232" spans="6:8" ht="15" customHeight="1" x14ac:dyDescent="0.3"/>
    <row r="5233" spans="6:8" ht="15" customHeight="1" x14ac:dyDescent="0.3"/>
    <row r="5234" spans="6:8" ht="15" customHeight="1" x14ac:dyDescent="0.3">
      <c r="F5234" s="618"/>
      <c r="G5234" s="618"/>
      <c r="H5234" s="618"/>
    </row>
    <row r="5235" spans="6:8" ht="15" customHeight="1" x14ac:dyDescent="0.3"/>
    <row r="5236" spans="6:8" ht="15" customHeight="1" x14ac:dyDescent="0.3">
      <c r="F5236" s="618"/>
      <c r="G5236" s="618"/>
      <c r="H5236" s="618"/>
    </row>
    <row r="5237" spans="6:8" ht="15" customHeight="1" x14ac:dyDescent="0.3">
      <c r="F5237" s="618"/>
      <c r="G5237" s="618"/>
      <c r="H5237" s="618"/>
    </row>
    <row r="5238" spans="6:8" ht="15" customHeight="1" x14ac:dyDescent="0.3">
      <c r="F5238" s="619"/>
      <c r="G5238" s="619"/>
      <c r="H5238" s="619"/>
    </row>
    <row r="5239" spans="6:8" ht="15" customHeight="1" x14ac:dyDescent="0.3"/>
    <row r="5240" spans="6:8" ht="15" customHeight="1" x14ac:dyDescent="0.3">
      <c r="F5240" s="619"/>
      <c r="G5240" s="619"/>
      <c r="H5240" s="619"/>
    </row>
    <row r="5241" spans="6:8" ht="15" customHeight="1" x14ac:dyDescent="0.3">
      <c r="F5241" s="618"/>
      <c r="G5241" s="618"/>
      <c r="H5241" s="618"/>
    </row>
    <row r="5242" spans="6:8" ht="15" customHeight="1" x14ac:dyDescent="0.3">
      <c r="F5242" s="618"/>
      <c r="G5242" s="618"/>
      <c r="H5242" s="618"/>
    </row>
    <row r="5243" spans="6:8" ht="15" customHeight="1" x14ac:dyDescent="0.3">
      <c r="F5243" s="618"/>
      <c r="G5243" s="618"/>
      <c r="H5243" s="618"/>
    </row>
    <row r="5244" spans="6:8" ht="15" customHeight="1" x14ac:dyDescent="0.3">
      <c r="F5244" s="618"/>
      <c r="G5244" s="618"/>
      <c r="H5244" s="618"/>
    </row>
    <row r="5245" spans="6:8" ht="15" customHeight="1" x14ac:dyDescent="0.3"/>
    <row r="5246" spans="6:8" ht="15" customHeight="1" x14ac:dyDescent="0.3">
      <c r="F5246" s="618"/>
      <c r="G5246" s="618"/>
      <c r="H5246" s="618"/>
    </row>
    <row r="5247" spans="6:8" ht="15" customHeight="1" x14ac:dyDescent="0.3">
      <c r="F5247" s="622"/>
      <c r="G5247" s="622"/>
      <c r="H5247" s="620"/>
    </row>
    <row r="5248" spans="6:8" ht="15" customHeight="1" x14ac:dyDescent="0.3">
      <c r="F5248" s="618"/>
      <c r="G5248" s="618"/>
      <c r="H5248" s="618"/>
    </row>
    <row r="5249" spans="6:8" ht="15" customHeight="1" x14ac:dyDescent="0.3">
      <c r="F5249" s="618"/>
      <c r="G5249" s="618"/>
      <c r="H5249" s="618"/>
    </row>
    <row r="5250" spans="6:8" ht="15" customHeight="1" x14ac:dyDescent="0.3">
      <c r="F5250" s="619"/>
      <c r="G5250" s="619"/>
      <c r="H5250" s="619"/>
    </row>
    <row r="5251" spans="6:8" ht="15" customHeight="1" x14ac:dyDescent="0.3">
      <c r="F5251" s="619"/>
      <c r="G5251" s="619"/>
      <c r="H5251" s="619"/>
    </row>
    <row r="5252" spans="6:8" ht="15" customHeight="1" x14ac:dyDescent="0.3">
      <c r="F5252" s="618"/>
      <c r="G5252" s="618"/>
      <c r="H5252" s="618"/>
    </row>
    <row r="5253" spans="6:8" ht="15" customHeight="1" x14ac:dyDescent="0.3">
      <c r="F5253" s="618"/>
      <c r="G5253" s="618"/>
      <c r="H5253" s="618"/>
    </row>
    <row r="5254" spans="6:8" ht="15" customHeight="1" x14ac:dyDescent="0.3">
      <c r="F5254" s="618"/>
      <c r="G5254" s="618"/>
      <c r="H5254" s="618"/>
    </row>
    <row r="5255" spans="6:8" ht="15" customHeight="1" x14ac:dyDescent="0.3">
      <c r="F5255" s="618"/>
      <c r="G5255" s="618"/>
      <c r="H5255" s="618"/>
    </row>
    <row r="5256" spans="6:8" ht="15" customHeight="1" x14ac:dyDescent="0.3">
      <c r="F5256" s="618"/>
      <c r="G5256" s="618"/>
      <c r="H5256" s="618"/>
    </row>
    <row r="5257" spans="6:8" ht="15" customHeight="1" x14ac:dyDescent="0.3">
      <c r="F5257" s="618"/>
      <c r="G5257" s="618"/>
      <c r="H5257" s="618"/>
    </row>
    <row r="5258" spans="6:8" ht="15" customHeight="1" x14ac:dyDescent="0.3">
      <c r="F5258" s="618"/>
      <c r="G5258" s="618"/>
      <c r="H5258" s="618"/>
    </row>
    <row r="5259" spans="6:8" ht="15" customHeight="1" x14ac:dyDescent="0.3">
      <c r="F5259" s="619"/>
      <c r="G5259" s="619"/>
      <c r="H5259" s="619"/>
    </row>
    <row r="5260" spans="6:8" ht="15" customHeight="1" x14ac:dyDescent="0.3">
      <c r="F5260" s="619"/>
      <c r="G5260" s="619"/>
      <c r="H5260" s="619"/>
    </row>
    <row r="5261" spans="6:8" ht="15" customHeight="1" x14ac:dyDescent="0.3">
      <c r="F5261" s="618"/>
      <c r="G5261" s="618"/>
      <c r="H5261" s="618"/>
    </row>
    <row r="5262" spans="6:8" ht="15" customHeight="1" x14ac:dyDescent="0.3">
      <c r="F5262" s="619"/>
      <c r="G5262" s="619"/>
      <c r="H5262" s="619"/>
    </row>
    <row r="5263" spans="6:8" ht="15" customHeight="1" x14ac:dyDescent="0.3">
      <c r="F5263" s="618"/>
      <c r="G5263" s="618"/>
      <c r="H5263" s="618"/>
    </row>
    <row r="5264" spans="6:8" ht="15" customHeight="1" x14ac:dyDescent="0.3">
      <c r="F5264" s="619"/>
      <c r="G5264" s="619"/>
      <c r="H5264" s="619"/>
    </row>
    <row r="5265" spans="6:8" ht="15" customHeight="1" x14ac:dyDescent="0.3">
      <c r="F5265" s="618"/>
      <c r="G5265" s="618"/>
      <c r="H5265" s="618"/>
    </row>
    <row r="5266" spans="6:8" ht="15" customHeight="1" x14ac:dyDescent="0.3">
      <c r="F5266" s="618"/>
      <c r="G5266" s="618"/>
      <c r="H5266" s="618"/>
    </row>
    <row r="5267" spans="6:8" ht="15" customHeight="1" x14ac:dyDescent="0.3">
      <c r="F5267" s="618"/>
      <c r="G5267" s="618"/>
      <c r="H5267" s="618"/>
    </row>
    <row r="5268" spans="6:8" ht="15" customHeight="1" x14ac:dyDescent="0.3">
      <c r="F5268" s="618"/>
      <c r="G5268" s="618"/>
      <c r="H5268" s="618"/>
    </row>
    <row r="5269" spans="6:8" ht="15" customHeight="1" x14ac:dyDescent="0.3">
      <c r="F5269" s="619"/>
      <c r="G5269" s="619"/>
      <c r="H5269" s="619"/>
    </row>
    <row r="5270" spans="6:8" ht="15" customHeight="1" x14ac:dyDescent="0.3">
      <c r="F5270" s="619"/>
      <c r="G5270" s="619"/>
      <c r="H5270" s="619"/>
    </row>
    <row r="5271" spans="6:8" ht="15" customHeight="1" x14ac:dyDescent="0.3">
      <c r="F5271" s="618"/>
      <c r="G5271" s="618"/>
      <c r="H5271" s="618"/>
    </row>
    <row r="5272" spans="6:8" ht="15" customHeight="1" x14ac:dyDescent="0.3">
      <c r="F5272" s="620"/>
      <c r="G5272" s="620"/>
      <c r="H5272" s="620"/>
    </row>
    <row r="5273" spans="6:8" ht="15" customHeight="1" x14ac:dyDescent="0.3">
      <c r="F5273" s="618"/>
      <c r="G5273" s="618"/>
      <c r="H5273" s="618"/>
    </row>
    <row r="5274" spans="6:8" ht="15" customHeight="1" x14ac:dyDescent="0.3">
      <c r="F5274" s="619"/>
      <c r="G5274" s="619"/>
      <c r="H5274" s="619"/>
    </row>
    <row r="5275" spans="6:8" ht="15" customHeight="1" x14ac:dyDescent="0.3">
      <c r="F5275" s="618"/>
      <c r="G5275" s="618"/>
      <c r="H5275" s="618"/>
    </row>
    <row r="5276" spans="6:8" ht="15" customHeight="1" x14ac:dyDescent="0.3">
      <c r="F5276" s="618"/>
      <c r="G5276" s="618"/>
      <c r="H5276" s="618"/>
    </row>
    <row r="5277" spans="6:8" ht="15" customHeight="1" x14ac:dyDescent="0.3">
      <c r="F5277" s="619"/>
      <c r="G5277" s="619"/>
      <c r="H5277" s="619"/>
    </row>
    <row r="5278" spans="6:8" ht="15" customHeight="1" x14ac:dyDescent="0.3">
      <c r="F5278" s="618"/>
      <c r="G5278" s="618"/>
      <c r="H5278" s="618"/>
    </row>
    <row r="5279" spans="6:8" ht="15" customHeight="1" x14ac:dyDescent="0.3"/>
    <row r="5280" spans="6:8" ht="15" customHeight="1" x14ac:dyDescent="0.3">
      <c r="F5280" s="618"/>
      <c r="G5280" s="618"/>
      <c r="H5280" s="618"/>
    </row>
    <row r="5281" spans="6:8" ht="15" customHeight="1" x14ac:dyDescent="0.3">
      <c r="F5281" s="622"/>
      <c r="G5281" s="620"/>
      <c r="H5281" s="620"/>
    </row>
    <row r="5282" spans="6:8" ht="15" customHeight="1" x14ac:dyDescent="0.3">
      <c r="F5282" s="619"/>
      <c r="G5282" s="619"/>
      <c r="H5282" s="619"/>
    </row>
    <row r="5283" spans="6:8" ht="15" customHeight="1" x14ac:dyDescent="0.3">
      <c r="F5283" s="618"/>
      <c r="G5283" s="618"/>
      <c r="H5283" s="618"/>
    </row>
    <row r="5284" spans="6:8" ht="15" customHeight="1" x14ac:dyDescent="0.3">
      <c r="F5284" s="618"/>
      <c r="G5284" s="618"/>
      <c r="H5284" s="618"/>
    </row>
    <row r="5285" spans="6:8" ht="15" customHeight="1" x14ac:dyDescent="0.3">
      <c r="F5285" s="618"/>
      <c r="G5285" s="618"/>
      <c r="H5285" s="618"/>
    </row>
    <row r="5286" spans="6:8" ht="15" customHeight="1" x14ac:dyDescent="0.3">
      <c r="F5286" s="618"/>
      <c r="G5286" s="618"/>
      <c r="H5286" s="618"/>
    </row>
    <row r="5287" spans="6:8" ht="15" customHeight="1" x14ac:dyDescent="0.3"/>
    <row r="5288" spans="6:8" ht="15" customHeight="1" x14ac:dyDescent="0.3">
      <c r="F5288" s="618"/>
      <c r="G5288" s="618"/>
      <c r="H5288" s="618"/>
    </row>
    <row r="5289" spans="6:8" ht="15" customHeight="1" x14ac:dyDescent="0.3">
      <c r="F5289" s="619"/>
      <c r="G5289" s="619"/>
      <c r="H5289" s="619"/>
    </row>
    <row r="5290" spans="6:8" ht="15" customHeight="1" x14ac:dyDescent="0.3">
      <c r="F5290" s="618"/>
      <c r="G5290" s="618"/>
      <c r="H5290" s="618"/>
    </row>
    <row r="5291" spans="6:8" ht="15" customHeight="1" x14ac:dyDescent="0.3">
      <c r="F5291" s="619"/>
      <c r="G5291" s="619"/>
      <c r="H5291" s="619"/>
    </row>
    <row r="5292" spans="6:8" ht="15" customHeight="1" x14ac:dyDescent="0.3"/>
    <row r="5293" spans="6:8" ht="15" customHeight="1" x14ac:dyDescent="0.3">
      <c r="F5293" s="619"/>
      <c r="G5293" s="619"/>
      <c r="H5293" s="619"/>
    </row>
    <row r="5294" spans="6:8" ht="15" customHeight="1" x14ac:dyDescent="0.3">
      <c r="F5294" s="618"/>
      <c r="G5294" s="618"/>
      <c r="H5294" s="618"/>
    </row>
    <row r="5295" spans="6:8" ht="15" customHeight="1" x14ac:dyDescent="0.3">
      <c r="F5295" s="618"/>
      <c r="G5295" s="618"/>
      <c r="H5295" s="618"/>
    </row>
    <row r="5296" spans="6:8" ht="15" customHeight="1" x14ac:dyDescent="0.3">
      <c r="F5296" s="618"/>
      <c r="G5296" s="618"/>
      <c r="H5296" s="618"/>
    </row>
    <row r="5297" spans="6:8" ht="15" customHeight="1" x14ac:dyDescent="0.3">
      <c r="F5297" s="619"/>
      <c r="G5297" s="619"/>
      <c r="H5297" s="619"/>
    </row>
    <row r="5298" spans="6:8" ht="15" customHeight="1" x14ac:dyDescent="0.3">
      <c r="F5298" s="619"/>
      <c r="G5298" s="619"/>
      <c r="H5298" s="619"/>
    </row>
    <row r="5299" spans="6:8" ht="15" customHeight="1" x14ac:dyDescent="0.3">
      <c r="F5299" s="618"/>
      <c r="G5299" s="618"/>
      <c r="H5299" s="618"/>
    </row>
    <row r="5300" spans="6:8" ht="15" customHeight="1" x14ac:dyDescent="0.3">
      <c r="F5300" s="619"/>
      <c r="G5300" s="619"/>
      <c r="H5300" s="619"/>
    </row>
    <row r="5301" spans="6:8" ht="15" customHeight="1" x14ac:dyDescent="0.3">
      <c r="F5301" s="618"/>
      <c r="G5301" s="618"/>
      <c r="H5301" s="618"/>
    </row>
    <row r="5302" spans="6:8" ht="15" customHeight="1" x14ac:dyDescent="0.3">
      <c r="F5302" s="618"/>
      <c r="G5302" s="618"/>
      <c r="H5302" s="618"/>
    </row>
    <row r="5303" spans="6:8" ht="15" customHeight="1" x14ac:dyDescent="0.3">
      <c r="F5303" s="619"/>
      <c r="G5303" s="619"/>
      <c r="H5303" s="619"/>
    </row>
    <row r="5304" spans="6:8" ht="15" customHeight="1" x14ac:dyDescent="0.3">
      <c r="F5304" s="619"/>
      <c r="G5304" s="619"/>
      <c r="H5304" s="619"/>
    </row>
    <row r="5305" spans="6:8" ht="15" customHeight="1" x14ac:dyDescent="0.3">
      <c r="F5305" s="618"/>
      <c r="G5305" s="618"/>
      <c r="H5305" s="618"/>
    </row>
    <row r="5306" spans="6:8" ht="15" customHeight="1" x14ac:dyDescent="0.3"/>
    <row r="5307" spans="6:8" ht="15" customHeight="1" x14ac:dyDescent="0.3">
      <c r="F5307" s="618"/>
      <c r="G5307" s="618"/>
      <c r="H5307" s="618"/>
    </row>
    <row r="5308" spans="6:8" ht="15" customHeight="1" x14ac:dyDescent="0.3">
      <c r="F5308" s="619"/>
      <c r="G5308" s="619"/>
      <c r="H5308" s="619"/>
    </row>
    <row r="5309" spans="6:8" ht="15" customHeight="1" x14ac:dyDescent="0.3">
      <c r="F5309" s="619"/>
      <c r="G5309" s="619"/>
      <c r="H5309" s="619"/>
    </row>
    <row r="5310" spans="6:8" ht="15" customHeight="1" x14ac:dyDescent="0.3">
      <c r="F5310" s="618"/>
      <c r="G5310" s="618"/>
      <c r="H5310" s="618"/>
    </row>
    <row r="5311" spans="6:8" ht="15" customHeight="1" x14ac:dyDescent="0.3">
      <c r="F5311" s="619"/>
      <c r="G5311" s="619"/>
      <c r="H5311" s="619"/>
    </row>
    <row r="5312" spans="6:8" ht="15" customHeight="1" x14ac:dyDescent="0.3">
      <c r="F5312" s="618"/>
      <c r="G5312" s="618"/>
      <c r="H5312" s="618"/>
    </row>
    <row r="5313" spans="6:8" ht="15" customHeight="1" x14ac:dyDescent="0.3">
      <c r="F5313" s="618"/>
      <c r="G5313" s="618"/>
      <c r="H5313" s="618"/>
    </row>
    <row r="5314" spans="6:8" ht="15" customHeight="1" x14ac:dyDescent="0.3"/>
    <row r="5315" spans="6:8" ht="15" customHeight="1" x14ac:dyDescent="0.3">
      <c r="F5315" s="618"/>
      <c r="G5315" s="618"/>
      <c r="H5315" s="618"/>
    </row>
    <row r="5316" spans="6:8" ht="15" customHeight="1" x14ac:dyDescent="0.3">
      <c r="F5316" s="618"/>
      <c r="G5316" s="618"/>
      <c r="H5316" s="618"/>
    </row>
    <row r="5317" spans="6:8" ht="15" customHeight="1" x14ac:dyDescent="0.3"/>
    <row r="5318" spans="6:8" ht="15" customHeight="1" x14ac:dyDescent="0.3"/>
    <row r="5319" spans="6:8" ht="15" customHeight="1" x14ac:dyDescent="0.3"/>
    <row r="5320" spans="6:8" ht="15" customHeight="1" x14ac:dyDescent="0.3">
      <c r="F5320" s="618"/>
      <c r="G5320" s="618"/>
      <c r="H5320" s="618"/>
    </row>
    <row r="5321" spans="6:8" ht="15" customHeight="1" x14ac:dyDescent="0.3">
      <c r="F5321" s="618"/>
      <c r="G5321" s="618"/>
      <c r="H5321" s="618"/>
    </row>
    <row r="5322" spans="6:8" ht="15" customHeight="1" x14ac:dyDescent="0.3">
      <c r="F5322" s="619"/>
      <c r="G5322" s="619"/>
      <c r="H5322" s="619"/>
    </row>
    <row r="5323" spans="6:8" ht="15" customHeight="1" x14ac:dyDescent="0.3"/>
    <row r="5324" spans="6:8" ht="15" customHeight="1" x14ac:dyDescent="0.3">
      <c r="F5324" s="618"/>
      <c r="G5324" s="618"/>
      <c r="H5324" s="618"/>
    </row>
    <row r="5325" spans="6:8" ht="15" customHeight="1" x14ac:dyDescent="0.3">
      <c r="F5325" s="618"/>
      <c r="G5325" s="618"/>
      <c r="H5325" s="618"/>
    </row>
    <row r="5326" spans="6:8" ht="15" customHeight="1" x14ac:dyDescent="0.3">
      <c r="F5326" s="619"/>
      <c r="G5326" s="619"/>
      <c r="H5326" s="619"/>
    </row>
    <row r="5327" spans="6:8" ht="15" customHeight="1" x14ac:dyDescent="0.3"/>
    <row r="5328" spans="6:8" ht="15" customHeight="1" x14ac:dyDescent="0.3">
      <c r="F5328" s="618"/>
      <c r="G5328" s="618"/>
      <c r="H5328" s="618"/>
    </row>
    <row r="5329" spans="6:8" ht="15" customHeight="1" x14ac:dyDescent="0.3"/>
    <row r="5330" spans="6:8" ht="15" customHeight="1" x14ac:dyDescent="0.3">
      <c r="F5330" s="619"/>
      <c r="G5330" s="619"/>
      <c r="H5330" s="619"/>
    </row>
    <row r="5331" spans="6:8" ht="15" customHeight="1" x14ac:dyDescent="0.3">
      <c r="F5331" s="619"/>
      <c r="G5331" s="619"/>
      <c r="H5331" s="619"/>
    </row>
    <row r="5332" spans="6:8" ht="15" customHeight="1" x14ac:dyDescent="0.3">
      <c r="F5332" s="619"/>
      <c r="G5332" s="619"/>
      <c r="H5332" s="619"/>
    </row>
    <row r="5333" spans="6:8" ht="15" customHeight="1" x14ac:dyDescent="0.3">
      <c r="F5333" s="618"/>
      <c r="G5333" s="618"/>
      <c r="H5333" s="618"/>
    </row>
    <row r="5334" spans="6:8" ht="15" customHeight="1" x14ac:dyDescent="0.3">
      <c r="F5334" s="619"/>
      <c r="G5334" s="619"/>
      <c r="H5334" s="619"/>
    </row>
    <row r="5335" spans="6:8" ht="15" customHeight="1" x14ac:dyDescent="0.3">
      <c r="F5335" s="618"/>
      <c r="G5335" s="618"/>
      <c r="H5335" s="618"/>
    </row>
    <row r="5336" spans="6:8" ht="15" customHeight="1" x14ac:dyDescent="0.3">
      <c r="F5336" s="619"/>
      <c r="G5336" s="619"/>
      <c r="H5336" s="619"/>
    </row>
    <row r="5337" spans="6:8" ht="15" customHeight="1" x14ac:dyDescent="0.3">
      <c r="F5337" s="619"/>
      <c r="G5337" s="619"/>
      <c r="H5337" s="619"/>
    </row>
    <row r="5338" spans="6:8" ht="15" customHeight="1" x14ac:dyDescent="0.3">
      <c r="F5338" s="618"/>
      <c r="G5338" s="618"/>
      <c r="H5338" s="618"/>
    </row>
    <row r="5339" spans="6:8" ht="15" customHeight="1" x14ac:dyDescent="0.3">
      <c r="F5339" s="618"/>
      <c r="G5339" s="618"/>
      <c r="H5339" s="618"/>
    </row>
    <row r="5340" spans="6:8" ht="15" customHeight="1" x14ac:dyDescent="0.3">
      <c r="F5340" s="618"/>
      <c r="G5340" s="618"/>
      <c r="H5340" s="618"/>
    </row>
    <row r="5341" spans="6:8" ht="15" customHeight="1" x14ac:dyDescent="0.3"/>
    <row r="5342" spans="6:8" ht="15" customHeight="1" x14ac:dyDescent="0.3">
      <c r="F5342" s="618"/>
      <c r="G5342" s="618"/>
      <c r="H5342" s="618"/>
    </row>
    <row r="5343" spans="6:8" ht="15" customHeight="1" x14ac:dyDescent="0.3">
      <c r="F5343" s="619"/>
      <c r="G5343" s="619"/>
      <c r="H5343" s="619"/>
    </row>
    <row r="5344" spans="6:8" ht="15" customHeight="1" x14ac:dyDescent="0.3">
      <c r="F5344" s="618"/>
      <c r="G5344" s="618"/>
      <c r="H5344" s="618"/>
    </row>
    <row r="5345" spans="6:8" ht="15" customHeight="1" x14ac:dyDescent="0.3">
      <c r="F5345" s="621"/>
      <c r="G5345" s="621"/>
      <c r="H5345" s="620"/>
    </row>
    <row r="5346" spans="6:8" ht="15" customHeight="1" x14ac:dyDescent="0.3">
      <c r="F5346" s="618"/>
      <c r="G5346" s="618"/>
      <c r="H5346" s="618"/>
    </row>
    <row r="5347" spans="6:8" ht="15" customHeight="1" x14ac:dyDescent="0.3"/>
    <row r="5348" spans="6:8" ht="15" customHeight="1" x14ac:dyDescent="0.3">
      <c r="F5348" s="618"/>
      <c r="G5348" s="618"/>
      <c r="H5348" s="618"/>
    </row>
    <row r="5349" spans="6:8" ht="15" customHeight="1" x14ac:dyDescent="0.3">
      <c r="F5349" s="618"/>
      <c r="G5349" s="618"/>
      <c r="H5349" s="618"/>
    </row>
    <row r="5350" spans="6:8" ht="15" customHeight="1" x14ac:dyDescent="0.3">
      <c r="F5350" s="619"/>
      <c r="G5350" s="619"/>
      <c r="H5350" s="619"/>
    </row>
    <row r="5351" spans="6:8" ht="15" customHeight="1" x14ac:dyDescent="0.3">
      <c r="F5351" s="618"/>
      <c r="G5351" s="618"/>
      <c r="H5351" s="618"/>
    </row>
    <row r="5352" spans="6:8" ht="15" customHeight="1" x14ac:dyDescent="0.3"/>
    <row r="5353" spans="6:8" ht="15" customHeight="1" x14ac:dyDescent="0.3">
      <c r="F5353" s="618"/>
      <c r="G5353" s="618"/>
      <c r="H5353" s="618"/>
    </row>
    <row r="5354" spans="6:8" ht="15" customHeight="1" x14ac:dyDescent="0.3">
      <c r="F5354" s="619"/>
      <c r="G5354" s="619"/>
      <c r="H5354" s="619"/>
    </row>
    <row r="5355" spans="6:8" ht="15" customHeight="1" x14ac:dyDescent="0.3">
      <c r="F5355" s="619"/>
      <c r="G5355" s="619"/>
      <c r="H5355" s="619"/>
    </row>
    <row r="5356" spans="6:8" ht="15" customHeight="1" x14ac:dyDescent="0.3">
      <c r="F5356" s="618"/>
      <c r="G5356" s="618"/>
      <c r="H5356" s="618"/>
    </row>
    <row r="5357" spans="6:8" ht="15" customHeight="1" x14ac:dyDescent="0.3">
      <c r="F5357" s="619"/>
      <c r="G5357" s="619"/>
      <c r="H5357" s="619"/>
    </row>
    <row r="5358" spans="6:8" ht="15" customHeight="1" x14ac:dyDescent="0.3"/>
    <row r="5359" spans="6:8" ht="15" customHeight="1" x14ac:dyDescent="0.3">
      <c r="F5359" s="619"/>
      <c r="G5359" s="619"/>
      <c r="H5359" s="619"/>
    </row>
    <row r="5360" spans="6:8" ht="15" customHeight="1" x14ac:dyDescent="0.3">
      <c r="F5360" s="618"/>
      <c r="G5360" s="618"/>
      <c r="H5360" s="618"/>
    </row>
    <row r="5361" spans="6:8" ht="15" customHeight="1" x14ac:dyDescent="0.3">
      <c r="F5361" s="618"/>
      <c r="G5361" s="618"/>
      <c r="H5361" s="618"/>
    </row>
    <row r="5362" spans="6:8" ht="15" customHeight="1" x14ac:dyDescent="0.3">
      <c r="F5362" s="618"/>
      <c r="G5362" s="618"/>
      <c r="H5362" s="618"/>
    </row>
    <row r="5363" spans="6:8" ht="15" customHeight="1" x14ac:dyDescent="0.3">
      <c r="F5363" s="619"/>
      <c r="G5363" s="619"/>
      <c r="H5363" s="619"/>
    </row>
    <row r="5364" spans="6:8" ht="15" customHeight="1" x14ac:dyDescent="0.3">
      <c r="F5364" s="619"/>
      <c r="G5364" s="619"/>
      <c r="H5364" s="619"/>
    </row>
    <row r="5365" spans="6:8" ht="15" customHeight="1" x14ac:dyDescent="0.3">
      <c r="F5365" s="621"/>
      <c r="G5365" s="621"/>
      <c r="H5365" s="620"/>
    </row>
    <row r="5366" spans="6:8" ht="15" customHeight="1" x14ac:dyDescent="0.3">
      <c r="F5366" s="618"/>
      <c r="G5366" s="618"/>
      <c r="H5366" s="618"/>
    </row>
    <row r="5367" spans="6:8" ht="15" customHeight="1" x14ac:dyDescent="0.3">
      <c r="F5367" s="619"/>
      <c r="G5367" s="619"/>
      <c r="H5367" s="619"/>
    </row>
    <row r="5368" spans="6:8" ht="15" customHeight="1" x14ac:dyDescent="0.3">
      <c r="F5368" s="618"/>
      <c r="G5368" s="618"/>
      <c r="H5368" s="618"/>
    </row>
    <row r="5369" spans="6:8" ht="15" customHeight="1" x14ac:dyDescent="0.3">
      <c r="F5369" s="618"/>
      <c r="G5369" s="618"/>
      <c r="H5369" s="618"/>
    </row>
    <row r="5370" spans="6:8" ht="15" customHeight="1" x14ac:dyDescent="0.3">
      <c r="F5370" s="618"/>
      <c r="G5370" s="618"/>
      <c r="H5370" s="618"/>
    </row>
    <row r="5371" spans="6:8" ht="15" customHeight="1" x14ac:dyDescent="0.3">
      <c r="F5371" s="621"/>
      <c r="G5371" s="621"/>
      <c r="H5371" s="620"/>
    </row>
    <row r="5372" spans="6:8" ht="15" customHeight="1" x14ac:dyDescent="0.3">
      <c r="F5372" s="618"/>
      <c r="G5372" s="618"/>
      <c r="H5372" s="618"/>
    </row>
    <row r="5373" spans="6:8" ht="15" customHeight="1" x14ac:dyDescent="0.3">
      <c r="F5373" s="619"/>
      <c r="G5373" s="619"/>
      <c r="H5373" s="619"/>
    </row>
    <row r="5374" spans="6:8" ht="15" customHeight="1" x14ac:dyDescent="0.3">
      <c r="F5374" s="618"/>
      <c r="G5374" s="618"/>
      <c r="H5374" s="618"/>
    </row>
    <row r="5375" spans="6:8" ht="15" customHeight="1" x14ac:dyDescent="0.3">
      <c r="F5375" s="618"/>
      <c r="G5375" s="618"/>
      <c r="H5375" s="618"/>
    </row>
    <row r="5376" spans="6:8" ht="15" customHeight="1" x14ac:dyDescent="0.3">
      <c r="F5376" s="618"/>
      <c r="G5376" s="618"/>
      <c r="H5376" s="618"/>
    </row>
    <row r="5377" spans="6:8" ht="15" customHeight="1" x14ac:dyDescent="0.3">
      <c r="F5377" s="621"/>
      <c r="G5377" s="621"/>
      <c r="H5377" s="620"/>
    </row>
    <row r="5378" spans="6:8" ht="15" customHeight="1" x14ac:dyDescent="0.3">
      <c r="F5378" s="619"/>
      <c r="G5378" s="619"/>
      <c r="H5378" s="619"/>
    </row>
    <row r="5379" spans="6:8" ht="15" customHeight="1" x14ac:dyDescent="0.3"/>
    <row r="5380" spans="6:8" ht="15" customHeight="1" x14ac:dyDescent="0.3">
      <c r="F5380" s="618"/>
      <c r="G5380" s="618"/>
      <c r="H5380" s="618"/>
    </row>
    <row r="5381" spans="6:8" ht="15" customHeight="1" x14ac:dyDescent="0.3">
      <c r="F5381" s="618"/>
      <c r="G5381" s="618"/>
      <c r="H5381" s="618"/>
    </row>
    <row r="5382" spans="6:8" ht="15" customHeight="1" x14ac:dyDescent="0.3">
      <c r="F5382" s="621"/>
      <c r="G5382" s="621"/>
      <c r="H5382" s="620"/>
    </row>
    <row r="5383" spans="6:8" ht="15" customHeight="1" x14ac:dyDescent="0.3">
      <c r="F5383" s="619"/>
      <c r="G5383" s="619"/>
      <c r="H5383" s="619"/>
    </row>
    <row r="5384" spans="6:8" ht="15" customHeight="1" x14ac:dyDescent="0.3">
      <c r="F5384" s="618"/>
      <c r="G5384" s="618"/>
      <c r="H5384" s="618"/>
    </row>
    <row r="5385" spans="6:8" ht="15" customHeight="1" x14ac:dyDescent="0.3">
      <c r="F5385" s="618"/>
      <c r="G5385" s="618"/>
      <c r="H5385" s="618"/>
    </row>
    <row r="5386" spans="6:8" ht="15" customHeight="1" x14ac:dyDescent="0.3">
      <c r="F5386" s="618"/>
      <c r="G5386" s="618"/>
      <c r="H5386" s="618"/>
    </row>
    <row r="5387" spans="6:8" ht="15" customHeight="1" x14ac:dyDescent="0.3">
      <c r="F5387" s="621"/>
      <c r="G5387" s="621"/>
      <c r="H5387" s="620"/>
    </row>
    <row r="5388" spans="6:8" ht="15" customHeight="1" x14ac:dyDescent="0.3">
      <c r="F5388" s="618"/>
      <c r="G5388" s="618"/>
      <c r="H5388" s="618"/>
    </row>
    <row r="5389" spans="6:8" ht="15" customHeight="1" x14ac:dyDescent="0.3">
      <c r="F5389" s="619"/>
      <c r="G5389" s="619"/>
      <c r="H5389" s="619"/>
    </row>
    <row r="5390" spans="6:8" ht="15" customHeight="1" x14ac:dyDescent="0.3">
      <c r="F5390" s="618"/>
      <c r="G5390" s="618"/>
      <c r="H5390" s="618"/>
    </row>
    <row r="5391" spans="6:8" ht="15" customHeight="1" x14ac:dyDescent="0.3">
      <c r="F5391" s="618"/>
      <c r="G5391" s="618"/>
      <c r="H5391" s="618"/>
    </row>
    <row r="5392" spans="6:8" ht="15" customHeight="1" x14ac:dyDescent="0.3">
      <c r="F5392" s="618"/>
      <c r="G5392" s="618"/>
      <c r="H5392" s="618"/>
    </row>
    <row r="5393" spans="6:8" ht="15" customHeight="1" x14ac:dyDescent="0.3">
      <c r="F5393" s="619"/>
      <c r="G5393" s="619"/>
      <c r="H5393" s="619"/>
    </row>
    <row r="5394" spans="6:8" ht="15" customHeight="1" x14ac:dyDescent="0.3">
      <c r="F5394" s="618"/>
      <c r="G5394" s="618"/>
      <c r="H5394" s="618"/>
    </row>
    <row r="5395" spans="6:8" ht="15" customHeight="1" x14ac:dyDescent="0.3">
      <c r="F5395" s="619"/>
      <c r="G5395" s="619"/>
      <c r="H5395" s="619"/>
    </row>
    <row r="5396" spans="6:8" ht="15" customHeight="1" x14ac:dyDescent="0.3">
      <c r="F5396" s="619"/>
      <c r="G5396" s="619"/>
      <c r="H5396" s="619"/>
    </row>
    <row r="5397" spans="6:8" ht="15" customHeight="1" x14ac:dyDescent="0.3"/>
    <row r="5398" spans="6:8" ht="15" customHeight="1" x14ac:dyDescent="0.3">
      <c r="F5398" s="618"/>
      <c r="G5398" s="618"/>
      <c r="H5398" s="618"/>
    </row>
    <row r="5399" spans="6:8" ht="15" customHeight="1" x14ac:dyDescent="0.3">
      <c r="F5399" s="618"/>
      <c r="G5399" s="618"/>
      <c r="H5399" s="618"/>
    </row>
    <row r="5400" spans="6:8" ht="15" customHeight="1" x14ac:dyDescent="0.3">
      <c r="F5400" s="619"/>
      <c r="G5400" s="619"/>
      <c r="H5400" s="619"/>
    </row>
    <row r="5401" spans="6:8" ht="15" customHeight="1" x14ac:dyDescent="0.3">
      <c r="F5401" s="619"/>
      <c r="G5401" s="619"/>
      <c r="H5401" s="619"/>
    </row>
    <row r="5402" spans="6:8" ht="15" customHeight="1" x14ac:dyDescent="0.3">
      <c r="F5402" s="619"/>
      <c r="G5402" s="619"/>
      <c r="H5402" s="619"/>
    </row>
    <row r="5403" spans="6:8" ht="15" customHeight="1" x14ac:dyDescent="0.3">
      <c r="F5403" s="618"/>
      <c r="G5403" s="618"/>
      <c r="H5403" s="618"/>
    </row>
    <row r="5404" spans="6:8" ht="15" customHeight="1" x14ac:dyDescent="0.3">
      <c r="F5404" s="619"/>
      <c r="G5404" s="619"/>
      <c r="H5404" s="619"/>
    </row>
    <row r="5405" spans="6:8" ht="15" customHeight="1" x14ac:dyDescent="0.3">
      <c r="F5405" s="618"/>
      <c r="G5405" s="618"/>
      <c r="H5405" s="618"/>
    </row>
    <row r="5406" spans="6:8" ht="15" customHeight="1" x14ac:dyDescent="0.3">
      <c r="F5406" s="619"/>
      <c r="G5406" s="619"/>
      <c r="H5406" s="619"/>
    </row>
    <row r="5407" spans="6:8" ht="15" customHeight="1" x14ac:dyDescent="0.3">
      <c r="F5407" s="618"/>
      <c r="G5407" s="618"/>
      <c r="H5407" s="618"/>
    </row>
    <row r="5408" spans="6:8" ht="15" customHeight="1" x14ac:dyDescent="0.3">
      <c r="F5408" s="619"/>
      <c r="G5408" s="619"/>
      <c r="H5408" s="619"/>
    </row>
    <row r="5409" spans="6:8" ht="15" customHeight="1" x14ac:dyDescent="0.3">
      <c r="F5409" s="619"/>
      <c r="G5409" s="619"/>
      <c r="H5409" s="619"/>
    </row>
    <row r="5410" spans="6:8" ht="15" customHeight="1" x14ac:dyDescent="0.3">
      <c r="F5410" s="618"/>
      <c r="G5410" s="618"/>
      <c r="H5410" s="618"/>
    </row>
    <row r="5411" spans="6:8" ht="15" customHeight="1" x14ac:dyDescent="0.3">
      <c r="F5411" s="618"/>
      <c r="G5411" s="618"/>
      <c r="H5411" s="618"/>
    </row>
    <row r="5412" spans="6:8" ht="15" customHeight="1" x14ac:dyDescent="0.3">
      <c r="F5412" s="618"/>
      <c r="G5412" s="618"/>
      <c r="H5412" s="618"/>
    </row>
    <row r="5413" spans="6:8" ht="15" customHeight="1" x14ac:dyDescent="0.3">
      <c r="F5413" s="619"/>
      <c r="G5413" s="619"/>
      <c r="H5413" s="619"/>
    </row>
    <row r="5414" spans="6:8" ht="15" customHeight="1" x14ac:dyDescent="0.3">
      <c r="F5414" s="618"/>
      <c r="G5414" s="618"/>
      <c r="H5414" s="618"/>
    </row>
    <row r="5415" spans="6:8" ht="15" customHeight="1" x14ac:dyDescent="0.3">
      <c r="F5415" s="619"/>
      <c r="G5415" s="619"/>
      <c r="H5415" s="619"/>
    </row>
    <row r="5416" spans="6:8" ht="15" customHeight="1" x14ac:dyDescent="0.3">
      <c r="F5416" s="618"/>
      <c r="G5416" s="618"/>
      <c r="H5416" s="618"/>
    </row>
    <row r="5417" spans="6:8" ht="15" customHeight="1" x14ac:dyDescent="0.3">
      <c r="F5417" s="618"/>
      <c r="G5417" s="618"/>
      <c r="H5417" s="618"/>
    </row>
    <row r="5418" spans="6:8" ht="15" customHeight="1" x14ac:dyDescent="0.3">
      <c r="F5418" s="618"/>
      <c r="G5418" s="618"/>
      <c r="H5418" s="618"/>
    </row>
    <row r="5419" spans="6:8" ht="15" customHeight="1" x14ac:dyDescent="0.3">
      <c r="F5419" s="618"/>
      <c r="G5419" s="618"/>
      <c r="H5419" s="618"/>
    </row>
    <row r="5420" spans="6:8" ht="15" customHeight="1" x14ac:dyDescent="0.3">
      <c r="F5420" s="618"/>
      <c r="G5420" s="618"/>
      <c r="H5420" s="618"/>
    </row>
    <row r="5421" spans="6:8" ht="15" customHeight="1" x14ac:dyDescent="0.3">
      <c r="F5421" s="618"/>
      <c r="G5421" s="618"/>
      <c r="H5421" s="618"/>
    </row>
    <row r="5422" spans="6:8" ht="15" customHeight="1" x14ac:dyDescent="0.3"/>
    <row r="5423" spans="6:8" ht="15" customHeight="1" x14ac:dyDescent="0.3">
      <c r="F5423" s="618"/>
      <c r="G5423" s="618"/>
      <c r="H5423" s="618"/>
    </row>
    <row r="5424" spans="6:8" ht="15" customHeight="1" x14ac:dyDescent="0.3">
      <c r="F5424" s="619"/>
      <c r="G5424" s="619"/>
      <c r="H5424" s="619"/>
    </row>
    <row r="5425" spans="6:8" ht="15" customHeight="1" x14ac:dyDescent="0.3">
      <c r="F5425" s="618"/>
      <c r="G5425" s="618"/>
      <c r="H5425" s="618"/>
    </row>
    <row r="5426" spans="6:8" ht="15" customHeight="1" x14ac:dyDescent="0.3">
      <c r="F5426" s="619"/>
      <c r="G5426" s="619"/>
      <c r="H5426" s="619"/>
    </row>
    <row r="5427" spans="6:8" ht="15" customHeight="1" x14ac:dyDescent="0.3"/>
    <row r="5428" spans="6:8" ht="15" customHeight="1" x14ac:dyDescent="0.3">
      <c r="F5428" s="618"/>
      <c r="G5428" s="618"/>
      <c r="H5428" s="618"/>
    </row>
    <row r="5429" spans="6:8" ht="15" customHeight="1" x14ac:dyDescent="0.3">
      <c r="F5429" s="619"/>
      <c r="G5429" s="619"/>
      <c r="H5429" s="619"/>
    </row>
    <row r="5430" spans="6:8" ht="15" customHeight="1" x14ac:dyDescent="0.3">
      <c r="F5430" s="618"/>
      <c r="G5430" s="618"/>
      <c r="H5430" s="618"/>
    </row>
    <row r="5431" spans="6:8" ht="15" customHeight="1" x14ac:dyDescent="0.3"/>
    <row r="5432" spans="6:8" ht="15" customHeight="1" x14ac:dyDescent="0.3">
      <c r="F5432" s="618"/>
      <c r="G5432" s="618"/>
      <c r="H5432" s="618"/>
    </row>
    <row r="5433" spans="6:8" ht="15" customHeight="1" x14ac:dyDescent="0.3">
      <c r="F5433" s="619"/>
      <c r="G5433" s="619"/>
      <c r="H5433" s="619"/>
    </row>
    <row r="5434" spans="6:8" ht="15" customHeight="1" x14ac:dyDescent="0.3">
      <c r="F5434" s="619"/>
      <c r="G5434" s="619"/>
      <c r="H5434" s="619"/>
    </row>
    <row r="5435" spans="6:8" ht="15" customHeight="1" x14ac:dyDescent="0.3">
      <c r="F5435" s="618"/>
      <c r="G5435" s="618"/>
      <c r="H5435" s="618"/>
    </row>
    <row r="5436" spans="6:8" ht="15" customHeight="1" x14ac:dyDescent="0.3">
      <c r="F5436" s="618"/>
      <c r="G5436" s="618"/>
      <c r="H5436" s="618"/>
    </row>
    <row r="5437" spans="6:8" ht="15" customHeight="1" x14ac:dyDescent="0.3">
      <c r="F5437" s="619"/>
      <c r="G5437" s="619"/>
      <c r="H5437" s="619"/>
    </row>
    <row r="5438" spans="6:8" ht="15" customHeight="1" x14ac:dyDescent="0.3"/>
    <row r="5439" spans="6:8" ht="15" customHeight="1" x14ac:dyDescent="0.3">
      <c r="F5439" s="618"/>
      <c r="G5439" s="618"/>
      <c r="H5439" s="618"/>
    </row>
    <row r="5440" spans="6:8" ht="15" customHeight="1" x14ac:dyDescent="0.3">
      <c r="F5440" s="619"/>
      <c r="G5440" s="619"/>
      <c r="H5440" s="619"/>
    </row>
    <row r="5441" spans="6:8" ht="15" customHeight="1" x14ac:dyDescent="0.3">
      <c r="F5441" s="618"/>
      <c r="G5441" s="618"/>
      <c r="H5441" s="618"/>
    </row>
    <row r="5442" spans="6:8" ht="15" customHeight="1" x14ac:dyDescent="0.3"/>
    <row r="5443" spans="6:8" ht="15" customHeight="1" x14ac:dyDescent="0.3">
      <c r="F5443" s="618"/>
      <c r="G5443" s="618"/>
      <c r="H5443" s="618"/>
    </row>
    <row r="5444" spans="6:8" ht="15" customHeight="1" x14ac:dyDescent="0.3">
      <c r="F5444" s="618"/>
      <c r="G5444" s="618"/>
      <c r="H5444" s="618"/>
    </row>
    <row r="5445" spans="6:8" ht="15" customHeight="1" x14ac:dyDescent="0.3">
      <c r="F5445" s="619"/>
      <c r="G5445" s="619"/>
      <c r="H5445" s="619"/>
    </row>
    <row r="5446" spans="6:8" ht="15" customHeight="1" x14ac:dyDescent="0.3">
      <c r="F5446" s="619"/>
      <c r="G5446" s="619"/>
      <c r="H5446" s="619"/>
    </row>
    <row r="5447" spans="6:8" ht="15" customHeight="1" x14ac:dyDescent="0.3">
      <c r="F5447" s="618"/>
      <c r="G5447" s="618"/>
      <c r="H5447" s="618"/>
    </row>
    <row r="5448" spans="6:8" ht="15" customHeight="1" x14ac:dyDescent="0.3"/>
    <row r="5449" spans="6:8" ht="15" customHeight="1" x14ac:dyDescent="0.3">
      <c r="F5449" s="618"/>
      <c r="G5449" s="618"/>
      <c r="H5449" s="618"/>
    </row>
    <row r="5450" spans="6:8" ht="15" customHeight="1" x14ac:dyDescent="0.3">
      <c r="F5450" s="618"/>
      <c r="G5450" s="618"/>
      <c r="H5450" s="618"/>
    </row>
    <row r="5451" spans="6:8" ht="15" customHeight="1" x14ac:dyDescent="0.3">
      <c r="F5451" s="619"/>
      <c r="G5451" s="619"/>
      <c r="H5451" s="619"/>
    </row>
    <row r="5452" spans="6:8" ht="15" customHeight="1" x14ac:dyDescent="0.3">
      <c r="F5452" s="618"/>
      <c r="G5452" s="618"/>
      <c r="H5452" s="618"/>
    </row>
    <row r="5453" spans="6:8" ht="15" customHeight="1" x14ac:dyDescent="0.3">
      <c r="F5453" s="619"/>
      <c r="G5453" s="619"/>
      <c r="H5453" s="619"/>
    </row>
    <row r="5454" spans="6:8" ht="15" customHeight="1" x14ac:dyDescent="0.3">
      <c r="F5454" s="618"/>
      <c r="G5454" s="618"/>
      <c r="H5454" s="618"/>
    </row>
    <row r="5455" spans="6:8" ht="15" customHeight="1" x14ac:dyDescent="0.3">
      <c r="F5455" s="618"/>
      <c r="G5455" s="618"/>
      <c r="H5455" s="618"/>
    </row>
    <row r="5456" spans="6:8" ht="15" customHeight="1" x14ac:dyDescent="0.3">
      <c r="F5456" s="618"/>
      <c r="G5456" s="618"/>
      <c r="H5456" s="618"/>
    </row>
    <row r="5457" spans="6:8" ht="15" customHeight="1" x14ac:dyDescent="0.3">
      <c r="F5457" s="618"/>
      <c r="G5457" s="618"/>
      <c r="H5457" s="618"/>
    </row>
    <row r="5458" spans="6:8" ht="15" customHeight="1" x14ac:dyDescent="0.3">
      <c r="F5458" s="618"/>
      <c r="G5458" s="618"/>
      <c r="H5458" s="618"/>
    </row>
    <row r="5459" spans="6:8" ht="15" customHeight="1" x14ac:dyDescent="0.3">
      <c r="F5459" s="621"/>
      <c r="G5459" s="621"/>
      <c r="H5459" s="620"/>
    </row>
    <row r="5460" spans="6:8" ht="15" customHeight="1" x14ac:dyDescent="0.3">
      <c r="F5460" s="619"/>
      <c r="G5460" s="619"/>
      <c r="H5460" s="619"/>
    </row>
    <row r="5461" spans="6:8" ht="15" customHeight="1" x14ac:dyDescent="0.3">
      <c r="F5461" s="618"/>
      <c r="G5461" s="618"/>
      <c r="H5461" s="618"/>
    </row>
    <row r="5462" spans="6:8" ht="15" customHeight="1" x14ac:dyDescent="0.3">
      <c r="F5462" s="618"/>
      <c r="G5462" s="618"/>
      <c r="H5462" s="618"/>
    </row>
    <row r="5463" spans="6:8" ht="15" customHeight="1" x14ac:dyDescent="0.3">
      <c r="F5463" s="618"/>
      <c r="G5463" s="618"/>
      <c r="H5463" s="618"/>
    </row>
    <row r="5464" spans="6:8" ht="15" customHeight="1" x14ac:dyDescent="0.3">
      <c r="F5464" s="619"/>
      <c r="G5464" s="619"/>
      <c r="H5464" s="619"/>
    </row>
    <row r="5465" spans="6:8" ht="15" customHeight="1" x14ac:dyDescent="0.3">
      <c r="F5465" s="618"/>
      <c r="G5465" s="618"/>
      <c r="H5465" s="618"/>
    </row>
    <row r="5466" spans="6:8" ht="15" customHeight="1" x14ac:dyDescent="0.3">
      <c r="F5466" s="618"/>
      <c r="G5466" s="618"/>
      <c r="H5466" s="618"/>
    </row>
    <row r="5467" spans="6:8" ht="15" customHeight="1" x14ac:dyDescent="0.3">
      <c r="F5467" s="618"/>
      <c r="G5467" s="618"/>
      <c r="H5467" s="618"/>
    </row>
    <row r="5468" spans="6:8" ht="15" customHeight="1" x14ac:dyDescent="0.3">
      <c r="F5468" s="618"/>
      <c r="G5468" s="618"/>
      <c r="H5468" s="618"/>
    </row>
    <row r="5469" spans="6:8" ht="15" customHeight="1" x14ac:dyDescent="0.3">
      <c r="F5469" s="618"/>
      <c r="G5469" s="618"/>
      <c r="H5469" s="618"/>
    </row>
    <row r="5470" spans="6:8" ht="15" customHeight="1" x14ac:dyDescent="0.3">
      <c r="F5470" s="618"/>
      <c r="G5470" s="618"/>
      <c r="H5470" s="618"/>
    </row>
    <row r="5471" spans="6:8" ht="15" customHeight="1" x14ac:dyDescent="0.3">
      <c r="F5471" s="619"/>
      <c r="G5471" s="619"/>
      <c r="H5471" s="619"/>
    </row>
    <row r="5472" spans="6:8" ht="15" customHeight="1" x14ac:dyDescent="0.3">
      <c r="F5472" s="618"/>
      <c r="G5472" s="618"/>
      <c r="H5472" s="618"/>
    </row>
    <row r="5473" spans="6:8" ht="15" customHeight="1" x14ac:dyDescent="0.3">
      <c r="F5473" s="619"/>
      <c r="G5473" s="619"/>
      <c r="H5473" s="619"/>
    </row>
    <row r="5474" spans="6:8" ht="15" customHeight="1" x14ac:dyDescent="0.3">
      <c r="F5474" s="618"/>
      <c r="G5474" s="618"/>
      <c r="H5474" s="618"/>
    </row>
    <row r="5475" spans="6:8" ht="15" customHeight="1" x14ac:dyDescent="0.3">
      <c r="F5475" s="618"/>
      <c r="G5475" s="618"/>
      <c r="H5475" s="618"/>
    </row>
    <row r="5476" spans="6:8" ht="15" customHeight="1" x14ac:dyDescent="0.3">
      <c r="F5476" s="621"/>
      <c r="G5476" s="621"/>
      <c r="H5476" s="620"/>
    </row>
    <row r="5477" spans="6:8" ht="15" customHeight="1" x14ac:dyDescent="0.3">
      <c r="F5477" s="618"/>
      <c r="G5477" s="618"/>
      <c r="H5477" s="618"/>
    </row>
    <row r="5478" spans="6:8" ht="15" customHeight="1" x14ac:dyDescent="0.3">
      <c r="F5478" s="618"/>
      <c r="G5478" s="618"/>
      <c r="H5478" s="618"/>
    </row>
    <row r="5479" spans="6:8" ht="15" customHeight="1" x14ac:dyDescent="0.3">
      <c r="F5479" s="619"/>
      <c r="G5479" s="619"/>
      <c r="H5479" s="619"/>
    </row>
    <row r="5480" spans="6:8" ht="15" customHeight="1" x14ac:dyDescent="0.3">
      <c r="F5480" s="619"/>
      <c r="G5480" s="619"/>
      <c r="H5480" s="619"/>
    </row>
    <row r="5481" spans="6:8" ht="15" customHeight="1" x14ac:dyDescent="0.3">
      <c r="F5481" s="618"/>
      <c r="G5481" s="618"/>
      <c r="H5481" s="618"/>
    </row>
    <row r="5482" spans="6:8" ht="15" customHeight="1" x14ac:dyDescent="0.3">
      <c r="F5482" s="618"/>
      <c r="G5482" s="618"/>
      <c r="H5482" s="618"/>
    </row>
    <row r="5483" spans="6:8" ht="15" customHeight="1" x14ac:dyDescent="0.3">
      <c r="F5483" s="619"/>
      <c r="G5483" s="619"/>
      <c r="H5483" s="619"/>
    </row>
    <row r="5484" spans="6:8" ht="15" customHeight="1" x14ac:dyDescent="0.3">
      <c r="F5484" s="618"/>
      <c r="G5484" s="618"/>
      <c r="H5484" s="618"/>
    </row>
    <row r="5485" spans="6:8" ht="15" customHeight="1" x14ac:dyDescent="0.3">
      <c r="F5485" s="619"/>
      <c r="G5485" s="619"/>
      <c r="H5485" s="619"/>
    </row>
    <row r="5486" spans="6:8" ht="15" customHeight="1" x14ac:dyDescent="0.3">
      <c r="F5486" s="618"/>
      <c r="G5486" s="618"/>
      <c r="H5486" s="618"/>
    </row>
    <row r="5487" spans="6:8" ht="15" customHeight="1" x14ac:dyDescent="0.3">
      <c r="F5487" s="618"/>
      <c r="G5487" s="618"/>
      <c r="H5487" s="618"/>
    </row>
    <row r="5488" spans="6:8" ht="15" customHeight="1" x14ac:dyDescent="0.3">
      <c r="F5488" s="618"/>
      <c r="G5488" s="618"/>
      <c r="H5488" s="618"/>
    </row>
    <row r="5489" spans="6:8" ht="15" customHeight="1" x14ac:dyDescent="0.3">
      <c r="F5489" s="618"/>
      <c r="G5489" s="618"/>
      <c r="H5489" s="618"/>
    </row>
    <row r="5490" spans="6:8" ht="15" customHeight="1" x14ac:dyDescent="0.3">
      <c r="F5490" s="618"/>
      <c r="G5490" s="618"/>
      <c r="H5490" s="618"/>
    </row>
    <row r="5491" spans="6:8" ht="15" customHeight="1" x14ac:dyDescent="0.3"/>
    <row r="5492" spans="6:8" ht="15" customHeight="1" x14ac:dyDescent="0.3">
      <c r="F5492" s="618"/>
      <c r="G5492" s="618"/>
      <c r="H5492" s="618"/>
    </row>
    <row r="5493" spans="6:8" ht="15" customHeight="1" x14ac:dyDescent="0.3">
      <c r="F5493" s="618"/>
      <c r="G5493" s="618"/>
      <c r="H5493" s="618"/>
    </row>
    <row r="5494" spans="6:8" ht="15" customHeight="1" x14ac:dyDescent="0.3">
      <c r="F5494" s="618"/>
      <c r="G5494" s="618"/>
      <c r="H5494" s="618"/>
    </row>
    <row r="5495" spans="6:8" ht="15" customHeight="1" x14ac:dyDescent="0.3"/>
    <row r="5496" spans="6:8" ht="15" customHeight="1" x14ac:dyDescent="0.3">
      <c r="F5496" s="621"/>
      <c r="G5496" s="621"/>
      <c r="H5496" s="620"/>
    </row>
    <row r="5497" spans="6:8" ht="15" customHeight="1" x14ac:dyDescent="0.3">
      <c r="F5497" s="618"/>
      <c r="G5497" s="618"/>
      <c r="H5497" s="618"/>
    </row>
    <row r="5498" spans="6:8" ht="15" customHeight="1" x14ac:dyDescent="0.3">
      <c r="F5498" s="618"/>
      <c r="G5498" s="618"/>
      <c r="H5498" s="618"/>
    </row>
    <row r="5499" spans="6:8" ht="15" customHeight="1" x14ac:dyDescent="0.3">
      <c r="F5499" s="619"/>
      <c r="G5499" s="619"/>
      <c r="H5499" s="619"/>
    </row>
    <row r="5500" spans="6:8" ht="15" customHeight="1" x14ac:dyDescent="0.3">
      <c r="F5500" s="618"/>
      <c r="G5500" s="618"/>
      <c r="H5500" s="618"/>
    </row>
    <row r="5501" spans="6:8" ht="15" customHeight="1" x14ac:dyDescent="0.3"/>
    <row r="5502" spans="6:8" ht="15" customHeight="1" x14ac:dyDescent="0.3">
      <c r="F5502" s="618"/>
      <c r="G5502" s="618"/>
      <c r="H5502" s="618"/>
    </row>
    <row r="5503" spans="6:8" ht="15" customHeight="1" x14ac:dyDescent="0.3">
      <c r="F5503" s="618"/>
      <c r="G5503" s="618"/>
      <c r="H5503" s="618"/>
    </row>
    <row r="5504" spans="6:8" ht="15" customHeight="1" x14ac:dyDescent="0.3">
      <c r="F5504" s="619"/>
      <c r="G5504" s="619"/>
      <c r="H5504" s="619"/>
    </row>
    <row r="5505" spans="6:8" ht="15" customHeight="1" x14ac:dyDescent="0.3">
      <c r="F5505" s="618"/>
      <c r="G5505" s="618"/>
      <c r="H5505" s="618"/>
    </row>
    <row r="5506" spans="6:8" ht="15" customHeight="1" x14ac:dyDescent="0.3">
      <c r="F5506" s="619"/>
      <c r="G5506" s="619"/>
      <c r="H5506" s="619"/>
    </row>
    <row r="5507" spans="6:8" ht="15" customHeight="1" x14ac:dyDescent="0.3">
      <c r="F5507" s="618"/>
      <c r="G5507" s="618"/>
      <c r="H5507" s="618"/>
    </row>
    <row r="5508" spans="6:8" ht="15" customHeight="1" x14ac:dyDescent="0.3">
      <c r="F5508" s="618"/>
      <c r="G5508" s="618"/>
      <c r="H5508" s="618"/>
    </row>
    <row r="5509" spans="6:8" ht="15" customHeight="1" x14ac:dyDescent="0.3">
      <c r="F5509" s="618"/>
      <c r="G5509" s="618"/>
      <c r="H5509" s="618"/>
    </row>
    <row r="5510" spans="6:8" ht="15" customHeight="1" x14ac:dyDescent="0.3"/>
    <row r="5511" spans="6:8" ht="15" customHeight="1" x14ac:dyDescent="0.3">
      <c r="F5511" s="619"/>
      <c r="G5511" s="619"/>
      <c r="H5511" s="619"/>
    </row>
    <row r="5512" spans="6:8" ht="15" customHeight="1" x14ac:dyDescent="0.3">
      <c r="F5512" s="618"/>
      <c r="G5512" s="618"/>
      <c r="H5512" s="618"/>
    </row>
    <row r="5513" spans="6:8" ht="15" customHeight="1" x14ac:dyDescent="0.3">
      <c r="F5513" s="618"/>
      <c r="G5513" s="618"/>
      <c r="H5513" s="618"/>
    </row>
    <row r="5514" spans="6:8" ht="15" customHeight="1" x14ac:dyDescent="0.3">
      <c r="F5514" s="621"/>
      <c r="G5514" s="621"/>
      <c r="H5514" s="620"/>
    </row>
    <row r="5515" spans="6:8" ht="15" customHeight="1" x14ac:dyDescent="0.3">
      <c r="F5515" s="619"/>
      <c r="G5515" s="619"/>
      <c r="H5515" s="619"/>
    </row>
    <row r="5516" spans="6:8" ht="15" customHeight="1" x14ac:dyDescent="0.3"/>
    <row r="5517" spans="6:8" ht="15" customHeight="1" x14ac:dyDescent="0.3">
      <c r="F5517" s="618"/>
      <c r="G5517" s="618"/>
      <c r="H5517" s="618"/>
    </row>
    <row r="5518" spans="6:8" ht="15" customHeight="1" x14ac:dyDescent="0.3">
      <c r="F5518" s="618"/>
      <c r="G5518" s="618"/>
      <c r="H5518" s="618"/>
    </row>
    <row r="5519" spans="6:8" ht="15" customHeight="1" x14ac:dyDescent="0.3">
      <c r="F5519" s="619"/>
      <c r="G5519" s="619"/>
      <c r="H5519" s="619"/>
    </row>
    <row r="5520" spans="6:8" ht="15" customHeight="1" x14ac:dyDescent="0.3">
      <c r="F5520" s="618"/>
      <c r="G5520" s="618"/>
      <c r="H5520" s="618"/>
    </row>
    <row r="5521" spans="6:8" ht="15" customHeight="1" x14ac:dyDescent="0.3">
      <c r="F5521" s="618"/>
      <c r="G5521" s="618"/>
      <c r="H5521" s="618"/>
    </row>
    <row r="5522" spans="6:8" ht="15" customHeight="1" x14ac:dyDescent="0.3">
      <c r="F5522" s="618"/>
      <c r="G5522" s="618"/>
      <c r="H5522" s="618"/>
    </row>
    <row r="5523" spans="6:8" ht="15" customHeight="1" x14ac:dyDescent="0.3">
      <c r="F5523" s="618"/>
      <c r="G5523" s="618"/>
      <c r="H5523" s="618"/>
    </row>
    <row r="5524" spans="6:8" ht="15" customHeight="1" x14ac:dyDescent="0.3">
      <c r="F5524" s="618"/>
      <c r="G5524" s="618"/>
      <c r="H5524" s="618"/>
    </row>
    <row r="5525" spans="6:8" ht="15" customHeight="1" x14ac:dyDescent="0.3">
      <c r="F5525" s="619"/>
      <c r="G5525" s="619"/>
      <c r="H5525" s="619"/>
    </row>
    <row r="5526" spans="6:8" ht="15" customHeight="1" x14ac:dyDescent="0.3">
      <c r="F5526" s="618"/>
      <c r="G5526" s="618"/>
      <c r="H5526" s="618"/>
    </row>
    <row r="5527" spans="6:8" ht="15" customHeight="1" x14ac:dyDescent="0.3">
      <c r="F5527" s="621"/>
      <c r="G5527" s="621"/>
      <c r="H5527" s="620"/>
    </row>
    <row r="5528" spans="6:8" ht="15" customHeight="1" x14ac:dyDescent="0.3">
      <c r="F5528" s="619"/>
      <c r="G5528" s="619"/>
      <c r="H5528" s="619"/>
    </row>
    <row r="5529" spans="6:8" ht="15" customHeight="1" x14ac:dyDescent="0.3">
      <c r="F5529" s="621"/>
      <c r="G5529" s="621"/>
      <c r="H5529" s="620"/>
    </row>
    <row r="5530" spans="6:8" ht="15" customHeight="1" x14ac:dyDescent="0.3">
      <c r="F5530" s="618"/>
      <c r="G5530" s="618"/>
      <c r="H5530" s="618"/>
    </row>
    <row r="5531" spans="6:8" ht="15" customHeight="1" x14ac:dyDescent="0.3">
      <c r="F5531" s="619"/>
      <c r="G5531" s="619"/>
      <c r="H5531" s="619"/>
    </row>
    <row r="5532" spans="6:8" ht="15" customHeight="1" x14ac:dyDescent="0.3">
      <c r="F5532" s="621"/>
      <c r="G5532" s="621"/>
      <c r="H5532" s="620"/>
    </row>
    <row r="5533" spans="6:8" ht="15" customHeight="1" x14ac:dyDescent="0.3">
      <c r="F5533" s="619"/>
      <c r="G5533" s="619"/>
      <c r="H5533" s="619"/>
    </row>
    <row r="5534" spans="6:8" ht="15" customHeight="1" x14ac:dyDescent="0.3">
      <c r="F5534" s="618"/>
      <c r="G5534" s="618"/>
      <c r="H5534" s="618"/>
    </row>
    <row r="5535" spans="6:8" ht="15" customHeight="1" x14ac:dyDescent="0.3">
      <c r="F5535" s="618"/>
      <c r="G5535" s="618"/>
      <c r="H5535" s="618"/>
    </row>
    <row r="5536" spans="6:8" ht="15" customHeight="1" x14ac:dyDescent="0.3">
      <c r="F5536" s="619"/>
      <c r="G5536" s="619"/>
      <c r="H5536" s="619"/>
    </row>
    <row r="5537" spans="6:8" ht="15" customHeight="1" x14ac:dyDescent="0.3">
      <c r="F5537" s="618"/>
      <c r="G5537" s="618"/>
      <c r="H5537" s="618"/>
    </row>
    <row r="5538" spans="6:8" ht="15" customHeight="1" x14ac:dyDescent="0.3">
      <c r="F5538" s="618"/>
      <c r="G5538" s="618"/>
      <c r="H5538" s="618"/>
    </row>
    <row r="5539" spans="6:8" ht="15" customHeight="1" x14ac:dyDescent="0.3">
      <c r="F5539" s="618"/>
      <c r="G5539" s="618"/>
      <c r="H5539" s="618"/>
    </row>
    <row r="5540" spans="6:8" ht="15" customHeight="1" x14ac:dyDescent="0.3">
      <c r="F5540" s="619"/>
      <c r="G5540" s="619"/>
      <c r="H5540" s="619"/>
    </row>
    <row r="5541" spans="6:8" ht="15" customHeight="1" x14ac:dyDescent="0.3">
      <c r="F5541" s="618"/>
      <c r="G5541" s="618"/>
      <c r="H5541" s="618"/>
    </row>
    <row r="5542" spans="6:8" ht="15" customHeight="1" x14ac:dyDescent="0.3">
      <c r="F5542" s="618"/>
      <c r="G5542" s="618"/>
      <c r="H5542" s="618"/>
    </row>
    <row r="5543" spans="6:8" ht="15" customHeight="1" x14ac:dyDescent="0.3">
      <c r="F5543" s="619"/>
      <c r="G5543" s="619"/>
      <c r="H5543" s="619"/>
    </row>
    <row r="5544" spans="6:8" ht="15" customHeight="1" x14ac:dyDescent="0.3">
      <c r="F5544" s="618"/>
      <c r="G5544" s="618"/>
      <c r="H5544" s="618"/>
    </row>
    <row r="5545" spans="6:8" ht="15" customHeight="1" x14ac:dyDescent="0.3">
      <c r="F5545" s="618"/>
      <c r="G5545" s="618"/>
      <c r="H5545" s="618"/>
    </row>
    <row r="5546" spans="6:8" ht="15" customHeight="1" x14ac:dyDescent="0.3">
      <c r="F5546" s="619"/>
      <c r="G5546" s="619"/>
      <c r="H5546" s="619"/>
    </row>
    <row r="5547" spans="6:8" ht="15" customHeight="1" x14ac:dyDescent="0.3"/>
    <row r="5548" spans="6:8" ht="15" customHeight="1" x14ac:dyDescent="0.3">
      <c r="F5548" s="619"/>
      <c r="G5548" s="619"/>
      <c r="H5548" s="619"/>
    </row>
    <row r="5549" spans="6:8" ht="15" customHeight="1" x14ac:dyDescent="0.3">
      <c r="F5549" s="618"/>
      <c r="G5549" s="618"/>
      <c r="H5549" s="618"/>
    </row>
    <row r="5550" spans="6:8" ht="15" customHeight="1" x14ac:dyDescent="0.3"/>
    <row r="5551" spans="6:8" ht="15" customHeight="1" x14ac:dyDescent="0.3">
      <c r="F5551" s="619"/>
      <c r="G5551" s="619"/>
      <c r="H5551" s="619"/>
    </row>
    <row r="5552" spans="6:8" ht="15" customHeight="1" x14ac:dyDescent="0.3">
      <c r="F5552" s="618"/>
      <c r="G5552" s="618"/>
      <c r="H5552" s="618"/>
    </row>
    <row r="5553" spans="6:8" ht="15" customHeight="1" x14ac:dyDescent="0.3">
      <c r="F5553" s="618"/>
      <c r="G5553" s="618"/>
      <c r="H5553" s="618"/>
    </row>
    <row r="5554" spans="6:8" ht="15" customHeight="1" x14ac:dyDescent="0.3"/>
    <row r="5555" spans="6:8" ht="15" customHeight="1" x14ac:dyDescent="0.3">
      <c r="F5555" s="618"/>
      <c r="G5555" s="618"/>
      <c r="H5555" s="618"/>
    </row>
    <row r="5556" spans="6:8" ht="15" customHeight="1" x14ac:dyDescent="0.3">
      <c r="F5556" s="621"/>
      <c r="G5556" s="621"/>
      <c r="H5556" s="620"/>
    </row>
    <row r="5557" spans="6:8" ht="15" customHeight="1" x14ac:dyDescent="0.3">
      <c r="F5557" s="619"/>
      <c r="G5557" s="619"/>
      <c r="H5557" s="619"/>
    </row>
    <row r="5558" spans="6:8" ht="15" customHeight="1" x14ac:dyDescent="0.3">
      <c r="F5558" s="618"/>
      <c r="G5558" s="618"/>
      <c r="H5558" s="618"/>
    </row>
    <row r="5559" spans="6:8" ht="15" customHeight="1" x14ac:dyDescent="0.3">
      <c r="F5559" s="619"/>
      <c r="G5559" s="619"/>
      <c r="H5559" s="619"/>
    </row>
    <row r="5560" spans="6:8" ht="15" customHeight="1" x14ac:dyDescent="0.3">
      <c r="F5560" s="619"/>
      <c r="G5560" s="619"/>
      <c r="H5560" s="619"/>
    </row>
    <row r="5561" spans="6:8" ht="15" customHeight="1" x14ac:dyDescent="0.3">
      <c r="F5561" s="619"/>
      <c r="G5561" s="619"/>
      <c r="H5561" s="619"/>
    </row>
    <row r="5562" spans="6:8" ht="15" customHeight="1" x14ac:dyDescent="0.3">
      <c r="F5562" s="619"/>
      <c r="G5562" s="619"/>
      <c r="H5562" s="619"/>
    </row>
    <row r="5563" spans="6:8" ht="15" customHeight="1" x14ac:dyDescent="0.3">
      <c r="F5563" s="618"/>
      <c r="G5563" s="618"/>
      <c r="H5563" s="618"/>
    </row>
    <row r="5564" spans="6:8" ht="15" customHeight="1" x14ac:dyDescent="0.3">
      <c r="F5564" s="618"/>
      <c r="G5564" s="618"/>
      <c r="H5564" s="618"/>
    </row>
    <row r="5565" spans="6:8" ht="15" customHeight="1" x14ac:dyDescent="0.3">
      <c r="F5565" s="618"/>
      <c r="G5565" s="618"/>
      <c r="H5565" s="618"/>
    </row>
    <row r="5566" spans="6:8" ht="15" customHeight="1" x14ac:dyDescent="0.3">
      <c r="F5566" s="618"/>
      <c r="G5566" s="618"/>
      <c r="H5566" s="618"/>
    </row>
    <row r="5567" spans="6:8" ht="15" customHeight="1" x14ac:dyDescent="0.3"/>
    <row r="5568" spans="6:8" ht="15" customHeight="1" x14ac:dyDescent="0.3">
      <c r="F5568" s="618"/>
      <c r="G5568" s="618"/>
      <c r="H5568" s="618"/>
    </row>
    <row r="5569" spans="6:8" ht="15" customHeight="1" x14ac:dyDescent="0.3">
      <c r="F5569" s="618"/>
      <c r="G5569" s="618"/>
      <c r="H5569" s="618"/>
    </row>
    <row r="5570" spans="6:8" ht="15" customHeight="1" x14ac:dyDescent="0.3">
      <c r="F5570" s="618"/>
      <c r="G5570" s="618"/>
      <c r="H5570" s="618"/>
    </row>
    <row r="5571" spans="6:8" ht="15" customHeight="1" x14ac:dyDescent="0.3">
      <c r="F5571" s="618"/>
      <c r="G5571" s="618"/>
      <c r="H5571" s="618"/>
    </row>
    <row r="5572" spans="6:8" ht="15" customHeight="1" x14ac:dyDescent="0.3">
      <c r="F5572" s="618"/>
      <c r="G5572" s="618"/>
      <c r="H5572" s="618"/>
    </row>
    <row r="5573" spans="6:8" ht="15" customHeight="1" x14ac:dyDescent="0.3">
      <c r="F5573" s="618"/>
      <c r="G5573" s="618"/>
      <c r="H5573" s="618"/>
    </row>
    <row r="5574" spans="6:8" ht="15" customHeight="1" x14ac:dyDescent="0.3">
      <c r="F5574" s="618"/>
      <c r="G5574" s="618"/>
      <c r="H5574" s="618"/>
    </row>
    <row r="5575" spans="6:8" ht="15" customHeight="1" x14ac:dyDescent="0.3">
      <c r="F5575" s="619"/>
      <c r="G5575" s="619"/>
      <c r="H5575" s="619"/>
    </row>
    <row r="5576" spans="6:8" ht="15" customHeight="1" x14ac:dyDescent="0.3">
      <c r="F5576" s="621"/>
      <c r="G5576" s="621"/>
      <c r="H5576" s="620"/>
    </row>
    <row r="5577" spans="6:8" ht="15" customHeight="1" x14ac:dyDescent="0.3">
      <c r="F5577" s="618"/>
      <c r="G5577" s="618"/>
      <c r="H5577" s="618"/>
    </row>
    <row r="5578" spans="6:8" ht="15" customHeight="1" x14ac:dyDescent="0.3">
      <c r="F5578" s="619"/>
      <c r="G5578" s="619"/>
      <c r="H5578" s="619"/>
    </row>
    <row r="5579" spans="6:8" ht="15" customHeight="1" x14ac:dyDescent="0.3">
      <c r="F5579" s="618"/>
      <c r="G5579" s="618"/>
      <c r="H5579" s="618"/>
    </row>
    <row r="5580" spans="6:8" ht="15" customHeight="1" x14ac:dyDescent="0.3">
      <c r="F5580" s="618"/>
      <c r="G5580" s="618"/>
      <c r="H5580" s="618"/>
    </row>
    <row r="5581" spans="6:8" ht="15" customHeight="1" x14ac:dyDescent="0.3">
      <c r="F5581" s="619"/>
      <c r="G5581" s="619"/>
      <c r="H5581" s="619"/>
    </row>
    <row r="5582" spans="6:8" ht="15" customHeight="1" x14ac:dyDescent="0.3">
      <c r="F5582" s="619"/>
      <c r="G5582" s="619"/>
      <c r="H5582" s="619"/>
    </row>
    <row r="5583" spans="6:8" ht="15" customHeight="1" x14ac:dyDescent="0.3">
      <c r="F5583" s="618"/>
      <c r="G5583" s="618"/>
      <c r="H5583" s="618"/>
    </row>
    <row r="5584" spans="6:8" ht="15" customHeight="1" x14ac:dyDescent="0.3">
      <c r="F5584" s="619"/>
      <c r="G5584" s="619"/>
      <c r="H5584" s="619"/>
    </row>
    <row r="5585" spans="6:8" ht="15" customHeight="1" x14ac:dyDescent="0.3">
      <c r="F5585" s="618"/>
      <c r="G5585" s="618"/>
      <c r="H5585" s="618"/>
    </row>
    <row r="5586" spans="6:8" ht="15" customHeight="1" x14ac:dyDescent="0.3">
      <c r="F5586" s="619"/>
      <c r="G5586" s="619"/>
      <c r="H5586" s="619"/>
    </row>
    <row r="5587" spans="6:8" ht="15" customHeight="1" x14ac:dyDescent="0.3">
      <c r="F5587" s="618"/>
      <c r="G5587" s="618"/>
      <c r="H5587" s="618"/>
    </row>
    <row r="5588" spans="6:8" ht="15" customHeight="1" x14ac:dyDescent="0.3">
      <c r="F5588" s="618"/>
      <c r="G5588" s="618"/>
      <c r="H5588" s="618"/>
    </row>
    <row r="5589" spans="6:8" ht="15" customHeight="1" x14ac:dyDescent="0.3">
      <c r="F5589" s="618"/>
      <c r="G5589" s="618"/>
      <c r="H5589" s="618"/>
    </row>
    <row r="5590" spans="6:8" ht="15" customHeight="1" x14ac:dyDescent="0.3">
      <c r="F5590" s="621"/>
      <c r="G5590" s="621"/>
      <c r="H5590" s="620"/>
    </row>
    <row r="5591" spans="6:8" ht="15" customHeight="1" x14ac:dyDescent="0.3">
      <c r="F5591" s="618"/>
      <c r="G5591" s="618"/>
      <c r="H5591" s="618"/>
    </row>
    <row r="5592" spans="6:8" ht="15" customHeight="1" x14ac:dyDescent="0.3">
      <c r="F5592" s="618"/>
      <c r="G5592" s="618"/>
      <c r="H5592" s="618"/>
    </row>
    <row r="5593" spans="6:8" ht="15" customHeight="1" x14ac:dyDescent="0.3">
      <c r="F5593" s="619"/>
      <c r="G5593" s="619"/>
      <c r="H5593" s="619"/>
    </row>
    <row r="5594" spans="6:8" ht="15" customHeight="1" x14ac:dyDescent="0.3">
      <c r="F5594" s="618"/>
      <c r="G5594" s="618"/>
      <c r="H5594" s="618"/>
    </row>
    <row r="5595" spans="6:8" ht="15" customHeight="1" x14ac:dyDescent="0.3">
      <c r="F5595" s="618"/>
      <c r="G5595" s="618"/>
      <c r="H5595" s="618"/>
    </row>
    <row r="5596" spans="6:8" ht="15" customHeight="1" x14ac:dyDescent="0.3">
      <c r="F5596" s="618"/>
      <c r="G5596" s="618"/>
      <c r="H5596" s="618"/>
    </row>
    <row r="5597" spans="6:8" ht="15" customHeight="1" x14ac:dyDescent="0.3">
      <c r="F5597" s="618"/>
      <c r="G5597" s="618"/>
      <c r="H5597" s="618"/>
    </row>
    <row r="5598" spans="6:8" ht="15" customHeight="1" x14ac:dyDescent="0.3">
      <c r="F5598" s="618"/>
      <c r="G5598" s="618"/>
      <c r="H5598" s="618"/>
    </row>
    <row r="5599" spans="6:8" ht="15" customHeight="1" x14ac:dyDescent="0.3">
      <c r="F5599" s="618"/>
      <c r="G5599" s="618"/>
      <c r="H5599" s="618"/>
    </row>
    <row r="5600" spans="6:8" ht="15" customHeight="1" x14ac:dyDescent="0.3">
      <c r="F5600" s="619"/>
      <c r="G5600" s="619"/>
      <c r="H5600" s="619"/>
    </row>
    <row r="5601" spans="6:8" ht="15" customHeight="1" x14ac:dyDescent="0.3">
      <c r="F5601" s="618"/>
      <c r="G5601" s="618"/>
      <c r="H5601" s="618"/>
    </row>
    <row r="5602" spans="6:8" ht="15" customHeight="1" x14ac:dyDescent="0.3">
      <c r="F5602" s="619"/>
      <c r="G5602" s="619"/>
      <c r="H5602" s="619"/>
    </row>
    <row r="5603" spans="6:8" ht="15" customHeight="1" x14ac:dyDescent="0.3">
      <c r="F5603" s="619"/>
      <c r="G5603" s="619"/>
      <c r="H5603" s="619"/>
    </row>
    <row r="5604" spans="6:8" ht="15" customHeight="1" x14ac:dyDescent="0.3">
      <c r="F5604" s="618"/>
      <c r="G5604" s="618"/>
      <c r="H5604" s="618"/>
    </row>
    <row r="5605" spans="6:8" ht="15" customHeight="1" x14ac:dyDescent="0.3">
      <c r="F5605" s="618"/>
      <c r="G5605" s="618"/>
      <c r="H5605" s="618"/>
    </row>
    <row r="5606" spans="6:8" ht="15" customHeight="1" x14ac:dyDescent="0.3"/>
    <row r="5607" spans="6:8" ht="15" customHeight="1" x14ac:dyDescent="0.3">
      <c r="F5607" s="619"/>
      <c r="G5607" s="619"/>
      <c r="H5607" s="619"/>
    </row>
    <row r="5608" spans="6:8" ht="15" customHeight="1" x14ac:dyDescent="0.3">
      <c r="F5608" s="618"/>
      <c r="G5608" s="618"/>
      <c r="H5608" s="618"/>
    </row>
    <row r="5609" spans="6:8" ht="15" customHeight="1" x14ac:dyDescent="0.3">
      <c r="F5609" s="618"/>
      <c r="G5609" s="618"/>
      <c r="H5609" s="618"/>
    </row>
    <row r="5610" spans="6:8" ht="15" customHeight="1" x14ac:dyDescent="0.3">
      <c r="F5610" s="621"/>
      <c r="G5610" s="621"/>
      <c r="H5610" s="620"/>
    </row>
    <row r="5611" spans="6:8" ht="15" customHeight="1" x14ac:dyDescent="0.3"/>
    <row r="5612" spans="6:8" ht="15" customHeight="1" x14ac:dyDescent="0.3">
      <c r="F5612" s="619"/>
      <c r="G5612" s="619"/>
      <c r="H5612" s="619"/>
    </row>
    <row r="5613" spans="6:8" ht="15" customHeight="1" x14ac:dyDescent="0.3">
      <c r="F5613" s="618"/>
      <c r="G5613" s="618"/>
      <c r="H5613" s="618"/>
    </row>
    <row r="5614" spans="6:8" ht="15" customHeight="1" x14ac:dyDescent="0.3">
      <c r="F5614" s="618"/>
      <c r="G5614" s="618"/>
      <c r="H5614" s="618"/>
    </row>
    <row r="5615" spans="6:8" ht="15" customHeight="1" x14ac:dyDescent="0.3">
      <c r="F5615" s="619"/>
      <c r="G5615" s="619"/>
      <c r="H5615" s="619"/>
    </row>
    <row r="5616" spans="6:8" ht="15" customHeight="1" x14ac:dyDescent="0.3"/>
    <row r="5617" spans="6:8" ht="15" customHeight="1" x14ac:dyDescent="0.3">
      <c r="F5617" s="618"/>
      <c r="G5617" s="618"/>
      <c r="H5617" s="618"/>
    </row>
    <row r="5618" spans="6:8" ht="15" customHeight="1" x14ac:dyDescent="0.3">
      <c r="F5618" s="619"/>
      <c r="G5618" s="619"/>
      <c r="H5618" s="619"/>
    </row>
    <row r="5619" spans="6:8" ht="15" customHeight="1" x14ac:dyDescent="0.3">
      <c r="F5619" s="619"/>
      <c r="G5619" s="619"/>
      <c r="H5619" s="619"/>
    </row>
    <row r="5620" spans="6:8" ht="15" customHeight="1" x14ac:dyDescent="0.3">
      <c r="F5620" s="618"/>
      <c r="G5620" s="618"/>
      <c r="H5620" s="618"/>
    </row>
    <row r="5621" spans="6:8" ht="15" customHeight="1" x14ac:dyDescent="0.3">
      <c r="F5621" s="618"/>
      <c r="G5621" s="618"/>
      <c r="H5621" s="618"/>
    </row>
    <row r="5622" spans="6:8" ht="15" customHeight="1" x14ac:dyDescent="0.3">
      <c r="F5622" s="618"/>
      <c r="G5622" s="618"/>
      <c r="H5622" s="618"/>
    </row>
    <row r="5623" spans="6:8" ht="15" customHeight="1" x14ac:dyDescent="0.3"/>
    <row r="5624" spans="6:8" ht="15" customHeight="1" x14ac:dyDescent="0.3">
      <c r="F5624" s="621"/>
      <c r="G5624" s="621"/>
      <c r="H5624" s="620"/>
    </row>
    <row r="5625" spans="6:8" ht="15" customHeight="1" x14ac:dyDescent="0.3">
      <c r="F5625" s="618"/>
      <c r="G5625" s="618"/>
      <c r="H5625" s="618"/>
    </row>
    <row r="5626" spans="6:8" ht="15" customHeight="1" x14ac:dyDescent="0.3">
      <c r="F5626" s="621"/>
      <c r="G5626" s="621"/>
      <c r="H5626" s="620"/>
    </row>
    <row r="5627" spans="6:8" ht="15" customHeight="1" x14ac:dyDescent="0.3">
      <c r="F5627" s="618"/>
      <c r="G5627" s="618"/>
      <c r="H5627" s="618"/>
    </row>
    <row r="5628" spans="6:8" ht="15" customHeight="1" x14ac:dyDescent="0.3"/>
    <row r="5629" spans="6:8" ht="15" customHeight="1" x14ac:dyDescent="0.3">
      <c r="F5629" s="618"/>
      <c r="G5629" s="618"/>
      <c r="H5629" s="618"/>
    </row>
    <row r="5630" spans="6:8" ht="15" customHeight="1" x14ac:dyDescent="0.3">
      <c r="F5630" s="618"/>
      <c r="G5630" s="618"/>
      <c r="H5630" s="618"/>
    </row>
    <row r="5631" spans="6:8" ht="15" customHeight="1" x14ac:dyDescent="0.3">
      <c r="F5631" s="618"/>
      <c r="G5631" s="618"/>
      <c r="H5631" s="618"/>
    </row>
    <row r="5632" spans="6:8" ht="15" customHeight="1" x14ac:dyDescent="0.3">
      <c r="F5632" s="619"/>
      <c r="G5632" s="619"/>
      <c r="H5632" s="619"/>
    </row>
    <row r="5633" spans="6:8" ht="15" customHeight="1" x14ac:dyDescent="0.3">
      <c r="F5633" s="618"/>
      <c r="G5633" s="618"/>
      <c r="H5633" s="618"/>
    </row>
    <row r="5634" spans="6:8" ht="15" customHeight="1" x14ac:dyDescent="0.3">
      <c r="F5634" s="618"/>
      <c r="G5634" s="618"/>
      <c r="H5634" s="618"/>
    </row>
    <row r="5635" spans="6:8" ht="15" customHeight="1" x14ac:dyDescent="0.3"/>
    <row r="5636" spans="6:8" ht="15" customHeight="1" x14ac:dyDescent="0.3">
      <c r="F5636" s="619"/>
      <c r="G5636" s="619"/>
      <c r="H5636" s="619"/>
    </row>
    <row r="5637" spans="6:8" ht="15" customHeight="1" x14ac:dyDescent="0.3">
      <c r="F5637" s="619"/>
      <c r="G5637" s="619"/>
      <c r="H5637" s="619"/>
    </row>
    <row r="5638" spans="6:8" ht="15" customHeight="1" x14ac:dyDescent="0.3"/>
    <row r="5639" spans="6:8" ht="15" customHeight="1" x14ac:dyDescent="0.3">
      <c r="F5639" s="621"/>
      <c r="G5639" s="621"/>
      <c r="H5639" s="620"/>
    </row>
    <row r="5640" spans="6:8" ht="15" customHeight="1" x14ac:dyDescent="0.3">
      <c r="F5640" s="618"/>
      <c r="G5640" s="618"/>
      <c r="H5640" s="618"/>
    </row>
    <row r="5641" spans="6:8" ht="15" customHeight="1" x14ac:dyDescent="0.3">
      <c r="F5641" s="618"/>
      <c r="G5641" s="618"/>
      <c r="H5641" s="618"/>
    </row>
    <row r="5642" spans="6:8" ht="15" customHeight="1" x14ac:dyDescent="0.3">
      <c r="F5642" s="619"/>
      <c r="G5642" s="619"/>
      <c r="H5642" s="619"/>
    </row>
    <row r="5643" spans="6:8" ht="15" customHeight="1" x14ac:dyDescent="0.3">
      <c r="F5643" s="618"/>
      <c r="G5643" s="618"/>
      <c r="H5643" s="618"/>
    </row>
    <row r="5644" spans="6:8" ht="15" customHeight="1" x14ac:dyDescent="0.3">
      <c r="F5644" s="618"/>
      <c r="G5644" s="618"/>
      <c r="H5644" s="618"/>
    </row>
    <row r="5645" spans="6:8" ht="15" customHeight="1" x14ac:dyDescent="0.3">
      <c r="F5645" s="618"/>
      <c r="G5645" s="618"/>
      <c r="H5645" s="618"/>
    </row>
    <row r="5646" spans="6:8" ht="15" customHeight="1" x14ac:dyDescent="0.3">
      <c r="F5646" s="619"/>
      <c r="G5646" s="619"/>
      <c r="H5646" s="619"/>
    </row>
    <row r="5647" spans="6:8" ht="15" customHeight="1" x14ac:dyDescent="0.3"/>
    <row r="5648" spans="6:8" ht="15" customHeight="1" x14ac:dyDescent="0.3">
      <c r="F5648" s="619"/>
      <c r="G5648" s="619"/>
      <c r="H5648" s="619"/>
    </row>
    <row r="5649" spans="6:8" ht="15" customHeight="1" x14ac:dyDescent="0.3">
      <c r="F5649" s="619"/>
      <c r="G5649" s="619"/>
      <c r="H5649" s="619"/>
    </row>
    <row r="5650" spans="6:8" ht="15" customHeight="1" x14ac:dyDescent="0.3">
      <c r="F5650" s="618"/>
      <c r="G5650" s="618"/>
      <c r="H5650" s="618"/>
    </row>
    <row r="5651" spans="6:8" ht="15" customHeight="1" x14ac:dyDescent="0.3">
      <c r="F5651" s="619"/>
      <c r="G5651" s="619"/>
      <c r="H5651" s="619"/>
    </row>
    <row r="5652" spans="6:8" ht="15" customHeight="1" x14ac:dyDescent="0.3">
      <c r="F5652" s="618"/>
      <c r="G5652" s="618"/>
      <c r="H5652" s="618"/>
    </row>
    <row r="5653" spans="6:8" ht="15" customHeight="1" x14ac:dyDescent="0.3">
      <c r="F5653" s="619"/>
      <c r="G5653" s="619"/>
      <c r="H5653" s="619"/>
    </row>
    <row r="5654" spans="6:8" ht="15" customHeight="1" x14ac:dyDescent="0.3"/>
    <row r="5655" spans="6:8" ht="15" customHeight="1" x14ac:dyDescent="0.3">
      <c r="F5655" s="618"/>
      <c r="G5655" s="618"/>
      <c r="H5655" s="618"/>
    </row>
    <row r="5656" spans="6:8" ht="15" customHeight="1" x14ac:dyDescent="0.3">
      <c r="F5656" s="619"/>
      <c r="G5656" s="619"/>
      <c r="H5656" s="619"/>
    </row>
    <row r="5657" spans="6:8" ht="15" customHeight="1" x14ac:dyDescent="0.3">
      <c r="F5657" s="618"/>
      <c r="G5657" s="618"/>
      <c r="H5657" s="618"/>
    </row>
    <row r="5658" spans="6:8" ht="15" customHeight="1" x14ac:dyDescent="0.3">
      <c r="F5658" s="618"/>
      <c r="G5658" s="618"/>
      <c r="H5658" s="618"/>
    </row>
    <row r="5659" spans="6:8" ht="15" customHeight="1" x14ac:dyDescent="0.3"/>
    <row r="5660" spans="6:8" ht="15" customHeight="1" x14ac:dyDescent="0.3">
      <c r="F5660" s="618"/>
      <c r="G5660" s="618"/>
      <c r="H5660" s="618"/>
    </row>
    <row r="5661" spans="6:8" ht="15" customHeight="1" x14ac:dyDescent="0.3">
      <c r="F5661" s="618"/>
      <c r="G5661" s="618"/>
      <c r="H5661" s="618"/>
    </row>
    <row r="5662" spans="6:8" ht="15" customHeight="1" x14ac:dyDescent="0.3">
      <c r="F5662" s="618"/>
      <c r="G5662" s="618"/>
      <c r="H5662" s="618"/>
    </row>
    <row r="5663" spans="6:8" ht="15" customHeight="1" x14ac:dyDescent="0.3">
      <c r="F5663" s="619"/>
      <c r="G5663" s="619"/>
      <c r="H5663" s="619"/>
    </row>
    <row r="5664" spans="6:8" ht="15" customHeight="1" x14ac:dyDescent="0.3">
      <c r="F5664" s="618"/>
      <c r="G5664" s="618"/>
      <c r="H5664" s="618"/>
    </row>
    <row r="5665" spans="6:8" ht="15" customHeight="1" x14ac:dyDescent="0.3">
      <c r="F5665" s="619"/>
      <c r="G5665" s="619"/>
      <c r="H5665" s="619"/>
    </row>
    <row r="5666" spans="6:8" ht="15" customHeight="1" x14ac:dyDescent="0.3">
      <c r="F5666" s="618"/>
      <c r="G5666" s="618"/>
      <c r="H5666" s="618"/>
    </row>
    <row r="5667" spans="6:8" ht="15" customHeight="1" x14ac:dyDescent="0.3">
      <c r="F5667" s="618"/>
      <c r="G5667" s="618"/>
      <c r="H5667" s="618"/>
    </row>
    <row r="5668" spans="6:8" ht="15" customHeight="1" x14ac:dyDescent="0.3">
      <c r="F5668" s="618"/>
      <c r="G5668" s="618"/>
      <c r="H5668" s="618"/>
    </row>
    <row r="5669" spans="6:8" ht="15" customHeight="1" x14ac:dyDescent="0.3"/>
    <row r="5670" spans="6:8" ht="15" customHeight="1" x14ac:dyDescent="0.3">
      <c r="F5670" s="619"/>
      <c r="G5670" s="619"/>
      <c r="H5670" s="619"/>
    </row>
    <row r="5671" spans="6:8" ht="15" customHeight="1" x14ac:dyDescent="0.3">
      <c r="F5671" s="619"/>
      <c r="G5671" s="619"/>
      <c r="H5671" s="619"/>
    </row>
    <row r="5672" spans="6:8" ht="15" customHeight="1" x14ac:dyDescent="0.3"/>
    <row r="5673" spans="6:8" ht="15" customHeight="1" x14ac:dyDescent="0.3">
      <c r="F5673" s="618"/>
      <c r="G5673" s="618"/>
      <c r="H5673" s="618"/>
    </row>
    <row r="5674" spans="6:8" ht="15" customHeight="1" x14ac:dyDescent="0.3">
      <c r="F5674" s="619"/>
      <c r="G5674" s="619"/>
      <c r="H5674" s="619"/>
    </row>
    <row r="5675" spans="6:8" ht="15" customHeight="1" x14ac:dyDescent="0.3">
      <c r="F5675" s="621"/>
      <c r="G5675" s="621"/>
      <c r="H5675" s="620"/>
    </row>
    <row r="5676" spans="6:8" ht="15" customHeight="1" x14ac:dyDescent="0.3">
      <c r="F5676" s="619"/>
      <c r="G5676" s="619"/>
      <c r="H5676" s="619"/>
    </row>
    <row r="5677" spans="6:8" ht="15" customHeight="1" x14ac:dyDescent="0.3">
      <c r="F5677" s="618"/>
      <c r="G5677" s="618"/>
      <c r="H5677" s="618"/>
    </row>
    <row r="5678" spans="6:8" ht="15" customHeight="1" x14ac:dyDescent="0.3">
      <c r="F5678" s="618"/>
      <c r="G5678" s="618"/>
      <c r="H5678" s="618"/>
    </row>
    <row r="5679" spans="6:8" ht="15" customHeight="1" x14ac:dyDescent="0.3">
      <c r="F5679" s="619"/>
      <c r="G5679" s="619"/>
      <c r="H5679" s="619"/>
    </row>
    <row r="5680" spans="6:8" ht="15" customHeight="1" x14ac:dyDescent="0.3">
      <c r="F5680" s="619"/>
      <c r="G5680" s="619"/>
      <c r="H5680" s="619"/>
    </row>
    <row r="5681" spans="6:8" ht="15" customHeight="1" x14ac:dyDescent="0.3">
      <c r="F5681" s="618"/>
      <c r="G5681" s="618"/>
      <c r="H5681" s="618"/>
    </row>
    <row r="5682" spans="6:8" ht="15" customHeight="1" x14ac:dyDescent="0.3">
      <c r="F5682" s="618"/>
      <c r="G5682" s="618"/>
      <c r="H5682" s="618"/>
    </row>
    <row r="5683" spans="6:8" ht="15" customHeight="1" x14ac:dyDescent="0.3">
      <c r="F5683" s="618"/>
      <c r="G5683" s="618"/>
      <c r="H5683" s="618"/>
    </row>
    <row r="5684" spans="6:8" ht="15" customHeight="1" x14ac:dyDescent="0.3">
      <c r="F5684" s="619"/>
      <c r="G5684" s="619"/>
      <c r="H5684" s="619"/>
    </row>
    <row r="5685" spans="6:8" ht="15" customHeight="1" x14ac:dyDescent="0.3">
      <c r="F5685" s="619"/>
      <c r="G5685" s="619"/>
      <c r="H5685" s="619"/>
    </row>
    <row r="5686" spans="6:8" ht="15" customHeight="1" x14ac:dyDescent="0.3">
      <c r="F5686" s="618"/>
      <c r="G5686" s="618"/>
      <c r="H5686" s="618"/>
    </row>
    <row r="5687" spans="6:8" ht="15" customHeight="1" x14ac:dyDescent="0.3">
      <c r="F5687" s="618"/>
      <c r="G5687" s="618"/>
      <c r="H5687" s="618"/>
    </row>
    <row r="5688" spans="6:8" ht="15" customHeight="1" x14ac:dyDescent="0.3">
      <c r="F5688" s="618"/>
      <c r="G5688" s="618"/>
      <c r="H5688" s="618"/>
    </row>
    <row r="5689" spans="6:8" ht="15" customHeight="1" x14ac:dyDescent="0.3">
      <c r="F5689" s="618"/>
      <c r="G5689" s="618"/>
      <c r="H5689" s="618"/>
    </row>
    <row r="5690" spans="6:8" ht="15" customHeight="1" x14ac:dyDescent="0.3">
      <c r="F5690" s="618"/>
      <c r="G5690" s="618"/>
      <c r="H5690" s="618"/>
    </row>
    <row r="5691" spans="6:8" ht="15" customHeight="1" x14ac:dyDescent="0.3">
      <c r="F5691" s="618"/>
      <c r="G5691" s="618"/>
      <c r="H5691" s="618"/>
    </row>
    <row r="5692" spans="6:8" ht="15" customHeight="1" x14ac:dyDescent="0.3">
      <c r="F5692" s="619"/>
      <c r="G5692" s="619"/>
      <c r="H5692" s="619"/>
    </row>
    <row r="5693" spans="6:8" ht="15" customHeight="1" x14ac:dyDescent="0.3">
      <c r="F5693" s="619"/>
      <c r="G5693" s="619"/>
      <c r="H5693" s="619"/>
    </row>
    <row r="5694" spans="6:8" ht="15" customHeight="1" x14ac:dyDescent="0.3">
      <c r="F5694" s="618"/>
      <c r="G5694" s="618"/>
      <c r="H5694" s="618"/>
    </row>
    <row r="5695" spans="6:8" ht="15" customHeight="1" x14ac:dyDescent="0.3">
      <c r="F5695" s="619"/>
      <c r="G5695" s="619"/>
      <c r="H5695" s="619"/>
    </row>
    <row r="5696" spans="6:8" ht="15" customHeight="1" x14ac:dyDescent="0.3">
      <c r="F5696" s="618"/>
      <c r="G5696" s="618"/>
      <c r="H5696" s="618"/>
    </row>
    <row r="5697" spans="6:8" ht="15" customHeight="1" x14ac:dyDescent="0.3">
      <c r="F5697" s="618"/>
      <c r="G5697" s="618"/>
      <c r="H5697" s="618"/>
    </row>
    <row r="5698" spans="6:8" ht="15" customHeight="1" x14ac:dyDescent="0.3">
      <c r="F5698" s="619"/>
      <c r="G5698" s="619"/>
      <c r="H5698" s="619"/>
    </row>
    <row r="5699" spans="6:8" ht="15" customHeight="1" x14ac:dyDescent="0.3">
      <c r="F5699" s="618"/>
      <c r="G5699" s="618"/>
      <c r="H5699" s="618"/>
    </row>
    <row r="5700" spans="6:8" ht="15" customHeight="1" x14ac:dyDescent="0.3">
      <c r="F5700" s="618"/>
      <c r="G5700" s="618"/>
      <c r="H5700" s="618"/>
    </row>
    <row r="5701" spans="6:8" ht="15" customHeight="1" x14ac:dyDescent="0.3">
      <c r="F5701" s="618"/>
      <c r="G5701" s="618"/>
      <c r="H5701" s="618"/>
    </row>
    <row r="5702" spans="6:8" ht="15" customHeight="1" x14ac:dyDescent="0.3">
      <c r="F5702" s="619"/>
      <c r="G5702" s="619"/>
      <c r="H5702" s="619"/>
    </row>
    <row r="5703" spans="6:8" ht="15" customHeight="1" x14ac:dyDescent="0.3">
      <c r="F5703" s="618"/>
      <c r="G5703" s="618"/>
      <c r="H5703" s="618"/>
    </row>
    <row r="5704" spans="6:8" ht="15" customHeight="1" x14ac:dyDescent="0.3">
      <c r="F5704" s="619"/>
      <c r="G5704" s="619"/>
      <c r="H5704" s="619"/>
    </row>
    <row r="5705" spans="6:8" ht="15" customHeight="1" x14ac:dyDescent="0.3">
      <c r="F5705" s="618"/>
      <c r="G5705" s="618"/>
      <c r="H5705" s="618"/>
    </row>
    <row r="5706" spans="6:8" ht="15" customHeight="1" x14ac:dyDescent="0.3">
      <c r="F5706" s="619"/>
      <c r="G5706" s="619"/>
      <c r="H5706" s="619"/>
    </row>
    <row r="5707" spans="6:8" ht="15" customHeight="1" x14ac:dyDescent="0.3">
      <c r="F5707" s="619"/>
      <c r="G5707" s="619"/>
      <c r="H5707" s="619"/>
    </row>
    <row r="5708" spans="6:8" ht="15" customHeight="1" x14ac:dyDescent="0.3">
      <c r="F5708" s="618"/>
      <c r="G5708" s="618"/>
      <c r="H5708" s="618"/>
    </row>
    <row r="5709" spans="6:8" ht="15" customHeight="1" x14ac:dyDescent="0.3">
      <c r="F5709" s="619"/>
      <c r="G5709" s="619"/>
      <c r="H5709" s="619"/>
    </row>
    <row r="5710" spans="6:8" ht="15" customHeight="1" x14ac:dyDescent="0.3">
      <c r="F5710" s="618"/>
      <c r="G5710" s="618"/>
      <c r="H5710" s="618"/>
    </row>
    <row r="5711" spans="6:8" ht="15" customHeight="1" x14ac:dyDescent="0.3">
      <c r="F5711" s="619"/>
      <c r="G5711" s="619"/>
      <c r="H5711" s="619"/>
    </row>
    <row r="5712" spans="6:8" ht="15" customHeight="1" x14ac:dyDescent="0.3">
      <c r="F5712" s="619"/>
      <c r="G5712" s="619"/>
      <c r="H5712" s="619"/>
    </row>
    <row r="5713" spans="6:8" ht="15" customHeight="1" x14ac:dyDescent="0.3">
      <c r="F5713" s="618"/>
      <c r="G5713" s="618"/>
      <c r="H5713" s="618"/>
    </row>
    <row r="5714" spans="6:8" ht="15" customHeight="1" x14ac:dyDescent="0.3">
      <c r="F5714" s="619"/>
      <c r="G5714" s="619"/>
      <c r="H5714" s="619"/>
    </row>
    <row r="5715" spans="6:8" ht="15" customHeight="1" x14ac:dyDescent="0.3">
      <c r="F5715" s="619"/>
      <c r="G5715" s="619"/>
      <c r="H5715" s="619"/>
    </row>
    <row r="5716" spans="6:8" ht="15" customHeight="1" x14ac:dyDescent="0.3">
      <c r="F5716" s="618"/>
      <c r="G5716" s="618"/>
      <c r="H5716" s="618"/>
    </row>
    <row r="5717" spans="6:8" ht="15" customHeight="1" x14ac:dyDescent="0.3">
      <c r="F5717" s="619"/>
      <c r="G5717" s="619"/>
      <c r="H5717" s="619"/>
    </row>
    <row r="5718" spans="6:8" ht="15" customHeight="1" x14ac:dyDescent="0.3">
      <c r="F5718" s="619"/>
      <c r="G5718" s="619"/>
      <c r="H5718" s="619"/>
    </row>
    <row r="5719" spans="6:8" ht="15" customHeight="1" x14ac:dyDescent="0.3">
      <c r="F5719" s="618"/>
      <c r="G5719" s="618"/>
      <c r="H5719" s="618"/>
    </row>
    <row r="5720" spans="6:8" ht="15" customHeight="1" x14ac:dyDescent="0.3">
      <c r="F5720" s="618"/>
      <c r="G5720" s="618"/>
      <c r="H5720" s="618"/>
    </row>
    <row r="5721" spans="6:8" ht="15" customHeight="1" x14ac:dyDescent="0.3">
      <c r="F5721" s="619"/>
      <c r="G5721" s="619"/>
      <c r="H5721" s="619"/>
    </row>
    <row r="5722" spans="6:8" ht="15" customHeight="1" x14ac:dyDescent="0.3">
      <c r="F5722" s="618"/>
      <c r="G5722" s="618"/>
      <c r="H5722" s="618"/>
    </row>
    <row r="5723" spans="6:8" ht="15" customHeight="1" x14ac:dyDescent="0.3">
      <c r="F5723" s="619"/>
      <c r="G5723" s="619"/>
      <c r="H5723" s="619"/>
    </row>
    <row r="5724" spans="6:8" ht="15" customHeight="1" x14ac:dyDescent="0.3">
      <c r="F5724" s="619"/>
      <c r="G5724" s="619"/>
      <c r="H5724" s="619"/>
    </row>
    <row r="5725" spans="6:8" ht="15" customHeight="1" x14ac:dyDescent="0.3">
      <c r="F5725" s="618"/>
      <c r="G5725" s="618"/>
      <c r="H5725" s="618"/>
    </row>
    <row r="5726" spans="6:8" ht="15" customHeight="1" x14ac:dyDescent="0.3">
      <c r="F5726" s="618"/>
      <c r="G5726" s="618"/>
      <c r="H5726" s="618"/>
    </row>
    <row r="5727" spans="6:8" ht="15" customHeight="1" x14ac:dyDescent="0.3">
      <c r="F5727" s="618"/>
      <c r="G5727" s="618"/>
      <c r="H5727" s="618"/>
    </row>
    <row r="5728" spans="6:8" ht="15" customHeight="1" x14ac:dyDescent="0.3">
      <c r="F5728" s="618"/>
      <c r="G5728" s="618"/>
      <c r="H5728" s="618"/>
    </row>
    <row r="5729" spans="1:31" ht="15" customHeight="1" x14ac:dyDescent="0.3">
      <c r="F5729" s="618"/>
      <c r="G5729" s="618"/>
      <c r="H5729" s="618"/>
    </row>
    <row r="5730" spans="1:31" ht="15" customHeight="1" x14ac:dyDescent="0.3">
      <c r="F5730" s="618"/>
      <c r="G5730" s="618"/>
      <c r="H5730" s="618"/>
    </row>
    <row r="5731" spans="1:31" ht="15" customHeight="1" x14ac:dyDescent="0.3">
      <c r="F5731" s="619"/>
      <c r="G5731" s="619"/>
      <c r="H5731" s="619"/>
    </row>
    <row r="5732" spans="1:31" ht="15" customHeight="1" x14ac:dyDescent="0.3">
      <c r="F5732" s="618"/>
      <c r="G5732" s="618"/>
      <c r="H5732" s="618"/>
    </row>
    <row r="5733" spans="1:31" ht="15" customHeight="1" x14ac:dyDescent="0.3">
      <c r="F5733" s="619"/>
      <c r="G5733" s="619"/>
      <c r="H5733" s="619"/>
    </row>
    <row r="5734" spans="1:31" ht="15" customHeight="1" x14ac:dyDescent="0.3">
      <c r="F5734" s="618"/>
      <c r="G5734" s="618"/>
      <c r="H5734" s="618"/>
    </row>
    <row r="5735" spans="1:31" ht="15" customHeight="1" x14ac:dyDescent="0.3">
      <c r="F5735" s="618"/>
      <c r="G5735" s="618"/>
      <c r="H5735" s="618"/>
    </row>
    <row r="5736" spans="1:31" ht="15" customHeight="1" x14ac:dyDescent="0.3">
      <c r="F5736" s="619"/>
      <c r="G5736" s="619"/>
      <c r="H5736" s="619"/>
    </row>
    <row r="5737" spans="1:31" ht="15" customHeight="1" x14ac:dyDescent="0.3">
      <c r="F5737" s="618"/>
      <c r="G5737" s="618"/>
      <c r="H5737" s="618"/>
    </row>
    <row r="5738" spans="1:31" ht="15" customHeight="1" x14ac:dyDescent="0.3">
      <c r="F5738" s="618"/>
      <c r="G5738" s="618"/>
      <c r="H5738" s="618"/>
    </row>
    <row r="5739" spans="1:31" ht="15" customHeight="1" x14ac:dyDescent="0.3">
      <c r="F5739" s="619"/>
      <c r="G5739" s="619"/>
      <c r="H5739" s="619"/>
    </row>
    <row r="5740" spans="1:31" ht="15" customHeight="1" x14ac:dyDescent="0.3">
      <c r="F5740" s="618"/>
      <c r="G5740" s="618"/>
      <c r="H5740" s="618"/>
    </row>
    <row r="5741" spans="1:31" ht="15" customHeight="1" x14ac:dyDescent="0.3">
      <c r="F5741" s="619"/>
      <c r="G5741" s="619"/>
      <c r="H5741" s="619"/>
    </row>
    <row r="5742" spans="1:31" ht="15" customHeight="1" x14ac:dyDescent="0.3">
      <c r="F5742" s="619"/>
      <c r="G5742" s="619"/>
      <c r="H5742" s="619"/>
    </row>
    <row r="5743" spans="1:31" s="614" customFormat="1" ht="16.8" x14ac:dyDescent="0.3">
      <c r="A5743" s="212"/>
      <c r="B5743" s="212"/>
      <c r="C5743" s="212"/>
      <c r="D5743" s="212"/>
      <c r="E5743" s="617"/>
      <c r="F5743" s="618"/>
      <c r="G5743" s="618"/>
      <c r="H5743" s="618"/>
      <c r="I5743" s="617"/>
      <c r="J5743" s="617"/>
      <c r="K5743" s="617"/>
      <c r="L5743" s="617"/>
      <c r="M5743" s="617"/>
      <c r="N5743" s="617"/>
      <c r="O5743" s="617"/>
      <c r="P5743" s="617"/>
      <c r="Q5743" s="617"/>
      <c r="R5743" s="617"/>
      <c r="S5743" s="617"/>
      <c r="T5743" s="617"/>
      <c r="U5743" s="617"/>
      <c r="V5743" s="617"/>
      <c r="W5743" s="617"/>
      <c r="X5743" s="617"/>
      <c r="Y5743" s="617"/>
      <c r="Z5743" s="617"/>
      <c r="AA5743" s="617"/>
      <c r="AB5743" s="617"/>
      <c r="AC5743" s="617"/>
      <c r="AD5743" s="617"/>
      <c r="AE5743" s="617"/>
    </row>
    <row r="5744" spans="1:31" ht="15" customHeight="1" x14ac:dyDescent="0.3">
      <c r="F5744" s="618"/>
      <c r="G5744" s="618"/>
      <c r="H5744" s="618"/>
    </row>
    <row r="5745" spans="6:8" ht="15" customHeight="1" x14ac:dyDescent="0.3">
      <c r="F5745" s="619"/>
      <c r="G5745" s="619"/>
      <c r="H5745" s="619"/>
    </row>
    <row r="5746" spans="6:8" ht="15" customHeight="1" x14ac:dyDescent="0.3">
      <c r="F5746" s="618"/>
      <c r="G5746" s="618"/>
      <c r="H5746" s="618"/>
    </row>
    <row r="5747" spans="6:8" ht="15" customHeight="1" x14ac:dyDescent="0.3">
      <c r="F5747" s="619"/>
      <c r="G5747" s="619"/>
      <c r="H5747" s="619"/>
    </row>
    <row r="5748" spans="6:8" ht="15" customHeight="1" x14ac:dyDescent="0.3">
      <c r="F5748" s="618"/>
      <c r="G5748" s="618"/>
      <c r="H5748" s="618"/>
    </row>
    <row r="5749" spans="6:8" ht="15" customHeight="1" x14ac:dyDescent="0.3">
      <c r="F5749" s="618"/>
      <c r="G5749" s="618"/>
      <c r="H5749" s="618"/>
    </row>
    <row r="5750" spans="6:8" ht="15" customHeight="1" x14ac:dyDescent="0.3">
      <c r="F5750" s="618"/>
      <c r="G5750" s="618"/>
      <c r="H5750" s="618"/>
    </row>
    <row r="5751" spans="6:8" ht="15" customHeight="1" x14ac:dyDescent="0.3">
      <c r="F5751" s="619"/>
      <c r="G5751" s="619"/>
      <c r="H5751" s="619"/>
    </row>
    <row r="5752" spans="6:8" ht="15" customHeight="1" x14ac:dyDescent="0.3">
      <c r="F5752" s="619"/>
      <c r="G5752" s="619"/>
      <c r="H5752" s="619"/>
    </row>
    <row r="5753" spans="6:8" ht="15" customHeight="1" x14ac:dyDescent="0.3">
      <c r="F5753" s="618"/>
      <c r="G5753" s="618"/>
      <c r="H5753" s="618"/>
    </row>
    <row r="5754" spans="6:8" ht="15" customHeight="1" x14ac:dyDescent="0.3">
      <c r="F5754" s="618"/>
      <c r="G5754" s="618"/>
      <c r="H5754" s="618"/>
    </row>
    <row r="5755" spans="6:8" ht="15" customHeight="1" x14ac:dyDescent="0.3">
      <c r="F5755" s="618"/>
      <c r="G5755" s="618"/>
      <c r="H5755" s="618"/>
    </row>
    <row r="5756" spans="6:8" ht="15" customHeight="1" x14ac:dyDescent="0.3">
      <c r="F5756" s="619"/>
      <c r="G5756" s="619"/>
      <c r="H5756" s="619"/>
    </row>
    <row r="5757" spans="6:8" ht="15" customHeight="1" x14ac:dyDescent="0.3">
      <c r="F5757" s="619"/>
      <c r="G5757" s="619"/>
      <c r="H5757" s="619"/>
    </row>
    <row r="5758" spans="6:8" ht="15" customHeight="1" x14ac:dyDescent="0.3">
      <c r="F5758" s="619"/>
      <c r="G5758" s="619"/>
      <c r="H5758" s="619"/>
    </row>
    <row r="5759" spans="6:8" ht="15" customHeight="1" x14ac:dyDescent="0.3">
      <c r="F5759" s="618"/>
      <c r="G5759" s="618"/>
      <c r="H5759" s="618"/>
    </row>
    <row r="5760" spans="6:8" ht="15" customHeight="1" x14ac:dyDescent="0.3">
      <c r="F5760" s="618"/>
      <c r="G5760" s="618"/>
      <c r="H5760" s="618"/>
    </row>
    <row r="5761" spans="6:8" ht="15" customHeight="1" x14ac:dyDescent="0.3">
      <c r="F5761" s="619"/>
      <c r="G5761" s="619"/>
      <c r="H5761" s="619"/>
    </row>
    <row r="5762" spans="6:8" ht="15" customHeight="1" x14ac:dyDescent="0.3">
      <c r="F5762" s="618"/>
      <c r="G5762" s="618"/>
      <c r="H5762" s="618"/>
    </row>
    <row r="5763" spans="6:8" ht="15" customHeight="1" x14ac:dyDescent="0.3">
      <c r="F5763" s="618"/>
      <c r="G5763" s="618"/>
      <c r="H5763" s="618"/>
    </row>
    <row r="5764" spans="6:8" ht="15" customHeight="1" x14ac:dyDescent="0.3">
      <c r="F5764" s="618"/>
      <c r="G5764" s="618"/>
      <c r="H5764" s="618"/>
    </row>
    <row r="5765" spans="6:8" ht="15" customHeight="1" x14ac:dyDescent="0.3">
      <c r="F5765" s="618"/>
      <c r="G5765" s="618"/>
      <c r="H5765" s="618"/>
    </row>
    <row r="5766" spans="6:8" ht="15" customHeight="1" x14ac:dyDescent="0.3">
      <c r="F5766" s="618"/>
      <c r="G5766" s="618"/>
      <c r="H5766" s="618"/>
    </row>
    <row r="5767" spans="6:8" ht="15" customHeight="1" x14ac:dyDescent="0.3">
      <c r="F5767" s="619"/>
      <c r="G5767" s="619"/>
      <c r="H5767" s="619"/>
    </row>
    <row r="5768" spans="6:8" ht="15" customHeight="1" x14ac:dyDescent="0.3">
      <c r="F5768" s="618"/>
      <c r="G5768" s="618"/>
      <c r="H5768" s="618"/>
    </row>
    <row r="5769" spans="6:8" ht="15" customHeight="1" x14ac:dyDescent="0.3">
      <c r="F5769" s="618"/>
      <c r="G5769" s="618"/>
      <c r="H5769" s="618"/>
    </row>
    <row r="5770" spans="6:8" ht="15" customHeight="1" x14ac:dyDescent="0.3">
      <c r="F5770" s="619"/>
      <c r="G5770" s="619"/>
      <c r="H5770" s="619"/>
    </row>
    <row r="5771" spans="6:8" ht="15" customHeight="1" x14ac:dyDescent="0.3">
      <c r="F5771" s="618"/>
      <c r="G5771" s="618"/>
      <c r="H5771" s="618"/>
    </row>
    <row r="5772" spans="6:8" ht="15" customHeight="1" x14ac:dyDescent="0.3">
      <c r="F5772" s="619"/>
      <c r="G5772" s="619"/>
      <c r="H5772" s="619"/>
    </row>
    <row r="5773" spans="6:8" ht="15" customHeight="1" x14ac:dyDescent="0.3">
      <c r="F5773" s="618"/>
      <c r="G5773" s="618"/>
      <c r="H5773" s="618"/>
    </row>
    <row r="5774" spans="6:8" ht="15" customHeight="1" x14ac:dyDescent="0.3">
      <c r="F5774" s="618"/>
      <c r="G5774" s="618"/>
      <c r="H5774" s="618"/>
    </row>
    <row r="5775" spans="6:8" ht="15" customHeight="1" x14ac:dyDescent="0.3">
      <c r="F5775" s="618"/>
      <c r="G5775" s="618"/>
      <c r="H5775" s="618"/>
    </row>
    <row r="5776" spans="6:8" ht="15" customHeight="1" x14ac:dyDescent="0.3">
      <c r="F5776" s="618"/>
      <c r="G5776" s="618"/>
      <c r="H5776" s="618"/>
    </row>
    <row r="5777" spans="6:8" ht="15" customHeight="1" x14ac:dyDescent="0.3">
      <c r="F5777" s="619"/>
      <c r="G5777" s="619"/>
      <c r="H5777" s="619"/>
    </row>
    <row r="5778" spans="6:8" ht="15" customHeight="1" x14ac:dyDescent="0.3">
      <c r="F5778" s="618"/>
      <c r="G5778" s="618"/>
      <c r="H5778" s="618"/>
    </row>
    <row r="5779" spans="6:8" ht="15" customHeight="1" x14ac:dyDescent="0.3">
      <c r="F5779" s="618"/>
      <c r="G5779" s="618"/>
      <c r="H5779" s="618"/>
    </row>
    <row r="5780" spans="6:8" ht="15" customHeight="1" x14ac:dyDescent="0.3">
      <c r="F5780" s="618"/>
      <c r="G5780" s="618"/>
      <c r="H5780" s="618"/>
    </row>
    <row r="5781" spans="6:8" ht="15" customHeight="1" x14ac:dyDescent="0.3">
      <c r="F5781" s="618"/>
      <c r="G5781" s="618"/>
      <c r="H5781" s="618"/>
    </row>
    <row r="5782" spans="6:8" ht="15" customHeight="1" x14ac:dyDescent="0.3">
      <c r="F5782" s="618"/>
      <c r="G5782" s="618"/>
      <c r="H5782" s="618"/>
    </row>
    <row r="5783" spans="6:8" ht="15" customHeight="1" x14ac:dyDescent="0.3">
      <c r="F5783" s="618"/>
      <c r="G5783" s="618"/>
      <c r="H5783" s="618"/>
    </row>
    <row r="5784" spans="6:8" ht="15" customHeight="1" x14ac:dyDescent="0.3">
      <c r="F5784" s="619"/>
      <c r="G5784" s="619"/>
      <c r="H5784" s="619"/>
    </row>
    <row r="5785" spans="6:8" ht="15" customHeight="1" x14ac:dyDescent="0.3">
      <c r="F5785" s="618"/>
      <c r="G5785" s="618"/>
      <c r="H5785" s="618"/>
    </row>
    <row r="5786" spans="6:8" ht="15" customHeight="1" x14ac:dyDescent="0.3">
      <c r="F5786" s="618"/>
      <c r="G5786" s="618"/>
      <c r="H5786" s="618"/>
    </row>
    <row r="5787" spans="6:8" ht="15" customHeight="1" x14ac:dyDescent="0.3">
      <c r="F5787" s="618"/>
      <c r="G5787" s="618"/>
      <c r="H5787" s="618"/>
    </row>
    <row r="5788" spans="6:8" ht="15" customHeight="1" x14ac:dyDescent="0.3">
      <c r="F5788" s="619"/>
      <c r="G5788" s="619"/>
      <c r="H5788" s="619"/>
    </row>
    <row r="5789" spans="6:8" ht="15" customHeight="1" x14ac:dyDescent="0.3">
      <c r="F5789" s="618"/>
      <c r="G5789" s="618"/>
      <c r="H5789" s="618"/>
    </row>
    <row r="5790" spans="6:8" ht="15" customHeight="1" x14ac:dyDescent="0.3">
      <c r="F5790" s="619"/>
      <c r="G5790" s="619"/>
      <c r="H5790" s="619"/>
    </row>
    <row r="5791" spans="6:8" ht="15" customHeight="1" x14ac:dyDescent="0.3">
      <c r="F5791" s="618"/>
      <c r="G5791" s="618"/>
      <c r="H5791" s="618"/>
    </row>
    <row r="5792" spans="6:8" ht="15" customHeight="1" x14ac:dyDescent="0.3">
      <c r="F5792" s="619"/>
      <c r="G5792" s="619"/>
      <c r="H5792" s="619"/>
    </row>
    <row r="5793" spans="6:8" ht="15" customHeight="1" x14ac:dyDescent="0.3">
      <c r="F5793" s="618"/>
      <c r="G5793" s="618"/>
      <c r="H5793" s="618"/>
    </row>
    <row r="5794" spans="6:8" ht="15" customHeight="1" x14ac:dyDescent="0.3">
      <c r="F5794" s="619"/>
      <c r="G5794" s="619"/>
      <c r="H5794" s="619"/>
    </row>
    <row r="5795" spans="6:8" ht="15" customHeight="1" x14ac:dyDescent="0.3">
      <c r="F5795" s="618"/>
      <c r="G5795" s="618"/>
      <c r="H5795" s="618"/>
    </row>
    <row r="5796" spans="6:8" ht="15" customHeight="1" x14ac:dyDescent="0.3">
      <c r="F5796" s="619"/>
      <c r="G5796" s="619"/>
      <c r="H5796" s="619"/>
    </row>
    <row r="5797" spans="6:8" ht="15" customHeight="1" x14ac:dyDescent="0.3">
      <c r="F5797" s="618"/>
      <c r="G5797" s="618"/>
      <c r="H5797" s="618"/>
    </row>
    <row r="5798" spans="6:8" ht="15" customHeight="1" x14ac:dyDescent="0.3">
      <c r="F5798" s="619"/>
      <c r="G5798" s="619"/>
      <c r="H5798" s="619"/>
    </row>
    <row r="5799" spans="6:8" ht="15" customHeight="1" x14ac:dyDescent="0.3">
      <c r="F5799" s="618"/>
      <c r="G5799" s="618"/>
      <c r="H5799" s="618"/>
    </row>
    <row r="5800" spans="6:8" ht="15" customHeight="1" x14ac:dyDescent="0.3">
      <c r="F5800" s="619"/>
      <c r="G5800" s="619"/>
      <c r="H5800" s="619"/>
    </row>
    <row r="5801" spans="6:8" ht="15" customHeight="1" x14ac:dyDescent="0.3">
      <c r="F5801" s="618"/>
      <c r="G5801" s="618"/>
      <c r="H5801" s="618"/>
    </row>
    <row r="5802" spans="6:8" ht="15" customHeight="1" x14ac:dyDescent="0.3">
      <c r="F5802" s="618"/>
      <c r="G5802" s="618"/>
      <c r="H5802" s="618"/>
    </row>
    <row r="5803" spans="6:8" ht="15" customHeight="1" x14ac:dyDescent="0.3">
      <c r="F5803" s="618"/>
      <c r="G5803" s="618"/>
      <c r="H5803" s="618"/>
    </row>
    <row r="5804" spans="6:8" ht="15" customHeight="1" x14ac:dyDescent="0.3">
      <c r="F5804" s="619"/>
      <c r="G5804" s="619"/>
      <c r="H5804" s="619"/>
    </row>
    <row r="5805" spans="6:8" ht="15" customHeight="1" x14ac:dyDescent="0.3">
      <c r="F5805" s="619"/>
      <c r="G5805" s="619"/>
      <c r="H5805" s="619"/>
    </row>
    <row r="5806" spans="6:8" ht="15" customHeight="1" x14ac:dyDescent="0.3">
      <c r="F5806" s="618"/>
      <c r="G5806" s="618"/>
      <c r="H5806" s="618"/>
    </row>
    <row r="5807" spans="6:8" ht="15" customHeight="1" x14ac:dyDescent="0.3">
      <c r="F5807" s="618"/>
      <c r="G5807" s="618"/>
      <c r="H5807" s="618"/>
    </row>
    <row r="5808" spans="6:8" ht="15" customHeight="1" x14ac:dyDescent="0.3">
      <c r="F5808" s="619"/>
      <c r="G5808" s="619"/>
      <c r="H5808" s="619"/>
    </row>
    <row r="5809" spans="6:8" ht="15" customHeight="1" x14ac:dyDescent="0.3">
      <c r="F5809" s="618"/>
      <c r="G5809" s="618"/>
      <c r="H5809" s="618"/>
    </row>
    <row r="5810" spans="6:8" ht="15" customHeight="1" x14ac:dyDescent="0.3">
      <c r="F5810" s="618"/>
      <c r="G5810" s="618"/>
      <c r="H5810" s="618"/>
    </row>
    <row r="5811" spans="6:8" ht="15" customHeight="1" x14ac:dyDescent="0.3">
      <c r="F5811" s="618"/>
      <c r="G5811" s="618"/>
      <c r="H5811" s="618"/>
    </row>
    <row r="5812" spans="6:8" ht="15" customHeight="1" x14ac:dyDescent="0.3">
      <c r="F5812" s="619"/>
      <c r="G5812" s="619"/>
      <c r="H5812" s="619"/>
    </row>
    <row r="5813" spans="6:8" ht="15" customHeight="1" x14ac:dyDescent="0.3">
      <c r="F5813" s="618"/>
      <c r="G5813" s="618"/>
      <c r="H5813" s="618"/>
    </row>
    <row r="5814" spans="6:8" ht="15" customHeight="1" x14ac:dyDescent="0.3">
      <c r="F5814" s="619"/>
      <c r="G5814" s="619"/>
      <c r="H5814" s="619"/>
    </row>
    <row r="5815" spans="6:8" ht="15" customHeight="1" x14ac:dyDescent="0.3">
      <c r="F5815" s="618"/>
      <c r="G5815" s="618"/>
      <c r="H5815" s="618"/>
    </row>
    <row r="5816" spans="6:8" ht="15" customHeight="1" x14ac:dyDescent="0.3">
      <c r="F5816" s="619"/>
      <c r="G5816" s="619"/>
      <c r="H5816" s="619"/>
    </row>
    <row r="5817" spans="6:8" ht="15" customHeight="1" x14ac:dyDescent="0.3">
      <c r="F5817" s="618"/>
      <c r="G5817" s="618"/>
      <c r="H5817" s="618"/>
    </row>
    <row r="5818" spans="6:8" ht="15" customHeight="1" x14ac:dyDescent="0.3">
      <c r="F5818" s="618"/>
      <c r="G5818" s="618"/>
      <c r="H5818" s="618"/>
    </row>
    <row r="5819" spans="6:8" ht="15" customHeight="1" x14ac:dyDescent="0.3">
      <c r="F5819" s="619"/>
      <c r="G5819" s="619"/>
      <c r="H5819" s="619"/>
    </row>
    <row r="5820" spans="6:8" ht="15" customHeight="1" x14ac:dyDescent="0.3">
      <c r="F5820" s="619"/>
      <c r="G5820" s="619"/>
      <c r="H5820" s="619"/>
    </row>
    <row r="5821" spans="6:8" ht="15" customHeight="1" x14ac:dyDescent="0.3">
      <c r="F5821" s="618"/>
      <c r="G5821" s="618"/>
      <c r="H5821" s="618"/>
    </row>
    <row r="5822" spans="6:8" ht="15" customHeight="1" x14ac:dyDescent="0.3">
      <c r="F5822" s="618"/>
      <c r="G5822" s="618"/>
      <c r="H5822" s="618"/>
    </row>
    <row r="5823" spans="6:8" ht="15" customHeight="1" x14ac:dyDescent="0.3">
      <c r="F5823" s="618"/>
      <c r="G5823" s="618"/>
      <c r="H5823" s="618"/>
    </row>
    <row r="5824" spans="6:8" ht="15" customHeight="1" x14ac:dyDescent="0.3">
      <c r="F5824" s="618"/>
      <c r="G5824" s="618"/>
      <c r="H5824" s="618"/>
    </row>
    <row r="5825" spans="6:8" ht="15" customHeight="1" x14ac:dyDescent="0.3">
      <c r="F5825" s="618"/>
      <c r="G5825" s="618"/>
      <c r="H5825" s="618"/>
    </row>
    <row r="5826" spans="6:8" ht="15" customHeight="1" x14ac:dyDescent="0.3">
      <c r="F5826" s="619"/>
      <c r="G5826" s="619"/>
      <c r="H5826" s="619"/>
    </row>
    <row r="5827" spans="6:8" ht="15" customHeight="1" x14ac:dyDescent="0.3">
      <c r="F5827" s="618"/>
      <c r="G5827" s="618"/>
      <c r="H5827" s="618"/>
    </row>
    <row r="5828" spans="6:8" ht="15" customHeight="1" x14ac:dyDescent="0.3">
      <c r="F5828" s="619"/>
      <c r="G5828" s="619"/>
      <c r="H5828" s="619"/>
    </row>
    <row r="5829" spans="6:8" ht="15" customHeight="1" x14ac:dyDescent="0.3">
      <c r="F5829" s="619"/>
      <c r="G5829" s="619"/>
      <c r="H5829" s="619"/>
    </row>
    <row r="5830" spans="6:8" ht="15" customHeight="1" x14ac:dyDescent="0.3">
      <c r="F5830" s="619"/>
      <c r="G5830" s="619"/>
      <c r="H5830" s="619"/>
    </row>
    <row r="5831" spans="6:8" ht="15" customHeight="1" x14ac:dyDescent="0.3">
      <c r="F5831" s="618"/>
      <c r="G5831" s="618"/>
      <c r="H5831" s="618"/>
    </row>
    <row r="5832" spans="6:8" ht="15" customHeight="1" x14ac:dyDescent="0.3">
      <c r="F5832" s="618"/>
      <c r="G5832" s="618"/>
      <c r="H5832" s="618"/>
    </row>
    <row r="5833" spans="6:8" ht="15" customHeight="1" x14ac:dyDescent="0.3">
      <c r="F5833" s="619"/>
      <c r="G5833" s="619"/>
      <c r="H5833" s="619"/>
    </row>
    <row r="5834" spans="6:8" ht="15" customHeight="1" x14ac:dyDescent="0.3">
      <c r="F5834" s="619"/>
      <c r="G5834" s="619"/>
      <c r="H5834" s="619"/>
    </row>
    <row r="5835" spans="6:8" ht="15" customHeight="1" x14ac:dyDescent="0.3">
      <c r="F5835" s="619"/>
      <c r="G5835" s="619"/>
      <c r="H5835" s="619"/>
    </row>
    <row r="5836" spans="6:8" ht="15" customHeight="1" x14ac:dyDescent="0.3">
      <c r="F5836" s="618"/>
      <c r="G5836" s="618"/>
      <c r="H5836" s="618"/>
    </row>
    <row r="5837" spans="6:8" ht="15" customHeight="1" x14ac:dyDescent="0.3">
      <c r="F5837" s="618"/>
      <c r="G5837" s="618"/>
      <c r="H5837" s="618"/>
    </row>
    <row r="5838" spans="6:8" ht="15" customHeight="1" x14ac:dyDescent="0.3">
      <c r="F5838" s="618"/>
      <c r="G5838" s="618"/>
      <c r="H5838" s="618"/>
    </row>
    <row r="5839" spans="6:8" ht="15" customHeight="1" x14ac:dyDescent="0.3">
      <c r="F5839" s="618"/>
      <c r="G5839" s="618"/>
      <c r="H5839" s="618"/>
    </row>
    <row r="5840" spans="6:8" ht="15" customHeight="1" x14ac:dyDescent="0.3">
      <c r="F5840" s="619"/>
      <c r="G5840" s="619"/>
      <c r="H5840" s="619"/>
    </row>
    <row r="5841" spans="6:8" ht="15" customHeight="1" x14ac:dyDescent="0.3">
      <c r="F5841" s="618"/>
      <c r="G5841" s="618"/>
      <c r="H5841" s="618"/>
    </row>
    <row r="5842" spans="6:8" ht="15" customHeight="1" x14ac:dyDescent="0.3">
      <c r="F5842" s="619"/>
      <c r="G5842" s="619"/>
      <c r="H5842" s="619"/>
    </row>
    <row r="5843" spans="6:8" ht="15" customHeight="1" x14ac:dyDescent="0.3">
      <c r="F5843" s="618"/>
      <c r="G5843" s="618"/>
      <c r="H5843" s="618"/>
    </row>
    <row r="5844" spans="6:8" ht="15" customHeight="1" x14ac:dyDescent="0.3">
      <c r="F5844" s="618"/>
      <c r="G5844" s="618"/>
      <c r="H5844" s="618"/>
    </row>
    <row r="5845" spans="6:8" ht="15" customHeight="1" x14ac:dyDescent="0.3">
      <c r="F5845" s="618"/>
      <c r="G5845" s="618"/>
      <c r="H5845" s="618"/>
    </row>
    <row r="5846" spans="6:8" ht="15" customHeight="1" x14ac:dyDescent="0.3">
      <c r="F5846" s="618"/>
      <c r="G5846" s="618"/>
      <c r="H5846" s="618"/>
    </row>
    <row r="5847" spans="6:8" ht="15" customHeight="1" x14ac:dyDescent="0.3">
      <c r="F5847" s="619"/>
      <c r="G5847" s="619"/>
      <c r="H5847" s="619"/>
    </row>
    <row r="5848" spans="6:8" ht="15" customHeight="1" x14ac:dyDescent="0.3">
      <c r="F5848" s="618"/>
      <c r="G5848" s="618"/>
      <c r="H5848" s="618"/>
    </row>
    <row r="5849" spans="6:8" ht="15" customHeight="1" x14ac:dyDescent="0.3">
      <c r="F5849" s="619"/>
      <c r="G5849" s="619"/>
      <c r="H5849" s="619"/>
    </row>
    <row r="5850" spans="6:8" ht="15" customHeight="1" x14ac:dyDescent="0.3">
      <c r="F5850" s="619"/>
      <c r="G5850" s="619"/>
      <c r="H5850" s="619"/>
    </row>
    <row r="5851" spans="6:8" ht="15" customHeight="1" x14ac:dyDescent="0.3">
      <c r="F5851" s="618"/>
      <c r="G5851" s="618"/>
      <c r="H5851" s="618"/>
    </row>
    <row r="5852" spans="6:8" ht="15" customHeight="1" x14ac:dyDescent="0.3">
      <c r="F5852" s="618"/>
      <c r="G5852" s="618"/>
      <c r="H5852" s="618"/>
    </row>
    <row r="5853" spans="6:8" ht="15" customHeight="1" x14ac:dyDescent="0.3">
      <c r="F5853" s="618"/>
      <c r="G5853" s="618"/>
      <c r="H5853" s="618"/>
    </row>
    <row r="5854" spans="6:8" ht="15" customHeight="1" x14ac:dyDescent="0.3">
      <c r="F5854" s="618"/>
      <c r="G5854" s="618"/>
      <c r="H5854" s="618"/>
    </row>
    <row r="5855" spans="6:8" ht="15" customHeight="1" x14ac:dyDescent="0.3">
      <c r="F5855" s="618"/>
      <c r="G5855" s="618"/>
      <c r="H5855" s="618"/>
    </row>
    <row r="5856" spans="6:8" ht="15" customHeight="1" x14ac:dyDescent="0.3">
      <c r="F5856" s="619"/>
      <c r="G5856" s="619"/>
      <c r="H5856" s="619"/>
    </row>
    <row r="5857" spans="6:8" ht="15" customHeight="1" x14ac:dyDescent="0.3">
      <c r="F5857" s="618"/>
      <c r="G5857" s="618"/>
      <c r="H5857" s="618"/>
    </row>
    <row r="5858" spans="6:8" ht="15" customHeight="1" x14ac:dyDescent="0.3">
      <c r="F5858" s="618"/>
      <c r="G5858" s="618"/>
      <c r="H5858" s="618"/>
    </row>
    <row r="5859" spans="6:8" ht="15" customHeight="1" x14ac:dyDescent="0.3">
      <c r="F5859" s="618"/>
      <c r="G5859" s="618"/>
      <c r="H5859" s="618"/>
    </row>
    <row r="5860" spans="6:8" ht="15" customHeight="1" x14ac:dyDescent="0.3">
      <c r="F5860" s="618"/>
      <c r="G5860" s="618"/>
      <c r="H5860" s="618"/>
    </row>
    <row r="5861" spans="6:8" ht="15" customHeight="1" x14ac:dyDescent="0.3">
      <c r="F5861" s="618"/>
      <c r="G5861" s="618"/>
      <c r="H5861" s="618"/>
    </row>
    <row r="5862" spans="6:8" ht="15" customHeight="1" x14ac:dyDescent="0.3">
      <c r="F5862" s="618"/>
      <c r="G5862" s="618"/>
      <c r="H5862" s="618"/>
    </row>
    <row r="5863" spans="6:8" ht="15" customHeight="1" x14ac:dyDescent="0.3">
      <c r="F5863" s="618"/>
      <c r="G5863" s="618"/>
      <c r="H5863" s="618"/>
    </row>
    <row r="5864" spans="6:8" ht="15" customHeight="1" x14ac:dyDescent="0.3">
      <c r="F5864" s="618"/>
      <c r="G5864" s="618"/>
      <c r="H5864" s="618"/>
    </row>
    <row r="5865" spans="6:8" ht="15" customHeight="1" x14ac:dyDescent="0.3">
      <c r="F5865" s="619"/>
      <c r="G5865" s="619"/>
      <c r="H5865" s="619"/>
    </row>
    <row r="5866" spans="6:8" ht="15" customHeight="1" x14ac:dyDescent="0.3">
      <c r="F5866" s="618"/>
      <c r="G5866" s="618"/>
      <c r="H5866" s="618"/>
    </row>
    <row r="5867" spans="6:8" ht="15" customHeight="1" x14ac:dyDescent="0.3">
      <c r="F5867" s="618"/>
      <c r="G5867" s="618"/>
      <c r="H5867" s="618"/>
    </row>
    <row r="5868" spans="6:8" ht="15" customHeight="1" x14ac:dyDescent="0.3">
      <c r="F5868" s="618"/>
      <c r="G5868" s="618"/>
      <c r="H5868" s="618"/>
    </row>
    <row r="5869" spans="6:8" ht="15" customHeight="1" x14ac:dyDescent="0.3">
      <c r="F5869" s="618"/>
      <c r="G5869" s="618"/>
      <c r="H5869" s="618"/>
    </row>
    <row r="5870" spans="6:8" ht="15" customHeight="1" x14ac:dyDescent="0.3">
      <c r="F5870" s="619"/>
      <c r="G5870" s="619"/>
      <c r="H5870" s="619"/>
    </row>
    <row r="5871" spans="6:8" ht="15" customHeight="1" x14ac:dyDescent="0.3">
      <c r="F5871" s="618"/>
      <c r="G5871" s="618"/>
      <c r="H5871" s="618"/>
    </row>
    <row r="5872" spans="6:8" ht="15" customHeight="1" x14ac:dyDescent="0.3">
      <c r="F5872" s="619"/>
      <c r="G5872" s="619"/>
      <c r="H5872" s="619"/>
    </row>
    <row r="5873" spans="6:8" ht="15" customHeight="1" x14ac:dyDescent="0.3">
      <c r="F5873" s="618"/>
      <c r="G5873" s="618"/>
      <c r="H5873" s="618"/>
    </row>
    <row r="5874" spans="6:8" ht="15" customHeight="1" x14ac:dyDescent="0.3">
      <c r="F5874" s="619"/>
      <c r="G5874" s="619"/>
      <c r="H5874" s="619"/>
    </row>
    <row r="5875" spans="6:8" ht="15" customHeight="1" x14ac:dyDescent="0.3">
      <c r="F5875" s="618"/>
      <c r="G5875" s="618"/>
      <c r="H5875" s="618"/>
    </row>
    <row r="5876" spans="6:8" ht="15" customHeight="1" x14ac:dyDescent="0.3">
      <c r="F5876" s="618"/>
      <c r="G5876" s="618"/>
      <c r="H5876" s="618"/>
    </row>
    <row r="5877" spans="6:8" ht="15" customHeight="1" x14ac:dyDescent="0.3">
      <c r="F5877" s="618"/>
      <c r="G5877" s="618"/>
      <c r="H5877" s="618"/>
    </row>
    <row r="5878" spans="6:8" ht="15" customHeight="1" x14ac:dyDescent="0.3">
      <c r="F5878" s="619"/>
      <c r="G5878" s="619"/>
      <c r="H5878" s="619"/>
    </row>
    <row r="5879" spans="6:8" ht="15" customHeight="1" x14ac:dyDescent="0.3">
      <c r="F5879" s="618"/>
      <c r="G5879" s="618"/>
      <c r="H5879" s="618"/>
    </row>
    <row r="5880" spans="6:8" ht="15" customHeight="1" x14ac:dyDescent="0.3">
      <c r="F5880" s="618"/>
      <c r="G5880" s="618"/>
      <c r="H5880" s="618"/>
    </row>
    <row r="5881" spans="6:8" ht="15" customHeight="1" x14ac:dyDescent="0.3">
      <c r="F5881" s="618"/>
      <c r="G5881" s="618"/>
      <c r="H5881" s="618"/>
    </row>
    <row r="5882" spans="6:8" ht="15" customHeight="1" x14ac:dyDescent="0.3">
      <c r="F5882" s="618"/>
      <c r="G5882" s="618"/>
      <c r="H5882" s="618"/>
    </row>
    <row r="5883" spans="6:8" ht="15" customHeight="1" x14ac:dyDescent="0.3">
      <c r="F5883" s="619"/>
      <c r="G5883" s="619"/>
      <c r="H5883" s="619"/>
    </row>
    <row r="5884" spans="6:8" ht="15" customHeight="1" x14ac:dyDescent="0.3">
      <c r="F5884" s="618"/>
      <c r="G5884" s="618"/>
      <c r="H5884" s="618"/>
    </row>
    <row r="5885" spans="6:8" ht="15" customHeight="1" x14ac:dyDescent="0.3">
      <c r="F5885" s="618"/>
      <c r="G5885" s="618"/>
      <c r="H5885" s="618"/>
    </row>
    <row r="5886" spans="6:8" ht="15" customHeight="1" x14ac:dyDescent="0.3">
      <c r="F5886" s="619"/>
      <c r="G5886" s="619"/>
      <c r="H5886" s="619"/>
    </row>
    <row r="5887" spans="6:8" ht="15" customHeight="1" x14ac:dyDescent="0.3">
      <c r="F5887" s="619"/>
      <c r="G5887" s="619"/>
      <c r="H5887" s="619"/>
    </row>
    <row r="5888" spans="6:8" ht="15" customHeight="1" x14ac:dyDescent="0.3">
      <c r="F5888" s="618"/>
      <c r="G5888" s="618"/>
      <c r="H5888" s="618"/>
    </row>
    <row r="5889" spans="6:8" ht="15" customHeight="1" x14ac:dyDescent="0.3">
      <c r="F5889" s="619"/>
      <c r="G5889" s="619"/>
      <c r="H5889" s="619"/>
    </row>
    <row r="5890" spans="6:8" ht="15" customHeight="1" x14ac:dyDescent="0.3">
      <c r="F5890" s="618"/>
      <c r="G5890" s="618"/>
      <c r="H5890" s="618"/>
    </row>
    <row r="5891" spans="6:8" ht="15" customHeight="1" x14ac:dyDescent="0.3">
      <c r="F5891" s="618"/>
      <c r="G5891" s="618"/>
      <c r="H5891" s="618"/>
    </row>
    <row r="5892" spans="6:8" ht="15" customHeight="1" x14ac:dyDescent="0.3">
      <c r="F5892" s="618"/>
      <c r="G5892" s="618"/>
      <c r="H5892" s="618"/>
    </row>
    <row r="5893" spans="6:8" ht="15" customHeight="1" x14ac:dyDescent="0.3">
      <c r="F5893" s="618"/>
      <c r="G5893" s="618"/>
      <c r="H5893" s="618"/>
    </row>
    <row r="5894" spans="6:8" ht="15" customHeight="1" x14ac:dyDescent="0.3">
      <c r="F5894" s="619"/>
      <c r="G5894" s="619"/>
      <c r="H5894" s="619"/>
    </row>
    <row r="5895" spans="6:8" ht="15" customHeight="1" x14ac:dyDescent="0.3">
      <c r="F5895" s="618"/>
      <c r="G5895" s="618"/>
      <c r="H5895" s="618"/>
    </row>
    <row r="5896" spans="6:8" ht="15" customHeight="1" x14ac:dyDescent="0.3">
      <c r="F5896" s="618"/>
      <c r="G5896" s="618"/>
      <c r="H5896" s="618"/>
    </row>
    <row r="5897" spans="6:8" ht="15" customHeight="1" x14ac:dyDescent="0.3">
      <c r="F5897" s="618"/>
      <c r="G5897" s="618"/>
      <c r="H5897" s="618"/>
    </row>
    <row r="5898" spans="6:8" ht="15" customHeight="1" x14ac:dyDescent="0.3">
      <c r="F5898" s="619"/>
      <c r="G5898" s="619"/>
      <c r="H5898" s="619"/>
    </row>
    <row r="5899" spans="6:8" ht="15" customHeight="1" x14ac:dyDescent="0.3">
      <c r="F5899" s="618"/>
      <c r="G5899" s="618"/>
      <c r="H5899" s="618"/>
    </row>
    <row r="5900" spans="6:8" ht="15" customHeight="1" x14ac:dyDescent="0.3">
      <c r="F5900" s="619"/>
      <c r="G5900" s="619"/>
      <c r="H5900" s="619"/>
    </row>
    <row r="5901" spans="6:8" ht="15" customHeight="1" x14ac:dyDescent="0.3">
      <c r="F5901" s="619"/>
      <c r="G5901" s="619"/>
      <c r="H5901" s="619"/>
    </row>
    <row r="5902" spans="6:8" ht="15" customHeight="1" x14ac:dyDescent="0.3">
      <c r="F5902" s="618"/>
      <c r="G5902" s="618"/>
      <c r="H5902" s="618"/>
    </row>
    <row r="5903" spans="6:8" ht="15" customHeight="1" x14ac:dyDescent="0.3">
      <c r="F5903" s="618"/>
      <c r="G5903" s="618"/>
      <c r="H5903" s="618"/>
    </row>
    <row r="5904" spans="6:8" ht="15" customHeight="1" x14ac:dyDescent="0.3">
      <c r="F5904" s="618"/>
      <c r="G5904" s="618"/>
      <c r="H5904" s="618"/>
    </row>
    <row r="5905" spans="6:8" ht="15" customHeight="1" x14ac:dyDescent="0.3">
      <c r="F5905" s="618"/>
      <c r="G5905" s="618"/>
      <c r="H5905" s="618"/>
    </row>
    <row r="5906" spans="6:8" ht="15" customHeight="1" x14ac:dyDescent="0.3">
      <c r="F5906" s="619"/>
      <c r="G5906" s="619"/>
      <c r="H5906" s="619"/>
    </row>
    <row r="5907" spans="6:8" ht="15" customHeight="1" x14ac:dyDescent="0.3">
      <c r="F5907" s="618"/>
      <c r="G5907" s="618"/>
      <c r="H5907" s="618"/>
    </row>
    <row r="5908" spans="6:8" ht="15" customHeight="1" x14ac:dyDescent="0.3">
      <c r="F5908" s="619"/>
      <c r="G5908" s="619"/>
      <c r="H5908" s="619"/>
    </row>
    <row r="5909" spans="6:8" ht="15" customHeight="1" x14ac:dyDescent="0.3">
      <c r="F5909" s="618"/>
      <c r="G5909" s="618"/>
      <c r="H5909" s="618"/>
    </row>
    <row r="5910" spans="6:8" ht="15" customHeight="1" x14ac:dyDescent="0.3">
      <c r="F5910" s="618"/>
      <c r="G5910" s="618"/>
      <c r="H5910" s="618"/>
    </row>
    <row r="5911" spans="6:8" ht="15" customHeight="1" x14ac:dyDescent="0.3">
      <c r="F5911" s="619"/>
      <c r="G5911" s="619"/>
      <c r="H5911" s="619"/>
    </row>
    <row r="5912" spans="6:8" ht="15" customHeight="1" x14ac:dyDescent="0.3">
      <c r="F5912" s="618"/>
      <c r="G5912" s="618"/>
      <c r="H5912" s="618"/>
    </row>
    <row r="5913" spans="6:8" ht="15" customHeight="1" x14ac:dyDescent="0.3">
      <c r="F5913" s="618"/>
      <c r="G5913" s="618"/>
      <c r="H5913" s="618"/>
    </row>
    <row r="5914" spans="6:8" ht="15" customHeight="1" x14ac:dyDescent="0.3">
      <c r="F5914" s="618"/>
      <c r="G5914" s="618"/>
      <c r="H5914" s="618"/>
    </row>
    <row r="5915" spans="6:8" ht="15" customHeight="1" x14ac:dyDescent="0.3">
      <c r="F5915" s="618"/>
      <c r="G5915" s="618"/>
      <c r="H5915" s="618"/>
    </row>
    <row r="5916" spans="6:8" ht="15" customHeight="1" x14ac:dyDescent="0.3">
      <c r="F5916" s="618"/>
      <c r="G5916" s="618"/>
      <c r="H5916" s="618"/>
    </row>
    <row r="5917" spans="6:8" ht="15" customHeight="1" x14ac:dyDescent="0.3">
      <c r="F5917" s="618"/>
      <c r="G5917" s="618"/>
      <c r="H5917" s="618"/>
    </row>
    <row r="5918" spans="6:8" ht="15" customHeight="1" x14ac:dyDescent="0.3">
      <c r="F5918" s="618"/>
      <c r="G5918" s="618"/>
      <c r="H5918" s="618"/>
    </row>
    <row r="5919" spans="6:8" ht="15" customHeight="1" x14ac:dyDescent="0.3">
      <c r="F5919" s="618"/>
      <c r="G5919" s="618"/>
      <c r="H5919" s="618"/>
    </row>
    <row r="5920" spans="6:8" ht="15" customHeight="1" x14ac:dyDescent="0.3">
      <c r="F5920" s="619"/>
      <c r="G5920" s="619"/>
      <c r="H5920" s="619"/>
    </row>
    <row r="5921" spans="6:8" ht="15" customHeight="1" x14ac:dyDescent="0.3">
      <c r="F5921" s="618"/>
      <c r="G5921" s="618"/>
      <c r="H5921" s="618"/>
    </row>
    <row r="5922" spans="6:8" ht="15" customHeight="1" x14ac:dyDescent="0.3">
      <c r="F5922" s="618"/>
      <c r="G5922" s="618"/>
      <c r="H5922" s="618"/>
    </row>
    <row r="5923" spans="6:8" ht="15" customHeight="1" x14ac:dyDescent="0.3">
      <c r="F5923" s="619"/>
      <c r="G5923" s="619"/>
      <c r="H5923" s="619"/>
    </row>
    <row r="5924" spans="6:8" ht="15" customHeight="1" x14ac:dyDescent="0.3">
      <c r="F5924" s="619"/>
      <c r="G5924" s="619"/>
      <c r="H5924" s="619"/>
    </row>
    <row r="5925" spans="6:8" ht="15" customHeight="1" x14ac:dyDescent="0.3">
      <c r="F5925" s="618"/>
      <c r="G5925" s="618"/>
      <c r="H5925" s="618"/>
    </row>
    <row r="5926" spans="6:8" ht="15" customHeight="1" x14ac:dyDescent="0.3">
      <c r="F5926" s="619"/>
      <c r="G5926" s="619"/>
      <c r="H5926" s="619"/>
    </row>
    <row r="5927" spans="6:8" ht="15" customHeight="1" x14ac:dyDescent="0.3">
      <c r="F5927" s="619"/>
      <c r="G5927" s="619"/>
      <c r="H5927" s="619"/>
    </row>
    <row r="5928" spans="6:8" ht="15" customHeight="1" x14ac:dyDescent="0.3">
      <c r="F5928" s="618"/>
      <c r="G5928" s="618"/>
      <c r="H5928" s="618"/>
    </row>
    <row r="5929" spans="6:8" ht="15" customHeight="1" x14ac:dyDescent="0.3">
      <c r="F5929" s="619"/>
      <c r="G5929" s="619"/>
      <c r="H5929" s="619"/>
    </row>
    <row r="5930" spans="6:8" ht="15" customHeight="1" x14ac:dyDescent="0.3">
      <c r="F5930" s="618"/>
      <c r="G5930" s="618"/>
      <c r="H5930" s="618"/>
    </row>
    <row r="5931" spans="6:8" ht="15" customHeight="1" x14ac:dyDescent="0.3">
      <c r="F5931" s="619"/>
      <c r="G5931" s="619"/>
      <c r="H5931" s="619"/>
    </row>
    <row r="5932" spans="6:8" ht="15" customHeight="1" x14ac:dyDescent="0.3">
      <c r="F5932" s="618"/>
      <c r="G5932" s="618"/>
      <c r="H5932" s="618"/>
    </row>
    <row r="5933" spans="6:8" ht="15" customHeight="1" x14ac:dyDescent="0.3">
      <c r="F5933" s="619"/>
      <c r="G5933" s="619"/>
      <c r="H5933" s="619"/>
    </row>
    <row r="5934" spans="6:8" ht="15" customHeight="1" x14ac:dyDescent="0.3">
      <c r="F5934" s="618"/>
      <c r="G5934" s="618"/>
      <c r="H5934" s="618"/>
    </row>
    <row r="5935" spans="6:8" ht="15" customHeight="1" x14ac:dyDescent="0.3">
      <c r="F5935" s="619"/>
      <c r="G5935" s="619"/>
      <c r="H5935" s="619"/>
    </row>
    <row r="5936" spans="6:8" ht="15" customHeight="1" x14ac:dyDescent="0.3">
      <c r="F5936" s="618"/>
      <c r="G5936" s="618"/>
      <c r="H5936" s="618"/>
    </row>
    <row r="5937" spans="6:8" ht="15" customHeight="1" x14ac:dyDescent="0.3">
      <c r="F5937" s="619"/>
      <c r="G5937" s="619"/>
      <c r="H5937" s="619"/>
    </row>
    <row r="5938" spans="6:8" ht="15" customHeight="1" x14ac:dyDescent="0.3">
      <c r="F5938" s="619"/>
      <c r="G5938" s="619"/>
      <c r="H5938" s="619"/>
    </row>
    <row r="5939" spans="6:8" ht="15" customHeight="1" x14ac:dyDescent="0.3">
      <c r="F5939" s="618"/>
      <c r="G5939" s="618"/>
      <c r="H5939" s="618"/>
    </row>
    <row r="5940" spans="6:8" ht="15" customHeight="1" x14ac:dyDescent="0.3">
      <c r="F5940" s="619"/>
      <c r="G5940" s="619"/>
      <c r="H5940" s="619"/>
    </row>
    <row r="5941" spans="6:8" ht="15" customHeight="1" x14ac:dyDescent="0.3">
      <c r="F5941" s="618"/>
      <c r="G5941" s="618"/>
      <c r="H5941" s="618"/>
    </row>
    <row r="5942" spans="6:8" ht="15" customHeight="1" x14ac:dyDescent="0.3">
      <c r="F5942" s="619"/>
      <c r="G5942" s="619"/>
      <c r="H5942" s="619"/>
    </row>
    <row r="5943" spans="6:8" ht="15" customHeight="1" x14ac:dyDescent="0.3">
      <c r="F5943" s="618"/>
      <c r="G5943" s="618"/>
      <c r="H5943" s="618"/>
    </row>
    <row r="5944" spans="6:8" ht="15" customHeight="1" x14ac:dyDescent="0.3">
      <c r="F5944" s="618"/>
      <c r="G5944" s="618"/>
      <c r="H5944" s="618"/>
    </row>
    <row r="5945" spans="6:8" ht="15" customHeight="1" x14ac:dyDescent="0.3">
      <c r="F5945" s="618"/>
      <c r="G5945" s="618"/>
      <c r="H5945" s="618"/>
    </row>
    <row r="5946" spans="6:8" ht="15" customHeight="1" x14ac:dyDescent="0.3">
      <c r="F5946" s="619"/>
      <c r="G5946" s="619"/>
      <c r="H5946" s="619"/>
    </row>
    <row r="5947" spans="6:8" ht="15" customHeight="1" x14ac:dyDescent="0.3">
      <c r="F5947" s="619"/>
      <c r="G5947" s="619"/>
      <c r="H5947" s="619"/>
    </row>
    <row r="5948" spans="6:8" ht="15" customHeight="1" x14ac:dyDescent="0.3">
      <c r="F5948" s="619"/>
      <c r="G5948" s="619"/>
      <c r="H5948" s="619"/>
    </row>
    <row r="5949" spans="6:8" ht="15" customHeight="1" x14ac:dyDescent="0.3">
      <c r="F5949" s="619"/>
      <c r="G5949" s="619"/>
      <c r="H5949" s="619"/>
    </row>
    <row r="5950" spans="6:8" ht="15" customHeight="1" x14ac:dyDescent="0.3">
      <c r="F5950" s="618"/>
      <c r="G5950" s="618"/>
      <c r="H5950" s="618"/>
    </row>
    <row r="5951" spans="6:8" ht="15" customHeight="1" x14ac:dyDescent="0.3">
      <c r="F5951" s="618"/>
      <c r="G5951" s="618"/>
      <c r="H5951" s="618"/>
    </row>
    <row r="5952" spans="6:8" ht="15" customHeight="1" x14ac:dyDescent="0.3">
      <c r="F5952" s="618"/>
      <c r="G5952" s="618"/>
      <c r="H5952" s="618"/>
    </row>
    <row r="5953" spans="5:31" ht="15" customHeight="1" x14ac:dyDescent="0.3">
      <c r="F5953" s="618"/>
      <c r="G5953" s="618"/>
      <c r="H5953" s="618"/>
    </row>
    <row r="5954" spans="5:31" ht="15" customHeight="1" x14ac:dyDescent="0.3">
      <c r="F5954" s="618"/>
      <c r="G5954" s="618"/>
      <c r="H5954" s="618"/>
    </row>
    <row r="5955" spans="5:31" ht="15" customHeight="1" x14ac:dyDescent="0.3">
      <c r="F5955" s="618"/>
      <c r="G5955" s="618"/>
      <c r="H5955" s="618"/>
    </row>
    <row r="5956" spans="5:31" ht="15" customHeight="1" x14ac:dyDescent="0.3">
      <c r="F5956" s="618"/>
      <c r="G5956" s="618"/>
      <c r="H5956" s="618"/>
    </row>
    <row r="5957" spans="5:31" ht="15" customHeight="1" x14ac:dyDescent="0.3">
      <c r="F5957" s="619"/>
      <c r="G5957" s="619"/>
      <c r="H5957" s="619"/>
    </row>
    <row r="5958" spans="5:31" ht="15" customHeight="1" x14ac:dyDescent="0.3">
      <c r="E5958" s="212"/>
      <c r="F5958" s="212"/>
      <c r="G5958" s="212"/>
      <c r="H5958" s="212"/>
      <c r="I5958" s="212"/>
      <c r="J5958" s="212"/>
      <c r="K5958" s="212"/>
      <c r="L5958" s="212"/>
      <c r="M5958" s="212"/>
      <c r="N5958" s="212"/>
      <c r="O5958" s="212"/>
      <c r="P5958" s="212"/>
      <c r="Q5958" s="212"/>
      <c r="R5958" s="212"/>
      <c r="S5958" s="212"/>
      <c r="T5958" s="212"/>
      <c r="U5958" s="212"/>
      <c r="V5958" s="212"/>
      <c r="W5958" s="212"/>
      <c r="X5958" s="212"/>
      <c r="Y5958" s="212"/>
      <c r="Z5958" s="212"/>
      <c r="AB5958" s="212"/>
      <c r="AC5958" s="212"/>
      <c r="AD5958" s="212"/>
      <c r="AE5958" s="212"/>
    </row>
    <row r="5959" spans="5:31" ht="15" customHeight="1" x14ac:dyDescent="0.3">
      <c r="E5959" s="212"/>
      <c r="F5959" s="212"/>
      <c r="G5959" s="212"/>
      <c r="H5959" s="212"/>
      <c r="I5959" s="212"/>
      <c r="J5959" s="212"/>
      <c r="K5959" s="212"/>
      <c r="L5959" s="212"/>
      <c r="M5959" s="212"/>
      <c r="N5959" s="212"/>
      <c r="O5959" s="212"/>
      <c r="P5959" s="212"/>
      <c r="Q5959" s="212"/>
      <c r="R5959" s="212"/>
      <c r="S5959" s="212"/>
      <c r="T5959" s="212"/>
      <c r="U5959" s="212"/>
      <c r="V5959" s="212"/>
      <c r="W5959" s="212"/>
      <c r="X5959" s="212"/>
      <c r="Y5959" s="212"/>
      <c r="Z5959" s="212"/>
      <c r="AB5959" s="212"/>
      <c r="AC5959" s="212"/>
      <c r="AD5959" s="212"/>
      <c r="AE5959" s="212"/>
    </row>
    <row r="5960" spans="5:31" ht="15" customHeight="1" x14ac:dyDescent="0.3">
      <c r="E5960" s="212"/>
      <c r="F5960" s="212"/>
      <c r="G5960" s="212"/>
      <c r="H5960" s="212"/>
      <c r="I5960" s="212"/>
      <c r="J5960" s="212"/>
      <c r="K5960" s="212"/>
      <c r="L5960" s="212"/>
      <c r="M5960" s="212"/>
      <c r="N5960" s="212"/>
      <c r="O5960" s="212"/>
      <c r="P5960" s="212"/>
      <c r="Q5960" s="212"/>
      <c r="R5960" s="212"/>
      <c r="S5960" s="212"/>
      <c r="T5960" s="212"/>
      <c r="U5960" s="212"/>
      <c r="V5960" s="212"/>
      <c r="W5960" s="212"/>
      <c r="X5960" s="212"/>
      <c r="Y5960" s="212"/>
      <c r="Z5960" s="212"/>
      <c r="AB5960" s="212"/>
      <c r="AC5960" s="212"/>
      <c r="AD5960" s="212"/>
      <c r="AE5960" s="212"/>
    </row>
    <row r="5961" spans="5:31" ht="15" customHeight="1" x14ac:dyDescent="0.3">
      <c r="E5961" s="212"/>
      <c r="F5961" s="212"/>
      <c r="G5961" s="212"/>
      <c r="H5961" s="212"/>
      <c r="I5961" s="212"/>
      <c r="J5961" s="212"/>
      <c r="K5961" s="212"/>
      <c r="L5961" s="212"/>
      <c r="M5961" s="212"/>
      <c r="N5961" s="212"/>
      <c r="O5961" s="212"/>
      <c r="P5961" s="212"/>
      <c r="Q5961" s="212"/>
      <c r="R5961" s="212"/>
      <c r="S5961" s="212"/>
      <c r="T5961" s="212"/>
      <c r="U5961" s="212"/>
      <c r="V5961" s="212"/>
      <c r="W5961" s="212"/>
      <c r="X5961" s="212"/>
      <c r="Y5961" s="212"/>
      <c r="Z5961" s="212"/>
      <c r="AB5961" s="212"/>
      <c r="AC5961" s="212"/>
      <c r="AD5961" s="212"/>
      <c r="AE5961" s="212"/>
    </row>
    <row r="5962" spans="5:31" ht="15" customHeight="1" x14ac:dyDescent="0.3">
      <c r="E5962" s="212"/>
      <c r="F5962" s="212"/>
      <c r="G5962" s="212"/>
      <c r="H5962" s="212"/>
      <c r="I5962" s="212"/>
      <c r="J5962" s="212"/>
      <c r="K5962" s="212"/>
      <c r="L5962" s="212"/>
      <c r="M5962" s="212"/>
      <c r="N5962" s="212"/>
      <c r="O5962" s="212"/>
      <c r="P5962" s="212"/>
      <c r="Q5962" s="212"/>
      <c r="R5962" s="212"/>
      <c r="S5962" s="212"/>
      <c r="T5962" s="212"/>
      <c r="U5962" s="212"/>
      <c r="V5962" s="212"/>
      <c r="W5962" s="212"/>
      <c r="X5962" s="212"/>
      <c r="Y5962" s="212"/>
      <c r="Z5962" s="212"/>
      <c r="AB5962" s="212"/>
      <c r="AC5962" s="212"/>
      <c r="AD5962" s="212"/>
      <c r="AE5962" s="212"/>
    </row>
    <row r="5963" spans="5:31" ht="15" customHeight="1" x14ac:dyDescent="0.3">
      <c r="E5963" s="212"/>
      <c r="F5963" s="212"/>
      <c r="G5963" s="212"/>
      <c r="H5963" s="212"/>
      <c r="I5963" s="212"/>
      <c r="J5963" s="212"/>
      <c r="K5963" s="212"/>
      <c r="L5963" s="212"/>
      <c r="M5963" s="212"/>
      <c r="N5963" s="212"/>
      <c r="O5963" s="212"/>
      <c r="P5963" s="212"/>
      <c r="Q5963" s="212"/>
      <c r="R5963" s="212"/>
      <c r="S5963" s="212"/>
      <c r="T5963" s="212"/>
      <c r="U5963" s="212"/>
      <c r="V5963" s="212"/>
      <c r="W5963" s="212"/>
      <c r="X5963" s="212"/>
      <c r="Y5963" s="212"/>
      <c r="Z5963" s="212"/>
      <c r="AB5963" s="212"/>
      <c r="AC5963" s="212"/>
      <c r="AD5963" s="212"/>
      <c r="AE5963" s="212"/>
    </row>
    <row r="5964" spans="5:31" ht="15" customHeight="1" x14ac:dyDescent="0.3">
      <c r="E5964" s="212"/>
      <c r="F5964" s="212"/>
      <c r="G5964" s="212"/>
      <c r="H5964" s="212"/>
      <c r="I5964" s="212"/>
      <c r="J5964" s="212"/>
      <c r="K5964" s="212"/>
      <c r="L5964" s="212"/>
      <c r="M5964" s="212"/>
      <c r="N5964" s="212"/>
      <c r="O5964" s="212"/>
      <c r="P5964" s="212"/>
      <c r="Q5964" s="212"/>
      <c r="R5964" s="212"/>
      <c r="S5964" s="212"/>
      <c r="T5964" s="212"/>
      <c r="U5964" s="212"/>
      <c r="V5964" s="212"/>
      <c r="W5964" s="212"/>
      <c r="X5964" s="212"/>
      <c r="Y5964" s="212"/>
      <c r="Z5964" s="212"/>
      <c r="AB5964" s="212"/>
      <c r="AC5964" s="212"/>
      <c r="AD5964" s="212"/>
      <c r="AE5964" s="212"/>
    </row>
    <row r="5965" spans="5:31" ht="15" customHeight="1" x14ac:dyDescent="0.3">
      <c r="E5965" s="212"/>
      <c r="F5965" s="212"/>
      <c r="G5965" s="212"/>
      <c r="H5965" s="212"/>
      <c r="I5965" s="212"/>
      <c r="J5965" s="212"/>
      <c r="K5965" s="212"/>
      <c r="L5965" s="212"/>
      <c r="M5965" s="212"/>
      <c r="N5965" s="212"/>
      <c r="O5965" s="212"/>
      <c r="P5965" s="212"/>
      <c r="Q5965" s="212"/>
      <c r="R5965" s="212"/>
      <c r="S5965" s="212"/>
      <c r="T5965" s="212"/>
      <c r="U5965" s="212"/>
      <c r="V5965" s="212"/>
      <c r="W5965" s="212"/>
      <c r="X5965" s="212"/>
      <c r="Y5965" s="212"/>
      <c r="Z5965" s="212"/>
      <c r="AB5965" s="212"/>
      <c r="AC5965" s="212"/>
      <c r="AD5965" s="212"/>
      <c r="AE5965" s="212"/>
    </row>
    <row r="5966" spans="5:31" ht="15" customHeight="1" x14ac:dyDescent="0.3">
      <c r="E5966" s="212"/>
      <c r="F5966" s="212"/>
      <c r="G5966" s="212"/>
      <c r="H5966" s="212"/>
      <c r="I5966" s="212"/>
      <c r="J5966" s="212"/>
      <c r="K5966" s="212"/>
      <c r="L5966" s="212"/>
      <c r="M5966" s="212"/>
      <c r="N5966" s="212"/>
      <c r="O5966" s="212"/>
      <c r="P5966" s="212"/>
      <c r="Q5966" s="212"/>
      <c r="R5966" s="212"/>
      <c r="S5966" s="212"/>
      <c r="T5966" s="212"/>
      <c r="U5966" s="212"/>
      <c r="V5966" s="212"/>
      <c r="W5966" s="212"/>
      <c r="X5966" s="212"/>
      <c r="Y5966" s="212"/>
      <c r="Z5966" s="212"/>
      <c r="AB5966" s="212"/>
      <c r="AC5966" s="212"/>
      <c r="AD5966" s="212"/>
      <c r="AE5966" s="212"/>
    </row>
    <row r="5967" spans="5:31" ht="15" customHeight="1" x14ac:dyDescent="0.3">
      <c r="E5967" s="212"/>
      <c r="F5967" s="212"/>
      <c r="G5967" s="212"/>
      <c r="H5967" s="212"/>
      <c r="I5967" s="212"/>
      <c r="J5967" s="212"/>
      <c r="K5967" s="212"/>
      <c r="L5967" s="212"/>
      <c r="M5967" s="212"/>
      <c r="N5967" s="212"/>
      <c r="O5967" s="212"/>
      <c r="P5967" s="212"/>
      <c r="Q5967" s="212"/>
      <c r="R5967" s="212"/>
      <c r="S5967" s="212"/>
      <c r="T5967" s="212"/>
      <c r="U5967" s="212"/>
      <c r="V5967" s="212"/>
      <c r="W5967" s="212"/>
      <c r="X5967" s="212"/>
      <c r="Y5967" s="212"/>
      <c r="Z5967" s="212"/>
      <c r="AB5967" s="212"/>
      <c r="AC5967" s="212"/>
      <c r="AD5967" s="212"/>
      <c r="AE5967" s="212"/>
    </row>
    <row r="5968" spans="5:31" ht="15" customHeight="1" x14ac:dyDescent="0.3">
      <c r="E5968" s="212"/>
      <c r="F5968" s="212"/>
      <c r="G5968" s="212"/>
      <c r="H5968" s="212"/>
      <c r="I5968" s="212"/>
      <c r="J5968" s="212"/>
      <c r="K5968" s="212"/>
      <c r="L5968" s="212"/>
      <c r="M5968" s="212"/>
      <c r="N5968" s="212"/>
      <c r="O5968" s="212"/>
      <c r="P5968" s="212"/>
      <c r="Q5968" s="212"/>
      <c r="R5968" s="212"/>
      <c r="S5968" s="212"/>
      <c r="T5968" s="212"/>
      <c r="U5968" s="212"/>
      <c r="V5968" s="212"/>
      <c r="W5968" s="212"/>
      <c r="X5968" s="212"/>
      <c r="Y5968" s="212"/>
      <c r="Z5968" s="212"/>
      <c r="AB5968" s="212"/>
      <c r="AC5968" s="212"/>
      <c r="AD5968" s="212"/>
      <c r="AE5968" s="212"/>
    </row>
    <row r="5969" spans="5:31" ht="15" customHeight="1" x14ac:dyDescent="0.3">
      <c r="E5969" s="212"/>
      <c r="F5969" s="212"/>
      <c r="G5969" s="212"/>
      <c r="H5969" s="212"/>
      <c r="I5969" s="212"/>
      <c r="J5969" s="212"/>
      <c r="K5969" s="212"/>
      <c r="L5969" s="212"/>
      <c r="M5969" s="212"/>
      <c r="N5969" s="212"/>
      <c r="O5969" s="212"/>
      <c r="P5969" s="212"/>
      <c r="Q5969" s="212"/>
      <c r="R5969" s="212"/>
      <c r="S5969" s="212"/>
      <c r="T5969" s="212"/>
      <c r="U5969" s="212"/>
      <c r="V5969" s="212"/>
      <c r="W5969" s="212"/>
      <c r="X5969" s="212"/>
      <c r="Y5969" s="212"/>
      <c r="Z5969" s="212"/>
      <c r="AB5969" s="212"/>
      <c r="AC5969" s="212"/>
      <c r="AD5969" s="212"/>
      <c r="AE5969" s="212"/>
    </row>
    <row r="5970" spans="5:31" ht="15" customHeight="1" x14ac:dyDescent="0.3">
      <c r="E5970" s="212"/>
      <c r="F5970" s="212"/>
      <c r="G5970" s="212"/>
      <c r="H5970" s="212"/>
      <c r="I5970" s="212"/>
      <c r="J5970" s="212"/>
      <c r="K5970" s="212"/>
      <c r="L5970" s="212"/>
      <c r="M5970" s="212"/>
      <c r="N5970" s="212"/>
      <c r="O5970" s="212"/>
      <c r="P5970" s="212"/>
      <c r="Q5970" s="212"/>
      <c r="R5970" s="212"/>
      <c r="S5970" s="212"/>
      <c r="T5970" s="212"/>
      <c r="U5970" s="212"/>
      <c r="V5970" s="212"/>
      <c r="W5970" s="212"/>
      <c r="X5970" s="212"/>
      <c r="Y5970" s="212"/>
      <c r="Z5970" s="212"/>
      <c r="AB5970" s="212"/>
      <c r="AC5970" s="212"/>
      <c r="AD5970" s="212"/>
      <c r="AE5970" s="212"/>
    </row>
    <row r="5971" spans="5:31" ht="15" customHeight="1" x14ac:dyDescent="0.3">
      <c r="E5971" s="212"/>
      <c r="F5971" s="212"/>
      <c r="G5971" s="212"/>
      <c r="H5971" s="212"/>
      <c r="I5971" s="212"/>
      <c r="J5971" s="212"/>
      <c r="K5971" s="212"/>
      <c r="L5971" s="212"/>
      <c r="M5971" s="212"/>
      <c r="N5971" s="212"/>
      <c r="O5971" s="212"/>
      <c r="P5971" s="212"/>
      <c r="Q5971" s="212"/>
      <c r="R5971" s="212"/>
      <c r="S5971" s="212"/>
      <c r="T5971" s="212"/>
      <c r="U5971" s="212"/>
      <c r="V5971" s="212"/>
      <c r="W5971" s="212"/>
      <c r="X5971" s="212"/>
      <c r="Y5971" s="212"/>
      <c r="Z5971" s="212"/>
      <c r="AB5971" s="212"/>
      <c r="AC5971" s="212"/>
      <c r="AD5971" s="212"/>
      <c r="AE5971" s="212"/>
    </row>
    <row r="5972" spans="5:31" ht="15" customHeight="1" x14ac:dyDescent="0.3">
      <c r="E5972" s="212"/>
      <c r="F5972" s="212"/>
      <c r="G5972" s="212"/>
      <c r="H5972" s="212"/>
      <c r="I5972" s="212"/>
      <c r="J5972" s="212"/>
      <c r="K5972" s="212"/>
      <c r="L5972" s="212"/>
      <c r="M5972" s="212"/>
      <c r="N5972" s="212"/>
      <c r="O5972" s="212"/>
      <c r="P5972" s="212"/>
      <c r="Q5972" s="212"/>
      <c r="R5972" s="212"/>
      <c r="S5972" s="212"/>
      <c r="T5972" s="212"/>
      <c r="U5972" s="212"/>
      <c r="V5972" s="212"/>
      <c r="W5972" s="212"/>
      <c r="X5972" s="212"/>
      <c r="Y5972" s="212"/>
      <c r="Z5972" s="212"/>
      <c r="AB5972" s="212"/>
      <c r="AC5972" s="212"/>
      <c r="AD5972" s="212"/>
      <c r="AE5972" s="212"/>
    </row>
    <row r="5973" spans="5:31" ht="15" customHeight="1" x14ac:dyDescent="0.3">
      <c r="E5973" s="212"/>
      <c r="F5973" s="212"/>
      <c r="G5973" s="212"/>
      <c r="H5973" s="212"/>
      <c r="I5973" s="212"/>
      <c r="J5973" s="212"/>
      <c r="K5973" s="212"/>
      <c r="L5973" s="212"/>
      <c r="M5973" s="212"/>
      <c r="N5973" s="212"/>
      <c r="O5973" s="212"/>
      <c r="P5973" s="212"/>
      <c r="Q5973" s="212"/>
      <c r="R5973" s="212"/>
      <c r="S5973" s="212"/>
      <c r="T5973" s="212"/>
      <c r="U5973" s="212"/>
      <c r="V5973" s="212"/>
      <c r="W5973" s="212"/>
      <c r="X5973" s="212"/>
      <c r="Y5973" s="212"/>
      <c r="Z5973" s="212"/>
      <c r="AB5973" s="212"/>
      <c r="AC5973" s="212"/>
      <c r="AD5973" s="212"/>
      <c r="AE5973" s="212"/>
    </row>
    <row r="5974" spans="5:31" ht="15" customHeight="1" x14ac:dyDescent="0.3">
      <c r="E5974" s="212"/>
      <c r="F5974" s="212"/>
      <c r="G5974" s="212"/>
      <c r="H5974" s="212"/>
      <c r="I5974" s="212"/>
      <c r="J5974" s="212"/>
      <c r="K5974" s="212"/>
      <c r="L5974" s="212"/>
      <c r="M5974" s="212"/>
      <c r="N5974" s="212"/>
      <c r="O5974" s="212"/>
      <c r="P5974" s="212"/>
      <c r="Q5974" s="212"/>
      <c r="R5974" s="212"/>
      <c r="S5974" s="212"/>
      <c r="T5974" s="212"/>
      <c r="U5974" s="212"/>
      <c r="V5974" s="212"/>
      <c r="W5974" s="212"/>
      <c r="X5974" s="212"/>
      <c r="Y5974" s="212"/>
      <c r="Z5974" s="212"/>
      <c r="AB5974" s="212"/>
      <c r="AC5974" s="212"/>
      <c r="AD5974" s="212"/>
      <c r="AE5974" s="212"/>
    </row>
    <row r="5975" spans="5:31" ht="15" customHeight="1" x14ac:dyDescent="0.3">
      <c r="F5975" s="618"/>
      <c r="G5975" s="618"/>
      <c r="H5975" s="618"/>
    </row>
    <row r="5976" spans="5:31" ht="15" customHeight="1" x14ac:dyDescent="0.3">
      <c r="F5976" s="619"/>
      <c r="G5976" s="619"/>
      <c r="H5976" s="619"/>
    </row>
    <row r="5977" spans="5:31" ht="15" customHeight="1" x14ac:dyDescent="0.3">
      <c r="F5977" s="619"/>
      <c r="G5977" s="619"/>
      <c r="H5977" s="619"/>
    </row>
    <row r="5978" spans="5:31" ht="15" customHeight="1" x14ac:dyDescent="0.3">
      <c r="F5978" s="619"/>
      <c r="G5978" s="619"/>
      <c r="H5978" s="619"/>
    </row>
    <row r="5979" spans="5:31" ht="15" customHeight="1" x14ac:dyDescent="0.3">
      <c r="F5979" s="618"/>
      <c r="G5979" s="618"/>
      <c r="H5979" s="618"/>
    </row>
    <row r="5980" spans="5:31" ht="15" customHeight="1" x14ac:dyDescent="0.3">
      <c r="F5980" s="619"/>
      <c r="G5980" s="619"/>
      <c r="H5980" s="619"/>
    </row>
    <row r="5981" spans="5:31" ht="15" customHeight="1" x14ac:dyDescent="0.3">
      <c r="F5981" s="618"/>
      <c r="G5981" s="618"/>
      <c r="H5981" s="618"/>
    </row>
    <row r="5982" spans="5:31" ht="15" customHeight="1" x14ac:dyDescent="0.3">
      <c r="E5982" s="618"/>
      <c r="F5982" s="618"/>
      <c r="G5982" s="618"/>
      <c r="H5982" s="618"/>
    </row>
    <row r="5983" spans="5:31" ht="15" customHeight="1" x14ac:dyDescent="0.3">
      <c r="F5983" s="619"/>
      <c r="G5983" s="619"/>
      <c r="H5983" s="619"/>
    </row>
    <row r="5984" spans="5:31" ht="15" customHeight="1" x14ac:dyDescent="0.3">
      <c r="F5984" s="618"/>
      <c r="G5984" s="618"/>
      <c r="H5984" s="618"/>
    </row>
    <row r="5985" spans="6:8" ht="15" customHeight="1" x14ac:dyDescent="0.3">
      <c r="F5985" s="619"/>
      <c r="G5985" s="619"/>
      <c r="H5985" s="619"/>
    </row>
    <row r="5986" spans="6:8" ht="15" customHeight="1" x14ac:dyDescent="0.3">
      <c r="F5986" s="618"/>
      <c r="G5986" s="618"/>
      <c r="H5986" s="618"/>
    </row>
    <row r="5987" spans="6:8" ht="15" customHeight="1" x14ac:dyDescent="0.3">
      <c r="F5987" s="619"/>
      <c r="G5987" s="619"/>
      <c r="H5987" s="619"/>
    </row>
    <row r="5988" spans="6:8" ht="15" customHeight="1" x14ac:dyDescent="0.3">
      <c r="F5988" s="621"/>
      <c r="G5988" s="621"/>
      <c r="H5988" s="620"/>
    </row>
    <row r="5989" spans="6:8" ht="15" customHeight="1" x14ac:dyDescent="0.3">
      <c r="F5989" s="618"/>
      <c r="G5989" s="618"/>
      <c r="H5989" s="618"/>
    </row>
    <row r="5990" spans="6:8" ht="15" customHeight="1" x14ac:dyDescent="0.3">
      <c r="F5990" s="618"/>
      <c r="G5990" s="618"/>
      <c r="H5990" s="618"/>
    </row>
    <row r="5991" spans="6:8" ht="15" customHeight="1" x14ac:dyDescent="0.3">
      <c r="F5991" s="618"/>
      <c r="G5991" s="618"/>
      <c r="H5991" s="618"/>
    </row>
    <row r="5992" spans="6:8" ht="15" customHeight="1" x14ac:dyDescent="0.3"/>
    <row r="5993" spans="6:8" ht="15" customHeight="1" x14ac:dyDescent="0.3">
      <c r="F5993" s="618"/>
      <c r="G5993" s="618"/>
      <c r="H5993" s="618"/>
    </row>
    <row r="5994" spans="6:8" ht="15" customHeight="1" x14ac:dyDescent="0.3">
      <c r="F5994" s="618"/>
      <c r="G5994" s="618"/>
      <c r="H5994" s="618"/>
    </row>
    <row r="5995" spans="6:8" ht="15" customHeight="1" x14ac:dyDescent="0.3">
      <c r="F5995" s="618"/>
      <c r="G5995" s="618"/>
      <c r="H5995" s="618"/>
    </row>
    <row r="5996" spans="6:8" ht="15" customHeight="1" x14ac:dyDescent="0.3">
      <c r="F5996" s="618"/>
      <c r="G5996" s="618"/>
      <c r="H5996" s="618"/>
    </row>
    <row r="5997" spans="6:8" ht="15" customHeight="1" x14ac:dyDescent="0.3"/>
    <row r="5998" spans="6:8" ht="15" customHeight="1" x14ac:dyDescent="0.3">
      <c r="F5998" s="619"/>
      <c r="G5998" s="619"/>
      <c r="H5998" s="619"/>
    </row>
    <row r="5999" spans="6:8" ht="15" customHeight="1" x14ac:dyDescent="0.3"/>
    <row r="6000" spans="6:8" ht="15" customHeight="1" x14ac:dyDescent="0.3">
      <c r="F6000" s="619"/>
      <c r="G6000" s="619"/>
      <c r="H6000" s="619"/>
    </row>
    <row r="6001" spans="6:8" ht="15" customHeight="1" x14ac:dyDescent="0.3">
      <c r="F6001" s="619"/>
      <c r="G6001" s="619"/>
      <c r="H6001" s="619"/>
    </row>
    <row r="6002" spans="6:8" ht="15" customHeight="1" x14ac:dyDescent="0.3">
      <c r="F6002" s="619"/>
      <c r="G6002" s="619"/>
      <c r="H6002" s="619"/>
    </row>
    <row r="6003" spans="6:8" ht="15" customHeight="1" x14ac:dyDescent="0.3">
      <c r="F6003" s="618"/>
      <c r="G6003" s="618"/>
      <c r="H6003" s="618"/>
    </row>
    <row r="6004" spans="6:8" ht="15" customHeight="1" x14ac:dyDescent="0.3">
      <c r="F6004" s="621"/>
      <c r="G6004" s="621"/>
      <c r="H6004" s="620"/>
    </row>
    <row r="6005" spans="6:8" ht="15" customHeight="1" x14ac:dyDescent="0.3">
      <c r="F6005" s="618"/>
      <c r="G6005" s="618"/>
      <c r="H6005" s="618"/>
    </row>
    <row r="6006" spans="6:8" ht="15" customHeight="1" x14ac:dyDescent="0.3">
      <c r="F6006" s="618"/>
      <c r="G6006" s="618"/>
      <c r="H6006" s="618"/>
    </row>
    <row r="6007" spans="6:8" ht="15" customHeight="1" x14ac:dyDescent="0.3">
      <c r="F6007" s="618"/>
      <c r="G6007" s="618"/>
      <c r="H6007" s="618"/>
    </row>
    <row r="6008" spans="6:8" ht="15" customHeight="1" x14ac:dyDescent="0.3">
      <c r="F6008" s="618"/>
      <c r="G6008" s="618"/>
      <c r="H6008" s="618"/>
    </row>
    <row r="6009" spans="6:8" ht="15" customHeight="1" x14ac:dyDescent="0.3">
      <c r="F6009" s="618"/>
      <c r="G6009" s="618"/>
      <c r="H6009" s="618"/>
    </row>
    <row r="6010" spans="6:8" ht="15" customHeight="1" x14ac:dyDescent="0.3">
      <c r="F6010" s="618"/>
      <c r="G6010" s="618"/>
      <c r="H6010" s="618"/>
    </row>
    <row r="6011" spans="6:8" ht="15" customHeight="1" x14ac:dyDescent="0.3">
      <c r="F6011" s="619"/>
      <c r="G6011" s="619"/>
      <c r="H6011" s="619"/>
    </row>
    <row r="6012" spans="6:8" ht="15" customHeight="1" x14ac:dyDescent="0.3">
      <c r="F6012" s="618"/>
      <c r="G6012" s="618"/>
      <c r="H6012" s="618"/>
    </row>
    <row r="6013" spans="6:8" ht="15" customHeight="1" x14ac:dyDescent="0.3">
      <c r="F6013" s="618"/>
      <c r="G6013" s="618"/>
      <c r="H6013" s="618"/>
    </row>
    <row r="6014" spans="6:8" ht="15" customHeight="1" x14ac:dyDescent="0.3">
      <c r="F6014" s="619"/>
      <c r="G6014" s="619"/>
      <c r="H6014" s="619"/>
    </row>
    <row r="6015" spans="6:8" ht="15" customHeight="1" x14ac:dyDescent="0.3">
      <c r="F6015" s="618"/>
      <c r="G6015" s="618"/>
      <c r="H6015" s="618"/>
    </row>
    <row r="6016" spans="6:8" ht="15" customHeight="1" x14ac:dyDescent="0.3">
      <c r="F6016" s="619"/>
      <c r="G6016" s="619"/>
      <c r="H6016" s="619"/>
    </row>
    <row r="6017" spans="6:8" ht="15" customHeight="1" x14ac:dyDescent="0.3">
      <c r="F6017" s="618"/>
      <c r="G6017" s="618"/>
      <c r="H6017" s="618"/>
    </row>
    <row r="6018" spans="6:8" ht="15" customHeight="1" x14ac:dyDescent="0.3">
      <c r="F6018" s="618"/>
      <c r="G6018" s="618"/>
      <c r="H6018" s="618"/>
    </row>
    <row r="6019" spans="6:8" ht="15" customHeight="1" x14ac:dyDescent="0.3">
      <c r="F6019" s="619"/>
      <c r="G6019" s="619"/>
      <c r="H6019" s="619"/>
    </row>
    <row r="6020" spans="6:8" ht="15" customHeight="1" x14ac:dyDescent="0.3">
      <c r="F6020" s="618"/>
      <c r="G6020" s="618"/>
      <c r="H6020" s="618"/>
    </row>
    <row r="6021" spans="6:8" ht="15" customHeight="1" x14ac:dyDescent="0.3">
      <c r="F6021" s="619"/>
      <c r="G6021" s="619"/>
      <c r="H6021" s="619"/>
    </row>
    <row r="6022" spans="6:8" ht="15" customHeight="1" x14ac:dyDescent="0.3">
      <c r="F6022" s="618"/>
      <c r="G6022" s="618"/>
      <c r="H6022" s="618"/>
    </row>
    <row r="6023" spans="6:8" ht="15" customHeight="1" x14ac:dyDescent="0.3">
      <c r="F6023" s="618"/>
      <c r="G6023" s="618"/>
      <c r="H6023" s="618"/>
    </row>
    <row r="6024" spans="6:8" ht="15" customHeight="1" x14ac:dyDescent="0.3">
      <c r="F6024" s="618"/>
      <c r="G6024" s="618"/>
      <c r="H6024" s="618"/>
    </row>
    <row r="6025" spans="6:8" ht="15" customHeight="1" x14ac:dyDescent="0.3">
      <c r="F6025" s="619"/>
      <c r="G6025" s="619"/>
      <c r="H6025" s="619"/>
    </row>
    <row r="6026" spans="6:8" ht="15" customHeight="1" x14ac:dyDescent="0.3">
      <c r="F6026" s="618"/>
      <c r="G6026" s="618"/>
      <c r="H6026" s="618"/>
    </row>
    <row r="6027" spans="6:8" ht="15" customHeight="1" x14ac:dyDescent="0.3">
      <c r="F6027" s="618"/>
      <c r="G6027" s="618"/>
      <c r="H6027" s="618"/>
    </row>
    <row r="6028" spans="6:8" ht="15" customHeight="1" x14ac:dyDescent="0.3">
      <c r="F6028" s="618"/>
      <c r="G6028" s="618"/>
      <c r="H6028" s="618"/>
    </row>
    <row r="6029" spans="6:8" ht="15" customHeight="1" x14ac:dyDescent="0.3">
      <c r="F6029" s="619"/>
      <c r="G6029" s="619"/>
      <c r="H6029" s="619"/>
    </row>
    <row r="6030" spans="6:8" ht="15" customHeight="1" x14ac:dyDescent="0.3">
      <c r="F6030" s="618"/>
      <c r="G6030" s="618"/>
      <c r="H6030" s="618"/>
    </row>
    <row r="6031" spans="6:8" ht="15" customHeight="1" x14ac:dyDescent="0.3">
      <c r="F6031" s="618"/>
      <c r="G6031" s="618"/>
      <c r="H6031" s="618"/>
    </row>
    <row r="6032" spans="6:8" ht="15" customHeight="1" x14ac:dyDescent="0.3">
      <c r="F6032" s="618"/>
      <c r="G6032" s="618"/>
      <c r="H6032" s="618"/>
    </row>
    <row r="6033" spans="6:8" ht="15" customHeight="1" x14ac:dyDescent="0.3">
      <c r="F6033" s="618"/>
      <c r="G6033" s="618"/>
      <c r="H6033" s="618"/>
    </row>
    <row r="6034" spans="6:8" ht="15" customHeight="1" x14ac:dyDescent="0.3">
      <c r="F6034" s="618"/>
      <c r="G6034" s="618"/>
      <c r="H6034" s="618"/>
    </row>
    <row r="6035" spans="6:8" ht="15" customHeight="1" x14ac:dyDescent="0.3">
      <c r="F6035" s="619"/>
      <c r="G6035" s="619"/>
      <c r="H6035" s="619"/>
    </row>
    <row r="6036" spans="6:8" ht="15" customHeight="1" x14ac:dyDescent="0.3">
      <c r="F6036" s="619"/>
      <c r="G6036" s="619"/>
      <c r="H6036" s="619"/>
    </row>
    <row r="6037" spans="6:8" ht="15" customHeight="1" x14ac:dyDescent="0.3">
      <c r="F6037" s="618"/>
      <c r="G6037" s="618"/>
      <c r="H6037" s="618"/>
    </row>
    <row r="6038" spans="6:8" ht="15" customHeight="1" x14ac:dyDescent="0.3">
      <c r="F6038" s="618"/>
      <c r="G6038" s="618"/>
      <c r="H6038" s="618"/>
    </row>
    <row r="6039" spans="6:8" ht="15" customHeight="1" x14ac:dyDescent="0.3">
      <c r="F6039" s="619"/>
      <c r="G6039" s="619"/>
      <c r="H6039" s="619"/>
    </row>
    <row r="6040" spans="6:8" ht="15" customHeight="1" x14ac:dyDescent="0.3">
      <c r="F6040" s="619"/>
      <c r="G6040" s="619"/>
      <c r="H6040" s="619"/>
    </row>
    <row r="6041" spans="6:8" ht="15" customHeight="1" x14ac:dyDescent="0.3">
      <c r="F6041" s="618"/>
      <c r="G6041" s="618"/>
      <c r="H6041" s="618"/>
    </row>
    <row r="6042" spans="6:8" ht="15" customHeight="1" x14ac:dyDescent="0.3">
      <c r="F6042" s="619"/>
      <c r="G6042" s="619"/>
      <c r="H6042" s="619"/>
    </row>
    <row r="6043" spans="6:8" ht="15" customHeight="1" x14ac:dyDescent="0.3">
      <c r="F6043" s="619"/>
      <c r="G6043" s="619"/>
      <c r="H6043" s="619"/>
    </row>
    <row r="6044" spans="6:8" ht="15" customHeight="1" x14ac:dyDescent="0.3">
      <c r="F6044" s="619"/>
      <c r="G6044" s="619"/>
      <c r="H6044" s="619"/>
    </row>
    <row r="6045" spans="6:8" ht="15" customHeight="1" x14ac:dyDescent="0.3">
      <c r="F6045" s="618"/>
      <c r="G6045" s="618"/>
      <c r="H6045" s="618"/>
    </row>
    <row r="6046" spans="6:8" ht="15" customHeight="1" x14ac:dyDescent="0.3">
      <c r="F6046" s="618"/>
      <c r="G6046" s="618"/>
      <c r="H6046" s="618"/>
    </row>
    <row r="6047" spans="6:8" ht="15" customHeight="1" x14ac:dyDescent="0.3">
      <c r="F6047" s="618"/>
      <c r="G6047" s="618"/>
      <c r="H6047" s="618"/>
    </row>
    <row r="6048" spans="6:8" ht="15" customHeight="1" x14ac:dyDescent="0.3">
      <c r="F6048" s="618"/>
      <c r="G6048" s="618"/>
      <c r="H6048" s="618"/>
    </row>
    <row r="6049" spans="6:8" ht="15" customHeight="1" x14ac:dyDescent="0.3">
      <c r="F6049" s="618"/>
      <c r="G6049" s="618"/>
      <c r="H6049" s="618"/>
    </row>
    <row r="6050" spans="6:8" ht="15" customHeight="1" x14ac:dyDescent="0.3">
      <c r="F6050" s="618"/>
      <c r="G6050" s="618"/>
      <c r="H6050" s="618"/>
    </row>
    <row r="6051" spans="6:8" ht="15" customHeight="1" x14ac:dyDescent="0.3">
      <c r="F6051" s="618"/>
      <c r="G6051" s="618"/>
      <c r="H6051" s="618"/>
    </row>
    <row r="6052" spans="6:8" ht="15" customHeight="1" x14ac:dyDescent="0.3">
      <c r="F6052" s="619"/>
      <c r="G6052" s="619"/>
      <c r="H6052" s="619"/>
    </row>
    <row r="6053" spans="6:8" ht="15" customHeight="1" x14ac:dyDescent="0.3">
      <c r="F6053" s="618"/>
      <c r="G6053" s="618"/>
      <c r="H6053" s="618"/>
    </row>
    <row r="6054" spans="6:8" ht="15" customHeight="1" x14ac:dyDescent="0.3">
      <c r="F6054" s="618"/>
      <c r="G6054" s="618"/>
      <c r="H6054" s="618"/>
    </row>
    <row r="6055" spans="6:8" ht="15" customHeight="1" x14ac:dyDescent="0.3">
      <c r="F6055" s="619"/>
      <c r="G6055" s="619"/>
      <c r="H6055" s="619"/>
    </row>
    <row r="6056" spans="6:8" ht="15" customHeight="1" x14ac:dyDescent="0.3">
      <c r="F6056" s="618"/>
      <c r="G6056" s="618"/>
      <c r="H6056" s="618"/>
    </row>
    <row r="6057" spans="6:8" ht="15" customHeight="1" x14ac:dyDescent="0.3">
      <c r="F6057" s="618"/>
      <c r="G6057" s="618"/>
      <c r="H6057" s="618"/>
    </row>
    <row r="6058" spans="6:8" ht="15" customHeight="1" x14ac:dyDescent="0.3">
      <c r="F6058" s="619"/>
      <c r="G6058" s="619"/>
      <c r="H6058" s="619"/>
    </row>
    <row r="6059" spans="6:8" ht="15" customHeight="1" x14ac:dyDescent="0.3">
      <c r="F6059" s="619"/>
      <c r="G6059" s="619"/>
      <c r="H6059" s="619"/>
    </row>
    <row r="6060" spans="6:8" ht="15" customHeight="1" x14ac:dyDescent="0.3">
      <c r="F6060" s="618"/>
      <c r="G6060" s="618"/>
      <c r="H6060" s="618"/>
    </row>
    <row r="6061" spans="6:8" ht="15" customHeight="1" x14ac:dyDescent="0.3">
      <c r="F6061" s="618"/>
      <c r="G6061" s="618"/>
      <c r="H6061" s="618"/>
    </row>
    <row r="6062" spans="6:8" ht="15" customHeight="1" x14ac:dyDescent="0.3">
      <c r="F6062" s="619"/>
      <c r="G6062" s="619"/>
      <c r="H6062" s="619"/>
    </row>
    <row r="6063" spans="6:8" ht="15" customHeight="1" x14ac:dyDescent="0.3">
      <c r="F6063" s="619"/>
      <c r="G6063" s="619"/>
      <c r="H6063" s="619"/>
    </row>
    <row r="6064" spans="6:8" ht="15" customHeight="1" x14ac:dyDescent="0.3">
      <c r="F6064" s="619"/>
      <c r="G6064" s="619"/>
      <c r="H6064" s="619"/>
    </row>
    <row r="6065" spans="6:8" ht="15" customHeight="1" x14ac:dyDescent="0.3">
      <c r="F6065" s="618"/>
      <c r="G6065" s="618"/>
      <c r="H6065" s="618"/>
    </row>
    <row r="6066" spans="6:8" ht="15" customHeight="1" x14ac:dyDescent="0.3">
      <c r="F6066" s="618"/>
      <c r="G6066" s="618"/>
      <c r="H6066" s="618"/>
    </row>
    <row r="6067" spans="6:8" ht="15" customHeight="1" x14ac:dyDescent="0.3">
      <c r="F6067" s="619"/>
      <c r="G6067" s="619"/>
      <c r="H6067" s="619"/>
    </row>
    <row r="6068" spans="6:8" ht="15" customHeight="1" x14ac:dyDescent="0.3">
      <c r="F6068" s="618"/>
      <c r="G6068" s="618"/>
      <c r="H6068" s="618"/>
    </row>
    <row r="6069" spans="6:8" ht="15" customHeight="1" x14ac:dyDescent="0.3">
      <c r="F6069" s="618"/>
      <c r="G6069" s="618"/>
      <c r="H6069" s="618"/>
    </row>
    <row r="6070" spans="6:8" ht="15" customHeight="1" x14ac:dyDescent="0.3">
      <c r="F6070" s="618"/>
      <c r="G6070" s="618"/>
      <c r="H6070" s="618"/>
    </row>
    <row r="6071" spans="6:8" ht="15" customHeight="1" x14ac:dyDescent="0.3">
      <c r="F6071" s="619"/>
      <c r="G6071" s="619"/>
      <c r="H6071" s="619"/>
    </row>
    <row r="6072" spans="6:8" ht="15" customHeight="1" x14ac:dyDescent="0.3">
      <c r="F6072" s="618"/>
      <c r="G6072" s="618"/>
      <c r="H6072" s="618"/>
    </row>
    <row r="6073" spans="6:8" ht="15" customHeight="1" x14ac:dyDescent="0.3">
      <c r="F6073" s="619"/>
      <c r="G6073" s="619"/>
      <c r="H6073" s="619"/>
    </row>
    <row r="6074" spans="6:8" ht="15" customHeight="1" x14ac:dyDescent="0.3">
      <c r="F6074" s="618"/>
      <c r="G6074" s="618"/>
      <c r="H6074" s="618"/>
    </row>
    <row r="6075" spans="6:8" ht="15" customHeight="1" x14ac:dyDescent="0.3">
      <c r="F6075" s="618"/>
      <c r="G6075" s="618"/>
      <c r="H6075" s="618"/>
    </row>
    <row r="6076" spans="6:8" ht="15" customHeight="1" x14ac:dyDescent="0.3">
      <c r="F6076" s="619"/>
      <c r="G6076" s="619"/>
      <c r="H6076" s="619"/>
    </row>
    <row r="6077" spans="6:8" ht="15" customHeight="1" x14ac:dyDescent="0.3">
      <c r="F6077" s="618"/>
      <c r="G6077" s="618"/>
      <c r="H6077" s="618"/>
    </row>
    <row r="6078" spans="6:8" ht="15" customHeight="1" x14ac:dyDescent="0.3">
      <c r="F6078" s="618"/>
      <c r="G6078" s="618"/>
      <c r="H6078" s="618"/>
    </row>
    <row r="6079" spans="6:8" ht="15" customHeight="1" x14ac:dyDescent="0.3">
      <c r="F6079" s="619"/>
      <c r="G6079" s="619"/>
      <c r="H6079" s="619"/>
    </row>
    <row r="6080" spans="6:8" ht="15" customHeight="1" x14ac:dyDescent="0.3">
      <c r="F6080" s="618"/>
      <c r="G6080" s="618"/>
      <c r="H6080" s="618"/>
    </row>
    <row r="6081" spans="6:8" ht="15" customHeight="1" x14ac:dyDescent="0.3">
      <c r="F6081" s="618"/>
      <c r="G6081" s="618"/>
      <c r="H6081" s="618"/>
    </row>
    <row r="6082" spans="6:8" ht="15" customHeight="1" x14ac:dyDescent="0.3">
      <c r="F6082" s="618"/>
      <c r="G6082" s="618"/>
      <c r="H6082" s="618"/>
    </row>
    <row r="6083" spans="6:8" ht="15" customHeight="1" x14ac:dyDescent="0.3">
      <c r="F6083" s="618"/>
      <c r="G6083" s="618"/>
      <c r="H6083" s="618"/>
    </row>
    <row r="6084" spans="6:8" ht="15" customHeight="1" x14ac:dyDescent="0.3">
      <c r="F6084" s="619"/>
      <c r="G6084" s="619"/>
      <c r="H6084" s="619"/>
    </row>
    <row r="6085" spans="6:8" ht="15" customHeight="1" x14ac:dyDescent="0.3">
      <c r="F6085" s="619"/>
      <c r="G6085" s="619"/>
      <c r="H6085" s="619"/>
    </row>
    <row r="6086" spans="6:8" ht="15" customHeight="1" x14ac:dyDescent="0.3">
      <c r="F6086" s="618"/>
      <c r="G6086" s="618"/>
      <c r="H6086" s="618"/>
    </row>
    <row r="6087" spans="6:8" ht="15" customHeight="1" x14ac:dyDescent="0.3">
      <c r="F6087" s="618"/>
      <c r="G6087" s="618"/>
      <c r="H6087" s="618"/>
    </row>
    <row r="6088" spans="6:8" ht="15" customHeight="1" x14ac:dyDescent="0.3">
      <c r="F6088" s="619"/>
      <c r="G6088" s="619"/>
      <c r="H6088" s="619"/>
    </row>
    <row r="6089" spans="6:8" ht="15" customHeight="1" x14ac:dyDescent="0.3">
      <c r="F6089" s="618"/>
      <c r="G6089" s="618"/>
      <c r="H6089" s="618"/>
    </row>
    <row r="6090" spans="6:8" ht="15" customHeight="1" x14ac:dyDescent="0.3">
      <c r="F6090" s="619"/>
      <c r="G6090" s="619"/>
      <c r="H6090" s="619"/>
    </row>
    <row r="6091" spans="6:8" ht="15" customHeight="1" x14ac:dyDescent="0.3">
      <c r="F6091" s="619"/>
      <c r="G6091" s="619"/>
      <c r="H6091" s="619"/>
    </row>
    <row r="6092" spans="6:8" ht="15" customHeight="1" x14ac:dyDescent="0.3">
      <c r="F6092" s="618"/>
      <c r="G6092" s="618"/>
      <c r="H6092" s="618"/>
    </row>
    <row r="6093" spans="6:8" ht="15" customHeight="1" x14ac:dyDescent="0.3">
      <c r="F6093" s="618"/>
      <c r="G6093" s="618"/>
      <c r="H6093" s="618"/>
    </row>
    <row r="6094" spans="6:8" ht="15" customHeight="1" x14ac:dyDescent="0.3">
      <c r="F6094" s="619"/>
      <c r="G6094" s="619"/>
      <c r="H6094" s="619"/>
    </row>
    <row r="6095" spans="6:8" ht="15" customHeight="1" x14ac:dyDescent="0.3">
      <c r="F6095" s="618"/>
      <c r="G6095" s="618"/>
      <c r="H6095" s="618"/>
    </row>
    <row r="6096" spans="6:8" ht="15" customHeight="1" x14ac:dyDescent="0.3">
      <c r="F6096" s="618"/>
      <c r="G6096" s="618"/>
      <c r="H6096" s="618"/>
    </row>
    <row r="6097" spans="6:8" ht="15" customHeight="1" x14ac:dyDescent="0.3">
      <c r="F6097" s="618"/>
      <c r="G6097" s="618"/>
      <c r="H6097" s="618"/>
    </row>
    <row r="6098" spans="6:8" ht="15" customHeight="1" x14ac:dyDescent="0.3">
      <c r="F6098" s="618"/>
      <c r="G6098" s="618"/>
      <c r="H6098" s="618"/>
    </row>
    <row r="6099" spans="6:8" ht="15" customHeight="1" x14ac:dyDescent="0.3">
      <c r="F6099" s="619"/>
      <c r="G6099" s="619"/>
      <c r="H6099" s="619"/>
    </row>
    <row r="6100" spans="6:8" ht="15" customHeight="1" x14ac:dyDescent="0.3">
      <c r="F6100" s="619"/>
      <c r="G6100" s="619"/>
      <c r="H6100" s="619"/>
    </row>
    <row r="6101" spans="6:8" ht="15" customHeight="1" x14ac:dyDescent="0.3">
      <c r="F6101" s="618"/>
      <c r="G6101" s="618"/>
      <c r="H6101" s="618"/>
    </row>
    <row r="6102" spans="6:8" ht="15" customHeight="1" x14ac:dyDescent="0.3">
      <c r="F6102" s="618"/>
      <c r="G6102" s="618"/>
      <c r="H6102" s="618"/>
    </row>
    <row r="6103" spans="6:8" ht="15" customHeight="1" x14ac:dyDescent="0.3">
      <c r="F6103" s="618"/>
      <c r="G6103" s="618"/>
      <c r="H6103" s="618"/>
    </row>
    <row r="6104" spans="6:8" ht="15" customHeight="1" x14ac:dyDescent="0.3">
      <c r="F6104" s="618"/>
      <c r="G6104" s="618"/>
      <c r="H6104" s="618"/>
    </row>
    <row r="6105" spans="6:8" ht="15" customHeight="1" x14ac:dyDescent="0.3">
      <c r="F6105" s="618"/>
      <c r="G6105" s="618"/>
      <c r="H6105" s="618"/>
    </row>
    <row r="6106" spans="6:8" ht="15" customHeight="1" x14ac:dyDescent="0.3">
      <c r="F6106" s="618"/>
      <c r="G6106" s="618"/>
      <c r="H6106" s="618"/>
    </row>
    <row r="6107" spans="6:8" ht="15" customHeight="1" x14ac:dyDescent="0.3">
      <c r="F6107" s="618"/>
      <c r="G6107" s="618"/>
      <c r="H6107" s="618"/>
    </row>
    <row r="6108" spans="6:8" ht="15" customHeight="1" x14ac:dyDescent="0.3">
      <c r="F6108" s="619"/>
      <c r="G6108" s="619"/>
      <c r="H6108" s="619"/>
    </row>
    <row r="6109" spans="6:8" ht="15" customHeight="1" x14ac:dyDescent="0.3">
      <c r="F6109" s="619"/>
      <c r="G6109" s="619"/>
      <c r="H6109" s="619"/>
    </row>
    <row r="6110" spans="6:8" ht="15" customHeight="1" x14ac:dyDescent="0.3">
      <c r="F6110" s="618"/>
      <c r="G6110" s="618"/>
      <c r="H6110" s="618"/>
    </row>
    <row r="6111" spans="6:8" ht="15" customHeight="1" x14ac:dyDescent="0.3">
      <c r="F6111" s="619"/>
      <c r="G6111" s="619"/>
      <c r="H6111" s="619"/>
    </row>
    <row r="6112" spans="6:8" ht="15" customHeight="1" x14ac:dyDescent="0.3">
      <c r="F6112" s="618"/>
      <c r="G6112" s="618"/>
      <c r="H6112" s="618"/>
    </row>
    <row r="6113" spans="5:8" ht="15" customHeight="1" x14ac:dyDescent="0.3">
      <c r="F6113" s="621"/>
      <c r="G6113" s="621"/>
      <c r="H6113" s="620"/>
    </row>
    <row r="6114" spans="5:8" ht="15" customHeight="1" x14ac:dyDescent="0.3">
      <c r="F6114" s="618"/>
      <c r="G6114" s="618"/>
      <c r="H6114" s="618"/>
    </row>
    <row r="6115" spans="5:8" ht="15" customHeight="1" x14ac:dyDescent="0.3">
      <c r="F6115" s="619"/>
      <c r="G6115" s="619"/>
      <c r="H6115" s="619"/>
    </row>
    <row r="6116" spans="5:8" ht="15" customHeight="1" x14ac:dyDescent="0.3">
      <c r="F6116" s="619"/>
      <c r="G6116" s="619"/>
      <c r="H6116" s="619"/>
    </row>
    <row r="6117" spans="5:8" ht="15" customHeight="1" x14ac:dyDescent="0.3">
      <c r="F6117" s="621"/>
      <c r="G6117" s="621"/>
      <c r="H6117" s="620"/>
    </row>
    <row r="6118" spans="5:8" ht="15" customHeight="1" x14ac:dyDescent="0.3">
      <c r="F6118" s="618"/>
      <c r="G6118" s="618"/>
      <c r="H6118" s="618"/>
    </row>
    <row r="6119" spans="5:8" ht="15" customHeight="1" x14ac:dyDescent="0.3">
      <c r="F6119" s="618"/>
      <c r="G6119" s="618"/>
      <c r="H6119" s="618"/>
    </row>
    <row r="6120" spans="5:8" ht="15" customHeight="1" x14ac:dyDescent="0.3">
      <c r="F6120" s="618"/>
      <c r="G6120" s="618"/>
      <c r="H6120" s="618"/>
    </row>
    <row r="6121" spans="5:8" ht="15" customHeight="1" x14ac:dyDescent="0.3">
      <c r="F6121" s="618"/>
      <c r="G6121" s="618"/>
      <c r="H6121" s="618"/>
    </row>
    <row r="6122" spans="5:8" ht="15" customHeight="1" x14ac:dyDescent="0.3">
      <c r="E6122" s="618"/>
      <c r="F6122" s="618"/>
      <c r="G6122" s="618"/>
      <c r="H6122" s="618"/>
    </row>
    <row r="6123" spans="5:8" ht="15" customHeight="1" x14ac:dyDescent="0.3">
      <c r="F6123" s="618"/>
      <c r="G6123" s="618"/>
      <c r="H6123" s="618"/>
    </row>
    <row r="6124" spans="5:8" ht="15" customHeight="1" x14ac:dyDescent="0.3">
      <c r="F6124" s="618"/>
      <c r="G6124" s="618"/>
      <c r="H6124" s="618"/>
    </row>
    <row r="6125" spans="5:8" ht="15" customHeight="1" x14ac:dyDescent="0.3">
      <c r="F6125" s="619"/>
      <c r="G6125" s="619"/>
      <c r="H6125" s="619"/>
    </row>
    <row r="6126" spans="5:8" ht="15" customHeight="1" x14ac:dyDescent="0.3">
      <c r="F6126" s="618"/>
      <c r="G6126" s="618"/>
      <c r="H6126" s="618"/>
    </row>
    <row r="6127" spans="5:8" ht="15" customHeight="1" x14ac:dyDescent="0.3">
      <c r="F6127" s="619"/>
      <c r="G6127" s="619"/>
      <c r="H6127" s="619"/>
    </row>
    <row r="6128" spans="5:8" ht="15" customHeight="1" x14ac:dyDescent="0.3">
      <c r="F6128" s="618"/>
      <c r="G6128" s="618"/>
      <c r="H6128" s="618"/>
    </row>
    <row r="6129" spans="6:8" ht="15" customHeight="1" x14ac:dyDescent="0.3">
      <c r="F6129" s="619"/>
      <c r="G6129" s="619"/>
      <c r="H6129" s="619"/>
    </row>
    <row r="6130" spans="6:8" ht="15" customHeight="1" x14ac:dyDescent="0.3">
      <c r="F6130" s="618"/>
      <c r="G6130" s="618"/>
      <c r="H6130" s="618"/>
    </row>
    <row r="6131" spans="6:8" ht="15" customHeight="1" x14ac:dyDescent="0.3">
      <c r="F6131" s="619"/>
      <c r="G6131" s="619"/>
      <c r="H6131" s="619"/>
    </row>
    <row r="6132" spans="6:8" ht="15" customHeight="1" x14ac:dyDescent="0.3">
      <c r="F6132" s="618"/>
      <c r="G6132" s="618"/>
      <c r="H6132" s="618"/>
    </row>
    <row r="6133" spans="6:8" ht="15" customHeight="1" x14ac:dyDescent="0.3">
      <c r="F6133" s="619"/>
      <c r="G6133" s="619"/>
      <c r="H6133" s="619"/>
    </row>
    <row r="6134" spans="6:8" ht="15" customHeight="1" x14ac:dyDescent="0.3">
      <c r="F6134" s="619"/>
      <c r="G6134" s="619"/>
      <c r="H6134" s="619"/>
    </row>
    <row r="6135" spans="6:8" ht="15" customHeight="1" x14ac:dyDescent="0.3">
      <c r="F6135" s="618"/>
      <c r="G6135" s="618"/>
      <c r="H6135" s="618"/>
    </row>
    <row r="6136" spans="6:8" ht="15" customHeight="1" x14ac:dyDescent="0.3">
      <c r="F6136" s="619"/>
      <c r="G6136" s="619"/>
      <c r="H6136" s="619"/>
    </row>
    <row r="6137" spans="6:8" ht="15" customHeight="1" x14ac:dyDescent="0.3">
      <c r="F6137" s="618"/>
      <c r="G6137" s="618"/>
      <c r="H6137" s="618"/>
    </row>
    <row r="6138" spans="6:8" ht="15" customHeight="1" x14ac:dyDescent="0.3">
      <c r="F6138" s="619"/>
      <c r="G6138" s="619"/>
      <c r="H6138" s="619"/>
    </row>
    <row r="6139" spans="6:8" ht="15" customHeight="1" x14ac:dyDescent="0.3">
      <c r="F6139" s="618"/>
      <c r="G6139" s="618"/>
      <c r="H6139" s="618"/>
    </row>
    <row r="6140" spans="6:8" ht="15" customHeight="1" x14ac:dyDescent="0.3">
      <c r="F6140" s="618"/>
      <c r="G6140" s="618"/>
      <c r="H6140" s="618"/>
    </row>
    <row r="6141" spans="6:8" ht="15" customHeight="1" x14ac:dyDescent="0.3">
      <c r="F6141" s="618"/>
      <c r="G6141" s="618"/>
      <c r="H6141" s="618"/>
    </row>
    <row r="6142" spans="6:8" ht="15" customHeight="1" x14ac:dyDescent="0.3">
      <c r="F6142" s="619"/>
      <c r="G6142" s="619"/>
      <c r="H6142" s="619"/>
    </row>
    <row r="6143" spans="6:8" ht="15" customHeight="1" x14ac:dyDescent="0.3">
      <c r="F6143" s="618"/>
      <c r="G6143" s="618"/>
      <c r="H6143" s="618"/>
    </row>
    <row r="6144" spans="6:8" ht="15" customHeight="1" x14ac:dyDescent="0.3">
      <c r="F6144" s="619"/>
      <c r="G6144" s="619"/>
      <c r="H6144" s="619"/>
    </row>
    <row r="6145" spans="5:8" ht="15" customHeight="1" x14ac:dyDescent="0.3">
      <c r="F6145" s="618"/>
      <c r="G6145" s="618"/>
      <c r="H6145" s="618"/>
    </row>
    <row r="6146" spans="5:8" ht="15" customHeight="1" x14ac:dyDescent="0.3">
      <c r="E6146" s="618"/>
      <c r="F6146" s="618"/>
      <c r="G6146" s="618"/>
      <c r="H6146" s="618"/>
    </row>
    <row r="6147" spans="5:8" ht="15" customHeight="1" x14ac:dyDescent="0.3">
      <c r="F6147" s="619"/>
      <c r="G6147" s="619"/>
      <c r="H6147" s="619"/>
    </row>
    <row r="6148" spans="5:8" ht="15" customHeight="1" x14ac:dyDescent="0.3">
      <c r="F6148" s="618"/>
      <c r="G6148" s="618"/>
      <c r="H6148" s="618"/>
    </row>
    <row r="6149" spans="5:8" ht="15" customHeight="1" x14ac:dyDescent="0.3">
      <c r="F6149" s="618"/>
      <c r="G6149" s="618"/>
      <c r="H6149" s="618"/>
    </row>
    <row r="6150" spans="5:8" ht="15" customHeight="1" x14ac:dyDescent="0.3">
      <c r="F6150" s="618"/>
      <c r="G6150" s="618"/>
      <c r="H6150" s="618"/>
    </row>
    <row r="6151" spans="5:8" ht="15" customHeight="1" x14ac:dyDescent="0.3">
      <c r="F6151" s="618"/>
      <c r="G6151" s="618"/>
      <c r="H6151" s="618"/>
    </row>
    <row r="6152" spans="5:8" ht="15" customHeight="1" x14ac:dyDescent="0.3">
      <c r="F6152" s="619"/>
      <c r="G6152" s="619"/>
      <c r="H6152" s="619"/>
    </row>
    <row r="6153" spans="5:8" ht="15" customHeight="1" x14ac:dyDescent="0.3">
      <c r="F6153" s="618"/>
      <c r="G6153" s="618"/>
      <c r="H6153" s="618"/>
    </row>
    <row r="6154" spans="5:8" ht="15" customHeight="1" x14ac:dyDescent="0.3">
      <c r="F6154" s="619"/>
      <c r="G6154" s="619"/>
      <c r="H6154" s="619"/>
    </row>
    <row r="6155" spans="5:8" ht="15" customHeight="1" x14ac:dyDescent="0.3">
      <c r="F6155" s="619"/>
      <c r="G6155" s="619"/>
      <c r="H6155" s="619"/>
    </row>
    <row r="6156" spans="5:8" ht="15" customHeight="1" x14ac:dyDescent="0.3">
      <c r="F6156" s="618"/>
      <c r="G6156" s="618"/>
      <c r="H6156" s="618"/>
    </row>
    <row r="6157" spans="5:8" ht="15" customHeight="1" x14ac:dyDescent="0.3">
      <c r="F6157" s="618"/>
      <c r="G6157" s="618"/>
      <c r="H6157" s="618"/>
    </row>
    <row r="6158" spans="5:8" ht="15" customHeight="1" x14ac:dyDescent="0.3">
      <c r="E6158" s="618"/>
      <c r="F6158" s="618"/>
      <c r="G6158" s="618"/>
      <c r="H6158" s="618"/>
    </row>
    <row r="6159" spans="5:8" ht="15" customHeight="1" x14ac:dyDescent="0.3">
      <c r="F6159" s="618"/>
      <c r="G6159" s="618"/>
      <c r="H6159" s="618"/>
    </row>
    <row r="6160" spans="5:8" ht="15" customHeight="1" x14ac:dyDescent="0.3">
      <c r="F6160" s="619"/>
      <c r="G6160" s="619"/>
      <c r="H6160" s="619"/>
    </row>
    <row r="6161" spans="6:8" ht="15" customHeight="1" x14ac:dyDescent="0.3">
      <c r="F6161" s="618"/>
      <c r="G6161" s="618"/>
      <c r="H6161" s="618"/>
    </row>
    <row r="6162" spans="6:8" ht="15" customHeight="1" x14ac:dyDescent="0.3">
      <c r="F6162" s="618"/>
      <c r="G6162" s="618"/>
      <c r="H6162" s="618"/>
    </row>
    <row r="6163" spans="6:8" ht="15" customHeight="1" x14ac:dyDescent="0.3">
      <c r="F6163" s="619"/>
      <c r="G6163" s="619"/>
      <c r="H6163" s="619"/>
    </row>
    <row r="6164" spans="6:8" ht="15" customHeight="1" x14ac:dyDescent="0.3">
      <c r="F6164" s="618"/>
      <c r="G6164" s="618"/>
      <c r="H6164" s="618"/>
    </row>
    <row r="6165" spans="6:8" ht="15" customHeight="1" x14ac:dyDescent="0.3">
      <c r="F6165" s="618"/>
      <c r="G6165" s="618"/>
      <c r="H6165" s="618"/>
    </row>
    <row r="6166" spans="6:8" ht="15" customHeight="1" x14ac:dyDescent="0.3">
      <c r="F6166" s="619"/>
      <c r="G6166" s="619"/>
      <c r="H6166" s="619"/>
    </row>
    <row r="6167" spans="6:8" ht="15" customHeight="1" x14ac:dyDescent="0.3">
      <c r="F6167" s="621"/>
      <c r="G6167" s="621"/>
      <c r="H6167" s="620"/>
    </row>
    <row r="6168" spans="6:8" ht="15" customHeight="1" x14ac:dyDescent="0.3">
      <c r="F6168" s="618"/>
      <c r="G6168" s="618"/>
      <c r="H6168" s="618"/>
    </row>
    <row r="6169" spans="6:8" ht="15" customHeight="1" x14ac:dyDescent="0.3">
      <c r="F6169" s="619"/>
      <c r="G6169" s="619"/>
      <c r="H6169" s="619"/>
    </row>
    <row r="6170" spans="6:8" ht="15" customHeight="1" x14ac:dyDescent="0.3">
      <c r="F6170" s="619"/>
      <c r="G6170" s="619"/>
      <c r="H6170" s="619"/>
    </row>
    <row r="6171" spans="6:8" ht="15" customHeight="1" x14ac:dyDescent="0.3">
      <c r="F6171" s="622"/>
      <c r="G6171" s="622"/>
      <c r="H6171" s="620"/>
    </row>
    <row r="6172" spans="6:8" ht="15" customHeight="1" x14ac:dyDescent="0.3">
      <c r="F6172" s="618"/>
      <c r="G6172" s="618"/>
      <c r="H6172" s="618"/>
    </row>
    <row r="6173" spans="6:8" ht="15" customHeight="1" x14ac:dyDescent="0.3">
      <c r="F6173" s="618"/>
      <c r="G6173" s="618"/>
      <c r="H6173" s="618"/>
    </row>
    <row r="6174" spans="6:8" ht="15" customHeight="1" x14ac:dyDescent="0.3">
      <c r="F6174" s="619"/>
      <c r="G6174" s="619"/>
      <c r="H6174" s="619"/>
    </row>
    <row r="6175" spans="6:8" ht="15" customHeight="1" x14ac:dyDescent="0.3">
      <c r="F6175" s="622"/>
      <c r="G6175" s="622"/>
      <c r="H6175" s="620"/>
    </row>
    <row r="6176" spans="6:8" ht="15" customHeight="1" x14ac:dyDescent="0.3">
      <c r="F6176" s="618"/>
      <c r="G6176" s="618"/>
      <c r="H6176" s="618"/>
    </row>
    <row r="6177" spans="6:8" ht="15" customHeight="1" x14ac:dyDescent="0.3">
      <c r="F6177" s="619"/>
      <c r="G6177" s="619"/>
      <c r="H6177" s="619"/>
    </row>
    <row r="6178" spans="6:8" ht="15" customHeight="1" x14ac:dyDescent="0.3">
      <c r="F6178" s="618"/>
      <c r="G6178" s="618"/>
      <c r="H6178" s="618"/>
    </row>
    <row r="6179" spans="6:8" ht="15" customHeight="1" x14ac:dyDescent="0.3">
      <c r="F6179" s="621"/>
      <c r="G6179" s="621"/>
      <c r="H6179" s="620"/>
    </row>
    <row r="6180" spans="6:8" ht="15" customHeight="1" x14ac:dyDescent="0.3">
      <c r="F6180" s="618"/>
      <c r="G6180" s="618"/>
      <c r="H6180" s="618"/>
    </row>
    <row r="6181" spans="6:8" ht="15" customHeight="1" x14ac:dyDescent="0.3">
      <c r="F6181" s="618"/>
      <c r="G6181" s="618"/>
      <c r="H6181" s="618"/>
    </row>
    <row r="6182" spans="6:8" ht="15" customHeight="1" x14ac:dyDescent="0.3">
      <c r="F6182" s="618"/>
      <c r="G6182" s="618"/>
      <c r="H6182" s="618"/>
    </row>
    <row r="6183" spans="6:8" ht="15" customHeight="1" x14ac:dyDescent="0.3">
      <c r="F6183" s="618"/>
      <c r="G6183" s="618"/>
      <c r="H6183" s="618"/>
    </row>
    <row r="6184" spans="6:8" ht="15" customHeight="1" x14ac:dyDescent="0.3">
      <c r="F6184" s="618"/>
      <c r="G6184" s="618"/>
      <c r="H6184" s="618"/>
    </row>
    <row r="6185" spans="6:8" ht="15" customHeight="1" x14ac:dyDescent="0.3">
      <c r="F6185" s="618"/>
      <c r="G6185" s="618"/>
      <c r="H6185" s="618"/>
    </row>
    <row r="6186" spans="6:8" ht="15" customHeight="1" x14ac:dyDescent="0.3">
      <c r="F6186" s="618"/>
      <c r="G6186" s="618"/>
      <c r="H6186" s="618"/>
    </row>
    <row r="6187" spans="6:8" ht="15" customHeight="1" x14ac:dyDescent="0.3">
      <c r="F6187" s="618"/>
      <c r="G6187" s="618"/>
      <c r="H6187" s="618"/>
    </row>
    <row r="6188" spans="6:8" ht="15" customHeight="1" x14ac:dyDescent="0.3">
      <c r="F6188" s="622"/>
      <c r="G6188" s="620"/>
      <c r="H6188" s="620"/>
    </row>
    <row r="6189" spans="6:8" ht="15" customHeight="1" x14ac:dyDescent="0.3">
      <c r="F6189" s="618"/>
      <c r="G6189" s="618"/>
      <c r="H6189" s="618"/>
    </row>
    <row r="6190" spans="6:8" ht="15" customHeight="1" x14ac:dyDescent="0.3">
      <c r="F6190" s="618"/>
      <c r="G6190" s="618"/>
      <c r="H6190" s="618"/>
    </row>
    <row r="6191" spans="6:8" ht="15" customHeight="1" x14ac:dyDescent="0.3">
      <c r="F6191" s="618"/>
      <c r="G6191" s="618"/>
      <c r="H6191" s="618"/>
    </row>
    <row r="6192" spans="6:8" ht="15" customHeight="1" x14ac:dyDescent="0.3">
      <c r="F6192" s="618"/>
      <c r="G6192" s="618"/>
      <c r="H6192" s="618"/>
    </row>
    <row r="6193" spans="5:8" ht="15" customHeight="1" x14ac:dyDescent="0.3">
      <c r="F6193" s="619"/>
      <c r="G6193" s="619"/>
      <c r="H6193" s="619"/>
    </row>
    <row r="6194" spans="5:8" ht="15" customHeight="1" x14ac:dyDescent="0.3">
      <c r="F6194" s="620"/>
      <c r="G6194" s="620"/>
      <c r="H6194" s="620"/>
    </row>
    <row r="6195" spans="5:8" ht="15" customHeight="1" x14ac:dyDescent="0.3">
      <c r="F6195" s="618"/>
      <c r="G6195" s="618"/>
      <c r="H6195" s="618"/>
    </row>
    <row r="6196" spans="5:8" ht="15" customHeight="1" x14ac:dyDescent="0.3">
      <c r="E6196" s="618"/>
      <c r="F6196" s="618"/>
      <c r="G6196" s="618"/>
      <c r="H6196" s="618"/>
    </row>
    <row r="6197" spans="5:8" ht="15" customHeight="1" x14ac:dyDescent="0.3">
      <c r="F6197" s="619"/>
      <c r="G6197" s="619"/>
      <c r="H6197" s="619"/>
    </row>
    <row r="6198" spans="5:8" ht="15" customHeight="1" x14ac:dyDescent="0.3">
      <c r="F6198" s="618"/>
      <c r="G6198" s="618"/>
      <c r="H6198" s="618"/>
    </row>
    <row r="6199" spans="5:8" ht="15" customHeight="1" x14ac:dyDescent="0.3">
      <c r="F6199" s="618"/>
      <c r="G6199" s="618"/>
      <c r="H6199" s="618"/>
    </row>
    <row r="6200" spans="5:8" ht="15" customHeight="1" x14ac:dyDescent="0.3">
      <c r="F6200" s="618"/>
      <c r="G6200" s="618"/>
      <c r="H6200" s="618"/>
    </row>
    <row r="6201" spans="5:8" ht="15" customHeight="1" x14ac:dyDescent="0.3">
      <c r="F6201" s="619"/>
      <c r="G6201" s="619"/>
      <c r="H6201" s="619"/>
    </row>
    <row r="6202" spans="5:8" ht="15" customHeight="1" x14ac:dyDescent="0.3">
      <c r="F6202" s="618"/>
      <c r="G6202" s="618"/>
      <c r="H6202" s="618"/>
    </row>
    <row r="6203" spans="5:8" ht="15" customHeight="1" x14ac:dyDescent="0.3">
      <c r="F6203" s="621"/>
      <c r="G6203" s="621"/>
      <c r="H6203" s="620"/>
    </row>
    <row r="6204" spans="5:8" ht="15" customHeight="1" x14ac:dyDescent="0.3">
      <c r="F6204" s="618"/>
      <c r="G6204" s="618"/>
      <c r="H6204" s="618"/>
    </row>
    <row r="6205" spans="5:8" ht="15" customHeight="1" x14ac:dyDescent="0.3">
      <c r="E6205" s="618"/>
      <c r="F6205" s="618"/>
      <c r="G6205" s="618"/>
      <c r="H6205" s="618"/>
    </row>
    <row r="6206" spans="5:8" ht="15" customHeight="1" x14ac:dyDescent="0.3">
      <c r="F6206" s="619"/>
      <c r="G6206" s="619"/>
      <c r="H6206" s="619"/>
    </row>
    <row r="6207" spans="5:8" ht="15" customHeight="1" x14ac:dyDescent="0.3">
      <c r="F6207" s="621"/>
      <c r="G6207" s="621"/>
      <c r="H6207" s="620"/>
    </row>
    <row r="6208" spans="5:8" ht="15" customHeight="1" x14ac:dyDescent="0.3">
      <c r="F6208" s="618"/>
      <c r="G6208" s="618"/>
      <c r="H6208" s="618"/>
    </row>
    <row r="6209" spans="6:8" ht="15" customHeight="1" x14ac:dyDescent="0.3">
      <c r="F6209" s="618"/>
      <c r="G6209" s="618"/>
      <c r="H6209" s="618"/>
    </row>
    <row r="6210" spans="6:8" ht="15" customHeight="1" x14ac:dyDescent="0.3">
      <c r="F6210" s="618"/>
      <c r="G6210" s="618"/>
      <c r="H6210" s="618"/>
    </row>
    <row r="6211" spans="6:8" ht="15" customHeight="1" x14ac:dyDescent="0.3">
      <c r="F6211" s="619"/>
      <c r="G6211" s="619"/>
      <c r="H6211" s="619"/>
    </row>
    <row r="6212" spans="6:8" ht="15" customHeight="1" x14ac:dyDescent="0.3">
      <c r="F6212" s="621"/>
      <c r="G6212" s="621"/>
      <c r="H6212" s="620"/>
    </row>
    <row r="6213" spans="6:8" ht="15" customHeight="1" x14ac:dyDescent="0.3">
      <c r="F6213" s="621"/>
      <c r="G6213" s="621"/>
      <c r="H6213" s="620"/>
    </row>
    <row r="6214" spans="6:8" ht="15" customHeight="1" x14ac:dyDescent="0.3">
      <c r="F6214" s="621"/>
      <c r="G6214" s="621"/>
      <c r="H6214" s="620"/>
    </row>
    <row r="6215" spans="6:8" ht="15" customHeight="1" x14ac:dyDescent="0.3">
      <c r="F6215" s="618"/>
      <c r="G6215" s="618"/>
      <c r="H6215" s="618"/>
    </row>
    <row r="6216" spans="6:8" ht="15" customHeight="1" x14ac:dyDescent="0.3">
      <c r="F6216" s="618"/>
      <c r="G6216" s="618"/>
      <c r="H6216" s="618"/>
    </row>
    <row r="6217" spans="6:8" ht="15" customHeight="1" x14ac:dyDescent="0.3">
      <c r="F6217" s="621"/>
      <c r="G6217" s="621"/>
      <c r="H6217" s="620"/>
    </row>
    <row r="6218" spans="6:8" ht="15" customHeight="1" x14ac:dyDescent="0.3">
      <c r="F6218" s="621"/>
      <c r="G6218" s="621"/>
      <c r="H6218" s="620"/>
    </row>
    <row r="6219" spans="6:8" ht="15" customHeight="1" x14ac:dyDescent="0.3">
      <c r="F6219" s="618"/>
      <c r="G6219" s="618"/>
      <c r="H6219" s="618"/>
    </row>
    <row r="6220" spans="6:8" ht="15" customHeight="1" x14ac:dyDescent="0.3">
      <c r="F6220" s="618"/>
      <c r="G6220" s="618"/>
      <c r="H6220" s="618"/>
    </row>
    <row r="6221" spans="6:8" ht="15" customHeight="1" x14ac:dyDescent="0.3">
      <c r="F6221" s="621"/>
      <c r="G6221" s="621"/>
      <c r="H6221" s="620"/>
    </row>
    <row r="6222" spans="6:8" ht="15" customHeight="1" x14ac:dyDescent="0.3">
      <c r="F6222" s="618"/>
      <c r="G6222" s="618"/>
      <c r="H6222" s="618"/>
    </row>
    <row r="6223" spans="6:8" ht="15" customHeight="1" x14ac:dyDescent="0.3">
      <c r="F6223" s="618"/>
      <c r="G6223" s="618"/>
      <c r="H6223" s="618"/>
    </row>
    <row r="6224" spans="6:8" ht="15" customHeight="1" x14ac:dyDescent="0.3">
      <c r="F6224" s="618"/>
      <c r="G6224" s="618"/>
      <c r="H6224" s="618"/>
    </row>
    <row r="6225" spans="6:8" ht="15" customHeight="1" x14ac:dyDescent="0.3">
      <c r="F6225" s="619"/>
      <c r="G6225" s="619"/>
      <c r="H6225" s="619"/>
    </row>
    <row r="6226" spans="6:8" ht="15" customHeight="1" x14ac:dyDescent="0.3">
      <c r="F6226" s="618"/>
      <c r="G6226" s="618"/>
      <c r="H6226" s="618"/>
    </row>
    <row r="6227" spans="6:8" ht="15" customHeight="1" x14ac:dyDescent="0.3">
      <c r="F6227" s="618"/>
      <c r="G6227" s="618"/>
      <c r="H6227" s="618"/>
    </row>
    <row r="6228" spans="6:8" ht="15" customHeight="1" x14ac:dyDescent="0.3">
      <c r="F6228" s="618"/>
      <c r="G6228" s="618"/>
      <c r="H6228" s="618"/>
    </row>
    <row r="6229" spans="6:8" ht="15" customHeight="1" x14ac:dyDescent="0.3">
      <c r="F6229" s="618"/>
      <c r="G6229" s="618"/>
      <c r="H6229" s="618"/>
    </row>
    <row r="6230" spans="6:8" ht="15" customHeight="1" x14ac:dyDescent="0.3">
      <c r="F6230" s="618"/>
      <c r="G6230" s="618"/>
      <c r="H6230" s="618"/>
    </row>
    <row r="6231" spans="6:8" ht="15" customHeight="1" x14ac:dyDescent="0.3">
      <c r="F6231" s="619"/>
      <c r="G6231" s="619"/>
      <c r="H6231" s="619"/>
    </row>
    <row r="6232" spans="6:8" ht="15" customHeight="1" x14ac:dyDescent="0.3">
      <c r="F6232" s="618"/>
      <c r="G6232" s="618"/>
      <c r="H6232" s="618"/>
    </row>
    <row r="6233" spans="6:8" ht="15" customHeight="1" x14ac:dyDescent="0.3">
      <c r="F6233" s="618"/>
      <c r="G6233" s="618"/>
      <c r="H6233" s="618"/>
    </row>
    <row r="6234" spans="6:8" ht="15" customHeight="1" x14ac:dyDescent="0.3">
      <c r="F6234" s="618"/>
      <c r="G6234" s="618"/>
      <c r="H6234" s="618"/>
    </row>
    <row r="6235" spans="6:8" ht="15" customHeight="1" x14ac:dyDescent="0.3">
      <c r="F6235" s="618"/>
      <c r="G6235" s="618"/>
      <c r="H6235" s="618"/>
    </row>
    <row r="6236" spans="6:8" ht="15" customHeight="1" x14ac:dyDescent="0.3">
      <c r="F6236" s="618"/>
      <c r="G6236" s="618"/>
      <c r="H6236" s="618"/>
    </row>
    <row r="6237" spans="6:8" ht="15" customHeight="1" x14ac:dyDescent="0.3">
      <c r="F6237" s="618"/>
      <c r="G6237" s="618"/>
      <c r="H6237" s="618"/>
    </row>
    <row r="6238" spans="6:8" ht="15" customHeight="1" x14ac:dyDescent="0.3">
      <c r="F6238" s="619"/>
      <c r="G6238" s="619"/>
      <c r="H6238" s="619"/>
    </row>
    <row r="6239" spans="6:8" ht="15" customHeight="1" x14ac:dyDescent="0.3">
      <c r="F6239" s="618"/>
      <c r="G6239" s="618"/>
      <c r="H6239" s="618"/>
    </row>
    <row r="6240" spans="6:8" ht="15" customHeight="1" x14ac:dyDescent="0.3">
      <c r="F6240" s="618"/>
      <c r="G6240" s="618"/>
      <c r="H6240" s="618"/>
    </row>
    <row r="6241" spans="5:8" ht="15" customHeight="1" x14ac:dyDescent="0.3">
      <c r="F6241" s="618"/>
      <c r="G6241" s="618"/>
      <c r="H6241" s="618"/>
    </row>
    <row r="6242" spans="5:8" ht="15" customHeight="1" x14ac:dyDescent="0.3">
      <c r="F6242" s="618"/>
      <c r="G6242" s="618"/>
      <c r="H6242" s="618"/>
    </row>
    <row r="6243" spans="5:8" ht="15" customHeight="1" x14ac:dyDescent="0.3">
      <c r="F6243" s="618"/>
      <c r="G6243" s="618"/>
      <c r="H6243" s="618"/>
    </row>
    <row r="6244" spans="5:8" ht="15" customHeight="1" x14ac:dyDescent="0.3">
      <c r="F6244" s="618"/>
      <c r="G6244" s="618"/>
      <c r="H6244" s="618"/>
    </row>
    <row r="6245" spans="5:8" ht="15" customHeight="1" x14ac:dyDescent="0.3">
      <c r="F6245" s="618"/>
      <c r="G6245" s="618"/>
      <c r="H6245" s="618"/>
    </row>
    <row r="6246" spans="5:8" ht="15" customHeight="1" x14ac:dyDescent="0.3">
      <c r="F6246" s="619"/>
      <c r="G6246" s="619"/>
      <c r="H6246" s="619"/>
    </row>
    <row r="6247" spans="5:8" ht="15" customHeight="1" x14ac:dyDescent="0.3">
      <c r="F6247" s="618"/>
      <c r="G6247" s="618"/>
      <c r="H6247" s="618"/>
    </row>
    <row r="6248" spans="5:8" ht="15" customHeight="1" x14ac:dyDescent="0.3">
      <c r="F6248" s="618"/>
      <c r="G6248" s="618"/>
      <c r="H6248" s="618"/>
    </row>
    <row r="6249" spans="5:8" ht="15" customHeight="1" x14ac:dyDescent="0.3">
      <c r="F6249" s="618"/>
      <c r="G6249" s="618"/>
      <c r="H6249" s="618"/>
    </row>
    <row r="6250" spans="5:8" ht="15" customHeight="1" x14ac:dyDescent="0.3">
      <c r="F6250" s="618"/>
      <c r="G6250" s="618"/>
      <c r="H6250" s="618"/>
    </row>
    <row r="6251" spans="5:8" ht="15" customHeight="1" x14ac:dyDescent="0.3">
      <c r="F6251" s="619"/>
      <c r="G6251" s="619"/>
      <c r="H6251" s="619"/>
    </row>
    <row r="6252" spans="5:8" ht="15" customHeight="1" x14ac:dyDescent="0.3">
      <c r="F6252" s="619"/>
      <c r="G6252" s="619"/>
      <c r="H6252" s="619"/>
    </row>
    <row r="6253" spans="5:8" ht="15" customHeight="1" x14ac:dyDescent="0.3">
      <c r="F6253" s="619"/>
      <c r="G6253" s="619"/>
      <c r="H6253" s="619"/>
    </row>
    <row r="6254" spans="5:8" ht="15" customHeight="1" x14ac:dyDescent="0.3">
      <c r="F6254" s="618"/>
      <c r="G6254" s="618"/>
      <c r="H6254" s="618"/>
    </row>
    <row r="6255" spans="5:8" ht="15" customHeight="1" x14ac:dyDescent="0.3">
      <c r="F6255" s="618"/>
      <c r="G6255" s="618"/>
      <c r="H6255" s="618"/>
    </row>
    <row r="6256" spans="5:8" ht="15" customHeight="1" x14ac:dyDescent="0.3">
      <c r="E6256" s="618"/>
      <c r="F6256" s="618"/>
      <c r="G6256" s="618"/>
      <c r="H6256" s="618"/>
    </row>
    <row r="6257" spans="6:8" ht="15" customHeight="1" x14ac:dyDescent="0.3">
      <c r="F6257" s="618"/>
      <c r="G6257" s="618"/>
      <c r="H6257" s="618"/>
    </row>
    <row r="6258" spans="6:8" ht="15" customHeight="1" x14ac:dyDescent="0.3">
      <c r="F6258" s="618"/>
      <c r="G6258" s="618"/>
      <c r="H6258" s="618"/>
    </row>
    <row r="6259" spans="6:8" ht="15" customHeight="1" x14ac:dyDescent="0.3">
      <c r="F6259" s="618"/>
      <c r="G6259" s="618"/>
      <c r="H6259" s="618"/>
    </row>
    <row r="6260" spans="6:8" ht="15" customHeight="1" x14ac:dyDescent="0.3">
      <c r="F6260" s="618"/>
      <c r="G6260" s="618"/>
      <c r="H6260" s="618"/>
    </row>
    <row r="6261" spans="6:8" ht="15" customHeight="1" x14ac:dyDescent="0.3">
      <c r="F6261" s="618"/>
      <c r="G6261" s="618"/>
      <c r="H6261" s="618"/>
    </row>
    <row r="6262" spans="6:8" ht="15" customHeight="1" x14ac:dyDescent="0.3">
      <c r="F6262" s="618"/>
      <c r="G6262" s="618"/>
      <c r="H6262" s="618"/>
    </row>
    <row r="6263" spans="6:8" ht="15" customHeight="1" x14ac:dyDescent="0.3">
      <c r="F6263" s="619"/>
      <c r="G6263" s="619"/>
      <c r="H6263" s="619"/>
    </row>
    <row r="6264" spans="6:8" ht="15" customHeight="1" x14ac:dyDescent="0.3">
      <c r="F6264" s="619"/>
      <c r="G6264" s="619"/>
      <c r="H6264" s="619"/>
    </row>
    <row r="6265" spans="6:8" ht="15" customHeight="1" x14ac:dyDescent="0.3">
      <c r="F6265" s="618"/>
      <c r="G6265" s="618"/>
      <c r="H6265" s="618"/>
    </row>
    <row r="6266" spans="6:8" ht="15" customHeight="1" x14ac:dyDescent="0.3">
      <c r="F6266" s="618"/>
      <c r="G6266" s="618"/>
      <c r="H6266" s="618"/>
    </row>
    <row r="6267" spans="6:8" ht="15" customHeight="1" x14ac:dyDescent="0.3">
      <c r="F6267" s="618"/>
      <c r="G6267" s="618"/>
      <c r="H6267" s="618"/>
    </row>
    <row r="6268" spans="6:8" ht="15" customHeight="1" x14ac:dyDescent="0.3">
      <c r="F6268" s="618"/>
      <c r="G6268" s="618"/>
      <c r="H6268" s="618"/>
    </row>
    <row r="6269" spans="6:8" ht="15" customHeight="1" x14ac:dyDescent="0.3">
      <c r="F6269" s="618"/>
      <c r="G6269" s="618"/>
      <c r="H6269" s="618"/>
    </row>
    <row r="6270" spans="6:8" ht="15" customHeight="1" x14ac:dyDescent="0.3">
      <c r="F6270" s="618"/>
      <c r="G6270" s="618"/>
      <c r="H6270" s="618"/>
    </row>
    <row r="6271" spans="6:8" ht="15" customHeight="1" x14ac:dyDescent="0.3">
      <c r="F6271" s="619"/>
      <c r="G6271" s="619"/>
      <c r="H6271" s="619"/>
    </row>
    <row r="6272" spans="6:8" ht="15" customHeight="1" x14ac:dyDescent="0.3">
      <c r="F6272" s="619"/>
      <c r="G6272" s="619"/>
      <c r="H6272" s="619"/>
    </row>
    <row r="6273" spans="6:8" ht="15" customHeight="1" x14ac:dyDescent="0.3">
      <c r="F6273" s="619"/>
      <c r="G6273" s="619"/>
      <c r="H6273" s="619"/>
    </row>
    <row r="6274" spans="6:8" ht="15" customHeight="1" x14ac:dyDescent="0.3">
      <c r="F6274" s="618"/>
      <c r="G6274" s="618"/>
      <c r="H6274" s="618"/>
    </row>
    <row r="6275" spans="6:8" ht="15" customHeight="1" x14ac:dyDescent="0.3">
      <c r="F6275" s="619"/>
      <c r="G6275" s="619"/>
      <c r="H6275" s="619"/>
    </row>
    <row r="6276" spans="6:8" ht="15" customHeight="1" x14ac:dyDescent="0.3">
      <c r="F6276" s="618"/>
      <c r="G6276" s="618"/>
      <c r="H6276" s="618"/>
    </row>
    <row r="6277" spans="6:8" ht="15" customHeight="1" x14ac:dyDescent="0.3">
      <c r="F6277" s="618"/>
      <c r="G6277" s="618"/>
      <c r="H6277" s="618"/>
    </row>
    <row r="6278" spans="6:8" ht="15" customHeight="1" x14ac:dyDescent="0.3">
      <c r="F6278" s="619"/>
      <c r="G6278" s="619"/>
      <c r="H6278" s="619"/>
    </row>
    <row r="6279" spans="6:8" ht="15" customHeight="1" x14ac:dyDescent="0.3">
      <c r="F6279" s="618"/>
      <c r="G6279" s="618"/>
      <c r="H6279" s="618"/>
    </row>
    <row r="6280" spans="6:8" ht="15" customHeight="1" x14ac:dyDescent="0.3">
      <c r="F6280" s="619"/>
      <c r="G6280" s="619"/>
      <c r="H6280" s="619"/>
    </row>
    <row r="6281" spans="6:8" ht="15" customHeight="1" x14ac:dyDescent="0.3">
      <c r="F6281" s="618"/>
      <c r="G6281" s="618"/>
      <c r="H6281" s="618"/>
    </row>
    <row r="6282" spans="6:8" ht="15" customHeight="1" x14ac:dyDescent="0.3">
      <c r="F6282" s="618"/>
      <c r="G6282" s="618"/>
      <c r="H6282" s="618"/>
    </row>
    <row r="6283" spans="6:8" ht="15" customHeight="1" x14ac:dyDescent="0.3">
      <c r="F6283" s="618"/>
      <c r="G6283" s="618"/>
      <c r="H6283" s="618"/>
    </row>
    <row r="6284" spans="6:8" ht="15" customHeight="1" x14ac:dyDescent="0.3">
      <c r="F6284" s="618"/>
      <c r="G6284" s="618"/>
      <c r="H6284" s="618"/>
    </row>
    <row r="6285" spans="6:8" ht="15" customHeight="1" x14ac:dyDescent="0.3">
      <c r="F6285" s="619"/>
      <c r="G6285" s="619"/>
      <c r="H6285" s="619"/>
    </row>
    <row r="6286" spans="6:8" ht="15" customHeight="1" x14ac:dyDescent="0.3">
      <c r="F6286" s="618"/>
      <c r="G6286" s="618"/>
      <c r="H6286" s="618"/>
    </row>
    <row r="6287" spans="6:8" ht="15" customHeight="1" x14ac:dyDescent="0.3">
      <c r="F6287" s="618"/>
      <c r="G6287" s="618"/>
      <c r="H6287" s="618"/>
    </row>
    <row r="6288" spans="6:8" ht="15" customHeight="1" x14ac:dyDescent="0.3">
      <c r="F6288" s="619"/>
      <c r="G6288" s="619"/>
      <c r="H6288" s="619"/>
    </row>
    <row r="6289" spans="6:8" ht="15" customHeight="1" x14ac:dyDescent="0.3">
      <c r="F6289" s="618"/>
      <c r="G6289" s="618"/>
      <c r="H6289" s="618"/>
    </row>
    <row r="6290" spans="6:8" ht="15" customHeight="1" x14ac:dyDescent="0.3">
      <c r="F6290" s="618"/>
      <c r="G6290" s="618"/>
      <c r="H6290" s="618"/>
    </row>
    <row r="6291" spans="6:8" ht="15" customHeight="1" x14ac:dyDescent="0.3">
      <c r="F6291" s="619"/>
      <c r="G6291" s="619"/>
      <c r="H6291" s="619"/>
    </row>
    <row r="6292" spans="6:8" ht="15" customHeight="1" x14ac:dyDescent="0.3">
      <c r="F6292" s="618"/>
      <c r="G6292" s="618"/>
      <c r="H6292" s="618"/>
    </row>
    <row r="6293" spans="6:8" ht="15" customHeight="1" x14ac:dyDescent="0.3">
      <c r="F6293" s="618"/>
      <c r="G6293" s="618"/>
      <c r="H6293" s="618"/>
    </row>
    <row r="6294" spans="6:8" ht="15" customHeight="1" x14ac:dyDescent="0.3">
      <c r="F6294" s="619"/>
      <c r="G6294" s="619"/>
      <c r="H6294" s="619"/>
    </row>
    <row r="6295" spans="6:8" ht="15" customHeight="1" x14ac:dyDescent="0.3">
      <c r="F6295" s="618"/>
      <c r="G6295" s="618"/>
      <c r="H6295" s="618"/>
    </row>
    <row r="6296" spans="6:8" ht="15" customHeight="1" x14ac:dyDescent="0.3">
      <c r="F6296" s="618"/>
      <c r="G6296" s="618"/>
      <c r="H6296" s="618"/>
    </row>
    <row r="6297" spans="6:8" ht="15" customHeight="1" x14ac:dyDescent="0.3">
      <c r="F6297" s="618"/>
      <c r="G6297" s="618"/>
      <c r="H6297" s="618"/>
    </row>
    <row r="6298" spans="6:8" ht="15" customHeight="1" x14ac:dyDescent="0.3">
      <c r="F6298" s="619"/>
      <c r="G6298" s="619"/>
      <c r="H6298" s="619"/>
    </row>
    <row r="6299" spans="6:8" ht="15" customHeight="1" x14ac:dyDescent="0.3">
      <c r="F6299" s="619"/>
      <c r="G6299" s="619"/>
      <c r="H6299" s="619"/>
    </row>
    <row r="6300" spans="6:8" ht="15" customHeight="1" x14ac:dyDescent="0.3">
      <c r="F6300" s="618"/>
      <c r="G6300" s="618"/>
      <c r="H6300" s="618"/>
    </row>
    <row r="6301" spans="6:8" ht="15" customHeight="1" x14ac:dyDescent="0.3">
      <c r="F6301" s="619"/>
      <c r="G6301" s="619"/>
      <c r="H6301" s="619"/>
    </row>
    <row r="6302" spans="6:8" ht="15" customHeight="1" x14ac:dyDescent="0.3">
      <c r="F6302" s="618"/>
      <c r="G6302" s="618"/>
      <c r="H6302" s="618"/>
    </row>
    <row r="6303" spans="6:8" ht="15" customHeight="1" x14ac:dyDescent="0.3">
      <c r="F6303" s="618"/>
      <c r="G6303" s="618"/>
      <c r="H6303" s="618"/>
    </row>
    <row r="6304" spans="6:8" ht="15" customHeight="1" x14ac:dyDescent="0.3">
      <c r="F6304" s="618"/>
      <c r="G6304" s="618"/>
      <c r="H6304" s="618"/>
    </row>
    <row r="6305" spans="5:8" ht="15" customHeight="1" x14ac:dyDescent="0.3">
      <c r="F6305" s="618"/>
      <c r="G6305" s="618"/>
      <c r="H6305" s="618"/>
    </row>
    <row r="6306" spans="5:8" ht="15" customHeight="1" x14ac:dyDescent="0.3">
      <c r="F6306" s="618"/>
      <c r="G6306" s="618"/>
      <c r="H6306" s="618"/>
    </row>
    <row r="6307" spans="5:8" ht="15" customHeight="1" x14ac:dyDescent="0.3">
      <c r="F6307" s="619"/>
      <c r="G6307" s="619"/>
      <c r="H6307" s="619"/>
    </row>
    <row r="6308" spans="5:8" ht="15" customHeight="1" x14ac:dyDescent="0.3">
      <c r="E6308" s="618"/>
      <c r="F6308" s="618"/>
      <c r="G6308" s="618"/>
      <c r="H6308" s="618"/>
    </row>
    <row r="6309" spans="5:8" ht="15" customHeight="1" x14ac:dyDescent="0.3">
      <c r="F6309" s="618"/>
      <c r="G6309" s="618"/>
      <c r="H6309" s="618"/>
    </row>
    <row r="6310" spans="5:8" ht="15" customHeight="1" x14ac:dyDescent="0.3">
      <c r="F6310" s="618"/>
      <c r="G6310" s="618"/>
      <c r="H6310" s="618"/>
    </row>
    <row r="6311" spans="5:8" ht="15" customHeight="1" x14ac:dyDescent="0.3">
      <c r="F6311" s="619"/>
      <c r="G6311" s="619"/>
      <c r="H6311" s="619"/>
    </row>
    <row r="6312" spans="5:8" ht="15" customHeight="1" x14ac:dyDescent="0.3">
      <c r="F6312" s="618"/>
      <c r="G6312" s="618"/>
      <c r="H6312" s="618"/>
    </row>
    <row r="6313" spans="5:8" ht="15" customHeight="1" x14ac:dyDescent="0.3">
      <c r="F6313" s="618"/>
      <c r="G6313" s="618"/>
      <c r="H6313" s="618"/>
    </row>
    <row r="6314" spans="5:8" ht="15" customHeight="1" x14ac:dyDescent="0.3">
      <c r="F6314" s="618"/>
      <c r="G6314" s="618"/>
      <c r="H6314" s="618"/>
    </row>
    <row r="6315" spans="5:8" ht="15" customHeight="1" x14ac:dyDescent="0.3">
      <c r="F6315" s="618"/>
      <c r="G6315" s="618"/>
      <c r="H6315" s="618"/>
    </row>
    <row r="6316" spans="5:8" ht="15" customHeight="1" x14ac:dyDescent="0.3">
      <c r="F6316" s="619"/>
      <c r="G6316" s="619"/>
      <c r="H6316" s="619"/>
    </row>
    <row r="6317" spans="5:8" ht="15" customHeight="1" x14ac:dyDescent="0.3">
      <c r="F6317" s="618"/>
      <c r="G6317" s="618"/>
      <c r="H6317" s="618"/>
    </row>
    <row r="6318" spans="5:8" ht="15" customHeight="1" x14ac:dyDescent="0.3">
      <c r="F6318" s="618"/>
      <c r="G6318" s="618"/>
      <c r="H6318" s="618"/>
    </row>
    <row r="6319" spans="5:8" ht="15" customHeight="1" x14ac:dyDescent="0.3">
      <c r="F6319" s="619"/>
      <c r="G6319" s="619"/>
      <c r="H6319" s="619"/>
    </row>
    <row r="6320" spans="5:8" ht="15" customHeight="1" x14ac:dyDescent="0.3">
      <c r="F6320" s="618"/>
      <c r="G6320" s="618"/>
      <c r="H6320" s="618"/>
    </row>
    <row r="6321" spans="5:8" ht="15" customHeight="1" x14ac:dyDescent="0.3">
      <c r="F6321" s="618"/>
      <c r="G6321" s="618"/>
      <c r="H6321" s="618"/>
    </row>
    <row r="6322" spans="5:8" ht="15" customHeight="1" x14ac:dyDescent="0.3">
      <c r="F6322" s="619"/>
      <c r="G6322" s="619"/>
      <c r="H6322" s="619"/>
    </row>
    <row r="6323" spans="5:8" ht="15" customHeight="1" x14ac:dyDescent="0.3">
      <c r="F6323" s="618"/>
      <c r="G6323" s="618"/>
      <c r="H6323" s="618"/>
    </row>
    <row r="6324" spans="5:8" ht="15" customHeight="1" x14ac:dyDescent="0.3">
      <c r="F6324" s="618"/>
      <c r="G6324" s="618"/>
      <c r="H6324" s="618"/>
    </row>
    <row r="6325" spans="5:8" ht="15" customHeight="1" x14ac:dyDescent="0.3">
      <c r="F6325" s="618"/>
      <c r="G6325" s="618"/>
      <c r="H6325" s="618"/>
    </row>
    <row r="6326" spans="5:8" ht="15" customHeight="1" x14ac:dyDescent="0.3">
      <c r="F6326" s="618"/>
      <c r="G6326" s="618"/>
      <c r="H6326" s="618"/>
    </row>
    <row r="6327" spans="5:8" ht="15" customHeight="1" x14ac:dyDescent="0.3">
      <c r="F6327" s="618"/>
      <c r="G6327" s="618"/>
      <c r="H6327" s="618"/>
    </row>
    <row r="6328" spans="5:8" ht="15" customHeight="1" x14ac:dyDescent="0.3">
      <c r="F6328" s="619"/>
      <c r="G6328" s="619"/>
      <c r="H6328" s="619"/>
    </row>
    <row r="6329" spans="5:8" ht="15" customHeight="1" x14ac:dyDescent="0.3">
      <c r="F6329" s="618"/>
      <c r="G6329" s="618"/>
      <c r="H6329" s="618"/>
    </row>
    <row r="6330" spans="5:8" ht="15" customHeight="1" x14ac:dyDescent="0.3">
      <c r="F6330" s="619"/>
      <c r="G6330" s="619"/>
      <c r="H6330" s="619"/>
    </row>
    <row r="6331" spans="5:8" ht="15" customHeight="1" x14ac:dyDescent="0.3">
      <c r="F6331" s="618"/>
      <c r="G6331" s="618"/>
      <c r="H6331" s="618"/>
    </row>
    <row r="6332" spans="5:8" ht="15" customHeight="1" x14ac:dyDescent="0.3">
      <c r="E6332" s="618"/>
      <c r="F6332" s="618"/>
      <c r="G6332" s="618"/>
      <c r="H6332" s="618"/>
    </row>
    <row r="6333" spans="5:8" ht="15" customHeight="1" x14ac:dyDescent="0.3">
      <c r="F6333" s="618"/>
      <c r="G6333" s="618"/>
      <c r="H6333" s="618"/>
    </row>
    <row r="6334" spans="5:8" ht="15" customHeight="1" x14ac:dyDescent="0.3">
      <c r="F6334" s="618"/>
      <c r="G6334" s="618"/>
      <c r="H6334" s="618"/>
    </row>
    <row r="6335" spans="5:8" ht="15" customHeight="1" x14ac:dyDescent="0.3">
      <c r="F6335" s="618"/>
      <c r="G6335" s="618"/>
      <c r="H6335" s="618"/>
    </row>
    <row r="6336" spans="5:8" ht="15" customHeight="1" x14ac:dyDescent="0.3">
      <c r="F6336" s="618"/>
      <c r="G6336" s="618"/>
      <c r="H6336" s="618"/>
    </row>
    <row r="6337" spans="6:8" ht="15" customHeight="1" x14ac:dyDescent="0.3">
      <c r="F6337" s="618"/>
      <c r="G6337" s="618"/>
      <c r="H6337" s="618"/>
    </row>
    <row r="6338" spans="6:8" ht="15" customHeight="1" x14ac:dyDescent="0.3">
      <c r="F6338" s="618"/>
      <c r="G6338" s="618"/>
      <c r="H6338" s="618"/>
    </row>
    <row r="6339" spans="6:8" ht="15" customHeight="1" x14ac:dyDescent="0.3">
      <c r="F6339" s="618"/>
      <c r="G6339" s="618"/>
      <c r="H6339" s="618"/>
    </row>
    <row r="6340" spans="6:8" ht="15" customHeight="1" x14ac:dyDescent="0.3">
      <c r="F6340" s="619"/>
      <c r="G6340" s="619"/>
      <c r="H6340" s="619"/>
    </row>
    <row r="6341" spans="6:8" ht="15" customHeight="1" x14ac:dyDescent="0.3">
      <c r="F6341" s="618"/>
      <c r="G6341" s="618"/>
      <c r="H6341" s="618"/>
    </row>
    <row r="6342" spans="6:8" ht="15" customHeight="1" x14ac:dyDescent="0.3">
      <c r="F6342" s="618"/>
      <c r="G6342" s="618"/>
      <c r="H6342" s="618"/>
    </row>
    <row r="6343" spans="6:8" ht="15" customHeight="1" x14ac:dyDescent="0.3">
      <c r="F6343" s="619"/>
      <c r="G6343" s="619"/>
      <c r="H6343" s="619"/>
    </row>
    <row r="6344" spans="6:8" ht="15" customHeight="1" x14ac:dyDescent="0.3">
      <c r="F6344" s="618"/>
      <c r="G6344" s="618"/>
      <c r="H6344" s="618"/>
    </row>
    <row r="6345" spans="6:8" ht="15" customHeight="1" x14ac:dyDescent="0.3">
      <c r="F6345" s="618"/>
      <c r="G6345" s="618"/>
      <c r="H6345" s="618"/>
    </row>
    <row r="6346" spans="6:8" ht="15" customHeight="1" x14ac:dyDescent="0.3">
      <c r="F6346" s="618"/>
      <c r="G6346" s="618"/>
      <c r="H6346" s="618"/>
    </row>
    <row r="6347" spans="6:8" ht="15" customHeight="1" x14ac:dyDescent="0.3">
      <c r="F6347" s="618"/>
      <c r="G6347" s="618"/>
      <c r="H6347" s="618"/>
    </row>
    <row r="6348" spans="6:8" ht="15" customHeight="1" x14ac:dyDescent="0.3">
      <c r="F6348" s="619"/>
      <c r="G6348" s="619"/>
      <c r="H6348" s="619"/>
    </row>
    <row r="6349" spans="6:8" ht="15" customHeight="1" x14ac:dyDescent="0.3">
      <c r="F6349" s="618"/>
      <c r="G6349" s="618"/>
      <c r="H6349" s="618"/>
    </row>
    <row r="6350" spans="6:8" ht="15" customHeight="1" x14ac:dyDescent="0.3">
      <c r="F6350" s="618"/>
      <c r="G6350" s="618"/>
      <c r="H6350" s="618"/>
    </row>
    <row r="6351" spans="6:8" ht="15" customHeight="1" x14ac:dyDescent="0.3">
      <c r="F6351" s="618"/>
      <c r="G6351" s="618"/>
      <c r="H6351" s="618"/>
    </row>
    <row r="6352" spans="6:8" ht="15" customHeight="1" x14ac:dyDescent="0.3">
      <c r="F6352" s="619"/>
      <c r="G6352" s="619"/>
      <c r="H6352" s="619"/>
    </row>
    <row r="6353" spans="5:31" ht="15" customHeight="1" x14ac:dyDescent="0.3">
      <c r="E6353" s="618"/>
      <c r="F6353" s="618"/>
      <c r="G6353" s="618"/>
      <c r="H6353" s="618"/>
    </row>
    <row r="6354" spans="5:31" ht="15" customHeight="1" x14ac:dyDescent="0.3">
      <c r="F6354" s="618"/>
      <c r="G6354" s="618"/>
      <c r="H6354" s="618"/>
    </row>
    <row r="6355" spans="5:31" ht="15" customHeight="1" x14ac:dyDescent="0.3">
      <c r="F6355" s="618"/>
      <c r="G6355" s="618"/>
      <c r="H6355" s="618"/>
    </row>
    <row r="6356" spans="5:31" ht="15" customHeight="1" x14ac:dyDescent="0.3">
      <c r="F6356" s="618"/>
      <c r="G6356" s="618"/>
      <c r="H6356" s="618"/>
    </row>
    <row r="6357" spans="5:31" ht="15" customHeight="1" x14ac:dyDescent="0.3">
      <c r="F6357" s="618"/>
      <c r="G6357" s="618"/>
      <c r="H6357" s="618"/>
    </row>
    <row r="6358" spans="5:31" ht="15" customHeight="1" x14ac:dyDescent="0.3">
      <c r="F6358" s="618"/>
      <c r="G6358" s="618"/>
      <c r="H6358" s="618"/>
    </row>
    <row r="6359" spans="5:31" ht="15" customHeight="1" x14ac:dyDescent="0.3">
      <c r="F6359" s="621"/>
      <c r="G6359" s="621"/>
      <c r="H6359" s="620"/>
    </row>
    <row r="6360" spans="5:31" ht="15" customHeight="1" x14ac:dyDescent="0.3">
      <c r="F6360" s="619"/>
      <c r="G6360" s="619"/>
      <c r="H6360" s="619"/>
    </row>
    <row r="6361" spans="5:31" ht="15" customHeight="1" x14ac:dyDescent="0.3">
      <c r="E6361" s="212"/>
      <c r="F6361" s="212"/>
      <c r="G6361" s="212"/>
      <c r="H6361" s="212"/>
      <c r="I6361" s="212"/>
      <c r="J6361" s="212"/>
      <c r="K6361" s="212"/>
      <c r="L6361" s="212"/>
      <c r="M6361" s="212"/>
      <c r="N6361" s="212"/>
      <c r="O6361" s="212"/>
      <c r="P6361" s="212"/>
      <c r="Q6361" s="212"/>
      <c r="R6361" s="212"/>
      <c r="S6361" s="212"/>
      <c r="T6361" s="212"/>
      <c r="U6361" s="212"/>
      <c r="V6361" s="212"/>
      <c r="W6361" s="212"/>
      <c r="X6361" s="212"/>
      <c r="Y6361" s="212"/>
      <c r="Z6361" s="212"/>
      <c r="AC6361" s="212"/>
      <c r="AD6361" s="212"/>
      <c r="AE6361" s="212"/>
    </row>
    <row r="6362" spans="5:31" ht="15" customHeight="1" x14ac:dyDescent="0.3">
      <c r="E6362" s="212"/>
      <c r="F6362" s="212"/>
      <c r="G6362" s="212"/>
      <c r="H6362" s="212"/>
      <c r="I6362" s="212"/>
      <c r="J6362" s="212"/>
      <c r="K6362" s="212"/>
      <c r="L6362" s="212"/>
      <c r="M6362" s="212"/>
      <c r="N6362" s="212"/>
      <c r="O6362" s="212"/>
      <c r="P6362" s="212"/>
      <c r="Q6362" s="212"/>
      <c r="R6362" s="212"/>
      <c r="S6362" s="212"/>
      <c r="T6362" s="212"/>
      <c r="U6362" s="212"/>
      <c r="V6362" s="212"/>
      <c r="W6362" s="212"/>
      <c r="X6362" s="212"/>
      <c r="Y6362" s="212"/>
      <c r="Z6362" s="212"/>
      <c r="AC6362" s="212"/>
      <c r="AD6362" s="212"/>
      <c r="AE6362" s="212"/>
    </row>
    <row r="6363" spans="5:31" ht="15" customHeight="1" x14ac:dyDescent="0.3">
      <c r="F6363" s="619"/>
      <c r="G6363" s="619"/>
      <c r="H6363" s="619"/>
    </row>
    <row r="6364" spans="5:31" ht="15" customHeight="1" x14ac:dyDescent="0.3">
      <c r="F6364" s="618"/>
      <c r="G6364" s="618"/>
      <c r="H6364" s="618"/>
    </row>
    <row r="6365" spans="5:31" ht="15" customHeight="1" x14ac:dyDescent="0.3">
      <c r="F6365" s="619"/>
      <c r="G6365" s="619"/>
      <c r="H6365" s="619"/>
    </row>
    <row r="6366" spans="5:31" ht="15" customHeight="1" x14ac:dyDescent="0.3">
      <c r="F6366" s="618"/>
      <c r="G6366" s="618"/>
      <c r="H6366" s="618"/>
    </row>
    <row r="6367" spans="5:31" ht="15" customHeight="1" x14ac:dyDescent="0.3">
      <c r="F6367" s="618"/>
      <c r="G6367" s="618"/>
      <c r="H6367" s="618"/>
    </row>
    <row r="6368" spans="5:31" ht="15" customHeight="1" x14ac:dyDescent="0.3">
      <c r="F6368" s="618"/>
      <c r="G6368" s="618"/>
      <c r="H6368" s="618"/>
    </row>
    <row r="6369" spans="5:31" ht="15" customHeight="1" x14ac:dyDescent="0.3">
      <c r="F6369" s="618"/>
      <c r="G6369" s="618"/>
      <c r="H6369" s="618"/>
    </row>
    <row r="6370" spans="5:31" ht="15" customHeight="1" x14ac:dyDescent="0.3">
      <c r="F6370" s="618"/>
      <c r="G6370" s="618"/>
      <c r="H6370" s="618"/>
    </row>
    <row r="6371" spans="5:31" ht="15" customHeight="1" x14ac:dyDescent="0.3">
      <c r="F6371" s="618"/>
      <c r="G6371" s="618"/>
      <c r="H6371" s="618"/>
    </row>
    <row r="6372" spans="5:31" ht="15" customHeight="1" x14ac:dyDescent="0.3">
      <c r="F6372" s="618"/>
      <c r="G6372" s="618"/>
      <c r="H6372" s="618"/>
    </row>
    <row r="6373" spans="5:31" ht="15" customHeight="1" x14ac:dyDescent="0.3">
      <c r="F6373" s="618"/>
      <c r="G6373" s="618"/>
      <c r="H6373" s="618"/>
    </row>
    <row r="6374" spans="5:31" ht="15" customHeight="1" x14ac:dyDescent="0.3">
      <c r="F6374" s="618"/>
      <c r="G6374" s="618"/>
      <c r="H6374" s="618"/>
    </row>
    <row r="6375" spans="5:31" ht="15" customHeight="1" x14ac:dyDescent="0.3">
      <c r="F6375" s="618"/>
      <c r="G6375" s="618"/>
      <c r="H6375" s="618"/>
    </row>
    <row r="6376" spans="5:31" ht="15" customHeight="1" x14ac:dyDescent="0.3">
      <c r="E6376" s="212"/>
      <c r="F6376" s="212"/>
      <c r="G6376" s="212"/>
      <c r="H6376" s="212"/>
      <c r="I6376" s="212"/>
      <c r="J6376" s="212"/>
      <c r="K6376" s="212"/>
      <c r="L6376" s="212"/>
      <c r="M6376" s="212"/>
      <c r="N6376" s="212"/>
      <c r="O6376" s="212"/>
      <c r="P6376" s="212"/>
      <c r="Q6376" s="212"/>
      <c r="R6376" s="212"/>
      <c r="S6376" s="212"/>
      <c r="T6376" s="212"/>
      <c r="U6376" s="212"/>
      <c r="V6376" s="212"/>
      <c r="W6376" s="212"/>
      <c r="X6376" s="212"/>
      <c r="Y6376" s="212"/>
      <c r="Z6376" s="212"/>
      <c r="AB6376" s="212"/>
      <c r="AC6376" s="212"/>
      <c r="AD6376" s="212"/>
      <c r="AE6376" s="212"/>
    </row>
    <row r="6377" spans="5:31" ht="15" customHeight="1" x14ac:dyDescent="0.3">
      <c r="F6377" s="618"/>
      <c r="G6377" s="618"/>
      <c r="H6377" s="618"/>
    </row>
    <row r="6378" spans="5:31" ht="15" customHeight="1" x14ac:dyDescent="0.3">
      <c r="F6378" s="619"/>
      <c r="G6378" s="619"/>
      <c r="H6378" s="619"/>
    </row>
    <row r="6379" spans="5:31" ht="15" customHeight="1" x14ac:dyDescent="0.3">
      <c r="F6379" s="618"/>
      <c r="G6379" s="618"/>
      <c r="H6379" s="618"/>
    </row>
    <row r="6380" spans="5:31" ht="15" customHeight="1" x14ac:dyDescent="0.3">
      <c r="F6380" s="618"/>
      <c r="G6380" s="618"/>
      <c r="H6380" s="618"/>
    </row>
    <row r="6381" spans="5:31" ht="15" customHeight="1" x14ac:dyDescent="0.3">
      <c r="F6381" s="618"/>
      <c r="G6381" s="618"/>
      <c r="H6381" s="618"/>
    </row>
    <row r="6382" spans="5:31" ht="15" customHeight="1" x14ac:dyDescent="0.3">
      <c r="F6382" s="618"/>
      <c r="G6382" s="618"/>
      <c r="H6382" s="618"/>
    </row>
    <row r="6383" spans="5:31" ht="15" customHeight="1" x14ac:dyDescent="0.3">
      <c r="F6383" s="621"/>
      <c r="G6383" s="621"/>
      <c r="H6383" s="620"/>
    </row>
    <row r="6384" spans="5:31" ht="15" customHeight="1" x14ac:dyDescent="0.3">
      <c r="F6384" s="618"/>
      <c r="G6384" s="618"/>
      <c r="H6384" s="618"/>
    </row>
    <row r="6385" spans="6:8" ht="15" customHeight="1" x14ac:dyDescent="0.3">
      <c r="F6385" s="618"/>
      <c r="G6385" s="618"/>
      <c r="H6385" s="618"/>
    </row>
    <row r="6386" spans="6:8" ht="15" customHeight="1" x14ac:dyDescent="0.3">
      <c r="F6386" s="619"/>
      <c r="G6386" s="619"/>
      <c r="H6386" s="619"/>
    </row>
    <row r="6387" spans="6:8" ht="15" customHeight="1" x14ac:dyDescent="0.3">
      <c r="F6387" s="618"/>
      <c r="G6387" s="618"/>
      <c r="H6387" s="618"/>
    </row>
    <row r="6388" spans="6:8" ht="15" customHeight="1" x14ac:dyDescent="0.3">
      <c r="F6388" s="618"/>
      <c r="G6388" s="618"/>
      <c r="H6388" s="618"/>
    </row>
    <row r="6389" spans="6:8" ht="15" customHeight="1" x14ac:dyDescent="0.3">
      <c r="F6389" s="621"/>
      <c r="G6389" s="621"/>
      <c r="H6389" s="620"/>
    </row>
    <row r="6390" spans="6:8" ht="15" customHeight="1" x14ac:dyDescent="0.3">
      <c r="F6390" s="619"/>
      <c r="G6390" s="619"/>
      <c r="H6390" s="619"/>
    </row>
    <row r="6391" spans="6:8" ht="15" customHeight="1" x14ac:dyDescent="0.3">
      <c r="F6391" s="618"/>
      <c r="G6391" s="618"/>
      <c r="H6391" s="618"/>
    </row>
    <row r="6392" spans="6:8" ht="15" customHeight="1" x14ac:dyDescent="0.3">
      <c r="F6392" s="618"/>
      <c r="G6392" s="618"/>
      <c r="H6392" s="618"/>
    </row>
    <row r="6393" spans="6:8" ht="15" customHeight="1" x14ac:dyDescent="0.3">
      <c r="F6393" s="618"/>
      <c r="G6393" s="618"/>
      <c r="H6393" s="618"/>
    </row>
    <row r="6394" spans="6:8" ht="15" customHeight="1" x14ac:dyDescent="0.3">
      <c r="F6394" s="618"/>
      <c r="G6394" s="618"/>
      <c r="H6394" s="618"/>
    </row>
    <row r="6395" spans="6:8" ht="15" customHeight="1" x14ac:dyDescent="0.3">
      <c r="F6395" s="618"/>
      <c r="G6395" s="618"/>
      <c r="H6395" s="618"/>
    </row>
    <row r="6396" spans="6:8" ht="15" customHeight="1" x14ac:dyDescent="0.3">
      <c r="F6396" s="618"/>
      <c r="G6396" s="618"/>
      <c r="H6396" s="618"/>
    </row>
    <row r="6397" spans="6:8" ht="15" customHeight="1" x14ac:dyDescent="0.3">
      <c r="F6397" s="618"/>
      <c r="G6397" s="618"/>
      <c r="H6397" s="618"/>
    </row>
    <row r="6398" spans="6:8" ht="15" customHeight="1" x14ac:dyDescent="0.3">
      <c r="F6398" s="619"/>
      <c r="G6398" s="619"/>
      <c r="H6398" s="619"/>
    </row>
    <row r="6399" spans="6:8" ht="15" customHeight="1" x14ac:dyDescent="0.3">
      <c r="F6399" s="618"/>
      <c r="G6399" s="618"/>
      <c r="H6399" s="618"/>
    </row>
    <row r="6400" spans="6:8" ht="15" customHeight="1" x14ac:dyDescent="0.3">
      <c r="F6400" s="618"/>
      <c r="G6400" s="618"/>
      <c r="H6400" s="618"/>
    </row>
    <row r="6401" spans="6:8" ht="15" customHeight="1" x14ac:dyDescent="0.3">
      <c r="F6401" s="619"/>
      <c r="G6401" s="619"/>
      <c r="H6401" s="619"/>
    </row>
    <row r="6402" spans="6:8" ht="15" customHeight="1" x14ac:dyDescent="0.3">
      <c r="F6402" s="618"/>
      <c r="G6402" s="618"/>
      <c r="H6402" s="618"/>
    </row>
    <row r="6403" spans="6:8" ht="15" customHeight="1" x14ac:dyDescent="0.3">
      <c r="F6403" s="618"/>
      <c r="G6403" s="618"/>
      <c r="H6403" s="618"/>
    </row>
    <row r="6404" spans="6:8" ht="15" customHeight="1" x14ac:dyDescent="0.3">
      <c r="F6404" s="619"/>
      <c r="G6404" s="619"/>
      <c r="H6404" s="619"/>
    </row>
    <row r="6405" spans="6:8" ht="15" customHeight="1" x14ac:dyDescent="0.3">
      <c r="F6405" s="619"/>
      <c r="G6405" s="619"/>
      <c r="H6405" s="619"/>
    </row>
    <row r="6406" spans="6:8" ht="15" customHeight="1" x14ac:dyDescent="0.3">
      <c r="F6406" s="619"/>
      <c r="G6406" s="619"/>
      <c r="H6406" s="619"/>
    </row>
    <row r="6407" spans="6:8" ht="15" customHeight="1" x14ac:dyDescent="0.3">
      <c r="F6407" s="618"/>
      <c r="G6407" s="618"/>
      <c r="H6407" s="618"/>
    </row>
    <row r="6408" spans="6:8" ht="15" customHeight="1" x14ac:dyDescent="0.3">
      <c r="F6408" s="618"/>
      <c r="G6408" s="618"/>
      <c r="H6408" s="618"/>
    </row>
    <row r="6409" spans="6:8" ht="15" customHeight="1" x14ac:dyDescent="0.3">
      <c r="F6409" s="618"/>
      <c r="G6409" s="618"/>
      <c r="H6409" s="618"/>
    </row>
    <row r="6410" spans="6:8" ht="15" customHeight="1" x14ac:dyDescent="0.3">
      <c r="F6410" s="618"/>
      <c r="G6410" s="618"/>
      <c r="H6410" s="618"/>
    </row>
    <row r="6411" spans="6:8" ht="15" customHeight="1" x14ac:dyDescent="0.3">
      <c r="F6411" s="619"/>
      <c r="G6411" s="619"/>
      <c r="H6411" s="619"/>
    </row>
    <row r="6412" spans="6:8" ht="15" customHeight="1" x14ac:dyDescent="0.3">
      <c r="F6412" s="619"/>
      <c r="G6412" s="619"/>
      <c r="H6412" s="619"/>
    </row>
    <row r="6413" spans="6:8" ht="15" customHeight="1" x14ac:dyDescent="0.3">
      <c r="F6413" s="619"/>
      <c r="G6413" s="619"/>
      <c r="H6413" s="619"/>
    </row>
    <row r="6414" spans="6:8" ht="15" customHeight="1" x14ac:dyDescent="0.3">
      <c r="F6414" s="619"/>
      <c r="G6414" s="619"/>
      <c r="H6414" s="619"/>
    </row>
    <row r="6415" spans="6:8" ht="15" customHeight="1" x14ac:dyDescent="0.3">
      <c r="F6415" s="618"/>
      <c r="G6415" s="618"/>
      <c r="H6415" s="618"/>
    </row>
    <row r="6416" spans="6:8" ht="15" customHeight="1" x14ac:dyDescent="0.3">
      <c r="F6416" s="618"/>
      <c r="G6416" s="618"/>
      <c r="H6416" s="618"/>
    </row>
    <row r="6417" spans="6:8" ht="15" customHeight="1" x14ac:dyDescent="0.3">
      <c r="F6417" s="618"/>
      <c r="G6417" s="618"/>
      <c r="H6417" s="618"/>
    </row>
    <row r="6418" spans="6:8" ht="15" customHeight="1" x14ac:dyDescent="0.3">
      <c r="F6418" s="621"/>
      <c r="G6418" s="621"/>
      <c r="H6418" s="620"/>
    </row>
    <row r="6419" spans="6:8" ht="15" customHeight="1" x14ac:dyDescent="0.3">
      <c r="F6419" s="619"/>
      <c r="G6419" s="619"/>
      <c r="H6419" s="619"/>
    </row>
    <row r="6420" spans="6:8" ht="15" customHeight="1" x14ac:dyDescent="0.3">
      <c r="F6420" s="618"/>
      <c r="G6420" s="618"/>
      <c r="H6420" s="618"/>
    </row>
    <row r="6421" spans="6:8" ht="15" customHeight="1" x14ac:dyDescent="0.3">
      <c r="F6421" s="619"/>
      <c r="G6421" s="619"/>
      <c r="H6421" s="619"/>
    </row>
    <row r="6422" spans="6:8" ht="15" customHeight="1" x14ac:dyDescent="0.3">
      <c r="F6422" s="621"/>
      <c r="G6422" s="621"/>
      <c r="H6422" s="620"/>
    </row>
    <row r="6423" spans="6:8" ht="15" customHeight="1" x14ac:dyDescent="0.3">
      <c r="F6423" s="618"/>
      <c r="G6423" s="618"/>
      <c r="H6423" s="618"/>
    </row>
    <row r="6424" spans="6:8" ht="15" customHeight="1" x14ac:dyDescent="0.3">
      <c r="F6424" s="618"/>
      <c r="G6424" s="618"/>
      <c r="H6424" s="618"/>
    </row>
    <row r="6425" spans="6:8" ht="15" customHeight="1" x14ac:dyDescent="0.3">
      <c r="F6425" s="618"/>
      <c r="G6425" s="618"/>
      <c r="H6425" s="618"/>
    </row>
    <row r="6426" spans="6:8" ht="15" customHeight="1" x14ac:dyDescent="0.3">
      <c r="F6426" s="621"/>
      <c r="G6426" s="621"/>
      <c r="H6426" s="620"/>
    </row>
    <row r="6427" spans="6:8" ht="15" customHeight="1" x14ac:dyDescent="0.3">
      <c r="F6427" s="618"/>
      <c r="G6427" s="618"/>
      <c r="H6427" s="618"/>
    </row>
    <row r="6428" spans="6:8" ht="15" customHeight="1" x14ac:dyDescent="0.3">
      <c r="F6428" s="618"/>
      <c r="G6428" s="618"/>
      <c r="H6428" s="618"/>
    </row>
    <row r="6429" spans="6:8" ht="15" customHeight="1" x14ac:dyDescent="0.3">
      <c r="F6429" s="618"/>
      <c r="G6429" s="618"/>
      <c r="H6429" s="618"/>
    </row>
    <row r="6430" spans="6:8" ht="15" customHeight="1" x14ac:dyDescent="0.3">
      <c r="F6430" s="618"/>
      <c r="G6430" s="618"/>
      <c r="H6430" s="618"/>
    </row>
    <row r="6431" spans="6:8" ht="15" customHeight="1" x14ac:dyDescent="0.3">
      <c r="F6431" s="618"/>
      <c r="G6431" s="618"/>
      <c r="H6431" s="618"/>
    </row>
    <row r="6432" spans="6:8" ht="15" customHeight="1" x14ac:dyDescent="0.3">
      <c r="F6432" s="619"/>
      <c r="G6432" s="619"/>
      <c r="H6432" s="619"/>
    </row>
    <row r="6433" spans="6:8" ht="15" customHeight="1" x14ac:dyDescent="0.3">
      <c r="F6433" s="619"/>
      <c r="G6433" s="619"/>
      <c r="H6433" s="619"/>
    </row>
    <row r="6434" spans="6:8" ht="15" customHeight="1" x14ac:dyDescent="0.3">
      <c r="F6434" s="618"/>
      <c r="G6434" s="618"/>
      <c r="H6434" s="618"/>
    </row>
    <row r="6435" spans="6:8" ht="15" customHeight="1" x14ac:dyDescent="0.3">
      <c r="F6435" s="622"/>
      <c r="G6435" s="622"/>
      <c r="H6435" s="620"/>
    </row>
    <row r="6436" spans="6:8" ht="15" customHeight="1" x14ac:dyDescent="0.3">
      <c r="F6436" s="619"/>
      <c r="G6436" s="619"/>
      <c r="H6436" s="619"/>
    </row>
    <row r="6437" spans="6:8" ht="15" customHeight="1" x14ac:dyDescent="0.3">
      <c r="F6437" s="618"/>
      <c r="G6437" s="618"/>
      <c r="H6437" s="618"/>
    </row>
    <row r="6438" spans="6:8" ht="15" customHeight="1" x14ac:dyDescent="0.3">
      <c r="F6438" s="618"/>
      <c r="G6438" s="618"/>
      <c r="H6438" s="618"/>
    </row>
    <row r="6439" spans="6:8" ht="15" customHeight="1" x14ac:dyDescent="0.3">
      <c r="F6439" s="618"/>
      <c r="G6439" s="618"/>
      <c r="H6439" s="618"/>
    </row>
    <row r="6440" spans="6:8" ht="15" customHeight="1" x14ac:dyDescent="0.3">
      <c r="F6440" s="621"/>
      <c r="G6440" s="621"/>
      <c r="H6440" s="620"/>
    </row>
    <row r="6441" spans="6:8" ht="15" customHeight="1" x14ac:dyDescent="0.3">
      <c r="F6441" s="618"/>
      <c r="G6441" s="618"/>
      <c r="H6441" s="618"/>
    </row>
    <row r="6442" spans="6:8" ht="15" customHeight="1" x14ac:dyDescent="0.3">
      <c r="F6442" s="621"/>
      <c r="G6442" s="621"/>
      <c r="H6442" s="620"/>
    </row>
    <row r="6443" spans="6:8" ht="15" customHeight="1" x14ac:dyDescent="0.3">
      <c r="F6443" s="618"/>
      <c r="G6443" s="618"/>
      <c r="H6443" s="618"/>
    </row>
    <row r="6444" spans="6:8" ht="15" customHeight="1" x14ac:dyDescent="0.3">
      <c r="F6444" s="619"/>
      <c r="G6444" s="619"/>
      <c r="H6444" s="619"/>
    </row>
    <row r="6445" spans="6:8" ht="15" customHeight="1" x14ac:dyDescent="0.3">
      <c r="F6445" s="621"/>
      <c r="G6445" s="621"/>
      <c r="H6445" s="620"/>
    </row>
    <row r="6446" spans="6:8" ht="15" customHeight="1" x14ac:dyDescent="0.3">
      <c r="F6446" s="622"/>
      <c r="G6446" s="622"/>
      <c r="H6446" s="620"/>
    </row>
    <row r="6447" spans="6:8" ht="15" customHeight="1" x14ac:dyDescent="0.3">
      <c r="F6447" s="619"/>
      <c r="G6447" s="619"/>
      <c r="H6447" s="619"/>
    </row>
    <row r="6448" spans="6:8" ht="15" customHeight="1" x14ac:dyDescent="0.3">
      <c r="F6448" s="618"/>
      <c r="G6448" s="618"/>
      <c r="H6448" s="618"/>
    </row>
    <row r="6449" spans="6:8" ht="15" customHeight="1" x14ac:dyDescent="0.3">
      <c r="F6449" s="618"/>
      <c r="G6449" s="618"/>
      <c r="H6449" s="618"/>
    </row>
    <row r="6450" spans="6:8" ht="15" customHeight="1" x14ac:dyDescent="0.3">
      <c r="F6450" s="619"/>
      <c r="G6450" s="619"/>
      <c r="H6450" s="619"/>
    </row>
    <row r="6451" spans="6:8" ht="15" customHeight="1" x14ac:dyDescent="0.3">
      <c r="F6451" s="619"/>
      <c r="G6451" s="619"/>
      <c r="H6451" s="619"/>
    </row>
    <row r="6452" spans="6:8" ht="15" customHeight="1" x14ac:dyDescent="0.3">
      <c r="F6452" s="618"/>
      <c r="G6452" s="618"/>
      <c r="H6452" s="618"/>
    </row>
    <row r="6453" spans="6:8" ht="15" customHeight="1" x14ac:dyDescent="0.3">
      <c r="F6453" s="618"/>
      <c r="G6453" s="618"/>
      <c r="H6453" s="618"/>
    </row>
    <row r="6454" spans="6:8" ht="15" customHeight="1" x14ac:dyDescent="0.3">
      <c r="F6454" s="621"/>
      <c r="G6454" s="621"/>
      <c r="H6454" s="620"/>
    </row>
    <row r="6455" spans="6:8" ht="15" customHeight="1" x14ac:dyDescent="0.3">
      <c r="F6455" s="619"/>
      <c r="G6455" s="619"/>
      <c r="H6455" s="619"/>
    </row>
    <row r="6456" spans="6:8" ht="15" customHeight="1" x14ac:dyDescent="0.3">
      <c r="F6456" s="618"/>
      <c r="G6456" s="618"/>
      <c r="H6456" s="618"/>
    </row>
    <row r="6457" spans="6:8" ht="15" customHeight="1" x14ac:dyDescent="0.3">
      <c r="F6457" s="619"/>
      <c r="G6457" s="619"/>
      <c r="H6457" s="619"/>
    </row>
    <row r="6458" spans="6:8" ht="15" customHeight="1" x14ac:dyDescent="0.3">
      <c r="F6458" s="619"/>
      <c r="G6458" s="619"/>
      <c r="H6458" s="619"/>
    </row>
    <row r="6459" spans="6:8" ht="15" customHeight="1" x14ac:dyDescent="0.3">
      <c r="F6459" s="618"/>
      <c r="G6459" s="618"/>
      <c r="H6459" s="618"/>
    </row>
    <row r="6460" spans="6:8" ht="15" customHeight="1" x14ac:dyDescent="0.3">
      <c r="F6460" s="621"/>
      <c r="G6460" s="621"/>
      <c r="H6460" s="620"/>
    </row>
    <row r="6461" spans="6:8" ht="15" customHeight="1" x14ac:dyDescent="0.3">
      <c r="F6461" s="619"/>
      <c r="G6461" s="619"/>
      <c r="H6461" s="619"/>
    </row>
    <row r="6462" spans="6:8" ht="15" customHeight="1" x14ac:dyDescent="0.3">
      <c r="F6462" s="619"/>
      <c r="G6462" s="619"/>
      <c r="H6462" s="619"/>
    </row>
    <row r="6463" spans="6:8" ht="15" customHeight="1" x14ac:dyDescent="0.3">
      <c r="F6463" s="618"/>
      <c r="G6463" s="618"/>
      <c r="H6463" s="618"/>
    </row>
    <row r="6464" spans="6:8" ht="15" customHeight="1" x14ac:dyDescent="0.3">
      <c r="F6464" s="618"/>
      <c r="G6464" s="618"/>
      <c r="H6464" s="618"/>
    </row>
    <row r="6465" spans="6:8" ht="15" customHeight="1" x14ac:dyDescent="0.3">
      <c r="F6465" s="618"/>
      <c r="G6465" s="618"/>
      <c r="H6465" s="618"/>
    </row>
    <row r="6466" spans="6:8" ht="15" customHeight="1" x14ac:dyDescent="0.3">
      <c r="F6466" s="618"/>
      <c r="G6466" s="618"/>
      <c r="H6466" s="618"/>
    </row>
    <row r="6467" spans="6:8" ht="15" customHeight="1" x14ac:dyDescent="0.3">
      <c r="F6467" s="618"/>
      <c r="G6467" s="618"/>
      <c r="H6467" s="618"/>
    </row>
    <row r="6468" spans="6:8" ht="15" customHeight="1" x14ac:dyDescent="0.3">
      <c r="F6468" s="619"/>
      <c r="G6468" s="619"/>
      <c r="H6468" s="619"/>
    </row>
    <row r="6469" spans="6:8" ht="15" customHeight="1" x14ac:dyDescent="0.3">
      <c r="F6469" s="618"/>
      <c r="G6469" s="618"/>
      <c r="H6469" s="618"/>
    </row>
    <row r="6470" spans="6:8" ht="15" customHeight="1" x14ac:dyDescent="0.3">
      <c r="F6470" s="619"/>
      <c r="G6470" s="619"/>
      <c r="H6470" s="619"/>
    </row>
    <row r="6471" spans="6:8" ht="15" customHeight="1" x14ac:dyDescent="0.3">
      <c r="F6471" s="618"/>
      <c r="G6471" s="618"/>
      <c r="H6471" s="618"/>
    </row>
    <row r="6472" spans="6:8" ht="15" customHeight="1" x14ac:dyDescent="0.3">
      <c r="F6472" s="618"/>
      <c r="G6472" s="618"/>
      <c r="H6472" s="618"/>
    </row>
    <row r="6473" spans="6:8" ht="15" customHeight="1" x14ac:dyDescent="0.3">
      <c r="F6473" s="618"/>
      <c r="G6473" s="618"/>
      <c r="H6473" s="618"/>
    </row>
    <row r="6474" spans="6:8" ht="15" customHeight="1" x14ac:dyDescent="0.3">
      <c r="F6474" s="618"/>
      <c r="G6474" s="618"/>
      <c r="H6474" s="618"/>
    </row>
    <row r="6475" spans="6:8" ht="15" customHeight="1" x14ac:dyDescent="0.3">
      <c r="F6475" s="618"/>
      <c r="G6475" s="618"/>
      <c r="H6475" s="618"/>
    </row>
    <row r="6476" spans="6:8" ht="15" customHeight="1" x14ac:dyDescent="0.3">
      <c r="F6476" s="621"/>
      <c r="G6476" s="621"/>
      <c r="H6476" s="620"/>
    </row>
    <row r="6477" spans="6:8" ht="15" customHeight="1" x14ac:dyDescent="0.3">
      <c r="F6477" s="618"/>
      <c r="G6477" s="618"/>
      <c r="H6477" s="618"/>
    </row>
    <row r="6478" spans="6:8" ht="15" customHeight="1" x14ac:dyDescent="0.3">
      <c r="F6478" s="620"/>
      <c r="G6478" s="620"/>
      <c r="H6478" s="620"/>
    </row>
    <row r="6479" spans="6:8" ht="15" customHeight="1" x14ac:dyDescent="0.3">
      <c r="F6479" s="619"/>
      <c r="G6479" s="619"/>
      <c r="H6479" s="619"/>
    </row>
    <row r="6480" spans="6:8" ht="15" customHeight="1" x14ac:dyDescent="0.3">
      <c r="F6480" s="619"/>
      <c r="G6480" s="619"/>
      <c r="H6480" s="619"/>
    </row>
    <row r="6481" spans="5:8" ht="15" customHeight="1" x14ac:dyDescent="0.3">
      <c r="F6481" s="618"/>
      <c r="G6481" s="618"/>
      <c r="H6481" s="618"/>
    </row>
    <row r="6482" spans="5:8" ht="15" customHeight="1" x14ac:dyDescent="0.3">
      <c r="F6482" s="622"/>
      <c r="G6482" s="622"/>
      <c r="H6482" s="620"/>
    </row>
    <row r="6483" spans="5:8" ht="15" customHeight="1" x14ac:dyDescent="0.3">
      <c r="F6483" s="619"/>
      <c r="G6483" s="619"/>
      <c r="H6483" s="619"/>
    </row>
    <row r="6484" spans="5:8" ht="15" customHeight="1" x14ac:dyDescent="0.3">
      <c r="F6484" s="618"/>
      <c r="G6484" s="618"/>
      <c r="H6484" s="618"/>
    </row>
    <row r="6485" spans="5:8" ht="15" customHeight="1" x14ac:dyDescent="0.3">
      <c r="F6485" s="619"/>
      <c r="G6485" s="619"/>
      <c r="H6485" s="619"/>
    </row>
    <row r="6486" spans="5:8" ht="15" customHeight="1" x14ac:dyDescent="0.3">
      <c r="E6486" s="618"/>
      <c r="F6486" s="618"/>
      <c r="G6486" s="618"/>
      <c r="H6486" s="618"/>
    </row>
    <row r="6487" spans="5:8" ht="15" customHeight="1" x14ac:dyDescent="0.3">
      <c r="F6487" s="620"/>
      <c r="G6487" s="620"/>
      <c r="H6487" s="620"/>
    </row>
    <row r="6488" spans="5:8" ht="15" customHeight="1" x14ac:dyDescent="0.3">
      <c r="F6488" s="618"/>
      <c r="G6488" s="618"/>
      <c r="H6488" s="618"/>
    </row>
    <row r="6489" spans="5:8" ht="15" customHeight="1" x14ac:dyDescent="0.3">
      <c r="F6489" s="618"/>
      <c r="G6489" s="618"/>
      <c r="H6489" s="618"/>
    </row>
    <row r="6490" spans="5:8" ht="15" customHeight="1" x14ac:dyDescent="0.3">
      <c r="F6490" s="619"/>
      <c r="G6490" s="619"/>
      <c r="H6490" s="619"/>
    </row>
    <row r="6491" spans="5:8" ht="15" customHeight="1" x14ac:dyDescent="0.3">
      <c r="F6491" s="618"/>
      <c r="G6491" s="618"/>
      <c r="H6491" s="618"/>
    </row>
    <row r="6492" spans="5:8" ht="15" customHeight="1" x14ac:dyDescent="0.3">
      <c r="F6492" s="618"/>
      <c r="G6492" s="618"/>
      <c r="H6492" s="618"/>
    </row>
    <row r="6493" spans="5:8" ht="15" customHeight="1" x14ac:dyDescent="0.3">
      <c r="F6493" s="618"/>
      <c r="G6493" s="618"/>
      <c r="H6493" s="618"/>
    </row>
    <row r="6494" spans="5:8" ht="15" customHeight="1" x14ac:dyDescent="0.3">
      <c r="F6494" s="621"/>
      <c r="G6494" s="621"/>
      <c r="H6494" s="620"/>
    </row>
    <row r="6495" spans="5:8" ht="15" customHeight="1" x14ac:dyDescent="0.3">
      <c r="F6495" s="619"/>
      <c r="G6495" s="619"/>
      <c r="H6495" s="619"/>
    </row>
    <row r="6496" spans="5:8" ht="15" customHeight="1" x14ac:dyDescent="0.3">
      <c r="F6496" s="619"/>
      <c r="G6496" s="619"/>
      <c r="H6496" s="619"/>
    </row>
    <row r="6497" spans="5:8" ht="15" customHeight="1" x14ac:dyDescent="0.3">
      <c r="E6497" s="618"/>
      <c r="F6497" s="618"/>
      <c r="G6497" s="618"/>
      <c r="H6497" s="618"/>
    </row>
    <row r="6498" spans="5:8" ht="15" customHeight="1" x14ac:dyDescent="0.3">
      <c r="F6498" s="618"/>
      <c r="G6498" s="618"/>
      <c r="H6498" s="618"/>
    </row>
    <row r="6499" spans="5:8" ht="15" customHeight="1" x14ac:dyDescent="0.3">
      <c r="F6499" s="619"/>
      <c r="G6499" s="619"/>
      <c r="H6499" s="619"/>
    </row>
    <row r="6500" spans="5:8" ht="15" customHeight="1" x14ac:dyDescent="0.3">
      <c r="F6500" s="619"/>
      <c r="G6500" s="619"/>
      <c r="H6500" s="619"/>
    </row>
    <row r="6501" spans="5:8" ht="15" customHeight="1" x14ac:dyDescent="0.3">
      <c r="F6501" s="621"/>
      <c r="G6501" s="621"/>
      <c r="H6501" s="620"/>
    </row>
    <row r="6502" spans="5:8" ht="15" customHeight="1" x14ac:dyDescent="0.3">
      <c r="F6502" s="621"/>
      <c r="G6502" s="621"/>
      <c r="H6502" s="620"/>
    </row>
    <row r="6503" spans="5:8" ht="15" customHeight="1" x14ac:dyDescent="0.3">
      <c r="F6503" s="619"/>
      <c r="G6503" s="619"/>
      <c r="H6503" s="619"/>
    </row>
    <row r="6504" spans="5:8" ht="15" customHeight="1" x14ac:dyDescent="0.3">
      <c r="F6504" s="621"/>
      <c r="G6504" s="621"/>
      <c r="H6504" s="620"/>
    </row>
    <row r="6505" spans="5:8" ht="15" customHeight="1" x14ac:dyDescent="0.3">
      <c r="F6505" s="618"/>
      <c r="G6505" s="618"/>
      <c r="H6505" s="618"/>
    </row>
    <row r="6506" spans="5:8" ht="15" customHeight="1" x14ac:dyDescent="0.3">
      <c r="F6506" s="621"/>
      <c r="G6506" s="621"/>
      <c r="H6506" s="620"/>
    </row>
    <row r="6507" spans="5:8" ht="15" customHeight="1" x14ac:dyDescent="0.3">
      <c r="F6507" s="621"/>
      <c r="G6507" s="621"/>
      <c r="H6507" s="620"/>
    </row>
    <row r="6508" spans="5:8" ht="15" customHeight="1" x14ac:dyDescent="0.3">
      <c r="F6508" s="619"/>
      <c r="G6508" s="619"/>
      <c r="H6508" s="619"/>
    </row>
    <row r="6509" spans="5:8" ht="15" customHeight="1" x14ac:dyDescent="0.3">
      <c r="F6509" s="618"/>
      <c r="G6509" s="618"/>
      <c r="H6509" s="618"/>
    </row>
    <row r="6510" spans="5:8" ht="15" customHeight="1" x14ac:dyDescent="0.3">
      <c r="F6510" s="618"/>
      <c r="G6510" s="618"/>
      <c r="H6510" s="618"/>
    </row>
    <row r="6511" spans="5:8" ht="15" customHeight="1" x14ac:dyDescent="0.3">
      <c r="F6511" s="618"/>
      <c r="G6511" s="618"/>
      <c r="H6511" s="618"/>
    </row>
    <row r="6512" spans="5:8" ht="15" customHeight="1" x14ac:dyDescent="0.3">
      <c r="F6512" s="618"/>
      <c r="G6512" s="618"/>
      <c r="H6512" s="618"/>
    </row>
    <row r="6513" spans="6:8" ht="15" customHeight="1" x14ac:dyDescent="0.3">
      <c r="F6513" s="618"/>
      <c r="G6513" s="618"/>
      <c r="H6513" s="618"/>
    </row>
    <row r="6514" spans="6:8" ht="15" customHeight="1" x14ac:dyDescent="0.3">
      <c r="F6514" s="619"/>
      <c r="G6514" s="619"/>
      <c r="H6514" s="619"/>
    </row>
    <row r="6515" spans="6:8" ht="15" customHeight="1" x14ac:dyDescent="0.3">
      <c r="F6515" s="618"/>
      <c r="G6515" s="618"/>
      <c r="H6515" s="618"/>
    </row>
    <row r="6516" spans="6:8" ht="15" customHeight="1" x14ac:dyDescent="0.3">
      <c r="F6516" s="618"/>
      <c r="G6516" s="618"/>
      <c r="H6516" s="618"/>
    </row>
    <row r="6517" spans="6:8" ht="15" customHeight="1" x14ac:dyDescent="0.3">
      <c r="F6517" s="618"/>
      <c r="G6517" s="618"/>
      <c r="H6517" s="618"/>
    </row>
    <row r="6518" spans="6:8" ht="15" customHeight="1" x14ac:dyDescent="0.3">
      <c r="F6518" s="618"/>
      <c r="G6518" s="618"/>
      <c r="H6518" s="618"/>
    </row>
    <row r="6519" spans="6:8" ht="15" customHeight="1" x14ac:dyDescent="0.3">
      <c r="F6519" s="618"/>
      <c r="G6519" s="618"/>
      <c r="H6519" s="618"/>
    </row>
    <row r="6520" spans="6:8" ht="15" customHeight="1" x14ac:dyDescent="0.3">
      <c r="F6520" s="618"/>
      <c r="G6520" s="618"/>
      <c r="H6520" s="618"/>
    </row>
    <row r="6521" spans="6:8" ht="15" customHeight="1" x14ac:dyDescent="0.3">
      <c r="F6521" s="619"/>
      <c r="G6521" s="619"/>
      <c r="H6521" s="619"/>
    </row>
    <row r="6522" spans="6:8" ht="15" customHeight="1" x14ac:dyDescent="0.3">
      <c r="F6522" s="618"/>
      <c r="G6522" s="618"/>
      <c r="H6522" s="618"/>
    </row>
    <row r="6523" spans="6:8" ht="15" customHeight="1" x14ac:dyDescent="0.3">
      <c r="F6523" s="618"/>
      <c r="G6523" s="618"/>
      <c r="H6523" s="618"/>
    </row>
    <row r="6524" spans="6:8" ht="15" customHeight="1" x14ac:dyDescent="0.3">
      <c r="F6524" s="619"/>
      <c r="G6524" s="619"/>
      <c r="H6524" s="619"/>
    </row>
    <row r="6525" spans="6:8" ht="15" customHeight="1" x14ac:dyDescent="0.3">
      <c r="F6525" s="618"/>
      <c r="G6525" s="618"/>
      <c r="H6525" s="618"/>
    </row>
    <row r="6526" spans="6:8" ht="15" customHeight="1" x14ac:dyDescent="0.3">
      <c r="F6526" s="619"/>
      <c r="G6526" s="619"/>
      <c r="H6526" s="619"/>
    </row>
    <row r="6527" spans="6:8" ht="15" customHeight="1" x14ac:dyDescent="0.3">
      <c r="F6527" s="621"/>
      <c r="G6527" s="621"/>
      <c r="H6527" s="620"/>
    </row>
    <row r="6528" spans="6:8" ht="15" customHeight="1" x14ac:dyDescent="0.3">
      <c r="F6528" s="619"/>
      <c r="G6528" s="619"/>
      <c r="H6528" s="619"/>
    </row>
    <row r="6529" spans="5:31" ht="15" customHeight="1" x14ac:dyDescent="0.3">
      <c r="F6529" s="618"/>
      <c r="G6529" s="618"/>
      <c r="H6529" s="618"/>
    </row>
    <row r="6530" spans="5:31" ht="15" customHeight="1" x14ac:dyDescent="0.3"/>
    <row r="6531" spans="5:31" ht="15" customHeight="1" x14ac:dyDescent="0.3">
      <c r="F6531" s="619"/>
      <c r="G6531" s="619"/>
      <c r="H6531" s="619"/>
    </row>
    <row r="6532" spans="5:31" ht="15" customHeight="1" x14ac:dyDescent="0.3">
      <c r="F6532" s="618"/>
      <c r="G6532" s="618"/>
      <c r="H6532" s="618"/>
    </row>
    <row r="6533" spans="5:31" ht="15" customHeight="1" x14ac:dyDescent="0.3">
      <c r="F6533" s="618"/>
      <c r="G6533" s="618"/>
      <c r="H6533" s="618"/>
    </row>
    <row r="6534" spans="5:31" ht="15" customHeight="1" x14ac:dyDescent="0.3">
      <c r="E6534" s="618"/>
      <c r="F6534" s="618"/>
      <c r="G6534" s="618"/>
      <c r="H6534" s="618"/>
    </row>
    <row r="6535" spans="5:31" ht="15" customHeight="1" x14ac:dyDescent="0.3">
      <c r="F6535" s="618"/>
      <c r="G6535" s="618"/>
      <c r="H6535" s="618"/>
    </row>
    <row r="6536" spans="5:31" ht="15" customHeight="1" x14ac:dyDescent="0.3">
      <c r="F6536" s="619"/>
      <c r="G6536" s="619"/>
      <c r="H6536" s="619"/>
    </row>
    <row r="6537" spans="5:31" ht="15" customHeight="1" x14ac:dyDescent="0.3">
      <c r="F6537" s="619"/>
      <c r="G6537" s="619"/>
      <c r="H6537" s="619"/>
    </row>
    <row r="6538" spans="5:31" ht="15" customHeight="1" x14ac:dyDescent="0.3">
      <c r="E6538" s="212"/>
      <c r="F6538" s="212"/>
      <c r="G6538" s="212"/>
      <c r="H6538" s="212"/>
      <c r="I6538" s="212"/>
      <c r="J6538" s="212"/>
      <c r="K6538" s="212"/>
      <c r="L6538" s="212"/>
      <c r="M6538" s="212"/>
      <c r="N6538" s="212"/>
      <c r="O6538" s="212"/>
      <c r="P6538" s="212"/>
      <c r="Q6538" s="212"/>
      <c r="R6538" s="212"/>
      <c r="S6538" s="212"/>
      <c r="T6538" s="212"/>
      <c r="V6538" s="212"/>
      <c r="W6538" s="212"/>
      <c r="X6538" s="212"/>
      <c r="Y6538" s="212"/>
      <c r="Z6538" s="212"/>
      <c r="AB6538" s="212"/>
      <c r="AC6538" s="212"/>
      <c r="AD6538" s="212"/>
      <c r="AE6538" s="212"/>
    </row>
    <row r="6539" spans="5:31" ht="15" customHeight="1" x14ac:dyDescent="0.3">
      <c r="F6539" s="618"/>
      <c r="G6539" s="618"/>
      <c r="H6539" s="618"/>
      <c r="AD6539" s="624"/>
      <c r="AE6539" s="616"/>
    </row>
    <row r="6540" spans="5:31" ht="15" customHeight="1" x14ac:dyDescent="0.3">
      <c r="F6540" s="619"/>
      <c r="G6540" s="619"/>
      <c r="H6540" s="619"/>
      <c r="AD6540" s="624"/>
      <c r="AE6540" s="616"/>
    </row>
    <row r="6541" spans="5:31" ht="15" customHeight="1" x14ac:dyDescent="0.3">
      <c r="F6541" s="618"/>
      <c r="G6541" s="618"/>
      <c r="H6541" s="618"/>
    </row>
    <row r="6542" spans="5:31" ht="15" customHeight="1" x14ac:dyDescent="0.3">
      <c r="F6542" s="618"/>
      <c r="G6542" s="618"/>
      <c r="H6542" s="618"/>
    </row>
    <row r="6543" spans="5:31" ht="15" customHeight="1" x14ac:dyDescent="0.3">
      <c r="F6543" s="618"/>
      <c r="G6543" s="618"/>
      <c r="H6543" s="618"/>
    </row>
    <row r="6544" spans="5:31" ht="15" customHeight="1" x14ac:dyDescent="0.3">
      <c r="E6544" s="618"/>
      <c r="F6544" s="618"/>
      <c r="G6544" s="618"/>
      <c r="H6544" s="618"/>
    </row>
    <row r="6545" spans="6:8" ht="15" customHeight="1" x14ac:dyDescent="0.3">
      <c r="F6545" s="618"/>
      <c r="G6545" s="618"/>
      <c r="H6545" s="618"/>
    </row>
    <row r="6546" spans="6:8" ht="15" customHeight="1" x14ac:dyDescent="0.3">
      <c r="F6546" s="619"/>
      <c r="G6546" s="619"/>
      <c r="H6546" s="619"/>
    </row>
    <row r="6547" spans="6:8" ht="15" customHeight="1" x14ac:dyDescent="0.3">
      <c r="F6547" s="619"/>
      <c r="G6547" s="619"/>
      <c r="H6547" s="619"/>
    </row>
    <row r="6548" spans="6:8" ht="15" customHeight="1" x14ac:dyDescent="0.3">
      <c r="F6548" s="619"/>
      <c r="G6548" s="619"/>
      <c r="H6548" s="619"/>
    </row>
    <row r="6549" spans="6:8" ht="15" customHeight="1" x14ac:dyDescent="0.3">
      <c r="F6549" s="618"/>
      <c r="G6549" s="618"/>
      <c r="H6549" s="618"/>
    </row>
    <row r="6550" spans="6:8" ht="15" customHeight="1" x14ac:dyDescent="0.3">
      <c r="F6550" s="619"/>
      <c r="G6550" s="619"/>
      <c r="H6550" s="619"/>
    </row>
    <row r="6551" spans="6:8" ht="15" customHeight="1" x14ac:dyDescent="0.3">
      <c r="F6551" s="618"/>
      <c r="G6551" s="618"/>
      <c r="H6551" s="618"/>
    </row>
    <row r="6552" spans="6:8" ht="15" customHeight="1" x14ac:dyDescent="0.3">
      <c r="F6552" s="618"/>
      <c r="G6552" s="618"/>
      <c r="H6552" s="618"/>
    </row>
    <row r="6553" spans="6:8" ht="15" customHeight="1" x14ac:dyDescent="0.3">
      <c r="F6553" s="619"/>
      <c r="G6553" s="619"/>
      <c r="H6553" s="619"/>
    </row>
    <row r="6554" spans="6:8" ht="15" customHeight="1" x14ac:dyDescent="0.3">
      <c r="F6554" s="618"/>
      <c r="G6554" s="618"/>
      <c r="H6554" s="618"/>
    </row>
    <row r="6555" spans="6:8" ht="15" customHeight="1" x14ac:dyDescent="0.3">
      <c r="F6555" s="618"/>
      <c r="G6555" s="618"/>
      <c r="H6555" s="618"/>
    </row>
    <row r="6556" spans="6:8" ht="15" customHeight="1" x14ac:dyDescent="0.3">
      <c r="F6556" s="619"/>
      <c r="G6556" s="619"/>
      <c r="H6556" s="619"/>
    </row>
    <row r="6557" spans="6:8" ht="15" customHeight="1" x14ac:dyDescent="0.3">
      <c r="F6557" s="619"/>
      <c r="G6557" s="619"/>
      <c r="H6557" s="619"/>
    </row>
    <row r="6558" spans="6:8" ht="15" customHeight="1" x14ac:dyDescent="0.3">
      <c r="F6558" s="618"/>
      <c r="G6558" s="618"/>
      <c r="H6558" s="618"/>
    </row>
    <row r="6559" spans="6:8" ht="15" customHeight="1" x14ac:dyDescent="0.3">
      <c r="F6559" s="619"/>
      <c r="G6559" s="619"/>
      <c r="H6559" s="619"/>
    </row>
    <row r="6560" spans="6:8" ht="15" customHeight="1" x14ac:dyDescent="0.3">
      <c r="F6560" s="618"/>
      <c r="G6560" s="618"/>
      <c r="H6560" s="618"/>
    </row>
    <row r="6561" spans="6:8" ht="15" customHeight="1" x14ac:dyDescent="0.3">
      <c r="F6561" s="618"/>
      <c r="G6561" s="618"/>
      <c r="H6561" s="618"/>
    </row>
    <row r="6562" spans="6:8" ht="15" customHeight="1" x14ac:dyDescent="0.3">
      <c r="F6562" s="619"/>
      <c r="G6562" s="619"/>
      <c r="H6562" s="619"/>
    </row>
    <row r="6563" spans="6:8" ht="15" customHeight="1" x14ac:dyDescent="0.3">
      <c r="F6563" s="619"/>
      <c r="G6563" s="619"/>
      <c r="H6563" s="619"/>
    </row>
    <row r="6564" spans="6:8" ht="15" customHeight="1" x14ac:dyDescent="0.3">
      <c r="F6564" s="618"/>
      <c r="G6564" s="618"/>
      <c r="H6564" s="618"/>
    </row>
    <row r="6565" spans="6:8" ht="15" customHeight="1" x14ac:dyDescent="0.3">
      <c r="F6565" s="618"/>
      <c r="G6565" s="618"/>
      <c r="H6565" s="618"/>
    </row>
    <row r="6566" spans="6:8" ht="15" customHeight="1" x14ac:dyDescent="0.3">
      <c r="F6566" s="618"/>
      <c r="G6566" s="618"/>
      <c r="H6566" s="618"/>
    </row>
    <row r="6567" spans="6:8" ht="15" customHeight="1" x14ac:dyDescent="0.3">
      <c r="F6567" s="621"/>
      <c r="G6567" s="621"/>
      <c r="H6567" s="620"/>
    </row>
    <row r="6568" spans="6:8" ht="15" customHeight="1" x14ac:dyDescent="0.3">
      <c r="F6568" s="621"/>
      <c r="G6568" s="621"/>
      <c r="H6568" s="620"/>
    </row>
    <row r="6569" spans="6:8" ht="15" customHeight="1" x14ac:dyDescent="0.3">
      <c r="F6569" s="618"/>
      <c r="G6569" s="618"/>
      <c r="H6569" s="618"/>
    </row>
    <row r="6570" spans="6:8" ht="15" customHeight="1" x14ac:dyDescent="0.3">
      <c r="F6570" s="618"/>
      <c r="G6570" s="618"/>
      <c r="H6570" s="618"/>
    </row>
    <row r="6571" spans="6:8" ht="15" customHeight="1" x14ac:dyDescent="0.3">
      <c r="F6571" s="619"/>
      <c r="G6571" s="619"/>
      <c r="H6571" s="619"/>
    </row>
    <row r="6572" spans="6:8" ht="15" customHeight="1" x14ac:dyDescent="0.3">
      <c r="F6572" s="618"/>
      <c r="G6572" s="618"/>
      <c r="H6572" s="618"/>
    </row>
    <row r="6573" spans="6:8" ht="15" customHeight="1" x14ac:dyDescent="0.3">
      <c r="F6573" s="618"/>
      <c r="G6573" s="618"/>
      <c r="H6573" s="618"/>
    </row>
    <row r="6574" spans="6:8" ht="15" customHeight="1" x14ac:dyDescent="0.3">
      <c r="F6574" s="618"/>
      <c r="G6574" s="618"/>
      <c r="H6574" s="618"/>
    </row>
    <row r="6575" spans="6:8" ht="15" customHeight="1" x14ac:dyDescent="0.3">
      <c r="F6575" s="618"/>
      <c r="G6575" s="618"/>
      <c r="H6575" s="618"/>
    </row>
    <row r="6576" spans="6:8" ht="15" customHeight="1" x14ac:dyDescent="0.3">
      <c r="F6576" s="618"/>
      <c r="G6576" s="618"/>
      <c r="H6576" s="618"/>
    </row>
    <row r="6577" spans="5:8" ht="15" customHeight="1" x14ac:dyDescent="0.3">
      <c r="F6577" s="618"/>
      <c r="G6577" s="618"/>
      <c r="H6577" s="618"/>
    </row>
    <row r="6578" spans="5:8" ht="15" customHeight="1" x14ac:dyDescent="0.3">
      <c r="F6578" s="622"/>
      <c r="G6578" s="622"/>
      <c r="H6578" s="620"/>
    </row>
    <row r="6579" spans="5:8" ht="15" customHeight="1" x14ac:dyDescent="0.3">
      <c r="F6579" s="619"/>
      <c r="G6579" s="619"/>
      <c r="H6579" s="619"/>
    </row>
    <row r="6580" spans="5:8" ht="15" customHeight="1" x14ac:dyDescent="0.3">
      <c r="F6580" s="618"/>
      <c r="G6580" s="618"/>
      <c r="H6580" s="618"/>
    </row>
    <row r="6581" spans="5:8" ht="15" customHeight="1" x14ac:dyDescent="0.3">
      <c r="F6581" s="620"/>
      <c r="G6581" s="620"/>
      <c r="H6581" s="620"/>
    </row>
    <row r="6582" spans="5:8" ht="15" customHeight="1" x14ac:dyDescent="0.3">
      <c r="F6582" s="618"/>
      <c r="G6582" s="618"/>
      <c r="H6582" s="618"/>
    </row>
    <row r="6583" spans="5:8" ht="15" customHeight="1" x14ac:dyDescent="0.3">
      <c r="F6583" s="618"/>
      <c r="G6583" s="618"/>
      <c r="H6583" s="618"/>
    </row>
    <row r="6584" spans="5:8" ht="15" customHeight="1" x14ac:dyDescent="0.3">
      <c r="F6584" s="618"/>
      <c r="G6584" s="618"/>
      <c r="H6584" s="618"/>
    </row>
    <row r="6585" spans="5:8" ht="15" customHeight="1" x14ac:dyDescent="0.3">
      <c r="F6585" s="620"/>
      <c r="G6585" s="620"/>
      <c r="H6585" s="620"/>
    </row>
    <row r="6586" spans="5:8" ht="15" customHeight="1" x14ac:dyDescent="0.3">
      <c r="F6586" s="619"/>
      <c r="G6586" s="619"/>
      <c r="H6586" s="619"/>
    </row>
    <row r="6587" spans="5:8" ht="15" customHeight="1" x14ac:dyDescent="0.3">
      <c r="E6587" s="618"/>
      <c r="F6587" s="618"/>
      <c r="G6587" s="618"/>
      <c r="H6587" s="618"/>
    </row>
    <row r="6588" spans="5:8" ht="15" customHeight="1" x14ac:dyDescent="0.3">
      <c r="F6588" s="618"/>
      <c r="G6588" s="618"/>
      <c r="H6588" s="618"/>
    </row>
    <row r="6589" spans="5:8" ht="15" customHeight="1" x14ac:dyDescent="0.3">
      <c r="F6589" s="618"/>
      <c r="G6589" s="618"/>
      <c r="H6589" s="618"/>
    </row>
    <row r="6590" spans="5:8" ht="15" customHeight="1" x14ac:dyDescent="0.3">
      <c r="F6590" s="621"/>
      <c r="G6590" s="621"/>
      <c r="H6590" s="620"/>
    </row>
    <row r="6591" spans="5:8" ht="15" customHeight="1" x14ac:dyDescent="0.3">
      <c r="F6591" s="618"/>
      <c r="G6591" s="618"/>
      <c r="H6591" s="618"/>
    </row>
    <row r="6592" spans="5:8" ht="15" customHeight="1" x14ac:dyDescent="0.3">
      <c r="F6592" s="618"/>
      <c r="G6592" s="618"/>
      <c r="H6592" s="618"/>
    </row>
    <row r="6593" spans="6:8" ht="15" customHeight="1" x14ac:dyDescent="0.3">
      <c r="F6593" s="618"/>
      <c r="G6593" s="618"/>
      <c r="H6593" s="618"/>
    </row>
    <row r="6594" spans="6:8" ht="15" customHeight="1" x14ac:dyDescent="0.3">
      <c r="F6594" s="618"/>
      <c r="G6594" s="618"/>
      <c r="H6594" s="618"/>
    </row>
    <row r="6595" spans="6:8" ht="15" customHeight="1" x14ac:dyDescent="0.3">
      <c r="F6595" s="618"/>
      <c r="G6595" s="618"/>
      <c r="H6595" s="618"/>
    </row>
    <row r="6596" spans="6:8" ht="15" customHeight="1" x14ac:dyDescent="0.3">
      <c r="F6596" s="622"/>
      <c r="G6596" s="622"/>
      <c r="H6596" s="620"/>
    </row>
    <row r="6597" spans="6:8" ht="15" customHeight="1" x14ac:dyDescent="0.3">
      <c r="F6597" s="618"/>
      <c r="G6597" s="618"/>
      <c r="H6597" s="618"/>
    </row>
    <row r="6598" spans="6:8" ht="15" customHeight="1" x14ac:dyDescent="0.3">
      <c r="F6598" s="618"/>
      <c r="G6598" s="618"/>
      <c r="H6598" s="618"/>
    </row>
    <row r="6599" spans="6:8" ht="15" customHeight="1" x14ac:dyDescent="0.3">
      <c r="F6599" s="618"/>
      <c r="G6599" s="618"/>
      <c r="H6599" s="618"/>
    </row>
    <row r="6600" spans="6:8" ht="15" customHeight="1" x14ac:dyDescent="0.3">
      <c r="F6600" s="619"/>
      <c r="G6600" s="619"/>
      <c r="H6600" s="619"/>
    </row>
    <row r="6601" spans="6:8" ht="15" customHeight="1" x14ac:dyDescent="0.3">
      <c r="F6601" s="618"/>
      <c r="G6601" s="618"/>
      <c r="H6601" s="618"/>
    </row>
    <row r="6602" spans="6:8" ht="15" customHeight="1" x14ac:dyDescent="0.3">
      <c r="F6602" s="618"/>
      <c r="G6602" s="618"/>
      <c r="H6602" s="618"/>
    </row>
    <row r="6603" spans="6:8" ht="15" customHeight="1" x14ac:dyDescent="0.3">
      <c r="F6603" s="619"/>
      <c r="G6603" s="619"/>
      <c r="H6603" s="619"/>
    </row>
    <row r="6604" spans="6:8" ht="15" customHeight="1" x14ac:dyDescent="0.3">
      <c r="F6604" s="619"/>
      <c r="G6604" s="619"/>
      <c r="H6604" s="619"/>
    </row>
    <row r="6605" spans="6:8" ht="15" customHeight="1" x14ac:dyDescent="0.3">
      <c r="F6605" s="619"/>
      <c r="G6605" s="619"/>
      <c r="H6605" s="619"/>
    </row>
    <row r="6606" spans="6:8" ht="15" customHeight="1" x14ac:dyDescent="0.3">
      <c r="F6606" s="618"/>
      <c r="G6606" s="618"/>
      <c r="H6606" s="618"/>
    </row>
    <row r="6607" spans="6:8" ht="15" customHeight="1" x14ac:dyDescent="0.3">
      <c r="F6607" s="618"/>
      <c r="G6607" s="618"/>
      <c r="H6607" s="618"/>
    </row>
    <row r="6608" spans="6:8" ht="15" customHeight="1" x14ac:dyDescent="0.3">
      <c r="F6608" s="618"/>
      <c r="G6608" s="618"/>
      <c r="H6608" s="618"/>
    </row>
    <row r="6609" spans="6:8" ht="15" customHeight="1" x14ac:dyDescent="0.3">
      <c r="F6609" s="618"/>
      <c r="G6609" s="618"/>
      <c r="H6609" s="618"/>
    </row>
    <row r="6610" spans="6:8" ht="15" customHeight="1" x14ac:dyDescent="0.3">
      <c r="F6610" s="622"/>
      <c r="G6610" s="622"/>
      <c r="H6610" s="620"/>
    </row>
    <row r="6611" spans="6:8" ht="15" customHeight="1" x14ac:dyDescent="0.3">
      <c r="F6611" s="618"/>
      <c r="G6611" s="618"/>
      <c r="H6611" s="618"/>
    </row>
    <row r="6612" spans="6:8" ht="15" customHeight="1" x14ac:dyDescent="0.3">
      <c r="F6612" s="621"/>
      <c r="G6612" s="621"/>
      <c r="H6612" s="620"/>
    </row>
    <row r="6613" spans="6:8" ht="15" customHeight="1" x14ac:dyDescent="0.3"/>
    <row r="6614" spans="6:8" ht="15" customHeight="1" x14ac:dyDescent="0.3">
      <c r="F6614" s="622"/>
      <c r="G6614" s="622"/>
      <c r="H6614" s="620"/>
    </row>
    <row r="6615" spans="6:8" ht="15" customHeight="1" x14ac:dyDescent="0.3">
      <c r="F6615" s="618"/>
      <c r="G6615" s="618"/>
      <c r="H6615" s="618"/>
    </row>
    <row r="6616" spans="6:8" ht="15" customHeight="1" x14ac:dyDescent="0.3">
      <c r="F6616" s="618"/>
      <c r="G6616" s="618"/>
      <c r="H6616" s="618"/>
    </row>
    <row r="6617" spans="6:8" ht="15" customHeight="1" x14ac:dyDescent="0.3">
      <c r="F6617" s="618"/>
      <c r="G6617" s="618"/>
      <c r="H6617" s="618"/>
    </row>
    <row r="6618" spans="6:8" ht="15" customHeight="1" x14ac:dyDescent="0.3">
      <c r="F6618" s="619"/>
      <c r="G6618" s="619"/>
      <c r="H6618" s="619"/>
    </row>
    <row r="6619" spans="6:8" ht="15" customHeight="1" x14ac:dyDescent="0.3">
      <c r="F6619" s="619"/>
      <c r="G6619" s="619"/>
      <c r="H6619" s="619"/>
    </row>
    <row r="6620" spans="6:8" ht="15" customHeight="1" x14ac:dyDescent="0.3">
      <c r="F6620" s="622"/>
      <c r="G6620" s="622"/>
      <c r="H6620" s="620"/>
    </row>
    <row r="6621" spans="6:8" ht="15" customHeight="1" x14ac:dyDescent="0.3">
      <c r="F6621" s="619"/>
      <c r="G6621" s="619"/>
      <c r="H6621" s="619"/>
    </row>
    <row r="6622" spans="6:8" ht="15" customHeight="1" x14ac:dyDescent="0.3">
      <c r="F6622" s="618"/>
      <c r="G6622" s="618"/>
      <c r="H6622" s="618"/>
    </row>
    <row r="6623" spans="6:8" ht="15" customHeight="1" x14ac:dyDescent="0.3">
      <c r="F6623" s="619"/>
      <c r="G6623" s="619"/>
      <c r="H6623" s="619"/>
    </row>
    <row r="6624" spans="6:8" ht="15" customHeight="1" x14ac:dyDescent="0.3">
      <c r="F6624" s="618"/>
      <c r="G6624" s="618"/>
      <c r="H6624" s="618"/>
    </row>
    <row r="6625" spans="6:8" ht="15" customHeight="1" x14ac:dyDescent="0.3">
      <c r="F6625" s="618"/>
      <c r="G6625" s="618"/>
      <c r="H6625" s="618"/>
    </row>
    <row r="6626" spans="6:8" ht="15" customHeight="1" x14ac:dyDescent="0.3">
      <c r="F6626" s="619"/>
      <c r="G6626" s="619"/>
      <c r="H6626" s="619"/>
    </row>
    <row r="6627" spans="6:8" ht="15" customHeight="1" x14ac:dyDescent="0.3">
      <c r="F6627" s="618"/>
      <c r="G6627" s="618"/>
      <c r="H6627" s="618"/>
    </row>
    <row r="6628" spans="6:8" ht="15" customHeight="1" x14ac:dyDescent="0.3">
      <c r="F6628" s="619"/>
      <c r="G6628" s="619"/>
      <c r="H6628" s="619"/>
    </row>
    <row r="6629" spans="6:8" ht="15" customHeight="1" x14ac:dyDescent="0.3">
      <c r="F6629" s="619"/>
      <c r="G6629" s="619"/>
      <c r="H6629" s="619"/>
    </row>
    <row r="6630" spans="6:8" ht="15" customHeight="1" x14ac:dyDescent="0.3">
      <c r="F6630" s="618"/>
      <c r="G6630" s="618"/>
      <c r="H6630" s="618"/>
    </row>
    <row r="6631" spans="6:8" ht="15" customHeight="1" x14ac:dyDescent="0.3">
      <c r="F6631" s="619"/>
      <c r="G6631" s="619"/>
      <c r="H6631" s="619"/>
    </row>
    <row r="6632" spans="6:8" ht="15" customHeight="1" x14ac:dyDescent="0.3">
      <c r="F6632" s="618"/>
      <c r="G6632" s="618"/>
      <c r="H6632" s="618"/>
    </row>
    <row r="6633" spans="6:8" ht="15" customHeight="1" x14ac:dyDescent="0.3">
      <c r="F6633" s="618"/>
      <c r="G6633" s="618"/>
      <c r="H6633" s="618"/>
    </row>
    <row r="6634" spans="6:8" ht="15" customHeight="1" x14ac:dyDescent="0.3">
      <c r="F6634" s="622"/>
      <c r="G6634" s="622"/>
      <c r="H6634" s="620"/>
    </row>
    <row r="6635" spans="6:8" ht="15" customHeight="1" x14ac:dyDescent="0.3">
      <c r="F6635" s="618"/>
      <c r="G6635" s="618"/>
      <c r="H6635" s="618"/>
    </row>
    <row r="6636" spans="6:8" ht="15" customHeight="1" x14ac:dyDescent="0.3">
      <c r="F6636" s="618"/>
      <c r="G6636" s="618"/>
      <c r="H6636" s="618"/>
    </row>
    <row r="6637" spans="6:8" ht="15" customHeight="1" x14ac:dyDescent="0.3">
      <c r="F6637" s="618"/>
      <c r="G6637" s="618"/>
      <c r="H6637" s="618"/>
    </row>
    <row r="6638" spans="6:8" ht="15" customHeight="1" x14ac:dyDescent="0.3">
      <c r="F6638" s="622"/>
      <c r="G6638" s="622"/>
      <c r="H6638" s="620"/>
    </row>
    <row r="6639" spans="6:8" ht="15" customHeight="1" x14ac:dyDescent="0.3">
      <c r="F6639" s="619"/>
      <c r="G6639" s="619"/>
      <c r="H6639" s="619"/>
    </row>
    <row r="6640" spans="6:8" ht="15" customHeight="1" x14ac:dyDescent="0.3">
      <c r="F6640" s="622"/>
      <c r="G6640" s="622"/>
      <c r="H6640" s="620"/>
    </row>
    <row r="6641" spans="5:8" ht="15" customHeight="1" x14ac:dyDescent="0.3">
      <c r="F6641" s="621"/>
      <c r="G6641" s="621"/>
      <c r="H6641" s="620"/>
    </row>
    <row r="6642" spans="5:8" ht="15" customHeight="1" x14ac:dyDescent="0.3">
      <c r="F6642" s="618"/>
      <c r="G6642" s="618"/>
      <c r="H6642" s="618"/>
    </row>
    <row r="6643" spans="5:8" ht="15" customHeight="1" x14ac:dyDescent="0.3">
      <c r="F6643" s="619"/>
      <c r="G6643" s="619"/>
      <c r="H6643" s="619"/>
    </row>
    <row r="6644" spans="5:8" ht="15" customHeight="1" x14ac:dyDescent="0.3">
      <c r="F6644" s="618"/>
      <c r="G6644" s="618"/>
      <c r="H6644" s="618"/>
    </row>
    <row r="6645" spans="5:8" ht="15" customHeight="1" x14ac:dyDescent="0.3">
      <c r="F6645" s="622"/>
      <c r="G6645" s="622"/>
      <c r="H6645" s="620"/>
    </row>
    <row r="6646" spans="5:8" ht="15" customHeight="1" x14ac:dyDescent="0.3">
      <c r="F6646" s="618"/>
      <c r="G6646" s="618"/>
      <c r="H6646" s="618"/>
    </row>
    <row r="6647" spans="5:8" ht="15" customHeight="1" x14ac:dyDescent="0.3">
      <c r="F6647" s="619"/>
      <c r="G6647" s="619"/>
      <c r="H6647" s="619"/>
    </row>
    <row r="6648" spans="5:8" ht="15" customHeight="1" x14ac:dyDescent="0.3">
      <c r="F6648" s="620"/>
      <c r="G6648" s="620"/>
      <c r="H6648" s="620"/>
    </row>
    <row r="6649" spans="5:8" ht="15" customHeight="1" x14ac:dyDescent="0.3">
      <c r="F6649" s="618"/>
      <c r="G6649" s="618"/>
      <c r="H6649" s="618"/>
    </row>
    <row r="6650" spans="5:8" ht="15" customHeight="1" x14ac:dyDescent="0.3">
      <c r="F6650" s="618"/>
      <c r="G6650" s="618"/>
      <c r="H6650" s="618"/>
    </row>
    <row r="6651" spans="5:8" ht="15" customHeight="1" x14ac:dyDescent="0.3">
      <c r="F6651" s="621"/>
      <c r="G6651" s="621"/>
      <c r="H6651" s="620"/>
    </row>
    <row r="6652" spans="5:8" ht="15" customHeight="1" x14ac:dyDescent="0.3">
      <c r="F6652" s="619"/>
      <c r="G6652" s="619"/>
      <c r="H6652" s="619"/>
    </row>
    <row r="6653" spans="5:8" ht="15" customHeight="1" x14ac:dyDescent="0.3">
      <c r="F6653" s="618"/>
      <c r="G6653" s="618"/>
      <c r="H6653" s="618"/>
    </row>
    <row r="6654" spans="5:8" ht="15" customHeight="1" x14ac:dyDescent="0.3">
      <c r="F6654" s="618"/>
      <c r="G6654" s="618"/>
      <c r="H6654" s="618"/>
    </row>
    <row r="6655" spans="5:8" ht="15" customHeight="1" x14ac:dyDescent="0.3">
      <c r="F6655" s="619"/>
      <c r="G6655" s="619"/>
      <c r="H6655" s="619"/>
    </row>
    <row r="6656" spans="5:8" ht="15" customHeight="1" x14ac:dyDescent="0.3">
      <c r="E6656" s="618"/>
      <c r="F6656" s="618"/>
      <c r="G6656" s="618"/>
      <c r="H6656" s="618"/>
    </row>
    <row r="6657" spans="5:8" ht="15" customHeight="1" x14ac:dyDescent="0.3">
      <c r="F6657" s="618"/>
      <c r="G6657" s="618"/>
      <c r="H6657" s="618"/>
    </row>
    <row r="6658" spans="5:8" ht="15" customHeight="1" x14ac:dyDescent="0.3">
      <c r="F6658" s="618"/>
      <c r="G6658" s="618"/>
      <c r="H6658" s="618"/>
    </row>
    <row r="6659" spans="5:8" ht="15" customHeight="1" x14ac:dyDescent="0.3">
      <c r="F6659" s="619"/>
      <c r="G6659" s="619"/>
      <c r="H6659" s="619"/>
    </row>
    <row r="6660" spans="5:8" ht="15" customHeight="1" x14ac:dyDescent="0.3">
      <c r="F6660" s="620"/>
      <c r="G6660" s="620"/>
      <c r="H6660" s="620"/>
    </row>
    <row r="6661" spans="5:8" ht="15" customHeight="1" x14ac:dyDescent="0.3">
      <c r="F6661" s="618"/>
      <c r="G6661" s="618"/>
      <c r="H6661" s="618"/>
    </row>
    <row r="6662" spans="5:8" ht="15" customHeight="1" x14ac:dyDescent="0.3">
      <c r="F6662" s="618"/>
      <c r="G6662" s="618"/>
      <c r="H6662" s="618"/>
    </row>
    <row r="6663" spans="5:8" ht="15" customHeight="1" x14ac:dyDescent="0.3">
      <c r="F6663" s="619"/>
      <c r="G6663" s="619"/>
      <c r="H6663" s="619"/>
    </row>
    <row r="6664" spans="5:8" ht="15" customHeight="1" x14ac:dyDescent="0.3">
      <c r="F6664" s="618"/>
      <c r="G6664" s="618"/>
      <c r="H6664" s="618"/>
    </row>
    <row r="6665" spans="5:8" ht="15" customHeight="1" x14ac:dyDescent="0.3">
      <c r="F6665" s="619"/>
      <c r="G6665" s="619"/>
      <c r="H6665" s="619"/>
    </row>
    <row r="6666" spans="5:8" ht="15" customHeight="1" x14ac:dyDescent="0.3">
      <c r="F6666" s="618"/>
      <c r="G6666" s="618"/>
      <c r="H6666" s="618"/>
    </row>
    <row r="6667" spans="5:8" ht="15" customHeight="1" x14ac:dyDescent="0.3">
      <c r="F6667" s="619"/>
      <c r="G6667" s="619"/>
      <c r="H6667" s="619"/>
    </row>
    <row r="6668" spans="5:8" ht="15" customHeight="1" x14ac:dyDescent="0.3">
      <c r="F6668" s="621"/>
      <c r="G6668" s="621"/>
      <c r="H6668" s="620"/>
    </row>
    <row r="6669" spans="5:8" ht="15" customHeight="1" x14ac:dyDescent="0.3">
      <c r="F6669" s="618"/>
      <c r="G6669" s="618"/>
      <c r="H6669" s="618"/>
    </row>
    <row r="6670" spans="5:8" ht="15" customHeight="1" x14ac:dyDescent="0.3">
      <c r="E6670" s="618"/>
      <c r="F6670" s="618"/>
      <c r="G6670" s="618"/>
      <c r="H6670" s="618"/>
    </row>
    <row r="6671" spans="5:8" ht="15" customHeight="1" x14ac:dyDescent="0.3">
      <c r="F6671" s="618"/>
      <c r="G6671" s="618"/>
      <c r="H6671" s="618"/>
    </row>
    <row r="6672" spans="5:8" ht="15" customHeight="1" x14ac:dyDescent="0.3">
      <c r="F6672" s="618"/>
      <c r="G6672" s="618"/>
      <c r="H6672" s="618"/>
    </row>
    <row r="6673" spans="5:8" ht="15" customHeight="1" x14ac:dyDescent="0.3">
      <c r="F6673" s="618"/>
      <c r="G6673" s="618"/>
      <c r="H6673" s="618"/>
    </row>
    <row r="6674" spans="5:8" ht="15" customHeight="1" x14ac:dyDescent="0.3">
      <c r="F6674" s="619"/>
      <c r="G6674" s="619"/>
      <c r="H6674" s="619"/>
    </row>
    <row r="6675" spans="5:8" ht="15" customHeight="1" x14ac:dyDescent="0.3">
      <c r="F6675" s="620"/>
      <c r="G6675" s="620"/>
      <c r="H6675" s="620"/>
    </row>
    <row r="6676" spans="5:8" ht="15" customHeight="1" x14ac:dyDescent="0.3">
      <c r="F6676" s="618"/>
      <c r="G6676" s="618"/>
      <c r="H6676" s="618"/>
    </row>
    <row r="6677" spans="5:8" ht="15" customHeight="1" x14ac:dyDescent="0.3">
      <c r="F6677" s="620"/>
      <c r="G6677" s="620"/>
      <c r="H6677" s="620"/>
    </row>
    <row r="6678" spans="5:8" ht="15" customHeight="1" x14ac:dyDescent="0.3">
      <c r="E6678" s="618"/>
      <c r="F6678" s="618"/>
      <c r="G6678" s="618"/>
      <c r="H6678" s="618"/>
    </row>
    <row r="6679" spans="5:8" ht="15" customHeight="1" x14ac:dyDescent="0.3">
      <c r="F6679" s="618"/>
      <c r="G6679" s="618"/>
      <c r="H6679" s="618"/>
    </row>
    <row r="6680" spans="5:8" ht="15" customHeight="1" x14ac:dyDescent="0.3">
      <c r="F6680" s="619"/>
      <c r="G6680" s="619"/>
      <c r="H6680" s="619"/>
    </row>
    <row r="6681" spans="5:8" ht="15" customHeight="1" x14ac:dyDescent="0.3">
      <c r="F6681" s="618"/>
      <c r="G6681" s="618"/>
      <c r="H6681" s="618"/>
    </row>
    <row r="6682" spans="5:8" ht="15" customHeight="1" x14ac:dyDescent="0.3">
      <c r="F6682" s="620"/>
      <c r="G6682" s="620"/>
      <c r="H6682" s="620"/>
    </row>
    <row r="6683" spans="5:8" ht="15" customHeight="1" x14ac:dyDescent="0.3">
      <c r="F6683" s="618"/>
      <c r="G6683" s="618"/>
      <c r="H6683" s="618"/>
    </row>
    <row r="6684" spans="5:8" ht="15" customHeight="1" x14ac:dyDescent="0.3">
      <c r="F6684" s="619"/>
      <c r="G6684" s="619"/>
      <c r="H6684" s="619"/>
    </row>
    <row r="6685" spans="5:8" ht="15" customHeight="1" x14ac:dyDescent="0.3">
      <c r="F6685" s="619"/>
      <c r="G6685" s="619"/>
      <c r="H6685" s="619"/>
    </row>
    <row r="6686" spans="5:8" ht="15" customHeight="1" x14ac:dyDescent="0.3">
      <c r="F6686" s="619"/>
      <c r="G6686" s="619"/>
      <c r="H6686" s="619"/>
    </row>
    <row r="6687" spans="5:8" ht="15" customHeight="1" x14ac:dyDescent="0.3">
      <c r="F6687" s="618"/>
      <c r="G6687" s="618"/>
      <c r="H6687" s="618"/>
    </row>
    <row r="6688" spans="5:8" ht="15" customHeight="1" x14ac:dyDescent="0.3">
      <c r="F6688" s="618"/>
      <c r="G6688" s="618"/>
      <c r="H6688" s="618"/>
    </row>
    <row r="6689" spans="6:8" ht="15" customHeight="1" x14ac:dyDescent="0.3">
      <c r="F6689" s="618"/>
      <c r="G6689" s="618"/>
      <c r="H6689" s="618"/>
    </row>
    <row r="6690" spans="6:8" ht="15" customHeight="1" x14ac:dyDescent="0.3">
      <c r="F6690" s="618"/>
      <c r="G6690" s="618"/>
      <c r="H6690" s="618"/>
    </row>
    <row r="6691" spans="6:8" ht="15" customHeight="1" x14ac:dyDescent="0.3">
      <c r="F6691" s="618"/>
      <c r="G6691" s="618"/>
      <c r="H6691" s="618"/>
    </row>
    <row r="6692" spans="6:8" ht="15" customHeight="1" x14ac:dyDescent="0.3">
      <c r="F6692" s="619"/>
      <c r="G6692" s="619"/>
      <c r="H6692" s="619"/>
    </row>
    <row r="6693" spans="6:8" ht="15" customHeight="1" x14ac:dyDescent="0.3">
      <c r="F6693" s="618"/>
      <c r="G6693" s="618"/>
      <c r="H6693" s="618"/>
    </row>
    <row r="6694" spans="6:8" ht="15" customHeight="1" x14ac:dyDescent="0.3">
      <c r="F6694" s="618"/>
      <c r="G6694" s="618"/>
      <c r="H6694" s="618"/>
    </row>
    <row r="6695" spans="6:8" ht="15" customHeight="1" x14ac:dyDescent="0.3">
      <c r="F6695" s="618"/>
      <c r="G6695" s="618"/>
      <c r="H6695" s="618"/>
    </row>
    <row r="6696" spans="6:8" ht="15" customHeight="1" x14ac:dyDescent="0.3">
      <c r="F6696" s="618"/>
      <c r="G6696" s="618"/>
      <c r="H6696" s="618"/>
    </row>
    <row r="6697" spans="6:8" ht="15" customHeight="1" x14ac:dyDescent="0.3">
      <c r="F6697" s="622"/>
      <c r="G6697" s="622"/>
      <c r="H6697" s="620"/>
    </row>
    <row r="6698" spans="6:8" ht="15" customHeight="1" x14ac:dyDescent="0.3">
      <c r="F6698" s="619"/>
      <c r="G6698" s="619"/>
      <c r="H6698" s="619"/>
    </row>
    <row r="6699" spans="6:8" ht="15" customHeight="1" x14ac:dyDescent="0.3">
      <c r="F6699" s="618"/>
      <c r="G6699" s="618"/>
      <c r="H6699" s="618"/>
    </row>
    <row r="6700" spans="6:8" ht="15" customHeight="1" x14ac:dyDescent="0.3">
      <c r="F6700" s="618"/>
      <c r="G6700" s="618"/>
      <c r="H6700" s="618"/>
    </row>
    <row r="6701" spans="6:8" ht="15" customHeight="1" x14ac:dyDescent="0.3">
      <c r="F6701" s="619"/>
      <c r="G6701" s="619"/>
      <c r="H6701" s="619"/>
    </row>
    <row r="6702" spans="6:8" ht="15" customHeight="1" x14ac:dyDescent="0.3">
      <c r="F6702" s="618"/>
      <c r="G6702" s="618"/>
      <c r="H6702" s="618"/>
    </row>
    <row r="6703" spans="6:8" ht="15" customHeight="1" x14ac:dyDescent="0.3">
      <c r="F6703" s="618"/>
      <c r="G6703" s="618"/>
      <c r="H6703" s="618"/>
    </row>
    <row r="6704" spans="6:8" ht="15" customHeight="1" x14ac:dyDescent="0.3">
      <c r="F6704" s="618"/>
      <c r="G6704" s="618"/>
      <c r="H6704" s="618"/>
    </row>
    <row r="6705" spans="6:8" ht="15" customHeight="1" x14ac:dyDescent="0.3">
      <c r="F6705" s="618"/>
      <c r="G6705" s="618"/>
      <c r="H6705" s="618"/>
    </row>
    <row r="6706" spans="6:8" ht="15" customHeight="1" x14ac:dyDescent="0.3">
      <c r="F6706" s="618"/>
      <c r="G6706" s="618"/>
      <c r="H6706" s="618"/>
    </row>
    <row r="6707" spans="6:8" ht="15" customHeight="1" x14ac:dyDescent="0.3">
      <c r="F6707" s="618"/>
      <c r="G6707" s="618"/>
      <c r="H6707" s="618"/>
    </row>
    <row r="6708" spans="6:8" ht="15" customHeight="1" x14ac:dyDescent="0.3">
      <c r="F6708" s="619"/>
      <c r="G6708" s="619"/>
      <c r="H6708" s="619"/>
    </row>
    <row r="6709" spans="6:8" ht="15" customHeight="1" x14ac:dyDescent="0.3">
      <c r="F6709" s="622"/>
      <c r="G6709" s="622"/>
      <c r="H6709" s="620"/>
    </row>
    <row r="6710" spans="6:8" ht="15" customHeight="1" x14ac:dyDescent="0.3">
      <c r="F6710" s="619"/>
      <c r="G6710" s="619"/>
      <c r="H6710" s="619"/>
    </row>
    <row r="6711" spans="6:8" ht="15" customHeight="1" x14ac:dyDescent="0.3">
      <c r="F6711" s="619"/>
      <c r="G6711" s="619"/>
      <c r="H6711" s="619"/>
    </row>
    <row r="6712" spans="6:8" ht="15" customHeight="1" x14ac:dyDescent="0.3">
      <c r="F6712" s="619"/>
      <c r="G6712" s="619"/>
      <c r="H6712" s="619"/>
    </row>
    <row r="6713" spans="6:8" ht="15" customHeight="1" x14ac:dyDescent="0.3">
      <c r="F6713" s="618"/>
      <c r="G6713" s="618"/>
      <c r="H6713" s="618"/>
    </row>
    <row r="6714" spans="6:8" ht="15" customHeight="1" x14ac:dyDescent="0.3">
      <c r="F6714" s="622"/>
      <c r="G6714" s="622"/>
      <c r="H6714" s="620"/>
    </row>
    <row r="6715" spans="6:8" ht="15" customHeight="1" x14ac:dyDescent="0.3">
      <c r="F6715" s="618"/>
      <c r="G6715" s="618"/>
      <c r="H6715" s="618"/>
    </row>
    <row r="6716" spans="6:8" ht="15" customHeight="1" x14ac:dyDescent="0.3">
      <c r="F6716" s="619"/>
      <c r="G6716" s="619"/>
      <c r="H6716" s="619"/>
    </row>
    <row r="6717" spans="6:8" ht="15" customHeight="1" x14ac:dyDescent="0.3">
      <c r="F6717" s="622"/>
      <c r="G6717" s="622"/>
      <c r="H6717" s="620"/>
    </row>
    <row r="6718" spans="6:8" ht="15" customHeight="1" x14ac:dyDescent="0.3">
      <c r="F6718" s="618"/>
      <c r="G6718" s="618"/>
      <c r="H6718" s="618"/>
    </row>
    <row r="6719" spans="6:8" ht="15" customHeight="1" x14ac:dyDescent="0.3">
      <c r="F6719" s="620"/>
      <c r="G6719" s="620"/>
      <c r="H6719" s="620"/>
    </row>
    <row r="6720" spans="6:8" ht="15" customHeight="1" x14ac:dyDescent="0.3">
      <c r="F6720" s="618"/>
      <c r="G6720" s="618"/>
      <c r="H6720" s="618"/>
    </row>
    <row r="6721" spans="5:8" ht="15" customHeight="1" x14ac:dyDescent="0.3">
      <c r="F6721" s="619"/>
      <c r="G6721" s="619"/>
      <c r="H6721" s="619"/>
    </row>
    <row r="6722" spans="5:8" ht="15" customHeight="1" x14ac:dyDescent="0.3">
      <c r="F6722" s="619"/>
      <c r="G6722" s="619"/>
      <c r="H6722" s="619"/>
    </row>
    <row r="6723" spans="5:8" ht="15" customHeight="1" x14ac:dyDescent="0.3">
      <c r="F6723" s="619"/>
      <c r="G6723" s="619"/>
      <c r="H6723" s="619"/>
    </row>
    <row r="6724" spans="5:8" ht="15" customHeight="1" x14ac:dyDescent="0.3">
      <c r="F6724" s="618"/>
      <c r="G6724" s="618"/>
      <c r="H6724" s="618"/>
    </row>
    <row r="6725" spans="5:8" ht="15" customHeight="1" x14ac:dyDescent="0.3">
      <c r="F6725" s="620"/>
      <c r="G6725" s="620"/>
      <c r="H6725" s="620"/>
    </row>
    <row r="6726" spans="5:8" ht="15" customHeight="1" x14ac:dyDescent="0.3">
      <c r="F6726" s="619"/>
      <c r="G6726" s="619"/>
      <c r="H6726" s="619"/>
    </row>
    <row r="6727" spans="5:8" ht="15" customHeight="1" x14ac:dyDescent="0.3">
      <c r="F6727" s="618"/>
      <c r="G6727" s="618"/>
      <c r="H6727" s="618"/>
    </row>
    <row r="6728" spans="5:8" ht="15" customHeight="1" x14ac:dyDescent="0.3">
      <c r="F6728" s="618"/>
      <c r="G6728" s="618"/>
      <c r="H6728" s="618"/>
    </row>
    <row r="6729" spans="5:8" ht="15" customHeight="1" x14ac:dyDescent="0.3">
      <c r="F6729" s="618"/>
      <c r="G6729" s="618"/>
      <c r="H6729" s="618"/>
    </row>
    <row r="6730" spans="5:8" ht="15" customHeight="1" x14ac:dyDescent="0.3">
      <c r="F6730" s="618"/>
      <c r="G6730" s="618"/>
      <c r="H6730" s="618"/>
    </row>
    <row r="6731" spans="5:8" ht="15" customHeight="1" x14ac:dyDescent="0.3">
      <c r="F6731" s="618"/>
      <c r="G6731" s="618"/>
      <c r="H6731" s="618"/>
    </row>
    <row r="6732" spans="5:8" ht="15" customHeight="1" x14ac:dyDescent="0.3">
      <c r="F6732" s="619"/>
      <c r="G6732" s="619"/>
      <c r="H6732" s="619"/>
    </row>
    <row r="6733" spans="5:8" ht="15" customHeight="1" x14ac:dyDescent="0.3">
      <c r="F6733" s="619"/>
      <c r="G6733" s="619"/>
      <c r="H6733" s="619"/>
    </row>
    <row r="6734" spans="5:8" ht="15" customHeight="1" x14ac:dyDescent="0.3">
      <c r="F6734" s="618"/>
      <c r="G6734" s="618"/>
      <c r="H6734" s="618"/>
    </row>
    <row r="6735" spans="5:8" ht="15" customHeight="1" x14ac:dyDescent="0.3">
      <c r="E6735" s="618"/>
      <c r="F6735" s="618"/>
      <c r="G6735" s="618"/>
      <c r="H6735" s="618"/>
    </row>
    <row r="6736" spans="5:8" ht="15" customHeight="1" x14ac:dyDescent="0.3">
      <c r="F6736" s="618"/>
      <c r="G6736" s="618"/>
      <c r="H6736" s="618"/>
    </row>
    <row r="6737" spans="5:8" ht="15" customHeight="1" x14ac:dyDescent="0.3">
      <c r="F6737" s="618"/>
      <c r="G6737" s="618"/>
      <c r="H6737" s="618"/>
    </row>
    <row r="6738" spans="5:8" ht="15" customHeight="1" x14ac:dyDescent="0.3">
      <c r="F6738" s="619"/>
      <c r="G6738" s="619"/>
      <c r="H6738" s="619"/>
    </row>
    <row r="6739" spans="5:8" ht="15" customHeight="1" x14ac:dyDescent="0.3">
      <c r="F6739" s="618"/>
      <c r="G6739" s="618"/>
      <c r="H6739" s="618"/>
    </row>
    <row r="6740" spans="5:8" ht="15" customHeight="1" x14ac:dyDescent="0.3">
      <c r="F6740" s="619"/>
      <c r="G6740" s="619"/>
      <c r="H6740" s="619"/>
    </row>
    <row r="6741" spans="5:8" ht="15" customHeight="1" x14ac:dyDescent="0.3">
      <c r="F6741" s="619"/>
      <c r="G6741" s="619"/>
      <c r="H6741" s="619"/>
    </row>
    <row r="6742" spans="5:8" ht="15" customHeight="1" x14ac:dyDescent="0.3">
      <c r="F6742" s="619"/>
      <c r="G6742" s="619"/>
      <c r="H6742" s="619"/>
    </row>
    <row r="6743" spans="5:8" ht="15" customHeight="1" x14ac:dyDescent="0.3">
      <c r="F6743" s="618"/>
      <c r="G6743" s="618"/>
      <c r="H6743" s="618"/>
    </row>
    <row r="6744" spans="5:8" ht="15" customHeight="1" x14ac:dyDescent="0.3">
      <c r="F6744" s="618"/>
      <c r="G6744" s="618"/>
      <c r="H6744" s="618"/>
    </row>
    <row r="6745" spans="5:8" ht="15" customHeight="1" x14ac:dyDescent="0.3">
      <c r="F6745" s="620"/>
      <c r="G6745" s="620"/>
      <c r="H6745" s="620"/>
    </row>
    <row r="6746" spans="5:8" ht="15" customHeight="1" x14ac:dyDescent="0.3">
      <c r="F6746" s="618"/>
      <c r="G6746" s="618"/>
      <c r="H6746" s="618"/>
    </row>
    <row r="6747" spans="5:8" ht="15" customHeight="1" x14ac:dyDescent="0.3">
      <c r="F6747" s="619"/>
      <c r="G6747" s="619"/>
      <c r="H6747" s="619"/>
    </row>
    <row r="6748" spans="5:8" ht="15" customHeight="1" x14ac:dyDescent="0.3">
      <c r="F6748" s="619"/>
      <c r="G6748" s="619"/>
      <c r="H6748" s="619"/>
    </row>
    <row r="6749" spans="5:8" ht="15" customHeight="1" x14ac:dyDescent="0.3">
      <c r="E6749" s="618"/>
      <c r="F6749" s="618"/>
      <c r="G6749" s="618"/>
      <c r="H6749" s="618"/>
    </row>
    <row r="6750" spans="5:8" ht="15" customHeight="1" x14ac:dyDescent="0.3">
      <c r="F6750" s="619"/>
      <c r="G6750" s="619"/>
      <c r="H6750" s="619"/>
    </row>
    <row r="6751" spans="5:8" ht="15" customHeight="1" x14ac:dyDescent="0.3">
      <c r="F6751" s="619"/>
      <c r="G6751" s="619"/>
      <c r="H6751" s="619"/>
    </row>
    <row r="6752" spans="5:8" ht="15" customHeight="1" x14ac:dyDescent="0.3">
      <c r="F6752" s="618"/>
      <c r="G6752" s="618"/>
      <c r="H6752" s="618"/>
    </row>
    <row r="6753" spans="6:8" ht="15" customHeight="1" x14ac:dyDescent="0.3">
      <c r="F6753" s="618"/>
      <c r="G6753" s="618"/>
      <c r="H6753" s="618"/>
    </row>
    <row r="6754" spans="6:8" ht="15" customHeight="1" x14ac:dyDescent="0.3">
      <c r="F6754" s="618"/>
      <c r="G6754" s="618"/>
      <c r="H6754" s="618"/>
    </row>
    <row r="6755" spans="6:8" ht="15" customHeight="1" x14ac:dyDescent="0.3">
      <c r="F6755" s="619"/>
      <c r="G6755" s="619"/>
      <c r="H6755" s="619"/>
    </row>
    <row r="6756" spans="6:8" ht="15" customHeight="1" x14ac:dyDescent="0.3">
      <c r="F6756" s="619"/>
      <c r="G6756" s="619"/>
      <c r="H6756" s="619"/>
    </row>
    <row r="6757" spans="6:8" ht="15" customHeight="1" x14ac:dyDescent="0.3">
      <c r="F6757" s="619"/>
      <c r="G6757" s="619"/>
      <c r="H6757" s="619"/>
    </row>
    <row r="6758" spans="6:8" ht="15" customHeight="1" x14ac:dyDescent="0.3">
      <c r="F6758" s="618"/>
      <c r="G6758" s="618"/>
      <c r="H6758" s="618"/>
    </row>
    <row r="6759" spans="6:8" ht="15" customHeight="1" x14ac:dyDescent="0.3">
      <c r="F6759" s="620"/>
      <c r="G6759" s="620"/>
      <c r="H6759" s="620"/>
    </row>
    <row r="6760" spans="6:8" ht="15" customHeight="1" x14ac:dyDescent="0.3">
      <c r="F6760" s="622"/>
      <c r="G6760" s="622"/>
      <c r="H6760" s="620"/>
    </row>
    <row r="6761" spans="6:8" ht="15" customHeight="1" x14ac:dyDescent="0.3">
      <c r="F6761" s="619"/>
      <c r="G6761" s="619"/>
      <c r="H6761" s="619"/>
    </row>
    <row r="6762" spans="6:8" ht="15" customHeight="1" x14ac:dyDescent="0.3">
      <c r="F6762" s="619"/>
      <c r="G6762" s="619"/>
      <c r="H6762" s="619"/>
    </row>
    <row r="6763" spans="6:8" ht="15" customHeight="1" x14ac:dyDescent="0.3">
      <c r="F6763" s="622"/>
      <c r="G6763" s="622"/>
      <c r="H6763" s="620"/>
    </row>
    <row r="6764" spans="6:8" ht="15" customHeight="1" x14ac:dyDescent="0.3">
      <c r="F6764" s="618"/>
      <c r="G6764" s="618"/>
      <c r="H6764" s="618"/>
    </row>
    <row r="6765" spans="6:8" ht="15" customHeight="1" x14ac:dyDescent="0.3">
      <c r="F6765" s="622"/>
      <c r="G6765" s="622"/>
      <c r="H6765" s="620"/>
    </row>
    <row r="6766" spans="6:8" ht="15" customHeight="1" x14ac:dyDescent="0.3">
      <c r="F6766" s="622"/>
      <c r="G6766" s="622"/>
      <c r="H6766" s="620"/>
    </row>
    <row r="6767" spans="6:8" ht="15" customHeight="1" x14ac:dyDescent="0.3">
      <c r="F6767" s="618"/>
      <c r="G6767" s="618"/>
      <c r="H6767" s="618"/>
    </row>
    <row r="6768" spans="6:8" ht="15" customHeight="1" x14ac:dyDescent="0.3">
      <c r="F6768" s="619"/>
      <c r="G6768" s="619"/>
      <c r="H6768" s="619"/>
    </row>
    <row r="6769" spans="6:8" ht="15" customHeight="1" x14ac:dyDescent="0.3">
      <c r="F6769" s="619"/>
      <c r="G6769" s="619"/>
      <c r="H6769" s="619"/>
    </row>
    <row r="6770" spans="6:8" ht="15" customHeight="1" x14ac:dyDescent="0.3">
      <c r="F6770" s="622"/>
      <c r="G6770" s="622"/>
      <c r="H6770" s="620"/>
    </row>
    <row r="6771" spans="6:8" ht="15" customHeight="1" x14ac:dyDescent="0.3">
      <c r="F6771" s="622"/>
      <c r="G6771" s="622"/>
      <c r="H6771" s="620"/>
    </row>
    <row r="6772" spans="6:8" ht="15" customHeight="1" x14ac:dyDescent="0.3">
      <c r="F6772" s="622"/>
      <c r="G6772" s="622"/>
      <c r="H6772" s="620"/>
    </row>
    <row r="6773" spans="6:8" ht="15" customHeight="1" x14ac:dyDescent="0.3">
      <c r="F6773" s="618"/>
      <c r="G6773" s="618"/>
      <c r="H6773" s="618"/>
    </row>
    <row r="6774" spans="6:8" ht="15" customHeight="1" x14ac:dyDescent="0.3">
      <c r="F6774" s="618"/>
      <c r="G6774" s="618"/>
      <c r="H6774" s="618"/>
    </row>
    <row r="6775" spans="6:8" ht="15" customHeight="1" x14ac:dyDescent="0.3">
      <c r="F6775" s="619"/>
      <c r="G6775" s="619"/>
      <c r="H6775" s="619"/>
    </row>
    <row r="6776" spans="6:8" ht="15" customHeight="1" x14ac:dyDescent="0.3">
      <c r="F6776" s="618"/>
      <c r="G6776" s="618"/>
      <c r="H6776" s="618"/>
    </row>
    <row r="6777" spans="6:8" ht="15" customHeight="1" x14ac:dyDescent="0.3">
      <c r="F6777" s="618"/>
      <c r="G6777" s="618"/>
      <c r="H6777" s="618"/>
    </row>
    <row r="6778" spans="6:8" ht="15" customHeight="1" x14ac:dyDescent="0.3">
      <c r="F6778" s="619"/>
      <c r="G6778" s="619"/>
      <c r="H6778" s="619"/>
    </row>
    <row r="6779" spans="6:8" ht="15" customHeight="1" x14ac:dyDescent="0.3">
      <c r="F6779" s="619"/>
      <c r="G6779" s="619"/>
      <c r="H6779" s="619"/>
    </row>
    <row r="6780" spans="6:8" ht="15" customHeight="1" x14ac:dyDescent="0.3">
      <c r="F6780" s="618"/>
      <c r="G6780" s="618"/>
      <c r="H6780" s="618"/>
    </row>
    <row r="6781" spans="6:8" ht="15" customHeight="1" x14ac:dyDescent="0.3">
      <c r="F6781" s="621"/>
      <c r="G6781" s="621"/>
      <c r="H6781" s="620"/>
    </row>
    <row r="6782" spans="6:8" ht="15" customHeight="1" x14ac:dyDescent="0.3">
      <c r="F6782" s="618"/>
      <c r="G6782" s="618"/>
      <c r="H6782" s="618"/>
    </row>
    <row r="6783" spans="6:8" ht="15" customHeight="1" x14ac:dyDescent="0.3">
      <c r="F6783" s="621"/>
      <c r="G6783" s="621"/>
      <c r="H6783" s="620"/>
    </row>
    <row r="6784" spans="6:8" ht="15" customHeight="1" x14ac:dyDescent="0.3">
      <c r="F6784" s="618"/>
      <c r="G6784" s="618"/>
      <c r="H6784" s="618"/>
    </row>
    <row r="6785" spans="6:8" ht="15" customHeight="1" x14ac:dyDescent="0.3">
      <c r="F6785" s="621"/>
      <c r="G6785" s="621"/>
      <c r="H6785" s="620"/>
    </row>
    <row r="6786" spans="6:8" ht="15" customHeight="1" x14ac:dyDescent="0.3">
      <c r="F6786" s="618"/>
      <c r="G6786" s="618"/>
      <c r="H6786" s="618"/>
    </row>
    <row r="6787" spans="6:8" ht="15" customHeight="1" x14ac:dyDescent="0.3">
      <c r="F6787" s="618"/>
      <c r="G6787" s="618"/>
      <c r="H6787" s="618"/>
    </row>
    <row r="6788" spans="6:8" ht="15" customHeight="1" x14ac:dyDescent="0.3">
      <c r="F6788" s="618"/>
      <c r="G6788" s="618"/>
      <c r="H6788" s="618"/>
    </row>
    <row r="6789" spans="6:8" ht="15" customHeight="1" x14ac:dyDescent="0.3">
      <c r="F6789" s="618"/>
      <c r="G6789" s="618"/>
      <c r="H6789" s="618"/>
    </row>
    <row r="6790" spans="6:8" ht="15" customHeight="1" x14ac:dyDescent="0.3">
      <c r="F6790" s="618"/>
      <c r="G6790" s="618"/>
      <c r="H6790" s="618"/>
    </row>
    <row r="6791" spans="6:8" ht="15" customHeight="1" x14ac:dyDescent="0.3">
      <c r="F6791" s="619"/>
      <c r="G6791" s="619"/>
      <c r="H6791" s="619"/>
    </row>
    <row r="6792" spans="6:8" ht="15" customHeight="1" x14ac:dyDescent="0.3">
      <c r="F6792" s="619"/>
      <c r="G6792" s="619"/>
      <c r="H6792" s="619"/>
    </row>
    <row r="6793" spans="6:8" ht="15" customHeight="1" x14ac:dyDescent="0.3">
      <c r="F6793" s="619"/>
      <c r="G6793" s="619"/>
      <c r="H6793" s="619"/>
    </row>
    <row r="6794" spans="6:8" ht="15" customHeight="1" x14ac:dyDescent="0.3">
      <c r="F6794" s="621"/>
      <c r="G6794" s="621"/>
      <c r="H6794" s="620"/>
    </row>
    <row r="6795" spans="6:8" ht="15" customHeight="1" x14ac:dyDescent="0.3">
      <c r="F6795" s="618"/>
      <c r="G6795" s="618"/>
      <c r="H6795" s="618"/>
    </row>
    <row r="6796" spans="6:8" ht="15" customHeight="1" x14ac:dyDescent="0.3">
      <c r="F6796" s="619"/>
      <c r="G6796" s="619"/>
      <c r="H6796" s="619"/>
    </row>
    <row r="6797" spans="6:8" ht="15" customHeight="1" x14ac:dyDescent="0.3">
      <c r="F6797" s="618"/>
      <c r="G6797" s="618"/>
      <c r="H6797" s="618"/>
    </row>
    <row r="6798" spans="6:8" ht="15" customHeight="1" x14ac:dyDescent="0.3">
      <c r="F6798" s="618"/>
      <c r="G6798" s="618"/>
      <c r="H6798" s="618"/>
    </row>
    <row r="6799" spans="6:8" ht="15" customHeight="1" x14ac:dyDescent="0.3">
      <c r="F6799" s="618"/>
      <c r="G6799" s="618"/>
      <c r="H6799" s="618"/>
    </row>
    <row r="6800" spans="6:8" ht="15" customHeight="1" x14ac:dyDescent="0.3">
      <c r="F6800" s="618"/>
      <c r="G6800" s="618"/>
      <c r="H6800" s="618"/>
    </row>
    <row r="6801" spans="6:8" ht="15" customHeight="1" x14ac:dyDescent="0.3">
      <c r="F6801" s="618"/>
      <c r="G6801" s="618"/>
      <c r="H6801" s="618"/>
    </row>
    <row r="6802" spans="6:8" ht="15" customHeight="1" x14ac:dyDescent="0.3">
      <c r="F6802" s="618"/>
      <c r="G6802" s="618"/>
      <c r="H6802" s="618"/>
    </row>
    <row r="6803" spans="6:8" ht="15" customHeight="1" x14ac:dyDescent="0.3">
      <c r="F6803" s="618"/>
      <c r="G6803" s="618"/>
      <c r="H6803" s="618"/>
    </row>
    <row r="6804" spans="6:8" ht="15" customHeight="1" x14ac:dyDescent="0.3">
      <c r="F6804" s="619"/>
      <c r="G6804" s="619"/>
      <c r="H6804" s="619"/>
    </row>
    <row r="6805" spans="6:8" ht="15" customHeight="1" x14ac:dyDescent="0.3">
      <c r="F6805" s="618"/>
      <c r="G6805" s="618"/>
      <c r="H6805" s="618"/>
    </row>
    <row r="6806" spans="6:8" ht="15" customHeight="1" x14ac:dyDescent="0.3">
      <c r="F6806" s="618"/>
      <c r="G6806" s="618"/>
      <c r="H6806" s="618"/>
    </row>
    <row r="6807" spans="6:8" ht="15" customHeight="1" x14ac:dyDescent="0.3">
      <c r="F6807" s="618"/>
      <c r="G6807" s="618"/>
      <c r="H6807" s="618"/>
    </row>
    <row r="6808" spans="6:8" ht="15" customHeight="1" x14ac:dyDescent="0.3">
      <c r="F6808" s="621"/>
      <c r="G6808" s="621"/>
      <c r="H6808" s="620"/>
    </row>
    <row r="6809" spans="6:8" ht="15" customHeight="1" x14ac:dyDescent="0.3">
      <c r="F6809" s="618"/>
      <c r="G6809" s="618"/>
      <c r="H6809" s="618"/>
    </row>
    <row r="6810" spans="6:8" ht="15" customHeight="1" x14ac:dyDescent="0.3">
      <c r="F6810" s="618"/>
      <c r="G6810" s="618"/>
      <c r="H6810" s="618"/>
    </row>
    <row r="6811" spans="6:8" ht="15" customHeight="1" x14ac:dyDescent="0.3">
      <c r="F6811" s="618"/>
      <c r="G6811" s="618"/>
      <c r="H6811" s="618"/>
    </row>
    <row r="6812" spans="6:8" ht="15" customHeight="1" x14ac:dyDescent="0.3">
      <c r="F6812" s="619"/>
      <c r="G6812" s="619"/>
      <c r="H6812" s="619"/>
    </row>
    <row r="6813" spans="6:8" ht="15" customHeight="1" x14ac:dyDescent="0.3">
      <c r="F6813" s="618"/>
      <c r="G6813" s="618"/>
      <c r="H6813" s="618"/>
    </row>
    <row r="6814" spans="6:8" ht="15" customHeight="1" x14ac:dyDescent="0.3">
      <c r="F6814" s="618"/>
      <c r="G6814" s="618"/>
      <c r="H6814" s="618"/>
    </row>
    <row r="6815" spans="6:8" ht="15" customHeight="1" x14ac:dyDescent="0.3">
      <c r="F6815" s="619"/>
      <c r="G6815" s="619"/>
      <c r="H6815" s="619"/>
    </row>
    <row r="6816" spans="6:8" ht="15" customHeight="1" x14ac:dyDescent="0.3">
      <c r="F6816" s="618"/>
      <c r="G6816" s="618"/>
      <c r="H6816" s="618"/>
    </row>
    <row r="6817" spans="6:8" ht="15" customHeight="1" x14ac:dyDescent="0.3">
      <c r="F6817" s="621"/>
      <c r="G6817" s="621"/>
      <c r="H6817" s="620"/>
    </row>
    <row r="6818" spans="6:8" ht="15" customHeight="1" x14ac:dyDescent="0.3">
      <c r="F6818" s="619"/>
      <c r="G6818" s="619"/>
      <c r="H6818" s="619"/>
    </row>
    <row r="6819" spans="6:8" ht="15" customHeight="1" x14ac:dyDescent="0.3">
      <c r="F6819" s="621"/>
      <c r="G6819" s="621"/>
      <c r="H6819" s="620"/>
    </row>
    <row r="6820" spans="6:8" ht="15" customHeight="1" x14ac:dyDescent="0.3">
      <c r="F6820" s="619"/>
      <c r="G6820" s="619"/>
      <c r="H6820" s="619"/>
    </row>
    <row r="6821" spans="6:8" ht="15" customHeight="1" x14ac:dyDescent="0.3"/>
    <row r="6822" spans="6:8" ht="15" customHeight="1" x14ac:dyDescent="0.3">
      <c r="F6822" s="619"/>
      <c r="G6822" s="619"/>
      <c r="H6822" s="619"/>
    </row>
    <row r="6823" spans="6:8" ht="15" customHeight="1" x14ac:dyDescent="0.3">
      <c r="F6823" s="621"/>
      <c r="G6823" s="621"/>
      <c r="H6823" s="620"/>
    </row>
    <row r="6824" spans="6:8" ht="15" customHeight="1" x14ac:dyDescent="0.3">
      <c r="F6824" s="619"/>
      <c r="G6824" s="619"/>
      <c r="H6824" s="619"/>
    </row>
    <row r="6825" spans="6:8" ht="15" customHeight="1" x14ac:dyDescent="0.3">
      <c r="F6825" s="618"/>
      <c r="G6825" s="618"/>
      <c r="H6825" s="618"/>
    </row>
    <row r="6826" spans="6:8" ht="15" customHeight="1" x14ac:dyDescent="0.3">
      <c r="F6826" s="621"/>
      <c r="G6826" s="621"/>
      <c r="H6826" s="620"/>
    </row>
    <row r="6827" spans="6:8" ht="15" customHeight="1" x14ac:dyDescent="0.3">
      <c r="F6827" s="619"/>
      <c r="G6827" s="619"/>
      <c r="H6827" s="619"/>
    </row>
    <row r="6828" spans="6:8" ht="15" customHeight="1" x14ac:dyDescent="0.3">
      <c r="F6828" s="618"/>
      <c r="G6828" s="618"/>
      <c r="H6828" s="618"/>
    </row>
    <row r="6829" spans="6:8" ht="15" customHeight="1" x14ac:dyDescent="0.3">
      <c r="F6829" s="619"/>
      <c r="G6829" s="619"/>
      <c r="H6829" s="619"/>
    </row>
    <row r="6830" spans="6:8" ht="15" customHeight="1" x14ac:dyDescent="0.3">
      <c r="F6830" s="619"/>
      <c r="G6830" s="619"/>
      <c r="H6830" s="619"/>
    </row>
    <row r="6831" spans="6:8" ht="15" customHeight="1" x14ac:dyDescent="0.3">
      <c r="F6831" s="618"/>
      <c r="G6831" s="618"/>
      <c r="H6831" s="618"/>
    </row>
    <row r="6832" spans="6:8" ht="15" customHeight="1" x14ac:dyDescent="0.3">
      <c r="F6832" s="619"/>
      <c r="G6832" s="619"/>
      <c r="H6832" s="619"/>
    </row>
    <row r="6833" spans="6:8" ht="15" customHeight="1" x14ac:dyDescent="0.3">
      <c r="F6833" s="618"/>
      <c r="G6833" s="618"/>
      <c r="H6833" s="618"/>
    </row>
    <row r="6834" spans="6:8" ht="15" customHeight="1" x14ac:dyDescent="0.3">
      <c r="F6834" s="618"/>
      <c r="G6834" s="618"/>
      <c r="H6834" s="618"/>
    </row>
    <row r="6835" spans="6:8" ht="15" customHeight="1" x14ac:dyDescent="0.3">
      <c r="F6835" s="618"/>
      <c r="G6835" s="618"/>
      <c r="H6835" s="618"/>
    </row>
    <row r="6836" spans="6:8" ht="15" customHeight="1" x14ac:dyDescent="0.3">
      <c r="F6836" s="618"/>
      <c r="G6836" s="618"/>
      <c r="H6836" s="618"/>
    </row>
    <row r="6837" spans="6:8" ht="15" customHeight="1" x14ac:dyDescent="0.3">
      <c r="F6837" s="621"/>
      <c r="G6837" s="621"/>
      <c r="H6837" s="620"/>
    </row>
    <row r="6838" spans="6:8" ht="15" customHeight="1" x14ac:dyDescent="0.3">
      <c r="F6838" s="618"/>
      <c r="G6838" s="618"/>
      <c r="H6838" s="618"/>
    </row>
    <row r="6839" spans="6:8" ht="15" customHeight="1" x14ac:dyDescent="0.3">
      <c r="F6839" s="621"/>
      <c r="G6839" s="621"/>
      <c r="H6839" s="620"/>
    </row>
    <row r="6840" spans="6:8" ht="15" customHeight="1" x14ac:dyDescent="0.3">
      <c r="F6840" s="619"/>
      <c r="G6840" s="619"/>
      <c r="H6840" s="619"/>
    </row>
    <row r="6841" spans="6:8" ht="15" customHeight="1" x14ac:dyDescent="0.3">
      <c r="F6841" s="619"/>
      <c r="G6841" s="619"/>
      <c r="H6841" s="619"/>
    </row>
    <row r="6842" spans="6:8" ht="15" customHeight="1" x14ac:dyDescent="0.3">
      <c r="F6842" s="618"/>
      <c r="G6842" s="618"/>
      <c r="H6842" s="618"/>
    </row>
    <row r="6843" spans="6:8" ht="15" customHeight="1" x14ac:dyDescent="0.3">
      <c r="F6843" s="621"/>
      <c r="G6843" s="621"/>
      <c r="H6843" s="620"/>
    </row>
    <row r="6844" spans="6:8" ht="15" customHeight="1" x14ac:dyDescent="0.3">
      <c r="F6844" s="618"/>
      <c r="G6844" s="618"/>
      <c r="H6844" s="618"/>
    </row>
    <row r="6845" spans="6:8" ht="15" customHeight="1" x14ac:dyDescent="0.3">
      <c r="F6845" s="621"/>
      <c r="G6845" s="621"/>
      <c r="H6845" s="620"/>
    </row>
    <row r="6846" spans="6:8" ht="15" customHeight="1" x14ac:dyDescent="0.3">
      <c r="F6846" s="621"/>
      <c r="G6846" s="621"/>
      <c r="H6846" s="620"/>
    </row>
    <row r="6847" spans="6:8" ht="15" customHeight="1" x14ac:dyDescent="0.3">
      <c r="F6847" s="618"/>
      <c r="G6847" s="618"/>
      <c r="H6847" s="618"/>
    </row>
    <row r="6848" spans="6:8" ht="15" customHeight="1" x14ac:dyDescent="0.3">
      <c r="F6848" s="619"/>
      <c r="G6848" s="619"/>
      <c r="H6848" s="619"/>
    </row>
    <row r="6849" spans="6:8" ht="15" customHeight="1" x14ac:dyDescent="0.3">
      <c r="F6849" s="619"/>
      <c r="G6849" s="619"/>
      <c r="H6849" s="619"/>
    </row>
    <row r="6850" spans="6:8" ht="15" customHeight="1" x14ac:dyDescent="0.3">
      <c r="F6850" s="618"/>
      <c r="G6850" s="618"/>
      <c r="H6850" s="618"/>
    </row>
    <row r="6851" spans="6:8" ht="15" customHeight="1" x14ac:dyDescent="0.3">
      <c r="F6851" s="618"/>
      <c r="G6851" s="618"/>
      <c r="H6851" s="618"/>
    </row>
    <row r="6852" spans="6:8" ht="15" customHeight="1" x14ac:dyDescent="0.3">
      <c r="F6852" s="619"/>
      <c r="G6852" s="619"/>
      <c r="H6852" s="619"/>
    </row>
    <row r="6853" spans="6:8" ht="15" customHeight="1" x14ac:dyDescent="0.3">
      <c r="F6853" s="618"/>
      <c r="G6853" s="618"/>
      <c r="H6853" s="618"/>
    </row>
    <row r="6854" spans="6:8" ht="15" customHeight="1" x14ac:dyDescent="0.3">
      <c r="F6854" s="618"/>
      <c r="G6854" s="618"/>
      <c r="H6854" s="618"/>
    </row>
    <row r="6855" spans="6:8" ht="15" customHeight="1" x14ac:dyDescent="0.3">
      <c r="F6855" s="619"/>
      <c r="G6855" s="619"/>
      <c r="H6855" s="619"/>
    </row>
    <row r="6856" spans="6:8" ht="15" customHeight="1" x14ac:dyDescent="0.3">
      <c r="F6856" s="619"/>
      <c r="G6856" s="619"/>
      <c r="H6856" s="619"/>
    </row>
    <row r="6857" spans="6:8" ht="15" customHeight="1" x14ac:dyDescent="0.3">
      <c r="F6857" s="619"/>
      <c r="G6857" s="619"/>
      <c r="H6857" s="619"/>
    </row>
    <row r="6858" spans="6:8" ht="15" customHeight="1" x14ac:dyDescent="0.3">
      <c r="F6858" s="621"/>
      <c r="G6858" s="621"/>
      <c r="H6858" s="620"/>
    </row>
    <row r="6859" spans="6:8" ht="15" customHeight="1" x14ac:dyDescent="0.3">
      <c r="F6859" s="621"/>
      <c r="G6859" s="621"/>
      <c r="H6859" s="620"/>
    </row>
    <row r="6860" spans="6:8" ht="15" customHeight="1" x14ac:dyDescent="0.3">
      <c r="F6860" s="619"/>
      <c r="G6860" s="619"/>
      <c r="H6860" s="619"/>
    </row>
    <row r="6861" spans="6:8" ht="15" customHeight="1" x14ac:dyDescent="0.3">
      <c r="F6861" s="621"/>
      <c r="G6861" s="621"/>
      <c r="H6861" s="620"/>
    </row>
    <row r="6862" spans="6:8" ht="15" customHeight="1" x14ac:dyDescent="0.3">
      <c r="F6862" s="618"/>
      <c r="G6862" s="618"/>
      <c r="H6862" s="618"/>
    </row>
    <row r="6863" spans="6:8" ht="15" customHeight="1" x14ac:dyDescent="0.3">
      <c r="F6863" s="621"/>
      <c r="G6863" s="621"/>
      <c r="H6863" s="620"/>
    </row>
    <row r="6864" spans="6:8" ht="15" customHeight="1" x14ac:dyDescent="0.3">
      <c r="F6864" s="621"/>
      <c r="G6864" s="621"/>
      <c r="H6864" s="620"/>
    </row>
    <row r="6865" spans="6:8" ht="15" customHeight="1" x14ac:dyDescent="0.3">
      <c r="F6865" s="618"/>
      <c r="G6865" s="618"/>
      <c r="H6865" s="618"/>
    </row>
    <row r="6866" spans="6:8" ht="15" customHeight="1" x14ac:dyDescent="0.3">
      <c r="F6866" s="618"/>
      <c r="G6866" s="618"/>
      <c r="H6866" s="618"/>
    </row>
    <row r="6867" spans="6:8" ht="15" customHeight="1" x14ac:dyDescent="0.3">
      <c r="F6867" s="619"/>
      <c r="G6867" s="619"/>
      <c r="H6867" s="619"/>
    </row>
    <row r="6868" spans="6:8" ht="15" customHeight="1" x14ac:dyDescent="0.3">
      <c r="F6868" s="618"/>
      <c r="G6868" s="618"/>
      <c r="H6868" s="618"/>
    </row>
    <row r="6869" spans="6:8" ht="15" customHeight="1" x14ac:dyDescent="0.3">
      <c r="F6869" s="621"/>
      <c r="G6869" s="621"/>
      <c r="H6869" s="620"/>
    </row>
    <row r="6870" spans="6:8" ht="15" customHeight="1" x14ac:dyDescent="0.3">
      <c r="F6870" s="618"/>
      <c r="G6870" s="618"/>
      <c r="H6870" s="618"/>
    </row>
    <row r="6871" spans="6:8" ht="15" customHeight="1" x14ac:dyDescent="0.3">
      <c r="F6871" s="618"/>
      <c r="G6871" s="618"/>
      <c r="H6871" s="618"/>
    </row>
    <row r="6872" spans="6:8" ht="15" customHeight="1" x14ac:dyDescent="0.3">
      <c r="F6872" s="619"/>
      <c r="G6872" s="619"/>
      <c r="H6872" s="619"/>
    </row>
    <row r="6873" spans="6:8" ht="15" customHeight="1" x14ac:dyDescent="0.3">
      <c r="F6873" s="618"/>
      <c r="G6873" s="618"/>
      <c r="H6873" s="618"/>
    </row>
    <row r="6874" spans="6:8" ht="15" customHeight="1" x14ac:dyDescent="0.3">
      <c r="F6874" s="621"/>
      <c r="G6874" s="621"/>
      <c r="H6874" s="620"/>
    </row>
    <row r="6875" spans="6:8" ht="15" customHeight="1" x14ac:dyDescent="0.3">
      <c r="F6875" s="618"/>
      <c r="G6875" s="618"/>
      <c r="H6875" s="618"/>
    </row>
    <row r="6876" spans="6:8" ht="15" customHeight="1" x14ac:dyDescent="0.3">
      <c r="F6876" s="618"/>
      <c r="G6876" s="618"/>
      <c r="H6876" s="618"/>
    </row>
    <row r="6877" spans="6:8" ht="15" customHeight="1" x14ac:dyDescent="0.3">
      <c r="F6877" s="618"/>
      <c r="G6877" s="618"/>
      <c r="H6877" s="618"/>
    </row>
    <row r="6878" spans="6:8" ht="15" customHeight="1" x14ac:dyDescent="0.3">
      <c r="F6878" s="621"/>
      <c r="G6878" s="621"/>
      <c r="H6878" s="620"/>
    </row>
    <row r="6879" spans="6:8" ht="15" customHeight="1" x14ac:dyDescent="0.3">
      <c r="F6879" s="621"/>
      <c r="G6879" s="621"/>
      <c r="H6879" s="620"/>
    </row>
    <row r="6880" spans="6:8" ht="15" customHeight="1" x14ac:dyDescent="0.3">
      <c r="F6880" s="618"/>
      <c r="G6880" s="618"/>
      <c r="H6880" s="618"/>
    </row>
    <row r="6881" spans="6:8" ht="15" customHeight="1" x14ac:dyDescent="0.3">
      <c r="F6881" s="621"/>
      <c r="G6881" s="621"/>
      <c r="H6881" s="620"/>
    </row>
    <row r="6882" spans="6:8" ht="15" customHeight="1" x14ac:dyDescent="0.3"/>
    <row r="6883" spans="6:8" ht="15" customHeight="1" x14ac:dyDescent="0.3">
      <c r="F6883" s="619"/>
      <c r="G6883" s="619"/>
      <c r="H6883" s="619"/>
    </row>
    <row r="6884" spans="6:8" ht="15" customHeight="1" x14ac:dyDescent="0.3">
      <c r="F6884" s="618"/>
      <c r="G6884" s="618"/>
      <c r="H6884" s="618"/>
    </row>
    <row r="6885" spans="6:8" ht="15" customHeight="1" x14ac:dyDescent="0.3">
      <c r="F6885" s="621"/>
      <c r="G6885" s="621"/>
      <c r="H6885" s="620"/>
    </row>
    <row r="6886" spans="6:8" ht="15" customHeight="1" x14ac:dyDescent="0.3">
      <c r="F6886" s="621"/>
      <c r="G6886" s="621"/>
      <c r="H6886" s="620"/>
    </row>
    <row r="6887" spans="6:8" ht="15" customHeight="1" x14ac:dyDescent="0.3">
      <c r="F6887" s="621"/>
      <c r="G6887" s="621"/>
      <c r="H6887" s="620"/>
    </row>
    <row r="6888" spans="6:8" ht="15" customHeight="1" x14ac:dyDescent="0.3">
      <c r="F6888" s="619"/>
      <c r="G6888" s="619"/>
      <c r="H6888" s="619"/>
    </row>
    <row r="6889" spans="6:8" ht="15" customHeight="1" x14ac:dyDescent="0.3">
      <c r="F6889" s="619"/>
      <c r="G6889" s="619"/>
      <c r="H6889" s="619"/>
    </row>
    <row r="6890" spans="6:8" ht="15" customHeight="1" x14ac:dyDescent="0.3">
      <c r="F6890" s="621"/>
      <c r="G6890" s="621"/>
      <c r="H6890" s="620"/>
    </row>
    <row r="6891" spans="6:8" ht="15" customHeight="1" x14ac:dyDescent="0.3">
      <c r="F6891" s="618"/>
      <c r="G6891" s="618"/>
      <c r="H6891" s="618"/>
    </row>
    <row r="6892" spans="6:8" ht="15" customHeight="1" x14ac:dyDescent="0.3">
      <c r="F6892" s="621"/>
      <c r="G6892" s="621"/>
      <c r="H6892" s="620"/>
    </row>
    <row r="6893" spans="6:8" ht="15" customHeight="1" x14ac:dyDescent="0.3">
      <c r="F6893" s="621"/>
      <c r="G6893" s="621"/>
      <c r="H6893" s="620"/>
    </row>
    <row r="6894" spans="6:8" ht="15" customHeight="1" x14ac:dyDescent="0.3">
      <c r="F6894" s="619"/>
      <c r="G6894" s="619"/>
      <c r="H6894" s="619"/>
    </row>
    <row r="6895" spans="6:8" ht="15" customHeight="1" x14ac:dyDescent="0.3">
      <c r="F6895" s="621"/>
      <c r="G6895" s="621"/>
      <c r="H6895" s="620"/>
    </row>
    <row r="6896" spans="6:8" ht="15" customHeight="1" x14ac:dyDescent="0.3">
      <c r="F6896" s="621"/>
      <c r="G6896" s="621"/>
      <c r="H6896" s="620"/>
    </row>
    <row r="6897" spans="6:8" ht="15" customHeight="1" x14ac:dyDescent="0.3">
      <c r="F6897" s="618"/>
      <c r="G6897" s="618"/>
      <c r="H6897" s="618"/>
    </row>
    <row r="6898" spans="6:8" ht="15" customHeight="1" x14ac:dyDescent="0.3">
      <c r="F6898" s="618"/>
      <c r="G6898" s="618"/>
      <c r="H6898" s="618"/>
    </row>
    <row r="6899" spans="6:8" ht="15" customHeight="1" x14ac:dyDescent="0.3">
      <c r="F6899" s="621"/>
      <c r="G6899" s="621"/>
      <c r="H6899" s="620"/>
    </row>
    <row r="6900" spans="6:8" ht="15" customHeight="1" x14ac:dyDescent="0.3">
      <c r="F6900" s="621"/>
      <c r="G6900" s="621"/>
      <c r="H6900" s="620"/>
    </row>
    <row r="6901" spans="6:8" ht="15" customHeight="1" x14ac:dyDescent="0.3">
      <c r="F6901" s="621"/>
      <c r="G6901" s="621"/>
      <c r="H6901" s="620"/>
    </row>
    <row r="6902" spans="6:8" ht="15" customHeight="1" x14ac:dyDescent="0.3">
      <c r="F6902" s="619"/>
      <c r="G6902" s="619"/>
      <c r="H6902" s="619"/>
    </row>
    <row r="6903" spans="6:8" ht="15" customHeight="1" x14ac:dyDescent="0.3">
      <c r="F6903" s="621"/>
      <c r="G6903" s="621"/>
      <c r="H6903" s="620"/>
    </row>
    <row r="6904" spans="6:8" ht="15" customHeight="1" x14ac:dyDescent="0.3">
      <c r="F6904" s="621"/>
      <c r="G6904" s="621"/>
      <c r="H6904" s="620"/>
    </row>
    <row r="6905" spans="6:8" ht="15" customHeight="1" x14ac:dyDescent="0.3">
      <c r="F6905" s="621"/>
      <c r="G6905" s="621"/>
      <c r="H6905" s="620"/>
    </row>
    <row r="6906" spans="6:8" ht="15" customHeight="1" x14ac:dyDescent="0.3">
      <c r="F6906" s="618"/>
      <c r="G6906" s="618"/>
      <c r="H6906" s="618"/>
    </row>
    <row r="6907" spans="6:8" ht="15" customHeight="1" x14ac:dyDescent="0.3">
      <c r="F6907" s="618"/>
      <c r="G6907" s="618"/>
      <c r="H6907" s="618"/>
    </row>
    <row r="6908" spans="6:8" ht="15" customHeight="1" x14ac:dyDescent="0.3">
      <c r="F6908" s="619"/>
      <c r="G6908" s="619"/>
      <c r="H6908" s="619"/>
    </row>
    <row r="6909" spans="6:8" ht="15" customHeight="1" x14ac:dyDescent="0.3">
      <c r="F6909" s="618"/>
      <c r="G6909" s="618"/>
      <c r="H6909" s="618"/>
    </row>
    <row r="6910" spans="6:8" ht="15" customHeight="1" x14ac:dyDescent="0.3">
      <c r="F6910" s="618"/>
      <c r="G6910" s="618"/>
      <c r="H6910" s="618"/>
    </row>
    <row r="6911" spans="6:8" ht="15" customHeight="1" x14ac:dyDescent="0.3">
      <c r="F6911" s="619"/>
      <c r="G6911" s="619"/>
      <c r="H6911" s="619"/>
    </row>
    <row r="6912" spans="6:8" ht="15" customHeight="1" x14ac:dyDescent="0.3">
      <c r="F6912" s="618"/>
      <c r="G6912" s="618"/>
      <c r="H6912" s="618"/>
    </row>
    <row r="6913" spans="6:8" ht="15" customHeight="1" x14ac:dyDescent="0.3">
      <c r="F6913" s="619"/>
      <c r="G6913" s="619"/>
      <c r="H6913" s="619"/>
    </row>
    <row r="6914" spans="6:8" ht="15" customHeight="1" x14ac:dyDescent="0.3">
      <c r="F6914" s="618"/>
      <c r="G6914" s="618"/>
      <c r="H6914" s="618"/>
    </row>
    <row r="6915" spans="6:8" ht="15" customHeight="1" x14ac:dyDescent="0.3">
      <c r="F6915" s="618"/>
      <c r="G6915" s="618"/>
      <c r="H6915" s="618"/>
    </row>
    <row r="6916" spans="6:8" ht="15" customHeight="1" x14ac:dyDescent="0.3">
      <c r="F6916" s="621"/>
      <c r="G6916" s="621"/>
      <c r="H6916" s="620"/>
    </row>
    <row r="6917" spans="6:8" ht="15" customHeight="1" x14ac:dyDescent="0.3">
      <c r="F6917" s="618"/>
      <c r="G6917" s="618"/>
      <c r="H6917" s="618"/>
    </row>
    <row r="6918" spans="6:8" ht="15" customHeight="1" x14ac:dyDescent="0.3">
      <c r="F6918" s="619"/>
      <c r="G6918" s="619"/>
      <c r="H6918" s="619"/>
    </row>
    <row r="6919" spans="6:8" ht="15" customHeight="1" x14ac:dyDescent="0.3">
      <c r="F6919" s="618"/>
      <c r="G6919" s="618"/>
      <c r="H6919" s="618"/>
    </row>
    <row r="6920" spans="6:8" ht="15" customHeight="1" x14ac:dyDescent="0.3">
      <c r="F6920" s="618"/>
      <c r="G6920" s="618"/>
      <c r="H6920" s="618"/>
    </row>
    <row r="6921" spans="6:8" ht="15" customHeight="1" x14ac:dyDescent="0.3">
      <c r="F6921" s="621"/>
      <c r="G6921" s="621"/>
      <c r="H6921" s="620"/>
    </row>
    <row r="6922" spans="6:8" ht="15" customHeight="1" x14ac:dyDescent="0.3">
      <c r="F6922" s="621"/>
      <c r="G6922" s="621"/>
      <c r="H6922" s="620"/>
    </row>
    <row r="6923" spans="6:8" ht="15" customHeight="1" x14ac:dyDescent="0.3">
      <c r="F6923" s="621"/>
      <c r="G6923" s="621"/>
      <c r="H6923" s="620"/>
    </row>
    <row r="6924" spans="6:8" ht="15" customHeight="1" x14ac:dyDescent="0.3">
      <c r="F6924" s="619"/>
      <c r="G6924" s="619"/>
      <c r="H6924" s="619"/>
    </row>
    <row r="6925" spans="6:8" ht="15" customHeight="1" x14ac:dyDescent="0.3">
      <c r="F6925" s="618"/>
      <c r="G6925" s="618"/>
      <c r="H6925" s="618"/>
    </row>
    <row r="6926" spans="6:8" ht="15" customHeight="1" x14ac:dyDescent="0.3">
      <c r="F6926" s="618"/>
      <c r="G6926" s="618"/>
      <c r="H6926" s="618"/>
    </row>
    <row r="6927" spans="6:8" ht="15" customHeight="1" x14ac:dyDescent="0.3">
      <c r="F6927" s="618"/>
      <c r="G6927" s="618"/>
      <c r="H6927" s="618"/>
    </row>
    <row r="6928" spans="6:8" ht="15" customHeight="1" x14ac:dyDescent="0.3">
      <c r="F6928" s="618"/>
      <c r="G6928" s="618"/>
      <c r="H6928" s="618"/>
    </row>
    <row r="6929" spans="5:8" ht="15" customHeight="1" x14ac:dyDescent="0.3">
      <c r="F6929" s="621"/>
      <c r="G6929" s="621"/>
      <c r="H6929" s="620"/>
    </row>
    <row r="6930" spans="5:8" ht="15" customHeight="1" x14ac:dyDescent="0.3">
      <c r="F6930" s="619"/>
      <c r="G6930" s="619"/>
      <c r="H6930" s="619"/>
    </row>
    <row r="6931" spans="5:8" ht="15" customHeight="1" x14ac:dyDescent="0.3">
      <c r="F6931" s="619"/>
      <c r="G6931" s="619"/>
      <c r="H6931" s="619"/>
    </row>
    <row r="6932" spans="5:8" ht="15" customHeight="1" x14ac:dyDescent="0.3">
      <c r="F6932" s="618"/>
      <c r="G6932" s="618"/>
      <c r="H6932" s="618"/>
    </row>
    <row r="6933" spans="5:8" ht="15" customHeight="1" x14ac:dyDescent="0.3">
      <c r="F6933" s="619"/>
      <c r="G6933" s="619"/>
      <c r="H6933" s="619"/>
    </row>
    <row r="6934" spans="5:8" ht="15" customHeight="1" x14ac:dyDescent="0.3">
      <c r="E6934" s="618"/>
      <c r="F6934" s="618"/>
      <c r="G6934" s="618"/>
      <c r="H6934" s="618"/>
    </row>
    <row r="6935" spans="5:8" ht="15" customHeight="1" x14ac:dyDescent="0.3">
      <c r="F6935" s="618"/>
      <c r="G6935" s="618"/>
      <c r="H6935" s="618"/>
    </row>
    <row r="6936" spans="5:8" ht="15" customHeight="1" x14ac:dyDescent="0.3">
      <c r="E6936" s="618"/>
      <c r="F6936" s="618"/>
      <c r="G6936" s="618"/>
      <c r="H6936" s="618"/>
    </row>
    <row r="6937" spans="5:8" ht="15" customHeight="1" x14ac:dyDescent="0.3">
      <c r="F6937" s="621"/>
      <c r="G6937" s="621"/>
      <c r="H6937" s="620"/>
    </row>
    <row r="6938" spans="5:8" ht="15" customHeight="1" x14ac:dyDescent="0.3">
      <c r="F6938" s="619"/>
      <c r="G6938" s="619"/>
      <c r="H6938" s="619"/>
    </row>
    <row r="6939" spans="5:8" ht="15" customHeight="1" x14ac:dyDescent="0.3">
      <c r="F6939" s="621"/>
      <c r="G6939" s="621"/>
      <c r="H6939" s="620"/>
    </row>
    <row r="6940" spans="5:8" ht="15" customHeight="1" x14ac:dyDescent="0.3">
      <c r="E6940" s="618"/>
      <c r="F6940" s="618"/>
      <c r="G6940" s="618"/>
      <c r="H6940" s="618"/>
    </row>
    <row r="6941" spans="5:8" ht="15" customHeight="1" x14ac:dyDescent="0.3">
      <c r="F6941" s="619"/>
      <c r="G6941" s="619"/>
      <c r="H6941" s="619"/>
    </row>
    <row r="6942" spans="5:8" ht="15" customHeight="1" x14ac:dyDescent="0.3">
      <c r="F6942" s="621"/>
      <c r="G6942" s="621"/>
      <c r="H6942" s="620"/>
    </row>
    <row r="6943" spans="5:8" ht="15" customHeight="1" x14ac:dyDescent="0.3">
      <c r="F6943" s="621"/>
      <c r="G6943" s="621"/>
      <c r="H6943" s="620"/>
    </row>
    <row r="6944" spans="5:8" ht="15" customHeight="1" x14ac:dyDescent="0.3">
      <c r="F6944" s="621"/>
      <c r="G6944" s="621"/>
      <c r="H6944" s="620"/>
    </row>
    <row r="6945" spans="6:8" ht="15" customHeight="1" x14ac:dyDescent="0.3">
      <c r="F6945" s="618"/>
      <c r="G6945" s="618"/>
      <c r="H6945" s="618"/>
    </row>
    <row r="6946" spans="6:8" ht="15" customHeight="1" x14ac:dyDescent="0.3">
      <c r="F6946" s="618"/>
      <c r="G6946" s="618"/>
      <c r="H6946" s="618"/>
    </row>
    <row r="6947" spans="6:8" ht="15" customHeight="1" x14ac:dyDescent="0.3">
      <c r="F6947" s="619"/>
      <c r="G6947" s="619"/>
      <c r="H6947" s="619"/>
    </row>
    <row r="6948" spans="6:8" ht="15" customHeight="1" x14ac:dyDescent="0.3">
      <c r="F6948" s="621"/>
      <c r="G6948" s="621"/>
      <c r="H6948" s="620"/>
    </row>
    <row r="6949" spans="6:8" ht="15" customHeight="1" x14ac:dyDescent="0.3">
      <c r="F6949" s="618"/>
      <c r="G6949" s="618"/>
      <c r="H6949" s="618"/>
    </row>
    <row r="6950" spans="6:8" ht="15" customHeight="1" x14ac:dyDescent="0.3">
      <c r="F6950" s="621"/>
      <c r="G6950" s="621"/>
      <c r="H6950" s="620"/>
    </row>
    <row r="6951" spans="6:8" ht="15" customHeight="1" x14ac:dyDescent="0.3">
      <c r="F6951" s="621"/>
      <c r="G6951" s="621"/>
      <c r="H6951" s="620"/>
    </row>
    <row r="6952" spans="6:8" ht="15" customHeight="1" x14ac:dyDescent="0.3">
      <c r="F6952" s="621"/>
      <c r="G6952" s="621"/>
      <c r="H6952" s="620"/>
    </row>
    <row r="6953" spans="6:8" ht="15" customHeight="1" x14ac:dyDescent="0.3">
      <c r="F6953" s="621"/>
      <c r="G6953" s="621"/>
      <c r="H6953" s="620"/>
    </row>
    <row r="6954" spans="6:8" ht="15" customHeight="1" x14ac:dyDescent="0.3">
      <c r="F6954" s="621"/>
      <c r="G6954" s="621"/>
      <c r="H6954" s="620"/>
    </row>
    <row r="6955" spans="6:8" ht="15" customHeight="1" x14ac:dyDescent="0.3">
      <c r="F6955" s="619"/>
      <c r="G6955" s="619"/>
      <c r="H6955" s="619"/>
    </row>
    <row r="6956" spans="6:8" ht="15" customHeight="1" x14ac:dyDescent="0.3">
      <c r="F6956" s="621"/>
      <c r="G6956" s="621"/>
      <c r="H6956" s="620"/>
    </row>
    <row r="6957" spans="6:8" ht="15" customHeight="1" x14ac:dyDescent="0.3">
      <c r="F6957" s="618"/>
      <c r="G6957" s="618"/>
      <c r="H6957" s="618"/>
    </row>
    <row r="6958" spans="6:8" ht="15" customHeight="1" x14ac:dyDescent="0.3">
      <c r="F6958" s="619"/>
      <c r="G6958" s="619"/>
      <c r="H6958" s="619"/>
    </row>
    <row r="6959" spans="6:8" ht="15" customHeight="1" x14ac:dyDescent="0.3">
      <c r="F6959" s="618"/>
      <c r="G6959" s="618"/>
      <c r="H6959" s="618"/>
    </row>
    <row r="6960" spans="6:8" ht="15" customHeight="1" x14ac:dyDescent="0.3">
      <c r="F6960" s="618"/>
      <c r="G6960" s="618"/>
      <c r="H6960" s="618"/>
    </row>
    <row r="6961" spans="6:8" ht="15" customHeight="1" x14ac:dyDescent="0.3">
      <c r="F6961" s="618"/>
      <c r="G6961" s="618"/>
      <c r="H6961" s="618"/>
    </row>
    <row r="6962" spans="6:8" ht="15" customHeight="1" x14ac:dyDescent="0.3">
      <c r="F6962" s="618"/>
      <c r="G6962" s="618"/>
      <c r="H6962" s="618"/>
    </row>
    <row r="6963" spans="6:8" ht="15" customHeight="1" x14ac:dyDescent="0.3">
      <c r="F6963" s="621"/>
      <c r="G6963" s="621"/>
      <c r="H6963" s="620"/>
    </row>
    <row r="6964" spans="6:8" ht="15" customHeight="1" x14ac:dyDescent="0.3">
      <c r="F6964" s="618"/>
      <c r="G6964" s="618"/>
      <c r="H6964" s="618"/>
    </row>
    <row r="6965" spans="6:8" ht="15" customHeight="1" x14ac:dyDescent="0.3">
      <c r="F6965" s="618"/>
      <c r="G6965" s="618"/>
      <c r="H6965" s="618"/>
    </row>
    <row r="6966" spans="6:8" ht="15" customHeight="1" x14ac:dyDescent="0.3">
      <c r="F6966" s="621"/>
      <c r="G6966" s="621"/>
      <c r="H6966" s="620"/>
    </row>
    <row r="6967" spans="6:8" ht="15" customHeight="1" x14ac:dyDescent="0.3">
      <c r="F6967" s="619"/>
      <c r="G6967" s="619"/>
      <c r="H6967" s="619"/>
    </row>
    <row r="6968" spans="6:8" ht="15" customHeight="1" x14ac:dyDescent="0.3">
      <c r="F6968" s="621"/>
      <c r="G6968" s="621"/>
      <c r="H6968" s="620"/>
    </row>
    <row r="6969" spans="6:8" ht="15" customHeight="1" x14ac:dyDescent="0.3">
      <c r="F6969" s="619"/>
      <c r="G6969" s="619"/>
      <c r="H6969" s="619"/>
    </row>
    <row r="6970" spans="6:8" ht="15" customHeight="1" x14ac:dyDescent="0.3">
      <c r="F6970" s="618"/>
      <c r="G6970" s="618"/>
      <c r="H6970" s="618"/>
    </row>
    <row r="6971" spans="6:8" ht="15" customHeight="1" x14ac:dyDescent="0.3">
      <c r="F6971" s="621"/>
      <c r="G6971" s="621"/>
      <c r="H6971" s="620"/>
    </row>
    <row r="6972" spans="6:8" ht="15" customHeight="1" x14ac:dyDescent="0.3">
      <c r="F6972" s="619"/>
      <c r="G6972" s="619"/>
      <c r="H6972" s="619"/>
    </row>
    <row r="6973" spans="6:8" ht="15" customHeight="1" x14ac:dyDescent="0.3">
      <c r="F6973" s="621"/>
      <c r="G6973" s="621"/>
      <c r="H6973" s="620"/>
    </row>
    <row r="6974" spans="6:8" ht="15" customHeight="1" x14ac:dyDescent="0.3">
      <c r="F6974" s="618"/>
      <c r="G6974" s="618"/>
      <c r="H6974" s="618"/>
    </row>
    <row r="6975" spans="6:8" ht="15" customHeight="1" x14ac:dyDescent="0.3">
      <c r="F6975" s="619"/>
      <c r="G6975" s="619"/>
      <c r="H6975" s="619"/>
    </row>
    <row r="6976" spans="6:8" ht="15" customHeight="1" x14ac:dyDescent="0.3">
      <c r="F6976" s="621"/>
      <c r="G6976" s="621"/>
      <c r="H6976" s="620"/>
    </row>
    <row r="6977" spans="6:8" ht="15" customHeight="1" x14ac:dyDescent="0.3">
      <c r="F6977" s="618"/>
      <c r="G6977" s="618"/>
      <c r="H6977" s="618"/>
    </row>
    <row r="6978" spans="6:8" ht="15" customHeight="1" x14ac:dyDescent="0.3">
      <c r="F6978" s="619"/>
      <c r="G6978" s="619"/>
      <c r="H6978" s="619"/>
    </row>
    <row r="6979" spans="6:8" ht="15" customHeight="1" x14ac:dyDescent="0.3">
      <c r="F6979" s="621"/>
      <c r="G6979" s="621"/>
      <c r="H6979" s="620"/>
    </row>
    <row r="6980" spans="6:8" ht="15" customHeight="1" x14ac:dyDescent="0.3">
      <c r="F6980" s="618"/>
      <c r="G6980" s="618"/>
      <c r="H6980" s="618"/>
    </row>
    <row r="6981" spans="6:8" ht="15" customHeight="1" x14ac:dyDescent="0.3">
      <c r="F6981" s="618"/>
      <c r="G6981" s="618"/>
      <c r="H6981" s="618"/>
    </row>
    <row r="6982" spans="6:8" ht="15" customHeight="1" x14ac:dyDescent="0.3">
      <c r="F6982" s="618"/>
      <c r="G6982" s="618"/>
      <c r="H6982" s="618"/>
    </row>
    <row r="6983" spans="6:8" ht="15" customHeight="1" x14ac:dyDescent="0.3">
      <c r="F6983" s="619"/>
      <c r="G6983" s="619"/>
      <c r="H6983" s="619"/>
    </row>
    <row r="6984" spans="6:8" ht="15" customHeight="1" x14ac:dyDescent="0.3">
      <c r="F6984" s="618"/>
      <c r="G6984" s="618"/>
      <c r="H6984" s="618"/>
    </row>
    <row r="6985" spans="6:8" ht="15" customHeight="1" x14ac:dyDescent="0.3">
      <c r="F6985" s="619"/>
      <c r="G6985" s="619"/>
      <c r="H6985" s="619"/>
    </row>
    <row r="6986" spans="6:8" ht="15" customHeight="1" x14ac:dyDescent="0.3">
      <c r="F6986" s="619"/>
      <c r="G6986" s="619"/>
      <c r="H6986" s="619"/>
    </row>
    <row r="6987" spans="6:8" ht="15" customHeight="1" x14ac:dyDescent="0.3">
      <c r="F6987" s="618"/>
      <c r="G6987" s="618"/>
      <c r="H6987" s="618"/>
    </row>
    <row r="6988" spans="6:8" ht="15" customHeight="1" x14ac:dyDescent="0.3">
      <c r="F6988" s="621"/>
      <c r="G6988" s="621"/>
      <c r="H6988" s="620"/>
    </row>
    <row r="6989" spans="6:8" ht="15" customHeight="1" x14ac:dyDescent="0.3">
      <c r="F6989" s="619"/>
      <c r="G6989" s="619"/>
      <c r="H6989" s="619"/>
    </row>
    <row r="6990" spans="6:8" ht="15" customHeight="1" x14ac:dyDescent="0.3">
      <c r="F6990" s="619"/>
      <c r="G6990" s="619"/>
      <c r="H6990" s="619"/>
    </row>
    <row r="6991" spans="6:8" ht="15" customHeight="1" x14ac:dyDescent="0.3">
      <c r="F6991" s="618"/>
      <c r="G6991" s="618"/>
      <c r="H6991" s="618"/>
    </row>
    <row r="6992" spans="6:8" ht="15" customHeight="1" x14ac:dyDescent="0.3">
      <c r="F6992" s="621"/>
      <c r="G6992" s="621"/>
      <c r="H6992" s="620"/>
    </row>
    <row r="6993" spans="5:8" ht="15" customHeight="1" x14ac:dyDescent="0.3">
      <c r="F6993" s="618"/>
      <c r="G6993" s="618"/>
      <c r="H6993" s="618"/>
    </row>
    <row r="6994" spans="5:8" ht="15" customHeight="1" x14ac:dyDescent="0.3">
      <c r="F6994" s="618"/>
      <c r="G6994" s="618"/>
      <c r="H6994" s="618"/>
    </row>
    <row r="6995" spans="5:8" ht="15" customHeight="1" x14ac:dyDescent="0.3">
      <c r="F6995" s="621"/>
      <c r="G6995" s="621"/>
      <c r="H6995" s="620"/>
    </row>
    <row r="6996" spans="5:8" ht="15" customHeight="1" x14ac:dyDescent="0.3">
      <c r="F6996" s="621"/>
      <c r="G6996" s="621"/>
      <c r="H6996" s="620"/>
    </row>
    <row r="6997" spans="5:8" ht="15" customHeight="1" x14ac:dyDescent="0.3">
      <c r="F6997" s="621"/>
      <c r="G6997" s="621"/>
      <c r="H6997" s="620"/>
    </row>
    <row r="6998" spans="5:8" ht="15" customHeight="1" x14ac:dyDescent="0.3">
      <c r="F6998" s="621"/>
      <c r="G6998" s="621"/>
      <c r="H6998" s="620"/>
    </row>
    <row r="6999" spans="5:8" ht="15" customHeight="1" x14ac:dyDescent="0.3">
      <c r="F6999" s="621"/>
      <c r="G6999" s="621"/>
      <c r="H6999" s="620"/>
    </row>
    <row r="7000" spans="5:8" ht="15" customHeight="1" x14ac:dyDescent="0.3">
      <c r="F7000" s="621"/>
      <c r="G7000" s="621"/>
      <c r="H7000" s="620"/>
    </row>
    <row r="7001" spans="5:8" ht="15" customHeight="1" x14ac:dyDescent="0.3">
      <c r="F7001" s="619"/>
      <c r="G7001" s="619"/>
      <c r="H7001" s="619"/>
    </row>
    <row r="7002" spans="5:8" ht="15" customHeight="1" x14ac:dyDescent="0.3">
      <c r="F7002" s="618"/>
      <c r="G7002" s="618"/>
      <c r="H7002" s="618"/>
    </row>
    <row r="7003" spans="5:8" ht="15" customHeight="1" x14ac:dyDescent="0.3">
      <c r="F7003" s="621"/>
      <c r="G7003" s="621"/>
      <c r="H7003" s="620"/>
    </row>
    <row r="7004" spans="5:8" ht="15" customHeight="1" x14ac:dyDescent="0.3">
      <c r="F7004" s="621"/>
      <c r="G7004" s="621"/>
      <c r="H7004" s="620"/>
    </row>
    <row r="7005" spans="5:8" ht="15" customHeight="1" x14ac:dyDescent="0.3">
      <c r="F7005" s="619"/>
      <c r="G7005" s="619"/>
      <c r="H7005" s="619"/>
    </row>
    <row r="7006" spans="5:8" ht="15" customHeight="1" x14ac:dyDescent="0.3">
      <c r="E7006" s="618"/>
      <c r="F7006" s="618"/>
      <c r="G7006" s="618"/>
      <c r="H7006" s="618"/>
    </row>
    <row r="7007" spans="5:8" ht="15" customHeight="1" x14ac:dyDescent="0.3">
      <c r="F7007" s="621"/>
      <c r="G7007" s="621"/>
      <c r="H7007" s="620"/>
    </row>
    <row r="7008" spans="5:8" ht="15" customHeight="1" x14ac:dyDescent="0.3">
      <c r="F7008" s="621"/>
      <c r="G7008" s="621"/>
      <c r="H7008" s="620"/>
    </row>
    <row r="7009" spans="6:8" ht="15" customHeight="1" x14ac:dyDescent="0.3">
      <c r="F7009" s="621"/>
      <c r="G7009" s="621"/>
      <c r="H7009" s="620"/>
    </row>
    <row r="7010" spans="6:8" ht="15" customHeight="1" x14ac:dyDescent="0.3">
      <c r="F7010" s="621"/>
      <c r="G7010" s="621"/>
      <c r="H7010" s="620"/>
    </row>
    <row r="7011" spans="6:8" ht="15" customHeight="1" x14ac:dyDescent="0.3">
      <c r="F7011" s="619"/>
      <c r="G7011" s="619"/>
      <c r="H7011" s="619"/>
    </row>
    <row r="7012" spans="6:8" ht="15" customHeight="1" x14ac:dyDescent="0.3">
      <c r="F7012" s="619"/>
      <c r="G7012" s="619"/>
      <c r="H7012" s="619"/>
    </row>
    <row r="7013" spans="6:8" ht="15" customHeight="1" x14ac:dyDescent="0.3">
      <c r="F7013" s="621"/>
      <c r="G7013" s="621"/>
      <c r="H7013" s="620"/>
    </row>
    <row r="7014" spans="6:8" ht="15" customHeight="1" x14ac:dyDescent="0.3">
      <c r="F7014" s="618"/>
      <c r="G7014" s="618"/>
      <c r="H7014" s="618"/>
    </row>
    <row r="7015" spans="6:8" ht="15" customHeight="1" x14ac:dyDescent="0.3">
      <c r="F7015" s="619"/>
      <c r="G7015" s="619"/>
      <c r="H7015" s="619"/>
    </row>
    <row r="7016" spans="6:8" ht="15" customHeight="1" x14ac:dyDescent="0.3">
      <c r="F7016" s="618"/>
      <c r="G7016" s="618"/>
      <c r="H7016" s="618"/>
    </row>
    <row r="7017" spans="6:8" ht="15" customHeight="1" x14ac:dyDescent="0.3">
      <c r="F7017" s="618"/>
      <c r="G7017" s="618"/>
      <c r="H7017" s="618"/>
    </row>
    <row r="7018" spans="6:8" ht="15" customHeight="1" x14ac:dyDescent="0.3">
      <c r="F7018" s="621"/>
      <c r="G7018" s="621"/>
      <c r="H7018" s="620"/>
    </row>
    <row r="7019" spans="6:8" ht="15" customHeight="1" x14ac:dyDescent="0.3">
      <c r="F7019" s="618"/>
      <c r="G7019" s="618"/>
      <c r="H7019" s="618"/>
    </row>
    <row r="7020" spans="6:8" ht="15" customHeight="1" x14ac:dyDescent="0.3">
      <c r="F7020" s="619"/>
      <c r="G7020" s="619"/>
      <c r="H7020" s="619"/>
    </row>
    <row r="7021" spans="6:8" ht="15" customHeight="1" x14ac:dyDescent="0.3">
      <c r="F7021" s="618"/>
      <c r="G7021" s="618"/>
      <c r="H7021" s="618"/>
    </row>
    <row r="7022" spans="6:8" ht="15" customHeight="1" x14ac:dyDescent="0.3">
      <c r="F7022" s="621"/>
      <c r="G7022" s="621"/>
      <c r="H7022" s="620"/>
    </row>
    <row r="7023" spans="6:8" ht="15" customHeight="1" x14ac:dyDescent="0.3">
      <c r="F7023" s="621"/>
      <c r="G7023" s="621"/>
      <c r="H7023" s="620"/>
    </row>
    <row r="7024" spans="6:8" ht="15" customHeight="1" x14ac:dyDescent="0.3">
      <c r="F7024" s="618"/>
      <c r="G7024" s="618"/>
      <c r="H7024" s="618"/>
    </row>
    <row r="7025" spans="6:8" ht="15" customHeight="1" x14ac:dyDescent="0.3">
      <c r="F7025" s="621"/>
      <c r="G7025" s="621"/>
      <c r="H7025" s="620"/>
    </row>
    <row r="7026" spans="6:8" ht="15" customHeight="1" x14ac:dyDescent="0.3">
      <c r="F7026" s="621"/>
      <c r="G7026" s="621"/>
      <c r="H7026" s="620"/>
    </row>
    <row r="7027" spans="6:8" ht="15" customHeight="1" x14ac:dyDescent="0.3">
      <c r="F7027" s="619"/>
      <c r="G7027" s="619"/>
      <c r="H7027" s="619"/>
    </row>
    <row r="7028" spans="6:8" ht="15" customHeight="1" x14ac:dyDescent="0.3">
      <c r="F7028" s="618"/>
      <c r="G7028" s="618"/>
      <c r="H7028" s="618"/>
    </row>
    <row r="7029" spans="6:8" ht="15" customHeight="1" x14ac:dyDescent="0.3">
      <c r="F7029" s="621"/>
      <c r="G7029" s="621"/>
      <c r="H7029" s="620"/>
    </row>
    <row r="7030" spans="6:8" ht="15" customHeight="1" x14ac:dyDescent="0.3">
      <c r="F7030" s="621"/>
      <c r="G7030" s="621"/>
      <c r="H7030" s="620"/>
    </row>
    <row r="7031" spans="6:8" ht="15" customHeight="1" x14ac:dyDescent="0.3">
      <c r="F7031" s="621"/>
      <c r="G7031" s="621"/>
      <c r="H7031" s="620"/>
    </row>
    <row r="7032" spans="6:8" ht="15" customHeight="1" x14ac:dyDescent="0.3">
      <c r="F7032" s="621"/>
      <c r="G7032" s="621"/>
      <c r="H7032" s="620"/>
    </row>
    <row r="7033" spans="6:8" ht="15" customHeight="1" x14ac:dyDescent="0.3">
      <c r="F7033" s="621"/>
      <c r="G7033" s="621"/>
      <c r="H7033" s="620"/>
    </row>
    <row r="7034" spans="6:8" ht="15" customHeight="1" x14ac:dyDescent="0.3">
      <c r="F7034" s="621"/>
      <c r="G7034" s="621"/>
      <c r="H7034" s="620"/>
    </row>
    <row r="7035" spans="6:8" ht="15" customHeight="1" x14ac:dyDescent="0.3">
      <c r="F7035" s="618"/>
      <c r="G7035" s="618"/>
      <c r="H7035" s="618"/>
    </row>
    <row r="7036" spans="6:8" ht="15" customHeight="1" x14ac:dyDescent="0.3">
      <c r="F7036" s="621"/>
      <c r="G7036" s="621"/>
      <c r="H7036" s="620"/>
    </row>
    <row r="7037" spans="6:8" ht="15" customHeight="1" x14ac:dyDescent="0.3">
      <c r="F7037" s="621"/>
      <c r="G7037" s="621"/>
      <c r="H7037" s="620"/>
    </row>
    <row r="7038" spans="6:8" ht="15" customHeight="1" x14ac:dyDescent="0.3">
      <c r="F7038" s="618"/>
      <c r="G7038" s="618"/>
      <c r="H7038" s="618"/>
    </row>
    <row r="7039" spans="6:8" ht="15" customHeight="1" x14ac:dyDescent="0.3">
      <c r="F7039" s="618"/>
      <c r="G7039" s="618"/>
      <c r="H7039" s="618"/>
    </row>
    <row r="7040" spans="6:8" ht="15" customHeight="1" x14ac:dyDescent="0.3">
      <c r="F7040" s="621"/>
      <c r="G7040" s="621"/>
      <c r="H7040" s="620"/>
    </row>
    <row r="7041" spans="6:8" ht="15" customHeight="1" x14ac:dyDescent="0.3">
      <c r="F7041" s="621"/>
      <c r="G7041" s="621"/>
      <c r="H7041" s="620"/>
    </row>
    <row r="7042" spans="6:8" ht="15" customHeight="1" x14ac:dyDescent="0.3">
      <c r="F7042" s="621"/>
      <c r="G7042" s="621"/>
      <c r="H7042" s="620"/>
    </row>
    <row r="7043" spans="6:8" ht="15" customHeight="1" x14ac:dyDescent="0.3">
      <c r="F7043" s="618"/>
      <c r="G7043" s="618"/>
      <c r="H7043" s="618"/>
    </row>
    <row r="7044" spans="6:8" ht="15" customHeight="1" x14ac:dyDescent="0.3">
      <c r="F7044" s="621"/>
      <c r="G7044" s="621"/>
      <c r="H7044" s="620"/>
    </row>
    <row r="7045" spans="6:8" ht="15" customHeight="1" x14ac:dyDescent="0.3">
      <c r="F7045" s="619"/>
      <c r="G7045" s="619"/>
      <c r="H7045" s="619"/>
    </row>
    <row r="7046" spans="6:8" ht="15" customHeight="1" x14ac:dyDescent="0.3">
      <c r="F7046" s="621"/>
      <c r="G7046" s="621"/>
      <c r="H7046" s="620"/>
    </row>
    <row r="7047" spans="6:8" ht="15" customHeight="1" x14ac:dyDescent="0.3">
      <c r="F7047" s="621"/>
      <c r="G7047" s="621"/>
      <c r="H7047" s="620"/>
    </row>
    <row r="7048" spans="6:8" ht="15" customHeight="1" x14ac:dyDescent="0.3">
      <c r="F7048" s="621"/>
      <c r="G7048" s="621"/>
      <c r="H7048" s="620"/>
    </row>
    <row r="7049" spans="6:8" ht="15" customHeight="1" x14ac:dyDescent="0.3">
      <c r="F7049" s="618"/>
      <c r="G7049" s="618"/>
      <c r="H7049" s="618"/>
    </row>
    <row r="7050" spans="6:8" ht="15" customHeight="1" x14ac:dyDescent="0.3">
      <c r="F7050" s="621"/>
      <c r="G7050" s="621"/>
      <c r="H7050" s="620"/>
    </row>
    <row r="7051" spans="6:8" ht="15" customHeight="1" x14ac:dyDescent="0.3">
      <c r="F7051" s="619"/>
      <c r="G7051" s="619"/>
      <c r="H7051" s="619"/>
    </row>
    <row r="7052" spans="6:8" ht="15" customHeight="1" x14ac:dyDescent="0.3">
      <c r="F7052" s="621"/>
      <c r="G7052" s="621"/>
      <c r="H7052" s="620"/>
    </row>
    <row r="7053" spans="6:8" ht="15" customHeight="1" x14ac:dyDescent="0.3">
      <c r="F7053" s="621"/>
      <c r="G7053" s="621"/>
      <c r="H7053" s="620"/>
    </row>
    <row r="7054" spans="6:8" ht="15" customHeight="1" x14ac:dyDescent="0.3">
      <c r="F7054" s="618"/>
      <c r="G7054" s="618"/>
      <c r="H7054" s="618"/>
    </row>
    <row r="7055" spans="6:8" ht="15" customHeight="1" x14ac:dyDescent="0.3">
      <c r="F7055" s="618"/>
      <c r="G7055" s="618"/>
      <c r="H7055" s="618"/>
    </row>
    <row r="7056" spans="6:8" ht="15" customHeight="1" x14ac:dyDescent="0.3">
      <c r="F7056" s="618"/>
      <c r="G7056" s="618"/>
      <c r="H7056" s="618"/>
    </row>
    <row r="7057" spans="6:8" ht="15" customHeight="1" x14ac:dyDescent="0.3">
      <c r="F7057" s="621"/>
      <c r="G7057" s="621"/>
      <c r="H7057" s="620"/>
    </row>
    <row r="7058" spans="6:8" ht="15" customHeight="1" x14ac:dyDescent="0.3">
      <c r="F7058" s="621"/>
      <c r="G7058" s="621"/>
      <c r="H7058" s="620"/>
    </row>
    <row r="7059" spans="6:8" ht="15" customHeight="1" x14ac:dyDescent="0.3">
      <c r="F7059" s="619"/>
      <c r="G7059" s="619"/>
      <c r="H7059" s="619"/>
    </row>
    <row r="7060" spans="6:8" ht="15" customHeight="1" x14ac:dyDescent="0.3">
      <c r="F7060" s="621"/>
      <c r="G7060" s="621"/>
      <c r="H7060" s="620"/>
    </row>
    <row r="7061" spans="6:8" ht="15" customHeight="1" x14ac:dyDescent="0.3">
      <c r="F7061" s="621"/>
      <c r="G7061" s="621"/>
      <c r="H7061" s="620"/>
    </row>
    <row r="7062" spans="6:8" ht="15" customHeight="1" x14ac:dyDescent="0.3">
      <c r="F7062" s="621"/>
      <c r="G7062" s="621"/>
      <c r="H7062" s="620"/>
    </row>
    <row r="7063" spans="6:8" ht="15" customHeight="1" x14ac:dyDescent="0.3">
      <c r="F7063" s="618"/>
      <c r="G7063" s="618"/>
      <c r="H7063" s="618"/>
    </row>
    <row r="7064" spans="6:8" ht="15" customHeight="1" x14ac:dyDescent="0.3">
      <c r="F7064" s="619"/>
      <c r="G7064" s="619"/>
      <c r="H7064" s="619"/>
    </row>
    <row r="7065" spans="6:8" ht="15" customHeight="1" x14ac:dyDescent="0.3">
      <c r="F7065" s="621"/>
      <c r="G7065" s="621"/>
      <c r="H7065" s="620"/>
    </row>
    <row r="7066" spans="6:8" ht="15" customHeight="1" x14ac:dyDescent="0.3">
      <c r="F7066" s="621"/>
      <c r="G7066" s="621"/>
      <c r="H7066" s="620"/>
    </row>
    <row r="7067" spans="6:8" ht="15" customHeight="1" x14ac:dyDescent="0.3">
      <c r="F7067" s="618"/>
      <c r="G7067" s="618"/>
      <c r="H7067" s="618"/>
    </row>
    <row r="7068" spans="6:8" ht="15" customHeight="1" x14ac:dyDescent="0.3">
      <c r="F7068" s="621"/>
      <c r="G7068" s="621"/>
      <c r="H7068" s="620"/>
    </row>
    <row r="7069" spans="6:8" ht="15" customHeight="1" x14ac:dyDescent="0.3">
      <c r="F7069" s="621"/>
      <c r="G7069" s="621"/>
      <c r="H7069" s="620"/>
    </row>
    <row r="7070" spans="6:8" ht="15" customHeight="1" x14ac:dyDescent="0.3">
      <c r="F7070" s="621"/>
      <c r="G7070" s="621"/>
      <c r="H7070" s="620"/>
    </row>
    <row r="7071" spans="6:8" ht="15" customHeight="1" x14ac:dyDescent="0.3">
      <c r="F7071" s="618"/>
      <c r="G7071" s="618"/>
      <c r="H7071" s="618"/>
    </row>
    <row r="7072" spans="6:8" ht="15" customHeight="1" x14ac:dyDescent="0.3">
      <c r="F7072" s="621"/>
      <c r="G7072" s="621"/>
      <c r="H7072" s="620"/>
    </row>
    <row r="7073" spans="6:8" ht="15" customHeight="1" x14ac:dyDescent="0.3">
      <c r="F7073" s="618"/>
      <c r="G7073" s="618"/>
      <c r="H7073" s="618"/>
    </row>
    <row r="7074" spans="6:8" ht="15" customHeight="1" x14ac:dyDescent="0.3">
      <c r="F7074" s="618"/>
      <c r="G7074" s="618"/>
      <c r="H7074" s="618"/>
    </row>
    <row r="7075" spans="6:8" ht="15" customHeight="1" x14ac:dyDescent="0.3">
      <c r="F7075" s="618"/>
      <c r="G7075" s="618"/>
      <c r="H7075" s="618"/>
    </row>
    <row r="7076" spans="6:8" ht="15" customHeight="1" x14ac:dyDescent="0.3">
      <c r="F7076" s="621"/>
      <c r="G7076" s="621"/>
      <c r="H7076" s="620"/>
    </row>
    <row r="7077" spans="6:8" ht="15" customHeight="1" x14ac:dyDescent="0.3">
      <c r="F7077" s="619"/>
      <c r="G7077" s="619"/>
      <c r="H7077" s="619"/>
    </row>
    <row r="7078" spans="6:8" ht="15" customHeight="1" x14ac:dyDescent="0.3">
      <c r="F7078" s="618"/>
      <c r="G7078" s="618"/>
      <c r="H7078" s="618"/>
    </row>
    <row r="7079" spans="6:8" ht="15" customHeight="1" x14ac:dyDescent="0.3">
      <c r="F7079" s="621"/>
      <c r="G7079" s="621"/>
      <c r="H7079" s="620"/>
    </row>
    <row r="7080" spans="6:8" ht="15" customHeight="1" x14ac:dyDescent="0.3">
      <c r="F7080" s="621"/>
      <c r="G7080" s="621"/>
      <c r="H7080" s="620"/>
    </row>
    <row r="7081" spans="6:8" ht="15" customHeight="1" x14ac:dyDescent="0.3">
      <c r="F7081" s="621"/>
      <c r="G7081" s="621"/>
      <c r="H7081" s="620"/>
    </row>
    <row r="7082" spans="6:8" ht="15" customHeight="1" x14ac:dyDescent="0.3">
      <c r="F7082" s="619"/>
      <c r="G7082" s="619"/>
      <c r="H7082" s="619"/>
    </row>
    <row r="7083" spans="6:8" ht="15" customHeight="1" x14ac:dyDescent="0.3">
      <c r="F7083" s="618"/>
      <c r="G7083" s="618"/>
      <c r="H7083" s="618"/>
    </row>
    <row r="7084" spans="6:8" ht="15" customHeight="1" x14ac:dyDescent="0.3">
      <c r="F7084" s="621"/>
      <c r="G7084" s="621"/>
      <c r="H7084" s="620"/>
    </row>
    <row r="7085" spans="6:8" ht="15" customHeight="1" x14ac:dyDescent="0.3">
      <c r="F7085" s="619"/>
      <c r="G7085" s="619"/>
      <c r="H7085" s="619"/>
    </row>
    <row r="7086" spans="6:8" ht="15" customHeight="1" x14ac:dyDescent="0.3">
      <c r="F7086" s="621"/>
      <c r="G7086" s="621"/>
      <c r="H7086" s="620"/>
    </row>
    <row r="7087" spans="6:8" ht="15" customHeight="1" x14ac:dyDescent="0.3">
      <c r="F7087" s="619"/>
      <c r="G7087" s="619"/>
      <c r="H7087" s="619"/>
    </row>
    <row r="7088" spans="6:8" ht="15" customHeight="1" x14ac:dyDescent="0.3">
      <c r="F7088" s="620"/>
      <c r="G7088" s="620"/>
      <c r="H7088" s="620"/>
    </row>
    <row r="7089" spans="6:8" ht="15" customHeight="1" x14ac:dyDescent="0.3">
      <c r="F7089" s="618"/>
      <c r="G7089" s="618"/>
      <c r="H7089" s="618"/>
    </row>
    <row r="7090" spans="6:8" ht="15" customHeight="1" x14ac:dyDescent="0.3">
      <c r="F7090" s="618"/>
      <c r="G7090" s="618"/>
      <c r="H7090" s="618"/>
    </row>
    <row r="7091" spans="6:8" ht="15" customHeight="1" x14ac:dyDescent="0.3">
      <c r="F7091" s="619"/>
      <c r="G7091" s="619"/>
      <c r="H7091" s="619"/>
    </row>
    <row r="7092" spans="6:8" ht="15" customHeight="1" x14ac:dyDescent="0.3">
      <c r="F7092" s="620"/>
      <c r="G7092" s="620"/>
      <c r="H7092" s="620"/>
    </row>
    <row r="7093" spans="6:8" ht="15" customHeight="1" x14ac:dyDescent="0.3">
      <c r="F7093" s="620"/>
      <c r="G7093" s="620"/>
      <c r="H7093" s="620"/>
    </row>
    <row r="7094" spans="6:8" ht="15" customHeight="1" x14ac:dyDescent="0.3">
      <c r="F7094" s="622"/>
      <c r="G7094" s="622"/>
      <c r="H7094" s="620"/>
    </row>
    <row r="7095" spans="6:8" ht="15" customHeight="1" x14ac:dyDescent="0.3">
      <c r="F7095" s="622"/>
      <c r="G7095" s="622"/>
      <c r="H7095" s="620"/>
    </row>
    <row r="7096" spans="6:8" ht="15" customHeight="1" x14ac:dyDescent="0.3">
      <c r="F7096" s="619"/>
      <c r="G7096" s="619"/>
      <c r="H7096" s="619"/>
    </row>
    <row r="7097" spans="6:8" ht="15" customHeight="1" x14ac:dyDescent="0.3">
      <c r="F7097" s="621"/>
      <c r="G7097" s="621"/>
      <c r="H7097" s="620"/>
    </row>
    <row r="7098" spans="6:8" ht="15" customHeight="1" x14ac:dyDescent="0.3">
      <c r="F7098" s="618"/>
      <c r="G7098" s="618"/>
      <c r="H7098" s="618"/>
    </row>
    <row r="7099" spans="6:8" ht="15" customHeight="1" x14ac:dyDescent="0.3">
      <c r="F7099" s="618"/>
      <c r="G7099" s="618"/>
      <c r="H7099" s="618"/>
    </row>
    <row r="7100" spans="6:8" ht="15" customHeight="1" x14ac:dyDescent="0.3">
      <c r="F7100" s="621"/>
      <c r="G7100" s="621"/>
      <c r="H7100" s="620"/>
    </row>
    <row r="7101" spans="6:8" ht="15" customHeight="1" x14ac:dyDescent="0.3">
      <c r="F7101" s="619"/>
      <c r="G7101" s="619"/>
      <c r="H7101" s="619"/>
    </row>
    <row r="7102" spans="6:8" ht="15" customHeight="1" x14ac:dyDescent="0.3">
      <c r="F7102" s="618"/>
      <c r="G7102" s="618"/>
      <c r="H7102" s="618"/>
    </row>
    <row r="7103" spans="6:8" ht="15" customHeight="1" x14ac:dyDescent="0.3">
      <c r="F7103" s="621"/>
      <c r="G7103" s="621"/>
      <c r="H7103" s="620"/>
    </row>
    <row r="7104" spans="6:8" ht="15" customHeight="1" x14ac:dyDescent="0.3">
      <c r="F7104" s="621"/>
      <c r="G7104" s="621"/>
      <c r="H7104" s="620"/>
    </row>
    <row r="7105" spans="6:8" ht="15" customHeight="1" x14ac:dyDescent="0.3">
      <c r="F7105" s="619"/>
      <c r="G7105" s="619"/>
      <c r="H7105" s="619"/>
    </row>
    <row r="7106" spans="6:8" ht="15" customHeight="1" x14ac:dyDescent="0.3">
      <c r="F7106" s="618"/>
      <c r="G7106" s="618"/>
      <c r="H7106" s="618"/>
    </row>
    <row r="7107" spans="6:8" ht="15" customHeight="1" x14ac:dyDescent="0.3">
      <c r="F7107" s="621"/>
      <c r="G7107" s="621"/>
      <c r="H7107" s="620"/>
    </row>
    <row r="7108" spans="6:8" ht="15" customHeight="1" x14ac:dyDescent="0.3">
      <c r="F7108" s="621"/>
      <c r="G7108" s="621"/>
      <c r="H7108" s="620"/>
    </row>
    <row r="7109" spans="6:8" ht="15" customHeight="1" x14ac:dyDescent="0.3">
      <c r="F7109" s="621"/>
      <c r="G7109" s="621"/>
      <c r="H7109" s="620"/>
    </row>
    <row r="7110" spans="6:8" ht="15" customHeight="1" x14ac:dyDescent="0.3">
      <c r="F7110" s="618"/>
      <c r="G7110" s="618"/>
      <c r="H7110" s="618"/>
    </row>
    <row r="7111" spans="6:8" ht="15" customHeight="1" x14ac:dyDescent="0.3">
      <c r="F7111" s="621"/>
      <c r="G7111" s="621"/>
      <c r="H7111" s="620"/>
    </row>
    <row r="7112" spans="6:8" ht="15" customHeight="1" x14ac:dyDescent="0.3">
      <c r="F7112" s="618"/>
      <c r="G7112" s="618"/>
      <c r="H7112" s="618"/>
    </row>
    <row r="7113" spans="6:8" ht="15" customHeight="1" x14ac:dyDescent="0.3">
      <c r="F7113" s="621"/>
      <c r="G7113" s="621"/>
      <c r="H7113" s="620"/>
    </row>
    <row r="7114" spans="6:8" ht="15" customHeight="1" x14ac:dyDescent="0.3">
      <c r="F7114" s="621"/>
      <c r="G7114" s="621"/>
      <c r="H7114" s="620"/>
    </row>
    <row r="7115" spans="6:8" ht="15" customHeight="1" x14ac:dyDescent="0.3">
      <c r="F7115" s="619"/>
      <c r="G7115" s="619"/>
      <c r="H7115" s="619"/>
    </row>
    <row r="7116" spans="6:8" ht="15" customHeight="1" x14ac:dyDescent="0.3">
      <c r="F7116" s="621"/>
      <c r="G7116" s="621"/>
      <c r="H7116" s="620"/>
    </row>
    <row r="7117" spans="6:8" ht="15" customHeight="1" x14ac:dyDescent="0.3">
      <c r="F7117" s="621"/>
      <c r="G7117" s="621"/>
      <c r="H7117" s="620"/>
    </row>
    <row r="7118" spans="6:8" ht="15" customHeight="1" x14ac:dyDescent="0.3">
      <c r="F7118" s="621"/>
      <c r="G7118" s="621"/>
      <c r="H7118" s="620"/>
    </row>
    <row r="7119" spans="6:8" ht="15" customHeight="1" x14ac:dyDescent="0.3">
      <c r="F7119" s="618"/>
      <c r="G7119" s="618"/>
      <c r="H7119" s="618"/>
    </row>
    <row r="7120" spans="6:8" ht="15" customHeight="1" x14ac:dyDescent="0.3">
      <c r="F7120" s="621"/>
      <c r="G7120" s="621"/>
      <c r="H7120" s="620"/>
    </row>
    <row r="7121" spans="6:8" ht="15" customHeight="1" x14ac:dyDescent="0.3">
      <c r="F7121" s="621"/>
      <c r="G7121" s="621"/>
      <c r="H7121" s="620"/>
    </row>
    <row r="7122" spans="6:8" ht="15" customHeight="1" x14ac:dyDescent="0.3">
      <c r="F7122" s="621"/>
      <c r="G7122" s="621"/>
      <c r="H7122" s="620"/>
    </row>
    <row r="7123" spans="6:8" ht="15" customHeight="1" x14ac:dyDescent="0.3">
      <c r="F7123" s="621"/>
      <c r="G7123" s="621"/>
      <c r="H7123" s="620"/>
    </row>
    <row r="7124" spans="6:8" ht="15" customHeight="1" x14ac:dyDescent="0.3">
      <c r="F7124" s="618"/>
      <c r="G7124" s="618"/>
      <c r="H7124" s="618"/>
    </row>
    <row r="7125" spans="6:8" ht="15" customHeight="1" x14ac:dyDescent="0.3">
      <c r="F7125" s="618"/>
      <c r="G7125" s="618"/>
      <c r="H7125" s="618"/>
    </row>
    <row r="7126" spans="6:8" ht="15" customHeight="1" x14ac:dyDescent="0.3">
      <c r="F7126" s="618"/>
      <c r="G7126" s="618"/>
      <c r="H7126" s="618"/>
    </row>
    <row r="7127" spans="6:8" ht="15" customHeight="1" x14ac:dyDescent="0.3">
      <c r="F7127" s="621"/>
      <c r="G7127" s="621"/>
      <c r="H7127" s="620"/>
    </row>
    <row r="7128" spans="6:8" ht="15" customHeight="1" x14ac:dyDescent="0.3">
      <c r="F7128" s="621"/>
      <c r="G7128" s="621"/>
      <c r="H7128" s="620"/>
    </row>
    <row r="7129" spans="6:8" ht="15" customHeight="1" x14ac:dyDescent="0.3">
      <c r="F7129" s="618"/>
      <c r="G7129" s="618"/>
      <c r="H7129" s="618"/>
    </row>
    <row r="7130" spans="6:8" ht="15" customHeight="1" x14ac:dyDescent="0.3">
      <c r="F7130" s="621"/>
      <c r="G7130" s="621"/>
      <c r="H7130" s="620"/>
    </row>
    <row r="7131" spans="6:8" ht="15" customHeight="1" x14ac:dyDescent="0.3">
      <c r="F7131" s="619"/>
      <c r="G7131" s="619"/>
      <c r="H7131" s="619"/>
    </row>
    <row r="7132" spans="6:8" ht="15" customHeight="1" x14ac:dyDescent="0.3">
      <c r="F7132" s="621"/>
      <c r="G7132" s="621"/>
      <c r="H7132" s="620"/>
    </row>
    <row r="7133" spans="6:8" ht="15" customHeight="1" x14ac:dyDescent="0.3">
      <c r="F7133" s="618"/>
      <c r="G7133" s="618"/>
      <c r="H7133" s="618"/>
    </row>
    <row r="7134" spans="6:8" ht="15" customHeight="1" x14ac:dyDescent="0.3">
      <c r="F7134" s="618"/>
      <c r="G7134" s="618"/>
      <c r="H7134" s="618"/>
    </row>
    <row r="7135" spans="6:8" ht="15" customHeight="1" x14ac:dyDescent="0.3">
      <c r="F7135" s="619"/>
      <c r="G7135" s="619"/>
      <c r="H7135" s="619"/>
    </row>
    <row r="7136" spans="6:8" ht="15" customHeight="1" x14ac:dyDescent="0.3">
      <c r="F7136" s="619"/>
      <c r="G7136" s="619"/>
      <c r="H7136" s="619"/>
    </row>
    <row r="7137" spans="6:8" ht="15" customHeight="1" x14ac:dyDescent="0.3">
      <c r="F7137" s="618"/>
      <c r="G7137" s="618"/>
      <c r="H7137" s="618"/>
    </row>
    <row r="7138" spans="6:8" ht="15" customHeight="1" x14ac:dyDescent="0.3">
      <c r="F7138" s="618"/>
      <c r="G7138" s="618"/>
      <c r="H7138" s="618"/>
    </row>
    <row r="7139" spans="6:8" ht="15" customHeight="1" x14ac:dyDescent="0.3">
      <c r="F7139" s="619"/>
      <c r="G7139" s="619"/>
      <c r="H7139" s="619"/>
    </row>
    <row r="7140" spans="6:8" ht="15" customHeight="1" x14ac:dyDescent="0.3">
      <c r="F7140" s="618"/>
      <c r="G7140" s="618"/>
      <c r="H7140" s="618"/>
    </row>
    <row r="7141" spans="6:8" ht="15" customHeight="1" x14ac:dyDescent="0.3">
      <c r="F7141" s="618"/>
      <c r="G7141" s="618"/>
      <c r="H7141" s="618"/>
    </row>
    <row r="7142" spans="6:8" ht="15" customHeight="1" x14ac:dyDescent="0.3">
      <c r="F7142" s="619"/>
      <c r="G7142" s="619"/>
      <c r="H7142" s="619"/>
    </row>
    <row r="7143" spans="6:8" ht="15" customHeight="1" x14ac:dyDescent="0.3">
      <c r="F7143" s="618"/>
      <c r="G7143" s="618"/>
      <c r="H7143" s="618"/>
    </row>
    <row r="7144" spans="6:8" ht="15" customHeight="1" x14ac:dyDescent="0.3">
      <c r="F7144" s="618"/>
      <c r="G7144" s="618"/>
      <c r="H7144" s="618"/>
    </row>
    <row r="7145" spans="6:8" ht="15" customHeight="1" x14ac:dyDescent="0.3">
      <c r="F7145" s="619"/>
      <c r="G7145" s="619"/>
      <c r="H7145" s="619"/>
    </row>
    <row r="7146" spans="6:8" ht="15" customHeight="1" x14ac:dyDescent="0.3">
      <c r="F7146" s="618"/>
      <c r="G7146" s="618"/>
      <c r="H7146" s="618"/>
    </row>
    <row r="7147" spans="6:8" ht="15" customHeight="1" x14ac:dyDescent="0.3">
      <c r="F7147" s="618"/>
      <c r="G7147" s="618"/>
      <c r="H7147" s="618"/>
    </row>
    <row r="7148" spans="6:8" ht="15" customHeight="1" x14ac:dyDescent="0.3">
      <c r="F7148" s="619"/>
      <c r="G7148" s="619"/>
      <c r="H7148" s="619"/>
    </row>
    <row r="7149" spans="6:8" ht="15" customHeight="1" x14ac:dyDescent="0.3">
      <c r="F7149" s="618"/>
      <c r="G7149" s="618"/>
      <c r="H7149" s="618"/>
    </row>
    <row r="7150" spans="6:8" ht="15" customHeight="1" x14ac:dyDescent="0.3">
      <c r="F7150" s="618"/>
      <c r="G7150" s="618"/>
      <c r="H7150" s="618"/>
    </row>
    <row r="7151" spans="6:8" ht="15" customHeight="1" x14ac:dyDescent="0.3">
      <c r="F7151" s="618"/>
      <c r="G7151" s="618"/>
      <c r="H7151" s="618"/>
    </row>
    <row r="7152" spans="6:8" ht="15" customHeight="1" x14ac:dyDescent="0.3">
      <c r="F7152" s="619"/>
      <c r="G7152" s="619"/>
      <c r="H7152" s="619"/>
    </row>
    <row r="7153" spans="6:8" ht="15" customHeight="1" x14ac:dyDescent="0.3">
      <c r="F7153" s="618"/>
      <c r="G7153" s="618"/>
      <c r="H7153" s="618"/>
    </row>
    <row r="7154" spans="6:8" ht="15" customHeight="1" x14ac:dyDescent="0.3">
      <c r="F7154" s="618"/>
      <c r="G7154" s="618"/>
      <c r="H7154" s="618"/>
    </row>
    <row r="7155" spans="6:8" ht="15" customHeight="1" x14ac:dyDescent="0.3">
      <c r="F7155" s="618"/>
      <c r="G7155" s="618"/>
      <c r="H7155" s="618"/>
    </row>
    <row r="7156" spans="6:8" ht="15" customHeight="1" x14ac:dyDescent="0.3">
      <c r="F7156" s="618"/>
      <c r="G7156" s="618"/>
      <c r="H7156" s="618"/>
    </row>
    <row r="7157" spans="6:8" ht="15" customHeight="1" x14ac:dyDescent="0.3">
      <c r="F7157" s="618"/>
      <c r="G7157" s="618"/>
      <c r="H7157" s="618"/>
    </row>
    <row r="7158" spans="6:8" ht="15" customHeight="1" x14ac:dyDescent="0.3">
      <c r="F7158" s="618"/>
      <c r="G7158" s="618"/>
      <c r="H7158" s="618"/>
    </row>
    <row r="7159" spans="6:8" ht="15" customHeight="1" x14ac:dyDescent="0.3">
      <c r="F7159" s="618"/>
      <c r="G7159" s="618"/>
      <c r="H7159" s="618"/>
    </row>
    <row r="7160" spans="6:8" ht="15" customHeight="1" x14ac:dyDescent="0.3">
      <c r="F7160" s="618"/>
      <c r="G7160" s="618"/>
      <c r="H7160" s="618"/>
    </row>
    <row r="7161" spans="6:8" ht="15" customHeight="1" x14ac:dyDescent="0.3">
      <c r="F7161" s="619"/>
      <c r="G7161" s="619"/>
      <c r="H7161" s="619"/>
    </row>
    <row r="7162" spans="6:8" ht="15" customHeight="1" x14ac:dyDescent="0.3">
      <c r="F7162" s="619"/>
      <c r="G7162" s="619"/>
      <c r="H7162" s="619"/>
    </row>
    <row r="7163" spans="6:8" ht="15" customHeight="1" x14ac:dyDescent="0.3">
      <c r="F7163" s="618"/>
      <c r="G7163" s="618"/>
      <c r="H7163" s="618"/>
    </row>
    <row r="7164" spans="6:8" ht="15" customHeight="1" x14ac:dyDescent="0.3">
      <c r="F7164" s="619"/>
      <c r="G7164" s="619"/>
      <c r="H7164" s="619"/>
    </row>
    <row r="7165" spans="6:8" ht="15" customHeight="1" x14ac:dyDescent="0.3">
      <c r="F7165" s="618"/>
      <c r="G7165" s="618"/>
      <c r="H7165" s="618"/>
    </row>
    <row r="7166" spans="6:8" ht="15" customHeight="1" x14ac:dyDescent="0.3">
      <c r="F7166" s="618"/>
      <c r="G7166" s="618"/>
      <c r="H7166" s="618"/>
    </row>
    <row r="7167" spans="6:8" ht="15" customHeight="1" x14ac:dyDescent="0.3">
      <c r="F7167" s="619"/>
      <c r="G7167" s="619"/>
      <c r="H7167" s="619"/>
    </row>
    <row r="7168" spans="6:8" ht="15" customHeight="1" x14ac:dyDescent="0.3">
      <c r="F7168" s="618"/>
      <c r="G7168" s="618"/>
      <c r="H7168" s="618"/>
    </row>
    <row r="7169" spans="6:8" ht="15" customHeight="1" x14ac:dyDescent="0.3">
      <c r="F7169" s="618"/>
      <c r="G7169" s="618"/>
      <c r="H7169" s="618"/>
    </row>
    <row r="7170" spans="6:8" ht="15" customHeight="1" x14ac:dyDescent="0.3">
      <c r="F7170" s="618"/>
      <c r="G7170" s="618"/>
      <c r="H7170" s="618"/>
    </row>
    <row r="7171" spans="6:8" ht="15" customHeight="1" x14ac:dyDescent="0.3">
      <c r="F7171" s="618"/>
      <c r="G7171" s="618"/>
      <c r="H7171" s="618"/>
    </row>
    <row r="7172" spans="6:8" ht="15" customHeight="1" x14ac:dyDescent="0.3">
      <c r="F7172" s="618"/>
      <c r="G7172" s="618"/>
      <c r="H7172" s="618"/>
    </row>
    <row r="7173" spans="6:8" ht="15" customHeight="1" x14ac:dyDescent="0.3">
      <c r="F7173" s="618"/>
      <c r="G7173" s="618"/>
      <c r="H7173" s="618"/>
    </row>
    <row r="7174" spans="6:8" ht="15" customHeight="1" x14ac:dyDescent="0.3">
      <c r="F7174" s="618"/>
      <c r="G7174" s="618"/>
      <c r="H7174" s="618"/>
    </row>
    <row r="7175" spans="6:8" ht="15" customHeight="1" x14ac:dyDescent="0.3">
      <c r="F7175" s="618"/>
      <c r="G7175" s="618"/>
      <c r="H7175" s="618"/>
    </row>
    <row r="7176" spans="6:8" ht="15" customHeight="1" x14ac:dyDescent="0.3">
      <c r="F7176" s="619"/>
      <c r="G7176" s="619"/>
      <c r="H7176" s="619"/>
    </row>
    <row r="7177" spans="6:8" ht="15" customHeight="1" x14ac:dyDescent="0.3">
      <c r="F7177" s="619"/>
      <c r="G7177" s="619"/>
      <c r="H7177" s="619"/>
    </row>
    <row r="7178" spans="6:8" ht="15" customHeight="1" x14ac:dyDescent="0.3">
      <c r="F7178" s="618"/>
      <c r="G7178" s="618"/>
      <c r="H7178" s="618"/>
    </row>
    <row r="7179" spans="6:8" ht="15" customHeight="1" x14ac:dyDescent="0.3">
      <c r="F7179" s="618"/>
      <c r="G7179" s="618"/>
      <c r="H7179" s="618"/>
    </row>
    <row r="7180" spans="6:8" ht="15" customHeight="1" x14ac:dyDescent="0.3">
      <c r="F7180" s="619"/>
      <c r="G7180" s="619"/>
      <c r="H7180" s="619"/>
    </row>
    <row r="7181" spans="6:8" ht="15" customHeight="1" x14ac:dyDescent="0.3">
      <c r="F7181" s="619"/>
      <c r="G7181" s="619"/>
      <c r="H7181" s="619"/>
    </row>
    <row r="7182" spans="6:8" ht="15" customHeight="1" x14ac:dyDescent="0.3">
      <c r="F7182" s="618"/>
      <c r="G7182" s="618"/>
      <c r="H7182" s="618"/>
    </row>
    <row r="7183" spans="6:8" ht="15" customHeight="1" x14ac:dyDescent="0.3">
      <c r="F7183" s="619"/>
      <c r="G7183" s="619"/>
      <c r="H7183" s="619"/>
    </row>
    <row r="7184" spans="6:8" ht="15" customHeight="1" x14ac:dyDescent="0.3">
      <c r="F7184" s="618"/>
      <c r="G7184" s="618"/>
      <c r="H7184" s="618"/>
    </row>
    <row r="7185" spans="6:8" ht="15" customHeight="1" x14ac:dyDescent="0.3">
      <c r="F7185" s="618"/>
      <c r="G7185" s="618"/>
      <c r="H7185" s="618"/>
    </row>
    <row r="7186" spans="6:8" ht="15" customHeight="1" x14ac:dyDescent="0.3">
      <c r="F7186" s="619"/>
      <c r="G7186" s="619"/>
      <c r="H7186" s="619"/>
    </row>
    <row r="7187" spans="6:8" ht="15" customHeight="1" x14ac:dyDescent="0.3">
      <c r="F7187" s="618"/>
      <c r="G7187" s="618"/>
      <c r="H7187" s="618"/>
    </row>
    <row r="7188" spans="6:8" ht="15" customHeight="1" x14ac:dyDescent="0.3">
      <c r="F7188" s="619"/>
      <c r="G7188" s="619"/>
      <c r="H7188" s="619"/>
    </row>
    <row r="7189" spans="6:8" ht="15" customHeight="1" x14ac:dyDescent="0.3">
      <c r="F7189" s="619"/>
      <c r="G7189" s="619"/>
      <c r="H7189" s="619"/>
    </row>
    <row r="7190" spans="6:8" ht="15" customHeight="1" x14ac:dyDescent="0.3">
      <c r="F7190" s="618"/>
      <c r="G7190" s="618"/>
      <c r="H7190" s="618"/>
    </row>
    <row r="7191" spans="6:8" ht="15" customHeight="1" x14ac:dyDescent="0.3">
      <c r="F7191" s="618"/>
      <c r="G7191" s="618"/>
      <c r="H7191" s="618"/>
    </row>
    <row r="7192" spans="6:8" ht="15" customHeight="1" x14ac:dyDescent="0.3">
      <c r="F7192" s="618"/>
      <c r="G7192" s="618"/>
      <c r="H7192" s="618"/>
    </row>
    <row r="7193" spans="6:8" ht="15" customHeight="1" x14ac:dyDescent="0.3">
      <c r="F7193" s="619"/>
      <c r="G7193" s="619"/>
      <c r="H7193" s="619"/>
    </row>
    <row r="7194" spans="6:8" ht="15" customHeight="1" x14ac:dyDescent="0.3">
      <c r="F7194" s="618"/>
      <c r="G7194" s="618"/>
      <c r="H7194" s="618"/>
    </row>
    <row r="7195" spans="6:8" ht="15" customHeight="1" x14ac:dyDescent="0.3">
      <c r="F7195" s="618"/>
      <c r="G7195" s="618"/>
      <c r="H7195" s="618"/>
    </row>
    <row r="7196" spans="6:8" ht="15" customHeight="1" x14ac:dyDescent="0.3">
      <c r="F7196" s="618"/>
      <c r="G7196" s="618"/>
      <c r="H7196" s="618"/>
    </row>
    <row r="7197" spans="6:8" ht="15" customHeight="1" x14ac:dyDescent="0.3">
      <c r="F7197" s="618"/>
      <c r="G7197" s="618"/>
      <c r="H7197" s="618"/>
    </row>
    <row r="7198" spans="6:8" ht="15" customHeight="1" x14ac:dyDescent="0.3">
      <c r="F7198" s="618"/>
      <c r="G7198" s="618"/>
      <c r="H7198" s="618"/>
    </row>
    <row r="7199" spans="6:8" ht="15" customHeight="1" x14ac:dyDescent="0.3">
      <c r="F7199" s="618"/>
      <c r="G7199" s="618"/>
      <c r="H7199" s="618"/>
    </row>
    <row r="7200" spans="6:8" ht="15" customHeight="1" x14ac:dyDescent="0.3">
      <c r="F7200" s="618"/>
      <c r="G7200" s="618"/>
      <c r="H7200" s="618"/>
    </row>
    <row r="7201" spans="6:8" ht="15" customHeight="1" x14ac:dyDescent="0.3">
      <c r="F7201" s="619"/>
      <c r="G7201" s="619"/>
      <c r="H7201" s="619"/>
    </row>
    <row r="7202" spans="6:8" ht="15" customHeight="1" x14ac:dyDescent="0.3">
      <c r="F7202" s="618"/>
      <c r="G7202" s="618"/>
      <c r="H7202" s="618"/>
    </row>
    <row r="7203" spans="6:8" ht="15" customHeight="1" x14ac:dyDescent="0.3">
      <c r="F7203" s="618"/>
      <c r="G7203" s="618"/>
      <c r="H7203" s="618"/>
    </row>
    <row r="7204" spans="6:8" ht="15" customHeight="1" x14ac:dyDescent="0.3">
      <c r="F7204" s="619"/>
      <c r="G7204" s="619"/>
      <c r="H7204" s="619"/>
    </row>
    <row r="7205" spans="6:8" ht="15" customHeight="1" x14ac:dyDescent="0.3">
      <c r="F7205" s="619"/>
      <c r="G7205" s="619"/>
      <c r="H7205" s="619"/>
    </row>
    <row r="7206" spans="6:8" ht="15" customHeight="1" x14ac:dyDescent="0.3">
      <c r="F7206" s="618"/>
      <c r="G7206" s="618"/>
      <c r="H7206" s="618"/>
    </row>
    <row r="7207" spans="6:8" ht="15" customHeight="1" x14ac:dyDescent="0.3">
      <c r="F7207" s="618"/>
      <c r="G7207" s="618"/>
      <c r="H7207" s="618"/>
    </row>
    <row r="7208" spans="6:8" ht="15" customHeight="1" x14ac:dyDescent="0.3">
      <c r="F7208" s="619"/>
      <c r="G7208" s="619"/>
      <c r="H7208" s="619"/>
    </row>
    <row r="7209" spans="6:8" ht="15" customHeight="1" x14ac:dyDescent="0.3">
      <c r="F7209" s="618"/>
      <c r="G7209" s="618"/>
      <c r="H7209" s="618"/>
    </row>
    <row r="7210" spans="6:8" ht="15" customHeight="1" x14ac:dyDescent="0.3">
      <c r="F7210" s="619"/>
      <c r="G7210" s="619"/>
      <c r="H7210" s="619"/>
    </row>
    <row r="7211" spans="6:8" ht="15" customHeight="1" x14ac:dyDescent="0.3">
      <c r="F7211" s="618"/>
      <c r="G7211" s="618"/>
      <c r="H7211" s="618"/>
    </row>
    <row r="7212" spans="6:8" ht="15" customHeight="1" x14ac:dyDescent="0.3">
      <c r="F7212" s="619"/>
      <c r="G7212" s="619"/>
      <c r="H7212" s="619"/>
    </row>
    <row r="7213" spans="6:8" ht="15" customHeight="1" x14ac:dyDescent="0.3">
      <c r="F7213" s="618"/>
      <c r="G7213" s="618"/>
      <c r="H7213" s="618"/>
    </row>
    <row r="7214" spans="6:8" ht="15" customHeight="1" x14ac:dyDescent="0.3">
      <c r="F7214" s="618"/>
      <c r="G7214" s="618"/>
      <c r="H7214" s="618"/>
    </row>
    <row r="7215" spans="6:8" ht="15" customHeight="1" x14ac:dyDescent="0.3">
      <c r="F7215" s="619"/>
      <c r="G7215" s="619"/>
      <c r="H7215" s="619"/>
    </row>
    <row r="7216" spans="6:8" ht="15" customHeight="1" x14ac:dyDescent="0.3">
      <c r="F7216" s="619"/>
      <c r="G7216" s="619"/>
      <c r="H7216" s="619"/>
    </row>
    <row r="7217" spans="6:8" ht="15" customHeight="1" x14ac:dyDescent="0.3">
      <c r="F7217" s="618"/>
      <c r="G7217" s="618"/>
      <c r="H7217" s="618"/>
    </row>
    <row r="7218" spans="6:8" ht="15" customHeight="1" x14ac:dyDescent="0.3">
      <c r="F7218" s="618"/>
      <c r="G7218" s="618"/>
      <c r="H7218" s="618"/>
    </row>
    <row r="7219" spans="6:8" ht="15" customHeight="1" x14ac:dyDescent="0.3">
      <c r="F7219" s="618"/>
      <c r="G7219" s="618"/>
      <c r="H7219" s="618"/>
    </row>
    <row r="7220" spans="6:8" ht="15" customHeight="1" x14ac:dyDescent="0.3">
      <c r="F7220" s="619"/>
      <c r="G7220" s="619"/>
      <c r="H7220" s="619"/>
    </row>
    <row r="7221" spans="6:8" ht="15" customHeight="1" x14ac:dyDescent="0.3">
      <c r="F7221" s="618"/>
      <c r="G7221" s="618"/>
      <c r="H7221" s="618"/>
    </row>
    <row r="7222" spans="6:8" ht="15" customHeight="1" x14ac:dyDescent="0.3">
      <c r="F7222" s="618"/>
      <c r="G7222" s="618"/>
      <c r="H7222" s="618"/>
    </row>
    <row r="7223" spans="6:8" ht="15" customHeight="1" x14ac:dyDescent="0.3">
      <c r="F7223" s="619"/>
      <c r="G7223" s="619"/>
      <c r="H7223" s="619"/>
    </row>
    <row r="7224" spans="6:8" ht="15" customHeight="1" x14ac:dyDescent="0.3">
      <c r="F7224" s="618"/>
      <c r="G7224" s="618"/>
      <c r="H7224" s="618"/>
    </row>
    <row r="7225" spans="6:8" ht="15" customHeight="1" x14ac:dyDescent="0.3">
      <c r="F7225" s="618"/>
      <c r="G7225" s="618"/>
      <c r="H7225" s="618"/>
    </row>
    <row r="7226" spans="6:8" ht="15" customHeight="1" x14ac:dyDescent="0.3">
      <c r="F7226" s="618"/>
      <c r="G7226" s="618"/>
      <c r="H7226" s="618"/>
    </row>
    <row r="7227" spans="6:8" ht="15" customHeight="1" x14ac:dyDescent="0.3">
      <c r="F7227" s="619"/>
      <c r="G7227" s="619"/>
      <c r="H7227" s="619"/>
    </row>
    <row r="7228" spans="6:8" ht="15" customHeight="1" x14ac:dyDescent="0.3">
      <c r="F7228" s="618"/>
      <c r="G7228" s="618"/>
      <c r="H7228" s="618"/>
    </row>
    <row r="7229" spans="6:8" ht="15" customHeight="1" x14ac:dyDescent="0.3">
      <c r="F7229" s="618"/>
      <c r="G7229" s="618"/>
      <c r="H7229" s="618"/>
    </row>
    <row r="7230" spans="6:8" ht="15" customHeight="1" x14ac:dyDescent="0.3">
      <c r="F7230" s="618"/>
      <c r="G7230" s="618"/>
      <c r="H7230" s="618"/>
    </row>
    <row r="7231" spans="6:8" ht="15" customHeight="1" x14ac:dyDescent="0.3">
      <c r="F7231" s="618"/>
      <c r="G7231" s="618"/>
      <c r="H7231" s="618"/>
    </row>
    <row r="7232" spans="6:8" ht="15" customHeight="1" x14ac:dyDescent="0.3">
      <c r="F7232" s="618"/>
      <c r="G7232" s="618"/>
      <c r="H7232" s="618"/>
    </row>
    <row r="7233" spans="6:8" ht="15" customHeight="1" x14ac:dyDescent="0.3">
      <c r="F7233" s="618"/>
      <c r="G7233" s="618"/>
      <c r="H7233" s="618"/>
    </row>
    <row r="7234" spans="6:8" ht="15" customHeight="1" x14ac:dyDescent="0.3">
      <c r="F7234" s="619"/>
      <c r="G7234" s="619"/>
      <c r="H7234" s="619"/>
    </row>
    <row r="7235" spans="6:8" ht="15" customHeight="1" x14ac:dyDescent="0.3">
      <c r="F7235" s="619"/>
      <c r="G7235" s="619"/>
      <c r="H7235" s="619"/>
    </row>
    <row r="7236" spans="6:8" ht="15" customHeight="1" x14ac:dyDescent="0.3">
      <c r="F7236" s="618"/>
      <c r="G7236" s="618"/>
      <c r="H7236" s="618"/>
    </row>
    <row r="7237" spans="6:8" ht="15" customHeight="1" x14ac:dyDescent="0.3">
      <c r="F7237" s="618"/>
      <c r="G7237" s="618"/>
      <c r="H7237" s="618"/>
    </row>
    <row r="7238" spans="6:8" ht="15" customHeight="1" x14ac:dyDescent="0.3">
      <c r="F7238" s="619"/>
      <c r="G7238" s="619"/>
      <c r="H7238" s="619"/>
    </row>
    <row r="7239" spans="6:8" ht="15" customHeight="1" x14ac:dyDescent="0.3">
      <c r="F7239" s="619"/>
      <c r="G7239" s="619"/>
      <c r="H7239" s="619"/>
    </row>
    <row r="7240" spans="6:8" ht="15" customHeight="1" x14ac:dyDescent="0.3">
      <c r="F7240" s="618"/>
      <c r="G7240" s="618"/>
      <c r="H7240" s="618"/>
    </row>
    <row r="7241" spans="6:8" ht="15" customHeight="1" x14ac:dyDescent="0.3">
      <c r="F7241" s="618"/>
      <c r="G7241" s="618"/>
      <c r="H7241" s="618"/>
    </row>
    <row r="7242" spans="6:8" ht="15" customHeight="1" x14ac:dyDescent="0.3">
      <c r="F7242" s="618"/>
      <c r="G7242" s="618"/>
      <c r="H7242" s="618"/>
    </row>
    <row r="7243" spans="6:8" ht="15" customHeight="1" x14ac:dyDescent="0.3">
      <c r="F7243" s="618"/>
      <c r="G7243" s="618"/>
      <c r="H7243" s="618"/>
    </row>
    <row r="7244" spans="6:8" ht="15" customHeight="1" x14ac:dyDescent="0.3">
      <c r="F7244" s="619"/>
      <c r="G7244" s="619"/>
      <c r="H7244" s="619"/>
    </row>
    <row r="7245" spans="6:8" ht="15" customHeight="1" x14ac:dyDescent="0.3">
      <c r="F7245" s="618"/>
      <c r="G7245" s="618"/>
      <c r="H7245" s="618"/>
    </row>
    <row r="7246" spans="6:8" ht="15" customHeight="1" x14ac:dyDescent="0.3">
      <c r="F7246" s="618"/>
      <c r="G7246" s="618"/>
      <c r="H7246" s="618"/>
    </row>
    <row r="7247" spans="6:8" ht="15" customHeight="1" x14ac:dyDescent="0.3">
      <c r="F7247" s="619"/>
      <c r="G7247" s="619"/>
      <c r="H7247" s="619"/>
    </row>
    <row r="7248" spans="6:8" ht="15" customHeight="1" x14ac:dyDescent="0.3">
      <c r="F7248" s="618"/>
      <c r="G7248" s="618"/>
      <c r="H7248" s="618"/>
    </row>
    <row r="7249" spans="6:8" ht="15" customHeight="1" x14ac:dyDescent="0.3">
      <c r="F7249" s="618"/>
      <c r="G7249" s="618"/>
      <c r="H7249" s="618"/>
    </row>
    <row r="7250" spans="6:8" ht="15" customHeight="1" x14ac:dyDescent="0.3">
      <c r="F7250" s="619"/>
      <c r="G7250" s="619"/>
      <c r="H7250" s="619"/>
    </row>
    <row r="7251" spans="6:8" ht="15" customHeight="1" x14ac:dyDescent="0.3">
      <c r="F7251" s="619"/>
      <c r="G7251" s="619"/>
      <c r="H7251" s="619"/>
    </row>
    <row r="7252" spans="6:8" ht="15" customHeight="1" x14ac:dyDescent="0.3">
      <c r="F7252" s="618"/>
      <c r="G7252" s="618"/>
      <c r="H7252" s="618"/>
    </row>
    <row r="7253" spans="6:8" ht="15" customHeight="1" x14ac:dyDescent="0.3">
      <c r="F7253" s="618"/>
      <c r="G7253" s="618"/>
      <c r="H7253" s="618"/>
    </row>
    <row r="7254" spans="6:8" ht="15" customHeight="1" x14ac:dyDescent="0.3">
      <c r="F7254" s="618"/>
      <c r="G7254" s="618"/>
      <c r="H7254" s="618"/>
    </row>
    <row r="7255" spans="6:8" ht="15" customHeight="1" x14ac:dyDescent="0.3">
      <c r="F7255" s="618"/>
      <c r="G7255" s="618"/>
      <c r="H7255" s="618"/>
    </row>
    <row r="7256" spans="6:8" ht="15" customHeight="1" x14ac:dyDescent="0.3">
      <c r="F7256" s="618"/>
      <c r="G7256" s="618"/>
      <c r="H7256" s="618"/>
    </row>
    <row r="7257" spans="6:8" ht="15" customHeight="1" x14ac:dyDescent="0.3">
      <c r="F7257" s="619"/>
      <c r="G7257" s="619"/>
      <c r="H7257" s="619"/>
    </row>
    <row r="7258" spans="6:8" ht="15" customHeight="1" x14ac:dyDescent="0.3">
      <c r="F7258" s="618"/>
      <c r="G7258" s="618"/>
      <c r="H7258" s="618"/>
    </row>
    <row r="7259" spans="6:8" ht="15" customHeight="1" x14ac:dyDescent="0.3">
      <c r="F7259" s="618"/>
      <c r="G7259" s="618"/>
      <c r="H7259" s="618"/>
    </row>
    <row r="7260" spans="6:8" ht="15" customHeight="1" x14ac:dyDescent="0.3">
      <c r="F7260" s="618"/>
      <c r="G7260" s="618"/>
      <c r="H7260" s="618"/>
    </row>
    <row r="7261" spans="6:8" ht="15" customHeight="1" x14ac:dyDescent="0.3">
      <c r="F7261" s="619"/>
      <c r="G7261" s="619"/>
      <c r="H7261" s="619"/>
    </row>
    <row r="7262" spans="6:8" ht="15" customHeight="1" x14ac:dyDescent="0.3">
      <c r="F7262" s="618"/>
      <c r="G7262" s="618"/>
      <c r="H7262" s="618"/>
    </row>
    <row r="7263" spans="6:8" ht="15" customHeight="1" x14ac:dyDescent="0.3">
      <c r="F7263" s="618"/>
      <c r="G7263" s="618"/>
      <c r="H7263" s="618"/>
    </row>
    <row r="7264" spans="6:8" ht="15" customHeight="1" x14ac:dyDescent="0.3">
      <c r="F7264" s="618"/>
      <c r="G7264" s="618"/>
      <c r="H7264" s="618"/>
    </row>
    <row r="7265" spans="6:8" ht="15" customHeight="1" x14ac:dyDescent="0.3">
      <c r="F7265" s="619"/>
      <c r="G7265" s="619"/>
      <c r="H7265" s="619"/>
    </row>
    <row r="7266" spans="6:8" ht="15" customHeight="1" x14ac:dyDescent="0.3">
      <c r="F7266" s="618"/>
      <c r="G7266" s="618"/>
      <c r="H7266" s="618"/>
    </row>
    <row r="7267" spans="6:8" ht="15" customHeight="1" x14ac:dyDescent="0.3">
      <c r="F7267" s="618"/>
      <c r="G7267" s="618"/>
      <c r="H7267" s="618"/>
    </row>
    <row r="7268" spans="6:8" ht="15" customHeight="1" x14ac:dyDescent="0.3">
      <c r="F7268" s="618"/>
      <c r="G7268" s="618"/>
      <c r="H7268" s="618"/>
    </row>
    <row r="7269" spans="6:8" ht="15" customHeight="1" x14ac:dyDescent="0.3">
      <c r="F7269" s="619"/>
      <c r="G7269" s="619"/>
      <c r="H7269" s="619"/>
    </row>
    <row r="7270" spans="6:8" ht="15" customHeight="1" x14ac:dyDescent="0.3">
      <c r="F7270" s="618"/>
      <c r="G7270" s="618"/>
      <c r="H7270" s="618"/>
    </row>
    <row r="7271" spans="6:8" ht="15" customHeight="1" x14ac:dyDescent="0.3">
      <c r="F7271" s="619"/>
      <c r="G7271" s="619"/>
      <c r="H7271" s="619"/>
    </row>
    <row r="7272" spans="6:8" ht="15" customHeight="1" x14ac:dyDescent="0.3">
      <c r="F7272" s="618"/>
      <c r="G7272" s="618"/>
      <c r="H7272" s="618"/>
    </row>
    <row r="7273" spans="6:8" ht="15" customHeight="1" x14ac:dyDescent="0.3">
      <c r="F7273" s="619"/>
      <c r="G7273" s="619"/>
      <c r="H7273" s="619"/>
    </row>
    <row r="7274" spans="6:8" ht="15" customHeight="1" x14ac:dyDescent="0.3">
      <c r="F7274" s="618"/>
      <c r="G7274" s="618"/>
      <c r="H7274" s="618"/>
    </row>
    <row r="7275" spans="6:8" ht="15" customHeight="1" x14ac:dyDescent="0.3">
      <c r="F7275" s="619"/>
      <c r="G7275" s="619"/>
      <c r="H7275" s="619"/>
    </row>
    <row r="7276" spans="6:8" ht="15" customHeight="1" x14ac:dyDescent="0.3">
      <c r="F7276" s="619"/>
      <c r="G7276" s="619"/>
      <c r="H7276" s="619"/>
    </row>
    <row r="7277" spans="6:8" ht="15" customHeight="1" x14ac:dyDescent="0.3">
      <c r="F7277" s="619"/>
      <c r="G7277" s="619"/>
      <c r="H7277" s="619"/>
    </row>
    <row r="7278" spans="6:8" ht="15" customHeight="1" x14ac:dyDescent="0.3">
      <c r="F7278" s="618"/>
      <c r="G7278" s="618"/>
      <c r="H7278" s="618"/>
    </row>
    <row r="7279" spans="6:8" ht="15" customHeight="1" x14ac:dyDescent="0.3">
      <c r="F7279" s="618"/>
      <c r="G7279" s="618"/>
      <c r="H7279" s="618"/>
    </row>
    <row r="7280" spans="6:8" ht="15" customHeight="1" x14ac:dyDescent="0.3">
      <c r="F7280" s="618"/>
      <c r="G7280" s="618"/>
      <c r="H7280" s="618"/>
    </row>
    <row r="7281" spans="5:8" ht="15" customHeight="1" x14ac:dyDescent="0.3">
      <c r="F7281" s="619"/>
      <c r="G7281" s="619"/>
      <c r="H7281" s="619"/>
    </row>
    <row r="7282" spans="5:8" ht="15" customHeight="1" x14ac:dyDescent="0.3">
      <c r="F7282" s="619"/>
      <c r="G7282" s="619"/>
      <c r="H7282" s="619"/>
    </row>
    <row r="7283" spans="5:8" ht="15" customHeight="1" x14ac:dyDescent="0.3">
      <c r="F7283" s="618"/>
      <c r="G7283" s="618"/>
      <c r="H7283" s="618"/>
    </row>
    <row r="7284" spans="5:8" ht="15" customHeight="1" x14ac:dyDescent="0.3">
      <c r="F7284" s="619"/>
      <c r="G7284" s="619"/>
      <c r="H7284" s="619"/>
    </row>
    <row r="7285" spans="5:8" ht="15" customHeight="1" x14ac:dyDescent="0.3">
      <c r="F7285" s="619"/>
      <c r="G7285" s="619"/>
      <c r="H7285" s="619"/>
    </row>
    <row r="7286" spans="5:8" ht="15" customHeight="1" x14ac:dyDescent="0.3">
      <c r="F7286" s="618"/>
      <c r="G7286" s="618"/>
      <c r="H7286" s="618"/>
    </row>
    <row r="7287" spans="5:8" ht="15" customHeight="1" x14ac:dyDescent="0.3">
      <c r="F7287" s="619"/>
      <c r="G7287" s="619"/>
      <c r="H7287" s="619"/>
    </row>
    <row r="7288" spans="5:8" ht="15" customHeight="1" x14ac:dyDescent="0.3">
      <c r="F7288" s="618"/>
      <c r="G7288" s="618"/>
      <c r="H7288" s="618"/>
    </row>
    <row r="7289" spans="5:8" ht="15" customHeight="1" x14ac:dyDescent="0.3">
      <c r="F7289" s="619"/>
      <c r="G7289" s="619"/>
      <c r="H7289" s="619"/>
    </row>
    <row r="7290" spans="5:8" ht="15" customHeight="1" x14ac:dyDescent="0.3">
      <c r="F7290" s="618"/>
      <c r="G7290" s="618"/>
      <c r="H7290" s="618"/>
    </row>
    <row r="7291" spans="5:8" ht="15" customHeight="1" x14ac:dyDescent="0.3">
      <c r="F7291" s="618"/>
      <c r="G7291" s="618"/>
      <c r="H7291" s="618"/>
    </row>
    <row r="7292" spans="5:8" ht="15" customHeight="1" x14ac:dyDescent="0.3">
      <c r="F7292" s="618"/>
      <c r="G7292" s="618"/>
      <c r="H7292" s="618"/>
    </row>
    <row r="7293" spans="5:8" ht="15" customHeight="1" x14ac:dyDescent="0.3">
      <c r="F7293" s="618"/>
      <c r="G7293" s="618"/>
      <c r="H7293" s="618"/>
    </row>
    <row r="7294" spans="5:8" ht="15" customHeight="1" x14ac:dyDescent="0.3">
      <c r="F7294" s="619"/>
      <c r="G7294" s="619"/>
      <c r="H7294" s="619"/>
    </row>
    <row r="7295" spans="5:8" ht="15" customHeight="1" x14ac:dyDescent="0.3">
      <c r="E7295" s="618"/>
      <c r="F7295" s="618"/>
      <c r="G7295" s="618"/>
      <c r="H7295" s="618"/>
    </row>
    <row r="7296" spans="5:8" ht="15" customHeight="1" x14ac:dyDescent="0.3">
      <c r="F7296" s="618"/>
      <c r="G7296" s="618"/>
      <c r="H7296" s="618"/>
    </row>
    <row r="7297" spans="5:8" ht="15" customHeight="1" x14ac:dyDescent="0.3">
      <c r="F7297" s="618"/>
      <c r="G7297" s="618"/>
      <c r="H7297" s="618"/>
    </row>
    <row r="7298" spans="5:8" ht="15" customHeight="1" x14ac:dyDescent="0.3">
      <c r="E7298" s="618"/>
      <c r="F7298" s="618"/>
      <c r="G7298" s="618"/>
      <c r="H7298" s="618"/>
    </row>
    <row r="7299" spans="5:8" ht="15" customHeight="1" x14ac:dyDescent="0.3">
      <c r="E7299" s="618"/>
      <c r="F7299" s="618"/>
      <c r="G7299" s="618"/>
      <c r="H7299" s="618"/>
    </row>
    <row r="7300" spans="5:8" ht="15" customHeight="1" x14ac:dyDescent="0.3">
      <c r="F7300" s="618"/>
      <c r="G7300" s="618"/>
      <c r="H7300" s="618"/>
    </row>
    <row r="7301" spans="5:8" ht="15" customHeight="1" x14ac:dyDescent="0.3">
      <c r="E7301" s="618"/>
      <c r="F7301" s="618"/>
      <c r="G7301" s="618"/>
      <c r="H7301" s="618"/>
    </row>
    <row r="7302" spans="5:8" ht="15" customHeight="1" x14ac:dyDescent="0.3">
      <c r="F7302" s="619"/>
      <c r="G7302" s="619"/>
      <c r="H7302" s="619"/>
    </row>
    <row r="7303" spans="5:8" ht="15" customHeight="1" x14ac:dyDescent="0.3">
      <c r="F7303" s="618"/>
      <c r="G7303" s="618"/>
      <c r="H7303" s="618"/>
    </row>
    <row r="7304" spans="5:8" ht="15" customHeight="1" x14ac:dyDescent="0.3">
      <c r="F7304" s="618"/>
      <c r="G7304" s="618"/>
      <c r="H7304" s="618"/>
    </row>
    <row r="7305" spans="5:8" ht="15" customHeight="1" x14ac:dyDescent="0.3">
      <c r="F7305" s="618"/>
      <c r="G7305" s="618"/>
      <c r="H7305" s="618"/>
    </row>
    <row r="7306" spans="5:8" ht="15" customHeight="1" x14ac:dyDescent="0.3">
      <c r="F7306" s="618"/>
      <c r="G7306" s="618"/>
      <c r="H7306" s="618"/>
    </row>
    <row r="7307" spans="5:8" ht="15" customHeight="1" x14ac:dyDescent="0.3">
      <c r="F7307" s="618"/>
      <c r="G7307" s="618"/>
      <c r="H7307" s="618"/>
    </row>
    <row r="7308" spans="5:8" ht="15" customHeight="1" x14ac:dyDescent="0.3">
      <c r="F7308" s="619"/>
      <c r="G7308" s="619"/>
      <c r="H7308" s="619"/>
    </row>
    <row r="7309" spans="5:8" ht="15" customHeight="1" x14ac:dyDescent="0.3">
      <c r="F7309" s="618"/>
      <c r="G7309" s="618"/>
      <c r="H7309" s="618"/>
    </row>
    <row r="7310" spans="5:8" ht="15" customHeight="1" x14ac:dyDescent="0.3">
      <c r="F7310" s="619"/>
      <c r="G7310" s="619"/>
      <c r="H7310" s="619"/>
    </row>
    <row r="7311" spans="5:8" ht="15" customHeight="1" x14ac:dyDescent="0.3">
      <c r="F7311" s="618"/>
      <c r="G7311" s="618"/>
      <c r="H7311" s="618"/>
    </row>
    <row r="7312" spans="5:8" ht="15" customHeight="1" x14ac:dyDescent="0.3">
      <c r="F7312" s="618"/>
      <c r="G7312" s="618"/>
      <c r="H7312" s="618"/>
    </row>
    <row r="7313" spans="6:8" ht="15" customHeight="1" x14ac:dyDescent="0.3">
      <c r="F7313" s="619"/>
      <c r="G7313" s="619"/>
      <c r="H7313" s="619"/>
    </row>
    <row r="7314" spans="6:8" ht="15" customHeight="1" x14ac:dyDescent="0.3">
      <c r="F7314" s="618"/>
      <c r="G7314" s="618"/>
      <c r="H7314" s="618"/>
    </row>
    <row r="7315" spans="6:8" ht="15" customHeight="1" x14ac:dyDescent="0.3">
      <c r="F7315" s="619"/>
      <c r="G7315" s="619"/>
      <c r="H7315" s="619"/>
    </row>
    <row r="7316" spans="6:8" ht="15" customHeight="1" x14ac:dyDescent="0.3">
      <c r="F7316" s="618"/>
      <c r="G7316" s="618"/>
      <c r="H7316" s="618"/>
    </row>
    <row r="7317" spans="6:8" ht="15" customHeight="1" x14ac:dyDescent="0.3">
      <c r="F7317" s="618"/>
      <c r="G7317" s="618"/>
      <c r="H7317" s="618"/>
    </row>
    <row r="7318" spans="6:8" ht="15" customHeight="1" x14ac:dyDescent="0.3">
      <c r="F7318" s="618"/>
      <c r="G7318" s="618"/>
      <c r="H7318" s="618"/>
    </row>
    <row r="7319" spans="6:8" ht="15" customHeight="1" x14ac:dyDescent="0.3">
      <c r="F7319" s="618"/>
      <c r="G7319" s="618"/>
      <c r="H7319" s="618"/>
    </row>
    <row r="7320" spans="6:8" ht="15" customHeight="1" x14ac:dyDescent="0.3">
      <c r="F7320" s="618"/>
      <c r="G7320" s="618"/>
      <c r="H7320" s="618"/>
    </row>
    <row r="7321" spans="6:8" ht="15" customHeight="1" x14ac:dyDescent="0.3">
      <c r="F7321" s="618"/>
      <c r="G7321" s="618"/>
      <c r="H7321" s="618"/>
    </row>
    <row r="7322" spans="6:8" ht="15" customHeight="1" x14ac:dyDescent="0.3">
      <c r="F7322" s="619"/>
      <c r="G7322" s="619"/>
      <c r="H7322" s="619"/>
    </row>
    <row r="7323" spans="6:8" ht="15" customHeight="1" x14ac:dyDescent="0.3">
      <c r="F7323" s="619"/>
      <c r="G7323" s="619"/>
      <c r="H7323" s="619"/>
    </row>
    <row r="7324" spans="6:8" ht="15" customHeight="1" x14ac:dyDescent="0.3">
      <c r="F7324" s="618"/>
      <c r="G7324" s="618"/>
      <c r="H7324" s="618"/>
    </row>
    <row r="7325" spans="6:8" ht="15" customHeight="1" x14ac:dyDescent="0.3">
      <c r="F7325" s="618"/>
      <c r="G7325" s="618"/>
      <c r="H7325" s="618"/>
    </row>
    <row r="7326" spans="6:8" ht="15" customHeight="1" x14ac:dyDescent="0.3">
      <c r="F7326" s="618"/>
      <c r="G7326" s="618"/>
      <c r="H7326" s="618"/>
    </row>
    <row r="7327" spans="6:8" ht="15" customHeight="1" x14ac:dyDescent="0.3">
      <c r="F7327" s="618"/>
      <c r="G7327" s="618"/>
      <c r="H7327" s="618"/>
    </row>
    <row r="7328" spans="6:8" ht="15" customHeight="1" x14ac:dyDescent="0.3">
      <c r="F7328" s="618"/>
      <c r="G7328" s="618"/>
      <c r="H7328" s="618"/>
    </row>
    <row r="7329" spans="6:8" ht="15" customHeight="1" x14ac:dyDescent="0.3">
      <c r="F7329" s="619"/>
      <c r="G7329" s="619"/>
      <c r="H7329" s="619"/>
    </row>
    <row r="7330" spans="6:8" ht="15" customHeight="1" x14ac:dyDescent="0.3">
      <c r="F7330" s="618"/>
      <c r="G7330" s="618"/>
      <c r="H7330" s="618"/>
    </row>
    <row r="7331" spans="6:8" ht="15" customHeight="1" x14ac:dyDescent="0.3">
      <c r="F7331" s="618"/>
      <c r="G7331" s="618"/>
      <c r="H7331" s="618"/>
    </row>
    <row r="7332" spans="6:8" ht="15" customHeight="1" x14ac:dyDescent="0.3">
      <c r="F7332" s="619"/>
      <c r="G7332" s="619"/>
      <c r="H7332" s="619"/>
    </row>
    <row r="7333" spans="6:8" ht="15" customHeight="1" x14ac:dyDescent="0.3">
      <c r="F7333" s="619"/>
      <c r="G7333" s="619"/>
      <c r="H7333" s="619"/>
    </row>
    <row r="7334" spans="6:8" ht="15" customHeight="1" x14ac:dyDescent="0.3">
      <c r="F7334" s="618"/>
      <c r="G7334" s="618"/>
      <c r="H7334" s="618"/>
    </row>
    <row r="7335" spans="6:8" ht="15" customHeight="1" x14ac:dyDescent="0.3">
      <c r="F7335" s="619"/>
      <c r="G7335" s="619"/>
      <c r="H7335" s="619"/>
    </row>
    <row r="7336" spans="6:8" ht="15" customHeight="1" x14ac:dyDescent="0.3">
      <c r="F7336" s="618"/>
      <c r="G7336" s="618"/>
      <c r="H7336" s="618"/>
    </row>
    <row r="7337" spans="6:8" ht="15" customHeight="1" x14ac:dyDescent="0.3">
      <c r="F7337" s="618"/>
      <c r="G7337" s="618"/>
      <c r="H7337" s="618"/>
    </row>
    <row r="7338" spans="6:8" ht="15" customHeight="1" x14ac:dyDescent="0.3">
      <c r="F7338" s="618"/>
      <c r="G7338" s="618"/>
      <c r="H7338" s="618"/>
    </row>
    <row r="7339" spans="6:8" ht="15" customHeight="1" x14ac:dyDescent="0.3">
      <c r="F7339" s="618"/>
      <c r="G7339" s="618"/>
      <c r="H7339" s="618"/>
    </row>
    <row r="7340" spans="6:8" ht="15" customHeight="1" x14ac:dyDescent="0.3">
      <c r="F7340" s="618"/>
      <c r="G7340" s="618"/>
      <c r="H7340" s="618"/>
    </row>
    <row r="7341" spans="6:8" ht="15" customHeight="1" x14ac:dyDescent="0.3">
      <c r="F7341" s="618"/>
      <c r="G7341" s="618"/>
      <c r="H7341" s="618"/>
    </row>
    <row r="7342" spans="6:8" ht="15" customHeight="1" x14ac:dyDescent="0.3">
      <c r="F7342" s="619"/>
      <c r="G7342" s="619"/>
      <c r="H7342" s="619"/>
    </row>
    <row r="7343" spans="6:8" ht="15" customHeight="1" x14ac:dyDescent="0.3">
      <c r="F7343" s="618"/>
      <c r="G7343" s="618"/>
      <c r="H7343" s="618"/>
    </row>
    <row r="7344" spans="6:8" ht="15" customHeight="1" x14ac:dyDescent="0.3">
      <c r="F7344" s="618"/>
      <c r="G7344" s="618"/>
      <c r="H7344" s="618"/>
    </row>
    <row r="7345" spans="6:8" ht="15" customHeight="1" x14ac:dyDescent="0.3">
      <c r="F7345" s="619"/>
      <c r="G7345" s="619"/>
      <c r="H7345" s="619"/>
    </row>
    <row r="7346" spans="6:8" ht="15" customHeight="1" x14ac:dyDescent="0.3">
      <c r="F7346" s="618"/>
      <c r="G7346" s="618"/>
      <c r="H7346" s="618"/>
    </row>
    <row r="7347" spans="6:8" ht="15" customHeight="1" x14ac:dyDescent="0.3">
      <c r="F7347" s="618"/>
      <c r="G7347" s="618"/>
      <c r="H7347" s="618"/>
    </row>
    <row r="7348" spans="6:8" ht="15" customHeight="1" x14ac:dyDescent="0.3">
      <c r="F7348" s="618"/>
      <c r="G7348" s="618"/>
      <c r="H7348" s="618"/>
    </row>
    <row r="7349" spans="6:8" ht="15" customHeight="1" x14ac:dyDescent="0.3">
      <c r="F7349" s="618"/>
      <c r="G7349" s="618"/>
      <c r="H7349" s="618"/>
    </row>
    <row r="7350" spans="6:8" ht="15" customHeight="1" x14ac:dyDescent="0.3">
      <c r="F7350" s="618"/>
      <c r="G7350" s="618"/>
      <c r="H7350" s="618"/>
    </row>
    <row r="7351" spans="6:8" ht="15" customHeight="1" x14ac:dyDescent="0.3">
      <c r="F7351" s="619"/>
      <c r="G7351" s="619"/>
      <c r="H7351" s="619"/>
    </row>
    <row r="7352" spans="6:8" ht="15" customHeight="1" x14ac:dyDescent="0.3">
      <c r="F7352" s="618"/>
      <c r="G7352" s="618"/>
      <c r="H7352" s="618"/>
    </row>
    <row r="7353" spans="6:8" ht="15" customHeight="1" x14ac:dyDescent="0.3">
      <c r="F7353" s="618"/>
      <c r="G7353" s="618"/>
      <c r="H7353" s="618"/>
    </row>
    <row r="7354" spans="6:8" ht="15" customHeight="1" x14ac:dyDescent="0.3">
      <c r="F7354" s="618"/>
      <c r="G7354" s="618"/>
      <c r="H7354" s="618"/>
    </row>
    <row r="7355" spans="6:8" ht="15" customHeight="1" x14ac:dyDescent="0.3">
      <c r="F7355" s="619"/>
      <c r="G7355" s="619"/>
      <c r="H7355" s="619"/>
    </row>
    <row r="7356" spans="6:8" ht="15" customHeight="1" x14ac:dyDescent="0.3">
      <c r="F7356" s="618"/>
      <c r="G7356" s="618"/>
      <c r="H7356" s="618"/>
    </row>
    <row r="7357" spans="6:8" ht="15" customHeight="1" x14ac:dyDescent="0.3">
      <c r="F7357" s="618"/>
      <c r="G7357" s="618"/>
      <c r="H7357" s="618"/>
    </row>
    <row r="7358" spans="6:8" ht="15" customHeight="1" x14ac:dyDescent="0.3">
      <c r="F7358" s="618"/>
      <c r="G7358" s="618"/>
      <c r="H7358" s="618"/>
    </row>
    <row r="7359" spans="6:8" ht="15" customHeight="1" x14ac:dyDescent="0.3">
      <c r="F7359" s="619"/>
      <c r="G7359" s="619"/>
      <c r="H7359" s="619"/>
    </row>
    <row r="7360" spans="6:8" ht="15" customHeight="1" x14ac:dyDescent="0.3">
      <c r="F7360" s="618"/>
      <c r="G7360" s="618"/>
      <c r="H7360" s="618"/>
    </row>
    <row r="7361" spans="6:8" ht="15" customHeight="1" x14ac:dyDescent="0.3">
      <c r="F7361" s="619"/>
      <c r="G7361" s="619"/>
      <c r="H7361" s="619"/>
    </row>
    <row r="7362" spans="6:8" ht="15" customHeight="1" x14ac:dyDescent="0.3">
      <c r="F7362" s="619"/>
      <c r="G7362" s="619"/>
      <c r="H7362" s="619"/>
    </row>
    <row r="7363" spans="6:8" ht="15" customHeight="1" x14ac:dyDescent="0.3">
      <c r="F7363" s="618"/>
      <c r="G7363" s="618"/>
      <c r="H7363" s="618"/>
    </row>
    <row r="7364" spans="6:8" ht="15" customHeight="1" x14ac:dyDescent="0.3">
      <c r="F7364" s="619"/>
      <c r="G7364" s="619"/>
      <c r="H7364" s="619"/>
    </row>
    <row r="7365" spans="6:8" ht="15" customHeight="1" x14ac:dyDescent="0.3">
      <c r="F7365" s="618"/>
      <c r="G7365" s="618"/>
      <c r="H7365" s="618"/>
    </row>
    <row r="7366" spans="6:8" ht="15" customHeight="1" x14ac:dyDescent="0.3">
      <c r="F7366" s="618"/>
      <c r="G7366" s="618"/>
      <c r="H7366" s="618"/>
    </row>
    <row r="7367" spans="6:8" ht="15" customHeight="1" x14ac:dyDescent="0.3">
      <c r="F7367" s="619"/>
      <c r="G7367" s="619"/>
      <c r="H7367" s="619"/>
    </row>
    <row r="7368" spans="6:8" ht="15" customHeight="1" x14ac:dyDescent="0.3">
      <c r="F7368" s="619"/>
      <c r="G7368" s="619"/>
      <c r="H7368" s="619"/>
    </row>
    <row r="7369" spans="6:8" ht="15" customHeight="1" x14ac:dyDescent="0.3">
      <c r="F7369" s="618"/>
      <c r="G7369" s="618"/>
      <c r="H7369" s="618"/>
    </row>
    <row r="7370" spans="6:8" ht="15" customHeight="1" x14ac:dyDescent="0.3">
      <c r="F7370" s="618"/>
      <c r="G7370" s="618"/>
      <c r="H7370" s="618"/>
    </row>
    <row r="7371" spans="6:8" ht="15" customHeight="1" x14ac:dyDescent="0.3">
      <c r="F7371" s="618"/>
      <c r="G7371" s="618"/>
      <c r="H7371" s="618"/>
    </row>
    <row r="7372" spans="6:8" ht="15" customHeight="1" x14ac:dyDescent="0.3">
      <c r="F7372" s="618"/>
      <c r="G7372" s="618"/>
      <c r="H7372" s="618"/>
    </row>
    <row r="7373" spans="6:8" ht="15" customHeight="1" x14ac:dyDescent="0.3">
      <c r="F7373" s="618"/>
      <c r="G7373" s="618"/>
      <c r="H7373" s="618"/>
    </row>
    <row r="7374" spans="6:8" ht="15" customHeight="1" x14ac:dyDescent="0.3">
      <c r="F7374" s="619"/>
      <c r="G7374" s="619"/>
      <c r="H7374" s="619"/>
    </row>
    <row r="7375" spans="6:8" ht="15" customHeight="1" x14ac:dyDescent="0.3">
      <c r="F7375" s="618"/>
      <c r="G7375" s="618"/>
      <c r="H7375" s="618"/>
    </row>
    <row r="7376" spans="6:8" ht="15" customHeight="1" x14ac:dyDescent="0.3">
      <c r="F7376" s="619"/>
      <c r="G7376" s="619"/>
      <c r="H7376" s="619"/>
    </row>
    <row r="7377" spans="6:8" ht="15" customHeight="1" x14ac:dyDescent="0.3">
      <c r="F7377" s="618"/>
      <c r="G7377" s="618"/>
      <c r="H7377" s="618"/>
    </row>
    <row r="7378" spans="6:8" ht="15" customHeight="1" x14ac:dyDescent="0.3">
      <c r="F7378" s="618"/>
      <c r="G7378" s="618"/>
      <c r="H7378" s="618"/>
    </row>
    <row r="7379" spans="6:8" ht="15" customHeight="1" x14ac:dyDescent="0.3">
      <c r="F7379" s="618"/>
      <c r="G7379" s="618"/>
      <c r="H7379" s="618"/>
    </row>
    <row r="7380" spans="6:8" ht="15" customHeight="1" x14ac:dyDescent="0.3">
      <c r="F7380" s="618"/>
      <c r="G7380" s="618"/>
      <c r="H7380" s="618"/>
    </row>
    <row r="7381" spans="6:8" ht="15" customHeight="1" x14ac:dyDescent="0.3">
      <c r="F7381" s="618"/>
      <c r="G7381" s="618"/>
      <c r="H7381" s="618"/>
    </row>
    <row r="7382" spans="6:8" ht="15" customHeight="1" x14ac:dyDescent="0.3">
      <c r="F7382" s="619"/>
      <c r="G7382" s="619"/>
      <c r="H7382" s="619"/>
    </row>
    <row r="7383" spans="6:8" ht="15" customHeight="1" x14ac:dyDescent="0.3">
      <c r="F7383" s="618"/>
      <c r="G7383" s="618"/>
      <c r="H7383" s="618"/>
    </row>
    <row r="7384" spans="6:8" ht="15" customHeight="1" x14ac:dyDescent="0.3">
      <c r="F7384" s="618"/>
      <c r="G7384" s="618"/>
      <c r="H7384" s="618"/>
    </row>
    <row r="7385" spans="6:8" ht="15" customHeight="1" x14ac:dyDescent="0.3">
      <c r="F7385" s="618"/>
      <c r="G7385" s="618"/>
      <c r="H7385" s="618"/>
    </row>
    <row r="7386" spans="6:8" ht="15" customHeight="1" x14ac:dyDescent="0.3">
      <c r="F7386" s="618"/>
      <c r="G7386" s="618"/>
      <c r="H7386" s="618"/>
    </row>
    <row r="7387" spans="6:8" ht="15" customHeight="1" x14ac:dyDescent="0.3">
      <c r="F7387" s="619"/>
      <c r="G7387" s="619"/>
      <c r="H7387" s="619"/>
    </row>
    <row r="7388" spans="6:8" ht="15" customHeight="1" x14ac:dyDescent="0.3">
      <c r="F7388" s="619"/>
      <c r="G7388" s="619"/>
      <c r="H7388" s="619"/>
    </row>
    <row r="7389" spans="6:8" ht="15" customHeight="1" x14ac:dyDescent="0.3">
      <c r="F7389" s="618"/>
      <c r="G7389" s="618"/>
      <c r="H7389" s="618"/>
    </row>
    <row r="7390" spans="6:8" ht="15" customHeight="1" x14ac:dyDescent="0.3">
      <c r="F7390" s="618"/>
      <c r="G7390" s="618"/>
      <c r="H7390" s="618"/>
    </row>
    <row r="7391" spans="6:8" ht="15" customHeight="1" x14ac:dyDescent="0.3">
      <c r="F7391" s="619"/>
      <c r="G7391" s="619"/>
      <c r="H7391" s="619"/>
    </row>
    <row r="7392" spans="6:8" ht="15" customHeight="1" x14ac:dyDescent="0.3">
      <c r="F7392" s="618"/>
      <c r="G7392" s="618"/>
      <c r="H7392" s="618"/>
    </row>
    <row r="7393" spans="6:8" ht="15" customHeight="1" x14ac:dyDescent="0.3">
      <c r="F7393" s="618"/>
      <c r="G7393" s="618"/>
      <c r="H7393" s="618"/>
    </row>
    <row r="7394" spans="6:8" ht="15" customHeight="1" x14ac:dyDescent="0.3">
      <c r="F7394" s="619"/>
      <c r="G7394" s="619"/>
      <c r="H7394" s="619"/>
    </row>
    <row r="7395" spans="6:8" ht="15" customHeight="1" x14ac:dyDescent="0.3">
      <c r="F7395" s="618"/>
      <c r="G7395" s="618"/>
      <c r="H7395" s="618"/>
    </row>
    <row r="7396" spans="6:8" ht="15" customHeight="1" x14ac:dyDescent="0.3">
      <c r="F7396" s="618"/>
      <c r="G7396" s="618"/>
      <c r="H7396" s="618"/>
    </row>
    <row r="7397" spans="6:8" ht="15" customHeight="1" x14ac:dyDescent="0.3">
      <c r="F7397" s="618"/>
      <c r="G7397" s="618"/>
      <c r="H7397" s="618"/>
    </row>
    <row r="7398" spans="6:8" ht="15" customHeight="1" x14ac:dyDescent="0.3">
      <c r="F7398" s="619"/>
      <c r="G7398" s="619"/>
      <c r="H7398" s="619"/>
    </row>
    <row r="7399" spans="6:8" ht="15" customHeight="1" x14ac:dyDescent="0.3">
      <c r="F7399" s="619"/>
      <c r="G7399" s="619"/>
      <c r="H7399" s="619"/>
    </row>
    <row r="7400" spans="6:8" ht="15" customHeight="1" x14ac:dyDescent="0.3">
      <c r="F7400" s="618"/>
      <c r="G7400" s="618"/>
      <c r="H7400" s="618"/>
    </row>
    <row r="7401" spans="6:8" ht="15" customHeight="1" x14ac:dyDescent="0.3">
      <c r="F7401" s="619"/>
      <c r="G7401" s="619"/>
      <c r="H7401" s="619"/>
    </row>
    <row r="7402" spans="6:8" ht="15" customHeight="1" x14ac:dyDescent="0.3">
      <c r="F7402" s="618"/>
      <c r="G7402" s="618"/>
      <c r="H7402" s="618"/>
    </row>
    <row r="7403" spans="6:8" ht="15" customHeight="1" x14ac:dyDescent="0.3">
      <c r="F7403" s="618"/>
      <c r="G7403" s="618"/>
      <c r="H7403" s="618"/>
    </row>
    <row r="7404" spans="6:8" ht="15" customHeight="1" x14ac:dyDescent="0.3">
      <c r="F7404" s="618"/>
      <c r="G7404" s="618"/>
      <c r="H7404" s="618"/>
    </row>
    <row r="7405" spans="6:8" ht="15" customHeight="1" x14ac:dyDescent="0.3">
      <c r="F7405" s="619"/>
      <c r="G7405" s="619"/>
      <c r="H7405" s="619"/>
    </row>
    <row r="7406" spans="6:8" ht="15" customHeight="1" x14ac:dyDescent="0.3">
      <c r="F7406" s="618"/>
      <c r="G7406" s="618"/>
      <c r="H7406" s="618"/>
    </row>
    <row r="7407" spans="6:8" ht="15" customHeight="1" x14ac:dyDescent="0.3">
      <c r="F7407" s="619"/>
      <c r="G7407" s="619"/>
      <c r="H7407" s="619"/>
    </row>
    <row r="7408" spans="6:8" ht="15" customHeight="1" x14ac:dyDescent="0.3">
      <c r="F7408" s="618"/>
      <c r="G7408" s="618"/>
      <c r="H7408" s="618"/>
    </row>
    <row r="7409" spans="6:8" ht="15" customHeight="1" x14ac:dyDescent="0.3">
      <c r="F7409" s="618"/>
      <c r="G7409" s="618"/>
      <c r="H7409" s="618"/>
    </row>
    <row r="7410" spans="6:8" ht="15" customHeight="1" x14ac:dyDescent="0.3">
      <c r="F7410" s="618"/>
      <c r="G7410" s="618"/>
      <c r="H7410" s="618"/>
    </row>
    <row r="7411" spans="6:8" ht="15" customHeight="1" x14ac:dyDescent="0.3">
      <c r="F7411" s="618"/>
      <c r="G7411" s="618"/>
      <c r="H7411" s="618"/>
    </row>
    <row r="7412" spans="6:8" ht="15" customHeight="1" x14ac:dyDescent="0.3">
      <c r="F7412" s="619"/>
      <c r="G7412" s="619"/>
      <c r="H7412" s="619"/>
    </row>
    <row r="7413" spans="6:8" ht="15" customHeight="1" x14ac:dyDescent="0.3">
      <c r="F7413" s="618"/>
      <c r="G7413" s="618"/>
      <c r="H7413" s="618"/>
    </row>
    <row r="7414" spans="6:8" ht="15" customHeight="1" x14ac:dyDescent="0.3">
      <c r="F7414" s="619"/>
      <c r="G7414" s="619"/>
      <c r="H7414" s="619"/>
    </row>
    <row r="7415" spans="6:8" ht="15" customHeight="1" x14ac:dyDescent="0.3">
      <c r="F7415" s="618"/>
      <c r="G7415" s="618"/>
      <c r="H7415" s="618"/>
    </row>
    <row r="7416" spans="6:8" ht="15" customHeight="1" x14ac:dyDescent="0.3">
      <c r="F7416" s="619"/>
      <c r="G7416" s="619"/>
      <c r="H7416" s="619"/>
    </row>
    <row r="7417" spans="6:8" ht="15" customHeight="1" x14ac:dyDescent="0.3">
      <c r="F7417" s="618"/>
      <c r="G7417" s="618"/>
      <c r="H7417" s="618"/>
    </row>
    <row r="7418" spans="6:8" ht="15" customHeight="1" x14ac:dyDescent="0.3"/>
    <row r="7419" spans="6:8" ht="15" customHeight="1" x14ac:dyDescent="0.3">
      <c r="F7419" s="619"/>
      <c r="G7419" s="619"/>
      <c r="H7419" s="619"/>
    </row>
    <row r="7420" spans="6:8" ht="15" customHeight="1" x14ac:dyDescent="0.3">
      <c r="F7420" s="618"/>
      <c r="G7420" s="618"/>
      <c r="H7420" s="618"/>
    </row>
    <row r="7421" spans="6:8" ht="15" customHeight="1" x14ac:dyDescent="0.3">
      <c r="F7421" s="618"/>
      <c r="G7421" s="618"/>
      <c r="H7421" s="618"/>
    </row>
    <row r="7422" spans="6:8" ht="15" customHeight="1" x14ac:dyDescent="0.3">
      <c r="F7422" s="618"/>
      <c r="G7422" s="618"/>
      <c r="H7422" s="618"/>
    </row>
    <row r="7423" spans="6:8" ht="15" customHeight="1" x14ac:dyDescent="0.3">
      <c r="F7423" s="618"/>
      <c r="G7423" s="618"/>
      <c r="H7423" s="618"/>
    </row>
    <row r="7424" spans="6:8" ht="15" customHeight="1" x14ac:dyDescent="0.3">
      <c r="F7424" s="619"/>
      <c r="G7424" s="619"/>
      <c r="H7424" s="619"/>
    </row>
    <row r="7425" spans="6:8" ht="15" customHeight="1" x14ac:dyDescent="0.3">
      <c r="F7425" s="618"/>
      <c r="G7425" s="618"/>
      <c r="H7425" s="618"/>
    </row>
    <row r="7426" spans="6:8" ht="15" customHeight="1" x14ac:dyDescent="0.3">
      <c r="F7426" s="618"/>
      <c r="G7426" s="618"/>
      <c r="H7426" s="618"/>
    </row>
    <row r="7427" spans="6:8" ht="15" customHeight="1" x14ac:dyDescent="0.3"/>
    <row r="7428" spans="6:8" ht="15" customHeight="1" x14ac:dyDescent="0.3">
      <c r="F7428" s="619"/>
      <c r="G7428" s="619"/>
      <c r="H7428" s="619"/>
    </row>
    <row r="7429" spans="6:8" ht="15" customHeight="1" x14ac:dyDescent="0.3">
      <c r="F7429" s="619"/>
      <c r="G7429" s="619"/>
      <c r="H7429" s="619"/>
    </row>
    <row r="7430" spans="6:8" ht="15" customHeight="1" x14ac:dyDescent="0.3">
      <c r="F7430" s="618"/>
      <c r="G7430" s="618"/>
      <c r="H7430" s="618"/>
    </row>
    <row r="7431" spans="6:8" ht="15" customHeight="1" x14ac:dyDescent="0.3">
      <c r="F7431" s="618"/>
      <c r="G7431" s="618"/>
      <c r="H7431" s="618"/>
    </row>
    <row r="7432" spans="6:8" ht="15" customHeight="1" x14ac:dyDescent="0.3">
      <c r="F7432" s="619"/>
      <c r="G7432" s="619"/>
      <c r="H7432" s="619"/>
    </row>
    <row r="7433" spans="6:8" ht="15" customHeight="1" x14ac:dyDescent="0.3">
      <c r="F7433" s="618"/>
      <c r="G7433" s="618"/>
      <c r="H7433" s="618"/>
    </row>
    <row r="7434" spans="6:8" ht="15" customHeight="1" x14ac:dyDescent="0.3">
      <c r="F7434" s="619"/>
      <c r="G7434" s="619"/>
      <c r="H7434" s="619"/>
    </row>
    <row r="7435" spans="6:8" ht="15" customHeight="1" x14ac:dyDescent="0.3">
      <c r="F7435" s="619"/>
      <c r="G7435" s="619"/>
      <c r="H7435" s="619"/>
    </row>
    <row r="7436" spans="6:8" ht="15" customHeight="1" x14ac:dyDescent="0.3">
      <c r="F7436" s="619"/>
      <c r="G7436" s="619"/>
      <c r="H7436" s="619"/>
    </row>
    <row r="7437" spans="6:8" ht="15" customHeight="1" x14ac:dyDescent="0.3">
      <c r="F7437" s="618"/>
      <c r="G7437" s="618"/>
      <c r="H7437" s="618"/>
    </row>
    <row r="7438" spans="6:8" ht="15" customHeight="1" x14ac:dyDescent="0.3">
      <c r="F7438" s="619"/>
      <c r="G7438" s="619"/>
      <c r="H7438" s="619"/>
    </row>
    <row r="7439" spans="6:8" ht="15" customHeight="1" x14ac:dyDescent="0.3">
      <c r="F7439" s="618"/>
      <c r="G7439" s="618"/>
      <c r="H7439" s="618"/>
    </row>
    <row r="7440" spans="6:8" ht="15" customHeight="1" x14ac:dyDescent="0.3">
      <c r="F7440" s="619"/>
      <c r="G7440" s="619"/>
      <c r="H7440" s="619"/>
    </row>
    <row r="7441" spans="5:8" ht="15" customHeight="1" x14ac:dyDescent="0.3">
      <c r="F7441" s="618"/>
      <c r="G7441" s="618"/>
      <c r="H7441" s="618"/>
    </row>
    <row r="7442" spans="5:8" ht="15" customHeight="1" x14ac:dyDescent="0.3">
      <c r="F7442" s="618"/>
      <c r="G7442" s="618"/>
      <c r="H7442" s="618"/>
    </row>
    <row r="7443" spans="5:8" ht="15" customHeight="1" x14ac:dyDescent="0.3">
      <c r="F7443" s="618"/>
      <c r="G7443" s="618"/>
      <c r="H7443" s="618"/>
    </row>
    <row r="7444" spans="5:8" ht="15" customHeight="1" x14ac:dyDescent="0.3">
      <c r="F7444" s="619"/>
      <c r="G7444" s="619"/>
      <c r="H7444" s="619"/>
    </row>
    <row r="7445" spans="5:8" ht="15" customHeight="1" x14ac:dyDescent="0.3">
      <c r="E7445" s="618"/>
      <c r="F7445" s="618"/>
      <c r="G7445" s="618"/>
      <c r="H7445" s="618"/>
    </row>
    <row r="7446" spans="5:8" ht="15" customHeight="1" x14ac:dyDescent="0.3">
      <c r="F7446" s="618"/>
      <c r="G7446" s="618"/>
      <c r="H7446" s="618"/>
    </row>
    <row r="7447" spans="5:8" ht="15" customHeight="1" x14ac:dyDescent="0.3">
      <c r="F7447" s="618"/>
      <c r="G7447" s="618"/>
      <c r="H7447" s="618"/>
    </row>
    <row r="7448" spans="5:8" ht="15" customHeight="1" x14ac:dyDescent="0.3"/>
    <row r="7449" spans="5:8" ht="15" customHeight="1" x14ac:dyDescent="0.3">
      <c r="F7449" s="618"/>
      <c r="G7449" s="618"/>
      <c r="H7449" s="618"/>
    </row>
    <row r="7450" spans="5:8" ht="15" customHeight="1" x14ac:dyDescent="0.3">
      <c r="F7450" s="619"/>
      <c r="G7450" s="619"/>
      <c r="H7450" s="619"/>
    </row>
    <row r="7451" spans="5:8" ht="15" customHeight="1" x14ac:dyDescent="0.3"/>
    <row r="7452" spans="5:8" ht="15" customHeight="1" x14ac:dyDescent="0.3">
      <c r="F7452" s="618"/>
      <c r="G7452" s="618"/>
      <c r="H7452" s="618"/>
    </row>
    <row r="7453" spans="5:8" ht="15" customHeight="1" x14ac:dyDescent="0.3">
      <c r="F7453" s="618"/>
      <c r="G7453" s="618"/>
      <c r="H7453" s="618"/>
    </row>
    <row r="7454" spans="5:8" ht="15" customHeight="1" x14ac:dyDescent="0.3">
      <c r="F7454" s="618"/>
      <c r="G7454" s="618"/>
      <c r="H7454" s="618"/>
    </row>
    <row r="7455" spans="5:8" ht="15" customHeight="1" x14ac:dyDescent="0.3">
      <c r="F7455" s="619"/>
      <c r="G7455" s="619"/>
      <c r="H7455" s="619"/>
    </row>
    <row r="7456" spans="5:8" ht="15" customHeight="1" x14ac:dyDescent="0.3">
      <c r="F7456" s="618"/>
      <c r="G7456" s="618"/>
      <c r="H7456" s="618"/>
    </row>
    <row r="7457" spans="6:8" ht="15" customHeight="1" x14ac:dyDescent="0.3">
      <c r="F7457" s="618"/>
      <c r="G7457" s="618"/>
      <c r="H7457" s="618"/>
    </row>
    <row r="7458" spans="6:8" ht="15" customHeight="1" x14ac:dyDescent="0.3">
      <c r="F7458" s="619"/>
      <c r="G7458" s="619"/>
      <c r="H7458" s="619"/>
    </row>
    <row r="7459" spans="6:8" ht="15" customHeight="1" x14ac:dyDescent="0.3">
      <c r="F7459" s="619"/>
      <c r="G7459" s="619"/>
      <c r="H7459" s="619"/>
    </row>
    <row r="7460" spans="6:8" ht="15" customHeight="1" x14ac:dyDescent="0.3">
      <c r="F7460" s="619"/>
      <c r="G7460" s="619"/>
      <c r="H7460" s="619"/>
    </row>
    <row r="7461" spans="6:8" ht="15" customHeight="1" x14ac:dyDescent="0.3">
      <c r="F7461" s="618"/>
      <c r="G7461" s="618"/>
      <c r="H7461" s="618"/>
    </row>
    <row r="7462" spans="6:8" ht="15" customHeight="1" x14ac:dyDescent="0.3">
      <c r="F7462" s="618"/>
      <c r="G7462" s="618"/>
      <c r="H7462" s="618"/>
    </row>
    <row r="7463" spans="6:8" ht="15" customHeight="1" x14ac:dyDescent="0.3">
      <c r="F7463" s="619"/>
      <c r="G7463" s="619"/>
      <c r="H7463" s="619"/>
    </row>
    <row r="7464" spans="6:8" ht="15" customHeight="1" x14ac:dyDescent="0.3">
      <c r="F7464" s="618"/>
      <c r="G7464" s="618"/>
      <c r="H7464" s="618"/>
    </row>
    <row r="7465" spans="6:8" ht="15" customHeight="1" x14ac:dyDescent="0.3">
      <c r="F7465" s="619"/>
      <c r="G7465" s="619"/>
      <c r="H7465" s="619"/>
    </row>
    <row r="7466" spans="6:8" ht="15" customHeight="1" x14ac:dyDescent="0.3">
      <c r="F7466" s="618"/>
      <c r="G7466" s="618"/>
      <c r="H7466" s="618"/>
    </row>
    <row r="7467" spans="6:8" ht="15" customHeight="1" x14ac:dyDescent="0.3">
      <c r="F7467" s="619"/>
      <c r="G7467" s="619"/>
      <c r="H7467" s="619"/>
    </row>
    <row r="7468" spans="6:8" ht="15" customHeight="1" x14ac:dyDescent="0.3">
      <c r="F7468" s="618"/>
      <c r="G7468" s="618"/>
      <c r="H7468" s="618"/>
    </row>
    <row r="7469" spans="6:8" ht="15" customHeight="1" x14ac:dyDescent="0.3">
      <c r="F7469" s="618"/>
      <c r="G7469" s="618"/>
      <c r="H7469" s="618"/>
    </row>
    <row r="7470" spans="6:8" ht="15" customHeight="1" x14ac:dyDescent="0.3">
      <c r="F7470" s="618"/>
      <c r="G7470" s="618"/>
      <c r="H7470" s="618"/>
    </row>
    <row r="7471" spans="6:8" ht="15" customHeight="1" x14ac:dyDescent="0.3">
      <c r="F7471" s="618"/>
      <c r="G7471" s="618"/>
      <c r="H7471" s="618"/>
    </row>
    <row r="7472" spans="6:8" ht="15" customHeight="1" x14ac:dyDescent="0.3">
      <c r="F7472" s="618"/>
      <c r="G7472" s="618"/>
      <c r="H7472" s="618"/>
    </row>
    <row r="7473" spans="5:8" ht="15" customHeight="1" x14ac:dyDescent="0.3">
      <c r="F7473" s="618"/>
      <c r="G7473" s="618"/>
      <c r="H7473" s="618"/>
    </row>
    <row r="7474" spans="5:8" ht="15" customHeight="1" x14ac:dyDescent="0.3">
      <c r="F7474" s="618"/>
      <c r="G7474" s="618"/>
      <c r="H7474" s="618"/>
    </row>
    <row r="7475" spans="5:8" ht="15" customHeight="1" x14ac:dyDescent="0.3">
      <c r="F7475" s="618"/>
      <c r="G7475" s="618"/>
      <c r="H7475" s="618"/>
    </row>
    <row r="7476" spans="5:8" ht="15" customHeight="1" x14ac:dyDescent="0.3">
      <c r="E7476" s="618"/>
      <c r="F7476" s="618"/>
      <c r="G7476" s="618"/>
      <c r="H7476" s="618"/>
    </row>
    <row r="7477" spans="5:8" ht="15" customHeight="1" x14ac:dyDescent="0.3">
      <c r="F7477" s="619"/>
      <c r="G7477" s="619"/>
      <c r="H7477" s="619"/>
    </row>
    <row r="7478" spans="5:8" ht="15" customHeight="1" x14ac:dyDescent="0.3">
      <c r="F7478" s="619"/>
      <c r="G7478" s="619"/>
      <c r="H7478" s="619"/>
    </row>
    <row r="7479" spans="5:8" ht="15" customHeight="1" x14ac:dyDescent="0.3">
      <c r="F7479" s="618"/>
      <c r="G7479" s="618"/>
      <c r="H7479" s="618"/>
    </row>
    <row r="7480" spans="5:8" ht="15" customHeight="1" x14ac:dyDescent="0.3">
      <c r="F7480" s="618"/>
      <c r="G7480" s="618"/>
      <c r="H7480" s="618"/>
    </row>
    <row r="7481" spans="5:8" ht="15" customHeight="1" x14ac:dyDescent="0.3">
      <c r="F7481" s="618"/>
      <c r="G7481" s="618"/>
      <c r="H7481" s="618"/>
    </row>
    <row r="7482" spans="5:8" ht="15" customHeight="1" x14ac:dyDescent="0.3">
      <c r="F7482" s="618"/>
      <c r="G7482" s="618"/>
      <c r="H7482" s="618"/>
    </row>
    <row r="7483" spans="5:8" ht="15" customHeight="1" x14ac:dyDescent="0.3">
      <c r="F7483" s="619"/>
      <c r="G7483" s="619"/>
      <c r="H7483" s="619"/>
    </row>
    <row r="7484" spans="5:8" ht="15" customHeight="1" x14ac:dyDescent="0.3">
      <c r="F7484" s="618"/>
      <c r="G7484" s="618"/>
      <c r="H7484" s="618"/>
    </row>
    <row r="7485" spans="5:8" ht="15" customHeight="1" x14ac:dyDescent="0.3">
      <c r="F7485" s="618"/>
      <c r="G7485" s="618"/>
      <c r="H7485" s="618"/>
    </row>
    <row r="7486" spans="5:8" ht="15" customHeight="1" x14ac:dyDescent="0.3">
      <c r="F7486" s="618"/>
      <c r="G7486" s="618"/>
      <c r="H7486" s="618"/>
    </row>
    <row r="7487" spans="5:8" ht="15" customHeight="1" x14ac:dyDescent="0.3">
      <c r="F7487" s="618"/>
      <c r="G7487" s="618"/>
      <c r="H7487" s="618"/>
    </row>
    <row r="7488" spans="5:8" ht="15" customHeight="1" x14ac:dyDescent="0.3">
      <c r="F7488" s="619"/>
      <c r="G7488" s="619"/>
      <c r="H7488" s="619"/>
    </row>
    <row r="7489" spans="6:8" ht="15" customHeight="1" x14ac:dyDescent="0.3">
      <c r="F7489" s="618"/>
      <c r="G7489" s="618"/>
      <c r="H7489" s="618"/>
    </row>
    <row r="7490" spans="6:8" ht="15" customHeight="1" x14ac:dyDescent="0.3">
      <c r="F7490" s="618"/>
      <c r="G7490" s="618"/>
      <c r="H7490" s="618"/>
    </row>
    <row r="7491" spans="6:8" ht="15" customHeight="1" x14ac:dyDescent="0.3">
      <c r="F7491" s="619"/>
      <c r="G7491" s="619"/>
      <c r="H7491" s="619"/>
    </row>
    <row r="7492" spans="6:8" ht="15" customHeight="1" x14ac:dyDescent="0.3">
      <c r="F7492" s="619"/>
      <c r="G7492" s="619"/>
      <c r="H7492" s="619"/>
    </row>
    <row r="7493" spans="6:8" ht="15" customHeight="1" x14ac:dyDescent="0.3">
      <c r="F7493" s="619"/>
      <c r="G7493" s="619"/>
      <c r="H7493" s="619"/>
    </row>
    <row r="7494" spans="6:8" ht="15" customHeight="1" x14ac:dyDescent="0.3">
      <c r="F7494" s="618"/>
      <c r="G7494" s="618"/>
      <c r="H7494" s="618"/>
    </row>
    <row r="7495" spans="6:8" ht="15" customHeight="1" x14ac:dyDescent="0.3">
      <c r="F7495" s="618"/>
      <c r="G7495" s="618"/>
      <c r="H7495" s="618"/>
    </row>
    <row r="7496" spans="6:8" ht="15" customHeight="1" x14ac:dyDescent="0.3">
      <c r="F7496" s="618"/>
      <c r="G7496" s="618"/>
      <c r="H7496" s="618"/>
    </row>
    <row r="7497" spans="6:8" ht="15" customHeight="1" x14ac:dyDescent="0.3">
      <c r="F7497" s="618"/>
      <c r="G7497" s="618"/>
      <c r="H7497" s="618"/>
    </row>
    <row r="7498" spans="6:8" ht="15" customHeight="1" x14ac:dyDescent="0.3">
      <c r="F7498" s="619"/>
      <c r="G7498" s="619"/>
      <c r="H7498" s="619"/>
    </row>
    <row r="7499" spans="6:8" ht="15" customHeight="1" x14ac:dyDescent="0.3">
      <c r="F7499" s="618"/>
      <c r="G7499" s="618"/>
      <c r="H7499" s="618"/>
    </row>
    <row r="7500" spans="6:8" ht="15" customHeight="1" x14ac:dyDescent="0.3">
      <c r="F7500" s="619"/>
      <c r="G7500" s="619"/>
      <c r="H7500" s="619"/>
    </row>
    <row r="7501" spans="6:8" ht="15" customHeight="1" x14ac:dyDescent="0.3">
      <c r="F7501" s="619"/>
      <c r="G7501" s="619"/>
      <c r="H7501" s="619"/>
    </row>
    <row r="7502" spans="6:8" ht="15" customHeight="1" x14ac:dyDescent="0.3">
      <c r="F7502" s="618"/>
      <c r="G7502" s="618"/>
      <c r="H7502" s="618"/>
    </row>
    <row r="7503" spans="6:8" ht="15" customHeight="1" x14ac:dyDescent="0.3">
      <c r="F7503" s="618"/>
      <c r="G7503" s="618"/>
      <c r="H7503" s="618"/>
    </row>
    <row r="7504" spans="6:8" ht="15" customHeight="1" x14ac:dyDescent="0.3">
      <c r="F7504" s="618"/>
      <c r="G7504" s="618"/>
      <c r="H7504" s="618"/>
    </row>
    <row r="7505" spans="6:8" ht="15" customHeight="1" x14ac:dyDescent="0.3">
      <c r="F7505" s="619"/>
      <c r="G7505" s="619"/>
      <c r="H7505" s="619"/>
    </row>
    <row r="7506" spans="6:8" ht="15" customHeight="1" x14ac:dyDescent="0.3">
      <c r="F7506" s="618"/>
      <c r="G7506" s="618"/>
      <c r="H7506" s="618"/>
    </row>
    <row r="7507" spans="6:8" ht="15" customHeight="1" x14ac:dyDescent="0.3">
      <c r="F7507" s="618"/>
      <c r="G7507" s="618"/>
      <c r="H7507" s="618"/>
    </row>
    <row r="7508" spans="6:8" ht="15" customHeight="1" x14ac:dyDescent="0.3">
      <c r="F7508" s="618"/>
      <c r="G7508" s="618"/>
      <c r="H7508" s="618"/>
    </row>
    <row r="7509" spans="6:8" ht="15" customHeight="1" x14ac:dyDescent="0.3">
      <c r="F7509" s="618"/>
      <c r="G7509" s="618"/>
      <c r="H7509" s="618"/>
    </row>
    <row r="7510" spans="6:8" ht="15" customHeight="1" x14ac:dyDescent="0.3">
      <c r="F7510" s="618"/>
      <c r="G7510" s="618"/>
      <c r="H7510" s="618"/>
    </row>
    <row r="7511" spans="6:8" ht="15" customHeight="1" x14ac:dyDescent="0.3">
      <c r="F7511" s="618"/>
      <c r="G7511" s="618"/>
      <c r="H7511" s="618"/>
    </row>
    <row r="7512" spans="6:8" ht="15" customHeight="1" x14ac:dyDescent="0.3"/>
    <row r="7513" spans="6:8" ht="15" customHeight="1" x14ac:dyDescent="0.3">
      <c r="F7513" s="619"/>
      <c r="G7513" s="619"/>
      <c r="H7513" s="619"/>
    </row>
    <row r="7514" spans="6:8" ht="15" customHeight="1" x14ac:dyDescent="0.3">
      <c r="F7514" s="619"/>
      <c r="G7514" s="619"/>
      <c r="H7514" s="619"/>
    </row>
    <row r="7515" spans="6:8" ht="15" customHeight="1" x14ac:dyDescent="0.3">
      <c r="F7515" s="618"/>
      <c r="G7515" s="618"/>
      <c r="H7515" s="618"/>
    </row>
    <row r="7516" spans="6:8" ht="15" customHeight="1" x14ac:dyDescent="0.3">
      <c r="F7516" s="619"/>
      <c r="G7516" s="619"/>
      <c r="H7516" s="619"/>
    </row>
    <row r="7517" spans="6:8" ht="15" customHeight="1" x14ac:dyDescent="0.3">
      <c r="F7517" s="618"/>
      <c r="G7517" s="618"/>
      <c r="H7517" s="618"/>
    </row>
    <row r="7518" spans="6:8" ht="15" customHeight="1" x14ac:dyDescent="0.3">
      <c r="F7518" s="618"/>
      <c r="G7518" s="618"/>
      <c r="H7518" s="618"/>
    </row>
    <row r="7519" spans="6:8" ht="15" customHeight="1" x14ac:dyDescent="0.3">
      <c r="F7519" s="618"/>
      <c r="G7519" s="618"/>
      <c r="H7519" s="618"/>
    </row>
    <row r="7520" spans="6:8" ht="15" customHeight="1" x14ac:dyDescent="0.3">
      <c r="F7520" s="618"/>
      <c r="G7520" s="618"/>
      <c r="H7520" s="618"/>
    </row>
    <row r="7521" spans="6:8" ht="15" customHeight="1" x14ac:dyDescent="0.3">
      <c r="F7521" s="618"/>
      <c r="G7521" s="618"/>
      <c r="H7521" s="618"/>
    </row>
    <row r="7522" spans="6:8" ht="15" customHeight="1" x14ac:dyDescent="0.3">
      <c r="F7522" s="618"/>
      <c r="G7522" s="618"/>
      <c r="H7522" s="618"/>
    </row>
    <row r="7523" spans="6:8" ht="15" customHeight="1" x14ac:dyDescent="0.3">
      <c r="F7523" s="619"/>
      <c r="G7523" s="619"/>
      <c r="H7523" s="619"/>
    </row>
    <row r="7524" spans="6:8" ht="15" customHeight="1" x14ac:dyDescent="0.3">
      <c r="F7524" s="618"/>
      <c r="G7524" s="618"/>
      <c r="H7524" s="618"/>
    </row>
    <row r="7525" spans="6:8" ht="15" customHeight="1" x14ac:dyDescent="0.3">
      <c r="F7525" s="619"/>
      <c r="G7525" s="619"/>
      <c r="H7525" s="619"/>
    </row>
    <row r="7526" spans="6:8" ht="15" customHeight="1" x14ac:dyDescent="0.3">
      <c r="F7526" s="618"/>
      <c r="G7526" s="618"/>
      <c r="H7526" s="618"/>
    </row>
    <row r="7527" spans="6:8" ht="15" customHeight="1" x14ac:dyDescent="0.3">
      <c r="F7527" s="618"/>
      <c r="G7527" s="618"/>
      <c r="H7527" s="618"/>
    </row>
    <row r="7528" spans="6:8" ht="15" customHeight="1" x14ac:dyDescent="0.3">
      <c r="F7528" s="618"/>
      <c r="G7528" s="618"/>
      <c r="H7528" s="618"/>
    </row>
    <row r="7529" spans="6:8" ht="15" customHeight="1" x14ac:dyDescent="0.3">
      <c r="F7529" s="619"/>
      <c r="G7529" s="619"/>
      <c r="H7529" s="619"/>
    </row>
    <row r="7530" spans="6:8" ht="15" customHeight="1" x14ac:dyDescent="0.3">
      <c r="F7530" s="618"/>
      <c r="G7530" s="618"/>
      <c r="H7530" s="618"/>
    </row>
    <row r="7531" spans="6:8" ht="15" customHeight="1" x14ac:dyDescent="0.3">
      <c r="F7531" s="618"/>
      <c r="G7531" s="618"/>
      <c r="H7531" s="618"/>
    </row>
    <row r="7532" spans="6:8" ht="15" customHeight="1" x14ac:dyDescent="0.3">
      <c r="F7532" s="618"/>
      <c r="G7532" s="618"/>
      <c r="H7532" s="618"/>
    </row>
    <row r="7533" spans="6:8" ht="15" customHeight="1" x14ac:dyDescent="0.3">
      <c r="F7533" s="618"/>
      <c r="G7533" s="618"/>
      <c r="H7533" s="618"/>
    </row>
    <row r="7534" spans="6:8" ht="15" customHeight="1" x14ac:dyDescent="0.3">
      <c r="F7534" s="618"/>
      <c r="G7534" s="618"/>
      <c r="H7534" s="618"/>
    </row>
    <row r="7535" spans="6:8" ht="15" customHeight="1" x14ac:dyDescent="0.3">
      <c r="F7535" s="618"/>
      <c r="G7535" s="618"/>
      <c r="H7535" s="618"/>
    </row>
    <row r="7536" spans="6:8" ht="15" customHeight="1" x14ac:dyDescent="0.3">
      <c r="F7536" s="618"/>
      <c r="G7536" s="618"/>
      <c r="H7536" s="618"/>
    </row>
    <row r="7537" spans="6:8" ht="15" customHeight="1" x14ac:dyDescent="0.3">
      <c r="F7537" s="618"/>
      <c r="G7537" s="618"/>
      <c r="H7537" s="618"/>
    </row>
    <row r="7538" spans="6:8" ht="15" customHeight="1" x14ac:dyDescent="0.3">
      <c r="F7538" s="619"/>
      <c r="G7538" s="619"/>
      <c r="H7538" s="619"/>
    </row>
    <row r="7539" spans="6:8" ht="15" customHeight="1" x14ac:dyDescent="0.3">
      <c r="F7539" s="618"/>
      <c r="G7539" s="618"/>
      <c r="H7539" s="618"/>
    </row>
    <row r="7540" spans="6:8" ht="15" customHeight="1" x14ac:dyDescent="0.3">
      <c r="F7540" s="618"/>
      <c r="G7540" s="618"/>
      <c r="H7540" s="618"/>
    </row>
    <row r="7541" spans="6:8" ht="15" customHeight="1" x14ac:dyDescent="0.3">
      <c r="F7541" s="618"/>
      <c r="G7541" s="618"/>
      <c r="H7541" s="618"/>
    </row>
    <row r="7542" spans="6:8" ht="15" customHeight="1" x14ac:dyDescent="0.3">
      <c r="F7542" s="618"/>
      <c r="G7542" s="618"/>
      <c r="H7542" s="618"/>
    </row>
    <row r="7543" spans="6:8" ht="15" customHeight="1" x14ac:dyDescent="0.3">
      <c r="F7543" s="618"/>
      <c r="G7543" s="618"/>
      <c r="H7543" s="618"/>
    </row>
    <row r="7544" spans="6:8" ht="15" customHeight="1" x14ac:dyDescent="0.3">
      <c r="F7544" s="618"/>
      <c r="G7544" s="618"/>
      <c r="H7544" s="618"/>
    </row>
    <row r="7545" spans="6:8" ht="15" customHeight="1" x14ac:dyDescent="0.3">
      <c r="F7545" s="618"/>
      <c r="G7545" s="618"/>
      <c r="H7545" s="618"/>
    </row>
    <row r="7546" spans="6:8" ht="15" customHeight="1" x14ac:dyDescent="0.3">
      <c r="F7546" s="619"/>
      <c r="G7546" s="619"/>
      <c r="H7546" s="619"/>
    </row>
    <row r="7547" spans="6:8" ht="15" customHeight="1" x14ac:dyDescent="0.3">
      <c r="F7547" s="619"/>
      <c r="G7547" s="619"/>
      <c r="H7547" s="619"/>
    </row>
    <row r="7548" spans="6:8" ht="15" customHeight="1" x14ac:dyDescent="0.3">
      <c r="F7548" s="620"/>
      <c r="G7548" s="620"/>
      <c r="H7548" s="620"/>
    </row>
    <row r="7549" spans="6:8" ht="15" customHeight="1" x14ac:dyDescent="0.3">
      <c r="F7549" s="619"/>
      <c r="G7549" s="619"/>
      <c r="H7549" s="619"/>
    </row>
    <row r="7550" spans="6:8" ht="15" customHeight="1" x14ac:dyDescent="0.3">
      <c r="F7550" s="618"/>
      <c r="G7550" s="618"/>
      <c r="H7550" s="618"/>
    </row>
    <row r="7551" spans="6:8" ht="15" customHeight="1" x14ac:dyDescent="0.3">
      <c r="F7551" s="619"/>
      <c r="G7551" s="619"/>
      <c r="H7551" s="619"/>
    </row>
    <row r="7552" spans="6:8" ht="15" customHeight="1" x14ac:dyDescent="0.3">
      <c r="F7552" s="618"/>
      <c r="G7552" s="618"/>
      <c r="H7552" s="618"/>
    </row>
    <row r="7553" spans="6:8" ht="15" customHeight="1" x14ac:dyDescent="0.3">
      <c r="F7553" s="620"/>
      <c r="G7553" s="620"/>
      <c r="H7553" s="620"/>
    </row>
    <row r="7554" spans="6:8" ht="15" customHeight="1" x14ac:dyDescent="0.3">
      <c r="F7554" s="618"/>
      <c r="G7554" s="618"/>
      <c r="H7554" s="618"/>
    </row>
    <row r="7555" spans="6:8" ht="15" customHeight="1" x14ac:dyDescent="0.3">
      <c r="F7555" s="618"/>
      <c r="G7555" s="618"/>
      <c r="H7555" s="618"/>
    </row>
    <row r="7556" spans="6:8" ht="15" customHeight="1" x14ac:dyDescent="0.3">
      <c r="F7556" s="618"/>
      <c r="G7556" s="618"/>
      <c r="H7556" s="618"/>
    </row>
    <row r="7557" spans="6:8" ht="15" customHeight="1" x14ac:dyDescent="0.3">
      <c r="F7557" s="620"/>
      <c r="G7557" s="620"/>
      <c r="H7557" s="620"/>
    </row>
    <row r="7558" spans="6:8" ht="15" customHeight="1" x14ac:dyDescent="0.3">
      <c r="F7558" s="618"/>
      <c r="G7558" s="618"/>
      <c r="H7558" s="618"/>
    </row>
    <row r="7559" spans="6:8" ht="15" customHeight="1" x14ac:dyDescent="0.3"/>
    <row r="7560" spans="6:8" ht="15" customHeight="1" x14ac:dyDescent="0.3">
      <c r="F7560" s="619"/>
      <c r="G7560" s="619"/>
      <c r="H7560" s="619"/>
    </row>
    <row r="7561" spans="6:8" ht="15" customHeight="1" x14ac:dyDescent="0.3">
      <c r="F7561" s="619"/>
      <c r="G7561" s="619"/>
      <c r="H7561" s="619"/>
    </row>
    <row r="7562" spans="6:8" ht="15" customHeight="1" x14ac:dyDescent="0.3">
      <c r="F7562" s="618"/>
      <c r="G7562" s="618"/>
      <c r="H7562" s="618"/>
    </row>
    <row r="7563" spans="6:8" ht="15" customHeight="1" x14ac:dyDescent="0.3">
      <c r="F7563" s="620"/>
      <c r="G7563" s="620"/>
      <c r="H7563" s="620"/>
    </row>
    <row r="7564" spans="6:8" ht="15" customHeight="1" x14ac:dyDescent="0.3">
      <c r="F7564" s="619"/>
      <c r="G7564" s="619"/>
      <c r="H7564" s="619"/>
    </row>
    <row r="7565" spans="6:8" ht="15" customHeight="1" x14ac:dyDescent="0.3">
      <c r="F7565" s="619"/>
      <c r="G7565" s="619"/>
      <c r="H7565" s="619"/>
    </row>
    <row r="7566" spans="6:8" ht="15" customHeight="1" x14ac:dyDescent="0.3">
      <c r="F7566" s="618"/>
      <c r="G7566" s="618"/>
      <c r="H7566" s="618"/>
    </row>
    <row r="7567" spans="6:8" ht="15" customHeight="1" x14ac:dyDescent="0.3">
      <c r="F7567" s="618"/>
      <c r="G7567" s="618"/>
      <c r="H7567" s="618"/>
    </row>
    <row r="7568" spans="6:8" ht="15" customHeight="1" x14ac:dyDescent="0.3">
      <c r="F7568" s="619"/>
      <c r="G7568" s="619"/>
      <c r="H7568" s="619"/>
    </row>
    <row r="7569" spans="6:8" ht="15" customHeight="1" x14ac:dyDescent="0.3">
      <c r="F7569" s="618"/>
      <c r="G7569" s="618"/>
      <c r="H7569" s="618"/>
    </row>
    <row r="7570" spans="6:8" ht="15" customHeight="1" x14ac:dyDescent="0.3">
      <c r="F7570" s="618"/>
      <c r="G7570" s="618"/>
      <c r="H7570" s="618"/>
    </row>
    <row r="7571" spans="6:8" ht="15" customHeight="1" x14ac:dyDescent="0.3">
      <c r="F7571" s="618"/>
      <c r="G7571" s="618"/>
      <c r="H7571" s="618"/>
    </row>
    <row r="7572" spans="6:8" ht="15" customHeight="1" x14ac:dyDescent="0.3">
      <c r="F7572" s="618"/>
      <c r="G7572" s="618"/>
      <c r="H7572" s="618"/>
    </row>
    <row r="7573" spans="6:8" ht="15" customHeight="1" x14ac:dyDescent="0.3">
      <c r="F7573" s="618"/>
      <c r="G7573" s="618"/>
      <c r="H7573" s="618"/>
    </row>
    <row r="7574" spans="6:8" ht="15" customHeight="1" x14ac:dyDescent="0.3">
      <c r="F7574" s="618"/>
      <c r="G7574" s="618"/>
      <c r="H7574" s="618"/>
    </row>
    <row r="7575" spans="6:8" ht="15" customHeight="1" x14ac:dyDescent="0.3">
      <c r="F7575" s="619"/>
      <c r="G7575" s="619"/>
      <c r="H7575" s="619"/>
    </row>
    <row r="7576" spans="6:8" ht="15" customHeight="1" x14ac:dyDescent="0.3">
      <c r="F7576" s="618"/>
      <c r="G7576" s="618"/>
      <c r="H7576" s="618"/>
    </row>
    <row r="7577" spans="6:8" ht="15" customHeight="1" x14ac:dyDescent="0.3">
      <c r="F7577" s="618"/>
      <c r="G7577" s="618"/>
      <c r="H7577" s="618"/>
    </row>
    <row r="7578" spans="6:8" ht="15" customHeight="1" x14ac:dyDescent="0.3">
      <c r="F7578" s="618"/>
      <c r="G7578" s="618"/>
      <c r="H7578" s="618"/>
    </row>
    <row r="7579" spans="6:8" ht="15" customHeight="1" x14ac:dyDescent="0.3">
      <c r="F7579" s="622"/>
      <c r="G7579" s="622"/>
      <c r="H7579" s="620"/>
    </row>
    <row r="7580" spans="6:8" ht="15" customHeight="1" x14ac:dyDescent="0.3">
      <c r="F7580" s="619"/>
      <c r="G7580" s="619"/>
      <c r="H7580" s="619"/>
    </row>
    <row r="7581" spans="6:8" ht="15" customHeight="1" x14ac:dyDescent="0.3">
      <c r="F7581" s="618"/>
      <c r="G7581" s="618"/>
      <c r="H7581" s="618"/>
    </row>
    <row r="7582" spans="6:8" ht="15" customHeight="1" x14ac:dyDescent="0.3">
      <c r="F7582" s="618"/>
      <c r="G7582" s="618"/>
      <c r="H7582" s="618"/>
    </row>
    <row r="7583" spans="6:8" ht="15" customHeight="1" x14ac:dyDescent="0.3">
      <c r="F7583" s="618"/>
      <c r="G7583" s="618"/>
      <c r="H7583" s="618"/>
    </row>
    <row r="7584" spans="6:8" ht="15" customHeight="1" x14ac:dyDescent="0.3">
      <c r="F7584" s="619"/>
      <c r="G7584" s="619"/>
      <c r="H7584" s="619"/>
    </row>
    <row r="7585" spans="6:8" ht="15" customHeight="1" x14ac:dyDescent="0.3"/>
    <row r="7586" spans="6:8" ht="15" customHeight="1" x14ac:dyDescent="0.3">
      <c r="F7586" s="618"/>
      <c r="G7586" s="618"/>
      <c r="H7586" s="618"/>
    </row>
    <row r="7587" spans="6:8" ht="15" customHeight="1" x14ac:dyDescent="0.3">
      <c r="F7587" s="618"/>
      <c r="G7587" s="618"/>
      <c r="H7587" s="618"/>
    </row>
    <row r="7588" spans="6:8" ht="15" customHeight="1" x14ac:dyDescent="0.3"/>
    <row r="7589" spans="6:8" ht="15" customHeight="1" x14ac:dyDescent="0.3">
      <c r="F7589" s="618"/>
      <c r="G7589" s="618"/>
      <c r="H7589" s="618"/>
    </row>
    <row r="7590" spans="6:8" ht="15" customHeight="1" x14ac:dyDescent="0.3">
      <c r="F7590" s="618"/>
      <c r="G7590" s="618"/>
      <c r="H7590" s="618"/>
    </row>
    <row r="7591" spans="6:8" ht="15" customHeight="1" x14ac:dyDescent="0.3">
      <c r="F7591" s="618"/>
      <c r="G7591" s="618"/>
      <c r="H7591" s="618"/>
    </row>
    <row r="7592" spans="6:8" ht="15" customHeight="1" x14ac:dyDescent="0.3">
      <c r="F7592" s="618"/>
      <c r="G7592" s="618"/>
      <c r="H7592" s="618"/>
    </row>
    <row r="7593" spans="6:8" ht="15" customHeight="1" x14ac:dyDescent="0.3">
      <c r="F7593" s="619"/>
      <c r="G7593" s="619"/>
      <c r="H7593" s="619"/>
    </row>
    <row r="7594" spans="6:8" ht="15" customHeight="1" x14ac:dyDescent="0.3">
      <c r="F7594" s="618"/>
      <c r="G7594" s="618"/>
      <c r="H7594" s="618"/>
    </row>
    <row r="7595" spans="6:8" ht="15" customHeight="1" x14ac:dyDescent="0.3">
      <c r="F7595" s="622"/>
      <c r="G7595" s="622"/>
      <c r="H7595" s="620"/>
    </row>
    <row r="7596" spans="6:8" ht="15" customHeight="1" x14ac:dyDescent="0.3">
      <c r="F7596" s="619"/>
      <c r="G7596" s="619"/>
      <c r="H7596" s="619"/>
    </row>
    <row r="7597" spans="6:8" ht="15" customHeight="1" x14ac:dyDescent="0.3"/>
    <row r="7598" spans="6:8" ht="15" customHeight="1" x14ac:dyDescent="0.3">
      <c r="F7598" s="618"/>
      <c r="G7598" s="618"/>
      <c r="H7598" s="618"/>
    </row>
    <row r="7599" spans="6:8" ht="15" customHeight="1" x14ac:dyDescent="0.3">
      <c r="F7599" s="619"/>
      <c r="G7599" s="619"/>
      <c r="H7599" s="619"/>
    </row>
    <row r="7600" spans="6:8" ht="15" customHeight="1" x14ac:dyDescent="0.3"/>
    <row r="7601" spans="6:8" ht="15" customHeight="1" x14ac:dyDescent="0.3"/>
    <row r="7602" spans="6:8" ht="15" customHeight="1" x14ac:dyDescent="0.3">
      <c r="F7602" s="622"/>
      <c r="G7602" s="622"/>
      <c r="H7602" s="620"/>
    </row>
    <row r="7603" spans="6:8" ht="15" customHeight="1" x14ac:dyDescent="0.3">
      <c r="F7603" s="618"/>
      <c r="G7603" s="618"/>
      <c r="H7603" s="618"/>
    </row>
    <row r="7604" spans="6:8" ht="15" customHeight="1" x14ac:dyDescent="0.3">
      <c r="F7604" s="618"/>
      <c r="G7604" s="618"/>
      <c r="H7604" s="618"/>
    </row>
    <row r="7605" spans="6:8" ht="15" customHeight="1" x14ac:dyDescent="0.3">
      <c r="F7605" s="618"/>
      <c r="G7605" s="618"/>
      <c r="H7605" s="618"/>
    </row>
    <row r="7606" spans="6:8" ht="15" customHeight="1" x14ac:dyDescent="0.3">
      <c r="F7606" s="618"/>
      <c r="G7606" s="618"/>
      <c r="H7606" s="618"/>
    </row>
    <row r="7607" spans="6:8" ht="15" customHeight="1" x14ac:dyDescent="0.3">
      <c r="F7607" s="619"/>
      <c r="G7607" s="619"/>
      <c r="H7607" s="619"/>
    </row>
    <row r="7608" spans="6:8" ht="15" customHeight="1" x14ac:dyDescent="0.3">
      <c r="F7608" s="618"/>
      <c r="G7608" s="618"/>
      <c r="H7608" s="618"/>
    </row>
    <row r="7609" spans="6:8" ht="15" customHeight="1" x14ac:dyDescent="0.3">
      <c r="F7609" s="619"/>
      <c r="G7609" s="619"/>
      <c r="H7609" s="619"/>
    </row>
    <row r="7610" spans="6:8" ht="15" customHeight="1" x14ac:dyDescent="0.3">
      <c r="F7610" s="619"/>
      <c r="G7610" s="619"/>
      <c r="H7610" s="619"/>
    </row>
    <row r="7611" spans="6:8" ht="15" customHeight="1" x14ac:dyDescent="0.3">
      <c r="F7611" s="618"/>
      <c r="G7611" s="618"/>
      <c r="H7611" s="618"/>
    </row>
    <row r="7612" spans="6:8" ht="15" customHeight="1" x14ac:dyDescent="0.3">
      <c r="F7612" s="618"/>
      <c r="G7612" s="618"/>
      <c r="H7612" s="618"/>
    </row>
    <row r="7613" spans="6:8" ht="15" customHeight="1" x14ac:dyDescent="0.3"/>
    <row r="7614" spans="6:8" ht="15" customHeight="1" x14ac:dyDescent="0.3">
      <c r="F7614" s="618"/>
      <c r="G7614" s="618"/>
      <c r="H7614" s="618"/>
    </row>
    <row r="7615" spans="6:8" ht="15" customHeight="1" x14ac:dyDescent="0.3">
      <c r="F7615" s="618"/>
      <c r="G7615" s="618"/>
      <c r="H7615" s="618"/>
    </row>
    <row r="7616" spans="6:8" ht="15" customHeight="1" x14ac:dyDescent="0.3">
      <c r="F7616" s="620"/>
      <c r="G7616" s="620"/>
      <c r="H7616" s="620"/>
    </row>
    <row r="7617" spans="6:8" ht="15" customHeight="1" x14ac:dyDescent="0.3"/>
    <row r="7618" spans="6:8" ht="15" customHeight="1" x14ac:dyDescent="0.3">
      <c r="F7618" s="618"/>
      <c r="G7618" s="618"/>
      <c r="H7618" s="618"/>
    </row>
    <row r="7619" spans="6:8" ht="15" customHeight="1" x14ac:dyDescent="0.3">
      <c r="F7619" s="619"/>
      <c r="G7619" s="619"/>
      <c r="H7619" s="619"/>
    </row>
    <row r="7620" spans="6:8" ht="15" customHeight="1" x14ac:dyDescent="0.3">
      <c r="F7620" s="618"/>
      <c r="G7620" s="618"/>
      <c r="H7620" s="618"/>
    </row>
    <row r="7621" spans="6:8" ht="15" customHeight="1" x14ac:dyDescent="0.3">
      <c r="F7621" s="619"/>
      <c r="G7621" s="619"/>
      <c r="H7621" s="619"/>
    </row>
    <row r="7622" spans="6:8" ht="15" customHeight="1" x14ac:dyDescent="0.3"/>
    <row r="7623" spans="6:8" ht="15" customHeight="1" x14ac:dyDescent="0.3">
      <c r="F7623" s="618"/>
      <c r="G7623" s="618"/>
      <c r="H7623" s="618"/>
    </row>
    <row r="7624" spans="6:8" ht="15" customHeight="1" x14ac:dyDescent="0.3">
      <c r="F7624" s="618"/>
      <c r="G7624" s="618"/>
      <c r="H7624" s="618"/>
    </row>
    <row r="7625" spans="6:8" ht="15" customHeight="1" x14ac:dyDescent="0.3">
      <c r="F7625" s="618"/>
      <c r="G7625" s="618"/>
      <c r="H7625" s="618"/>
    </row>
    <row r="7626" spans="6:8" ht="15" customHeight="1" x14ac:dyDescent="0.3">
      <c r="F7626" s="619"/>
      <c r="G7626" s="619"/>
      <c r="H7626" s="619"/>
    </row>
    <row r="7627" spans="6:8" ht="15" customHeight="1" x14ac:dyDescent="0.3">
      <c r="F7627" s="618"/>
      <c r="G7627" s="618"/>
      <c r="H7627" s="618"/>
    </row>
    <row r="7628" spans="6:8" ht="15" customHeight="1" x14ac:dyDescent="0.3">
      <c r="F7628" s="618"/>
      <c r="G7628" s="618"/>
      <c r="H7628" s="618"/>
    </row>
    <row r="7629" spans="6:8" ht="15" customHeight="1" x14ac:dyDescent="0.3">
      <c r="F7629" s="618"/>
      <c r="G7629" s="618"/>
      <c r="H7629" s="618"/>
    </row>
    <row r="7630" spans="6:8" ht="15" customHeight="1" x14ac:dyDescent="0.3">
      <c r="F7630" s="619"/>
      <c r="G7630" s="619"/>
      <c r="H7630" s="619"/>
    </row>
    <row r="7631" spans="6:8" ht="15" customHeight="1" x14ac:dyDescent="0.3">
      <c r="F7631" s="619"/>
      <c r="G7631" s="619"/>
      <c r="H7631" s="619"/>
    </row>
    <row r="7632" spans="6:8" ht="15" customHeight="1" x14ac:dyDescent="0.3">
      <c r="F7632" s="618"/>
      <c r="G7632" s="618"/>
      <c r="H7632" s="618"/>
    </row>
    <row r="7633" spans="6:8" ht="15" customHeight="1" x14ac:dyDescent="0.3">
      <c r="F7633" s="619"/>
      <c r="G7633" s="619"/>
      <c r="H7633" s="619"/>
    </row>
    <row r="7634" spans="6:8" ht="15" customHeight="1" x14ac:dyDescent="0.3">
      <c r="F7634" s="619"/>
      <c r="G7634" s="619"/>
      <c r="H7634" s="619"/>
    </row>
    <row r="7635" spans="6:8" ht="15" customHeight="1" x14ac:dyDescent="0.3">
      <c r="F7635" s="619"/>
      <c r="G7635" s="619"/>
      <c r="H7635" s="619"/>
    </row>
    <row r="7636" spans="6:8" ht="15" customHeight="1" x14ac:dyDescent="0.3">
      <c r="F7636" s="618"/>
      <c r="G7636" s="618"/>
      <c r="H7636" s="618"/>
    </row>
    <row r="7637" spans="6:8" ht="15" customHeight="1" x14ac:dyDescent="0.3">
      <c r="F7637" s="618"/>
      <c r="G7637" s="618"/>
      <c r="H7637" s="618"/>
    </row>
    <row r="7638" spans="6:8" ht="15" customHeight="1" x14ac:dyDescent="0.3">
      <c r="F7638" s="618"/>
      <c r="G7638" s="618"/>
      <c r="H7638" s="618"/>
    </row>
    <row r="7639" spans="6:8" ht="15" customHeight="1" x14ac:dyDescent="0.3">
      <c r="F7639" s="618"/>
      <c r="G7639" s="618"/>
      <c r="H7639" s="618"/>
    </row>
    <row r="7640" spans="6:8" ht="15" customHeight="1" x14ac:dyDescent="0.3">
      <c r="F7640" s="619"/>
      <c r="G7640" s="619"/>
      <c r="H7640" s="619"/>
    </row>
    <row r="7641" spans="6:8" ht="15" customHeight="1" x14ac:dyDescent="0.3">
      <c r="F7641" s="618"/>
      <c r="G7641" s="618"/>
      <c r="H7641" s="618"/>
    </row>
    <row r="7642" spans="6:8" ht="15" customHeight="1" x14ac:dyDescent="0.3">
      <c r="F7642" s="618"/>
      <c r="G7642" s="618"/>
      <c r="H7642" s="618"/>
    </row>
    <row r="7643" spans="6:8" ht="15" customHeight="1" x14ac:dyDescent="0.3">
      <c r="F7643" s="619"/>
      <c r="G7643" s="619"/>
      <c r="H7643" s="619"/>
    </row>
    <row r="7644" spans="6:8" ht="15" customHeight="1" x14ac:dyDescent="0.3">
      <c r="F7644" s="618"/>
      <c r="G7644" s="618"/>
      <c r="H7644" s="618"/>
    </row>
    <row r="7645" spans="6:8" ht="15" customHeight="1" x14ac:dyDescent="0.3">
      <c r="F7645" s="618"/>
      <c r="G7645" s="618"/>
      <c r="H7645" s="618"/>
    </row>
    <row r="7646" spans="6:8" ht="15" customHeight="1" x14ac:dyDescent="0.3"/>
    <row r="7647" spans="6:8" ht="15" customHeight="1" x14ac:dyDescent="0.3">
      <c r="F7647" s="618"/>
      <c r="G7647" s="618"/>
      <c r="H7647" s="618"/>
    </row>
    <row r="7648" spans="6:8" ht="15" customHeight="1" x14ac:dyDescent="0.3">
      <c r="F7648" s="618"/>
      <c r="G7648" s="618"/>
      <c r="H7648" s="618"/>
    </row>
    <row r="7649" spans="6:8" ht="15" customHeight="1" x14ac:dyDescent="0.3">
      <c r="F7649" s="618"/>
      <c r="G7649" s="618"/>
      <c r="H7649" s="618"/>
    </row>
    <row r="7650" spans="6:8" ht="15" customHeight="1" x14ac:dyDescent="0.3">
      <c r="F7650" s="619"/>
      <c r="G7650" s="619"/>
      <c r="H7650" s="619"/>
    </row>
    <row r="7651" spans="6:8" ht="15" customHeight="1" x14ac:dyDescent="0.3">
      <c r="F7651" s="618"/>
      <c r="G7651" s="618"/>
      <c r="H7651" s="618"/>
    </row>
    <row r="7652" spans="6:8" ht="15" customHeight="1" x14ac:dyDescent="0.3">
      <c r="F7652" s="619"/>
      <c r="G7652" s="619"/>
      <c r="H7652" s="619"/>
    </row>
    <row r="7653" spans="6:8" ht="15" customHeight="1" x14ac:dyDescent="0.3">
      <c r="F7653" s="618"/>
      <c r="G7653" s="618"/>
      <c r="H7653" s="618"/>
    </row>
    <row r="7654" spans="6:8" ht="15" customHeight="1" x14ac:dyDescent="0.3">
      <c r="F7654" s="618"/>
      <c r="G7654" s="618"/>
      <c r="H7654" s="618"/>
    </row>
    <row r="7655" spans="6:8" ht="15" customHeight="1" x14ac:dyDescent="0.3">
      <c r="F7655" s="619"/>
      <c r="G7655" s="619"/>
      <c r="H7655" s="619"/>
    </row>
    <row r="7656" spans="6:8" ht="15" customHeight="1" x14ac:dyDescent="0.3">
      <c r="F7656" s="619"/>
      <c r="G7656" s="619"/>
      <c r="H7656" s="619"/>
    </row>
    <row r="7657" spans="6:8" ht="15" customHeight="1" x14ac:dyDescent="0.3">
      <c r="F7657" s="618"/>
      <c r="G7657" s="618"/>
      <c r="H7657" s="618"/>
    </row>
    <row r="7658" spans="6:8" ht="15" customHeight="1" x14ac:dyDescent="0.3">
      <c r="F7658" s="618"/>
      <c r="G7658" s="618"/>
      <c r="H7658" s="618"/>
    </row>
    <row r="7659" spans="6:8" ht="15" customHeight="1" x14ac:dyDescent="0.3">
      <c r="F7659" s="619"/>
      <c r="G7659" s="619"/>
      <c r="H7659" s="619"/>
    </row>
    <row r="7660" spans="6:8" ht="15" customHeight="1" x14ac:dyDescent="0.3"/>
    <row r="7661" spans="6:8" ht="15" customHeight="1" x14ac:dyDescent="0.3">
      <c r="F7661" s="619"/>
      <c r="G7661" s="619"/>
      <c r="H7661" s="619"/>
    </row>
    <row r="7662" spans="6:8" ht="15" customHeight="1" x14ac:dyDescent="0.3">
      <c r="F7662" s="618"/>
      <c r="G7662" s="618"/>
      <c r="H7662" s="618"/>
    </row>
    <row r="7663" spans="6:8" ht="15" customHeight="1" x14ac:dyDescent="0.3">
      <c r="F7663" s="619"/>
      <c r="G7663" s="619"/>
      <c r="H7663" s="619"/>
    </row>
    <row r="7664" spans="6:8" ht="15" customHeight="1" x14ac:dyDescent="0.3">
      <c r="F7664" s="619"/>
      <c r="G7664" s="619"/>
      <c r="H7664" s="619"/>
    </row>
    <row r="7665" spans="6:8" ht="15" customHeight="1" x14ac:dyDescent="0.3">
      <c r="F7665" s="619"/>
      <c r="G7665" s="619"/>
      <c r="H7665" s="619"/>
    </row>
    <row r="7666" spans="6:8" ht="15" customHeight="1" x14ac:dyDescent="0.3">
      <c r="F7666" s="618"/>
      <c r="G7666" s="618"/>
      <c r="H7666" s="618"/>
    </row>
    <row r="7667" spans="6:8" ht="15" customHeight="1" x14ac:dyDescent="0.3">
      <c r="F7667" s="619"/>
      <c r="G7667" s="619"/>
      <c r="H7667" s="619"/>
    </row>
    <row r="7668" spans="6:8" ht="15" customHeight="1" x14ac:dyDescent="0.3">
      <c r="F7668" s="619"/>
      <c r="G7668" s="619"/>
      <c r="H7668" s="619"/>
    </row>
    <row r="7669" spans="6:8" ht="15" customHeight="1" x14ac:dyDescent="0.3"/>
    <row r="7670" spans="6:8" ht="15" customHeight="1" x14ac:dyDescent="0.3">
      <c r="F7670" s="619"/>
      <c r="G7670" s="619"/>
      <c r="H7670" s="619"/>
    </row>
    <row r="7671" spans="6:8" ht="15" customHeight="1" x14ac:dyDescent="0.3">
      <c r="F7671" s="619"/>
      <c r="G7671" s="619"/>
      <c r="H7671" s="619"/>
    </row>
    <row r="7672" spans="6:8" ht="15" customHeight="1" x14ac:dyDescent="0.3">
      <c r="F7672" s="619"/>
      <c r="G7672" s="619"/>
      <c r="H7672" s="619"/>
    </row>
    <row r="7673" spans="6:8" ht="15" customHeight="1" x14ac:dyDescent="0.3">
      <c r="F7673" s="618"/>
      <c r="G7673" s="618"/>
      <c r="H7673" s="618"/>
    </row>
    <row r="7674" spans="6:8" ht="15" customHeight="1" x14ac:dyDescent="0.3">
      <c r="F7674" s="618"/>
      <c r="G7674" s="618"/>
      <c r="H7674" s="618"/>
    </row>
    <row r="7675" spans="6:8" ht="15" customHeight="1" x14ac:dyDescent="0.3">
      <c r="F7675" s="618"/>
      <c r="G7675" s="618"/>
      <c r="H7675" s="618"/>
    </row>
    <row r="7676" spans="6:8" ht="15" customHeight="1" x14ac:dyDescent="0.3">
      <c r="F7676" s="618"/>
      <c r="G7676" s="618"/>
      <c r="H7676" s="618"/>
    </row>
    <row r="7677" spans="6:8" ht="15" customHeight="1" x14ac:dyDescent="0.3"/>
    <row r="7678" spans="6:8" ht="15" customHeight="1" x14ac:dyDescent="0.3">
      <c r="F7678" s="618"/>
      <c r="G7678" s="618"/>
      <c r="H7678" s="618"/>
    </row>
    <row r="7679" spans="6:8" ht="15" customHeight="1" x14ac:dyDescent="0.3">
      <c r="F7679" s="618"/>
      <c r="G7679" s="618"/>
      <c r="H7679" s="618"/>
    </row>
    <row r="7680" spans="6:8" ht="15" customHeight="1" x14ac:dyDescent="0.3">
      <c r="F7680" s="619"/>
      <c r="G7680" s="619"/>
      <c r="H7680" s="619"/>
    </row>
    <row r="7681" spans="5:8" ht="15" customHeight="1" x14ac:dyDescent="0.3">
      <c r="F7681" s="619"/>
      <c r="G7681" s="619"/>
      <c r="H7681" s="619"/>
    </row>
    <row r="7682" spans="5:8" ht="15" customHeight="1" x14ac:dyDescent="0.3">
      <c r="F7682" s="619"/>
      <c r="G7682" s="619"/>
      <c r="H7682" s="619"/>
    </row>
    <row r="7683" spans="5:8" ht="15" customHeight="1" x14ac:dyDescent="0.3">
      <c r="F7683" s="618"/>
      <c r="G7683" s="618"/>
      <c r="H7683" s="618"/>
    </row>
    <row r="7684" spans="5:8" ht="15" customHeight="1" x14ac:dyDescent="0.3">
      <c r="E7684" s="618"/>
      <c r="F7684" s="618"/>
      <c r="G7684" s="618"/>
      <c r="H7684" s="618"/>
    </row>
    <row r="7685" spans="5:8" ht="15" customHeight="1" x14ac:dyDescent="0.3">
      <c r="F7685" s="618"/>
      <c r="G7685" s="618"/>
      <c r="H7685" s="618"/>
    </row>
    <row r="7686" spans="5:8" ht="15" customHeight="1" x14ac:dyDescent="0.3">
      <c r="F7686" s="618"/>
      <c r="G7686" s="618"/>
      <c r="H7686" s="618"/>
    </row>
    <row r="7687" spans="5:8" ht="15" customHeight="1" x14ac:dyDescent="0.3">
      <c r="F7687" s="618"/>
      <c r="G7687" s="618"/>
      <c r="H7687" s="618"/>
    </row>
    <row r="7688" spans="5:8" ht="15" customHeight="1" x14ac:dyDescent="0.3"/>
    <row r="7689" spans="5:8" ht="15" customHeight="1" x14ac:dyDescent="0.3">
      <c r="F7689" s="618"/>
      <c r="G7689" s="618"/>
      <c r="H7689" s="618"/>
    </row>
    <row r="7690" spans="5:8" ht="15" customHeight="1" x14ac:dyDescent="0.3">
      <c r="F7690" s="619"/>
      <c r="G7690" s="619"/>
      <c r="H7690" s="619"/>
    </row>
    <row r="7691" spans="5:8" ht="15" customHeight="1" x14ac:dyDescent="0.3">
      <c r="F7691" s="619"/>
      <c r="G7691" s="619"/>
      <c r="H7691" s="619"/>
    </row>
    <row r="7692" spans="5:8" ht="15" customHeight="1" x14ac:dyDescent="0.3">
      <c r="F7692" s="618"/>
      <c r="G7692" s="618"/>
      <c r="H7692" s="618"/>
    </row>
    <row r="7693" spans="5:8" ht="15" customHeight="1" x14ac:dyDescent="0.3">
      <c r="F7693" s="618"/>
      <c r="G7693" s="618"/>
      <c r="H7693" s="618"/>
    </row>
    <row r="7694" spans="5:8" ht="15" customHeight="1" x14ac:dyDescent="0.3">
      <c r="F7694" s="619"/>
      <c r="G7694" s="619"/>
      <c r="H7694" s="619"/>
    </row>
    <row r="7695" spans="5:8" ht="15" customHeight="1" x14ac:dyDescent="0.3">
      <c r="F7695" s="618"/>
      <c r="G7695" s="618"/>
      <c r="H7695" s="618"/>
    </row>
    <row r="7696" spans="5:8" ht="15" customHeight="1" x14ac:dyDescent="0.3">
      <c r="F7696" s="619"/>
      <c r="G7696" s="619"/>
      <c r="H7696" s="619"/>
    </row>
    <row r="7697" spans="6:8" ht="15" customHeight="1" x14ac:dyDescent="0.3">
      <c r="F7697" s="618"/>
      <c r="G7697" s="618"/>
      <c r="H7697" s="618"/>
    </row>
    <row r="7698" spans="6:8" ht="15" customHeight="1" x14ac:dyDescent="0.3">
      <c r="F7698" s="618"/>
      <c r="G7698" s="618"/>
      <c r="H7698" s="618"/>
    </row>
    <row r="7699" spans="6:8" ht="15" customHeight="1" x14ac:dyDescent="0.3">
      <c r="F7699" s="619"/>
      <c r="G7699" s="619"/>
      <c r="H7699" s="619"/>
    </row>
    <row r="7700" spans="6:8" ht="15" customHeight="1" x14ac:dyDescent="0.3">
      <c r="F7700" s="618"/>
      <c r="G7700" s="618"/>
      <c r="H7700" s="618"/>
    </row>
    <row r="7701" spans="6:8" ht="15" customHeight="1" x14ac:dyDescent="0.3">
      <c r="F7701" s="618"/>
      <c r="G7701" s="618"/>
      <c r="H7701" s="618"/>
    </row>
    <row r="7702" spans="6:8" ht="15" customHeight="1" x14ac:dyDescent="0.3">
      <c r="F7702" s="618"/>
      <c r="G7702" s="618"/>
      <c r="H7702" s="618"/>
    </row>
    <row r="7703" spans="6:8" ht="15" customHeight="1" x14ac:dyDescent="0.3">
      <c r="F7703" s="618"/>
      <c r="G7703" s="618"/>
      <c r="H7703" s="618"/>
    </row>
    <row r="7704" spans="6:8" ht="15" customHeight="1" x14ac:dyDescent="0.3">
      <c r="F7704" s="618"/>
      <c r="G7704" s="618"/>
      <c r="H7704" s="618"/>
    </row>
    <row r="7705" spans="6:8" ht="15" customHeight="1" x14ac:dyDescent="0.3">
      <c r="F7705" s="618"/>
      <c r="G7705" s="618"/>
      <c r="H7705" s="618"/>
    </row>
    <row r="7706" spans="6:8" ht="15" customHeight="1" x14ac:dyDescent="0.3"/>
    <row r="7707" spans="6:8" ht="15" customHeight="1" x14ac:dyDescent="0.3">
      <c r="F7707" s="618"/>
      <c r="G7707" s="618"/>
      <c r="H7707" s="618"/>
    </row>
    <row r="7708" spans="6:8" ht="15" customHeight="1" x14ac:dyDescent="0.3">
      <c r="F7708" s="619"/>
      <c r="G7708" s="619"/>
      <c r="H7708" s="619"/>
    </row>
    <row r="7709" spans="6:8" ht="15" customHeight="1" x14ac:dyDescent="0.3">
      <c r="F7709" s="618"/>
      <c r="G7709" s="618"/>
      <c r="H7709" s="618"/>
    </row>
    <row r="7710" spans="6:8" ht="15" customHeight="1" x14ac:dyDescent="0.3">
      <c r="F7710" s="618"/>
      <c r="G7710" s="618"/>
      <c r="H7710" s="618"/>
    </row>
    <row r="7711" spans="6:8" ht="15" customHeight="1" x14ac:dyDescent="0.3"/>
    <row r="7712" spans="6:8" ht="15" customHeight="1" x14ac:dyDescent="0.3">
      <c r="F7712" s="618"/>
      <c r="G7712" s="618"/>
      <c r="H7712" s="618"/>
    </row>
    <row r="7713" spans="6:8" ht="15" customHeight="1" x14ac:dyDescent="0.3">
      <c r="F7713" s="618"/>
      <c r="G7713" s="618"/>
      <c r="H7713" s="618"/>
    </row>
    <row r="7714" spans="6:8" ht="15" customHeight="1" x14ac:dyDescent="0.3">
      <c r="F7714" s="618"/>
      <c r="G7714" s="618"/>
      <c r="H7714" s="618"/>
    </row>
    <row r="7715" spans="6:8" ht="15" customHeight="1" x14ac:dyDescent="0.3">
      <c r="F7715" s="618"/>
      <c r="G7715" s="618"/>
      <c r="H7715" s="618"/>
    </row>
    <row r="7716" spans="6:8" ht="15" customHeight="1" x14ac:dyDescent="0.3">
      <c r="F7716" s="618"/>
      <c r="G7716" s="618"/>
      <c r="H7716" s="618"/>
    </row>
    <row r="7717" spans="6:8" ht="15" customHeight="1" x14ac:dyDescent="0.3"/>
    <row r="7718" spans="6:8" ht="15" customHeight="1" x14ac:dyDescent="0.3">
      <c r="F7718" s="618"/>
      <c r="G7718" s="618"/>
      <c r="H7718" s="618"/>
    </row>
    <row r="7719" spans="6:8" ht="15" customHeight="1" x14ac:dyDescent="0.3">
      <c r="F7719" s="619"/>
      <c r="G7719" s="619"/>
      <c r="H7719" s="619"/>
    </row>
    <row r="7720" spans="6:8" ht="15" customHeight="1" x14ac:dyDescent="0.3">
      <c r="F7720" s="619"/>
      <c r="G7720" s="619"/>
      <c r="H7720" s="619"/>
    </row>
    <row r="7721" spans="6:8" ht="15" customHeight="1" x14ac:dyDescent="0.3">
      <c r="F7721" s="618"/>
      <c r="G7721" s="618"/>
      <c r="H7721" s="618"/>
    </row>
    <row r="7722" spans="6:8" ht="15" customHeight="1" x14ac:dyDescent="0.3">
      <c r="F7722" s="618"/>
      <c r="G7722" s="618"/>
      <c r="H7722" s="618"/>
    </row>
    <row r="7723" spans="6:8" ht="15" customHeight="1" x14ac:dyDescent="0.3">
      <c r="F7723" s="618"/>
      <c r="G7723" s="618"/>
      <c r="H7723" s="618"/>
    </row>
    <row r="7724" spans="6:8" ht="15" customHeight="1" x14ac:dyDescent="0.3">
      <c r="F7724" s="619"/>
      <c r="G7724" s="619"/>
      <c r="H7724" s="619"/>
    </row>
    <row r="7725" spans="6:8" ht="15" customHeight="1" x14ac:dyDescent="0.3">
      <c r="F7725" s="619"/>
      <c r="G7725" s="619"/>
      <c r="H7725" s="619"/>
    </row>
    <row r="7726" spans="6:8" ht="15" customHeight="1" x14ac:dyDescent="0.3">
      <c r="F7726" s="618"/>
      <c r="G7726" s="618"/>
      <c r="H7726" s="618"/>
    </row>
    <row r="7727" spans="6:8" ht="15" customHeight="1" x14ac:dyDescent="0.3">
      <c r="F7727" s="618"/>
      <c r="G7727" s="618"/>
      <c r="H7727" s="618"/>
    </row>
    <row r="7728" spans="6:8" ht="15" customHeight="1" x14ac:dyDescent="0.3"/>
    <row r="7729" spans="6:8" ht="15" customHeight="1" x14ac:dyDescent="0.3"/>
    <row r="7730" spans="6:8" ht="15" customHeight="1" x14ac:dyDescent="0.3">
      <c r="F7730" s="618"/>
      <c r="G7730" s="618"/>
      <c r="H7730" s="618"/>
    </row>
    <row r="7731" spans="6:8" ht="15" customHeight="1" x14ac:dyDescent="0.3">
      <c r="F7731" s="619"/>
      <c r="G7731" s="619"/>
      <c r="H7731" s="619"/>
    </row>
    <row r="7732" spans="6:8" ht="15" customHeight="1" x14ac:dyDescent="0.3">
      <c r="F7732" s="618"/>
      <c r="G7732" s="618"/>
      <c r="H7732" s="618"/>
    </row>
    <row r="7733" spans="6:8" ht="15" customHeight="1" x14ac:dyDescent="0.3">
      <c r="F7733" s="618"/>
      <c r="G7733" s="618"/>
      <c r="H7733" s="618"/>
    </row>
    <row r="7734" spans="6:8" ht="15" customHeight="1" x14ac:dyDescent="0.3"/>
    <row r="7735" spans="6:8" ht="15" customHeight="1" x14ac:dyDescent="0.3">
      <c r="F7735" s="619"/>
      <c r="G7735" s="619"/>
      <c r="H7735" s="619"/>
    </row>
    <row r="7736" spans="6:8" ht="15" customHeight="1" x14ac:dyDescent="0.3"/>
    <row r="7737" spans="6:8" ht="15" customHeight="1" x14ac:dyDescent="0.3">
      <c r="F7737" s="618"/>
      <c r="G7737" s="618"/>
      <c r="H7737" s="618"/>
    </row>
    <row r="7738" spans="6:8" ht="15" customHeight="1" x14ac:dyDescent="0.3">
      <c r="F7738" s="618"/>
      <c r="G7738" s="618"/>
      <c r="H7738" s="618"/>
    </row>
    <row r="7739" spans="6:8" ht="15" customHeight="1" x14ac:dyDescent="0.3">
      <c r="F7739" s="619"/>
      <c r="G7739" s="619"/>
      <c r="H7739" s="619"/>
    </row>
    <row r="7740" spans="6:8" ht="15" customHeight="1" x14ac:dyDescent="0.3">
      <c r="F7740" s="618"/>
      <c r="G7740" s="618"/>
      <c r="H7740" s="618"/>
    </row>
    <row r="7741" spans="6:8" ht="15" customHeight="1" x14ac:dyDescent="0.3">
      <c r="F7741" s="618"/>
      <c r="G7741" s="618"/>
      <c r="H7741" s="618"/>
    </row>
    <row r="7742" spans="6:8" ht="15" customHeight="1" x14ac:dyDescent="0.3">
      <c r="F7742" s="619"/>
      <c r="G7742" s="619"/>
      <c r="H7742" s="619"/>
    </row>
    <row r="7743" spans="6:8" ht="15" customHeight="1" x14ac:dyDescent="0.3"/>
    <row r="7744" spans="6:8" ht="15" customHeight="1" x14ac:dyDescent="0.3">
      <c r="F7744" s="618"/>
      <c r="G7744" s="618"/>
      <c r="H7744" s="618"/>
    </row>
    <row r="7745" spans="6:8" ht="15" customHeight="1" x14ac:dyDescent="0.3">
      <c r="F7745" s="618"/>
      <c r="G7745" s="618"/>
      <c r="H7745" s="618"/>
    </row>
    <row r="7746" spans="6:8" ht="15" customHeight="1" x14ac:dyDescent="0.3">
      <c r="F7746" s="618"/>
      <c r="G7746" s="618"/>
      <c r="H7746" s="618"/>
    </row>
    <row r="7747" spans="6:8" ht="15" customHeight="1" x14ac:dyDescent="0.3">
      <c r="F7747" s="618"/>
      <c r="G7747" s="618"/>
      <c r="H7747" s="618"/>
    </row>
    <row r="7748" spans="6:8" ht="15" customHeight="1" x14ac:dyDescent="0.3">
      <c r="F7748" s="619"/>
      <c r="G7748" s="619"/>
      <c r="H7748" s="619"/>
    </row>
    <row r="7749" spans="6:8" ht="15" customHeight="1" x14ac:dyDescent="0.3">
      <c r="F7749" s="618"/>
      <c r="G7749" s="618"/>
      <c r="H7749" s="618"/>
    </row>
    <row r="7750" spans="6:8" ht="15" customHeight="1" x14ac:dyDescent="0.3">
      <c r="F7750" s="619"/>
      <c r="G7750" s="619"/>
      <c r="H7750" s="619"/>
    </row>
    <row r="7751" spans="6:8" ht="15" customHeight="1" x14ac:dyDescent="0.3"/>
    <row r="7752" spans="6:8" ht="15" customHeight="1" x14ac:dyDescent="0.3">
      <c r="F7752" s="619"/>
      <c r="G7752" s="619"/>
      <c r="H7752" s="619"/>
    </row>
    <row r="7753" spans="6:8" ht="15" customHeight="1" x14ac:dyDescent="0.3">
      <c r="F7753" s="621"/>
      <c r="G7753" s="621"/>
      <c r="H7753" s="620"/>
    </row>
    <row r="7754" spans="6:8" ht="15" customHeight="1" x14ac:dyDescent="0.3">
      <c r="F7754" s="619"/>
      <c r="G7754" s="619"/>
      <c r="H7754" s="619"/>
    </row>
    <row r="7755" spans="6:8" ht="15" customHeight="1" x14ac:dyDescent="0.3">
      <c r="F7755" s="618"/>
      <c r="G7755" s="618"/>
      <c r="H7755" s="618"/>
    </row>
    <row r="7756" spans="6:8" ht="15" customHeight="1" x14ac:dyDescent="0.3">
      <c r="F7756" s="618"/>
      <c r="G7756" s="618"/>
      <c r="H7756" s="618"/>
    </row>
    <row r="7757" spans="6:8" ht="15" customHeight="1" x14ac:dyDescent="0.3">
      <c r="F7757" s="619"/>
      <c r="G7757" s="619"/>
      <c r="H7757" s="619"/>
    </row>
    <row r="7758" spans="6:8" ht="15" customHeight="1" x14ac:dyDescent="0.3">
      <c r="F7758" s="618"/>
      <c r="G7758" s="618"/>
      <c r="H7758" s="618"/>
    </row>
    <row r="7759" spans="6:8" ht="15" customHeight="1" x14ac:dyDescent="0.3"/>
    <row r="7760" spans="6:8" ht="15" customHeight="1" x14ac:dyDescent="0.3">
      <c r="F7760" s="619"/>
      <c r="G7760" s="619"/>
      <c r="H7760" s="619"/>
    </row>
    <row r="7761" spans="6:8" ht="15" customHeight="1" x14ac:dyDescent="0.3">
      <c r="F7761" s="618"/>
      <c r="G7761" s="618"/>
      <c r="H7761" s="618"/>
    </row>
    <row r="7762" spans="6:8" ht="15" customHeight="1" x14ac:dyDescent="0.3">
      <c r="F7762" s="618"/>
      <c r="G7762" s="618"/>
      <c r="H7762" s="618"/>
    </row>
    <row r="7763" spans="6:8" ht="15" customHeight="1" x14ac:dyDescent="0.3">
      <c r="F7763" s="619"/>
      <c r="G7763" s="619"/>
      <c r="H7763" s="619"/>
    </row>
    <row r="7764" spans="6:8" ht="15" customHeight="1" x14ac:dyDescent="0.3">
      <c r="F7764" s="618"/>
      <c r="G7764" s="618"/>
      <c r="H7764" s="618"/>
    </row>
    <row r="7765" spans="6:8" ht="15" customHeight="1" x14ac:dyDescent="0.3">
      <c r="F7765" s="618"/>
      <c r="G7765" s="618"/>
      <c r="H7765" s="618"/>
    </row>
    <row r="7766" spans="6:8" ht="15" customHeight="1" x14ac:dyDescent="0.3">
      <c r="F7766" s="621"/>
      <c r="G7766" s="621"/>
      <c r="H7766" s="620"/>
    </row>
    <row r="7767" spans="6:8" ht="15" customHeight="1" x14ac:dyDescent="0.3">
      <c r="F7767" s="619"/>
      <c r="G7767" s="619"/>
      <c r="H7767" s="619"/>
    </row>
    <row r="7768" spans="6:8" ht="15" customHeight="1" x14ac:dyDescent="0.3">
      <c r="F7768" s="618"/>
      <c r="G7768" s="618"/>
      <c r="H7768" s="618"/>
    </row>
    <row r="7769" spans="6:8" ht="15" customHeight="1" x14ac:dyDescent="0.3">
      <c r="F7769" s="619"/>
      <c r="G7769" s="619"/>
      <c r="H7769" s="619"/>
    </row>
    <row r="7770" spans="6:8" ht="15" customHeight="1" x14ac:dyDescent="0.3">
      <c r="F7770" s="619"/>
      <c r="G7770" s="619"/>
      <c r="H7770" s="619"/>
    </row>
    <row r="7771" spans="6:8" ht="15" customHeight="1" x14ac:dyDescent="0.3">
      <c r="F7771" s="618"/>
      <c r="G7771" s="618"/>
      <c r="H7771" s="618"/>
    </row>
    <row r="7772" spans="6:8" ht="15" customHeight="1" x14ac:dyDescent="0.3">
      <c r="F7772" s="618"/>
      <c r="G7772" s="618"/>
      <c r="H7772" s="618"/>
    </row>
    <row r="7773" spans="6:8" ht="15" customHeight="1" x14ac:dyDescent="0.3">
      <c r="F7773" s="618"/>
      <c r="G7773" s="618"/>
      <c r="H7773" s="618"/>
    </row>
    <row r="7774" spans="6:8" ht="15" customHeight="1" x14ac:dyDescent="0.3">
      <c r="F7774" s="618"/>
      <c r="G7774" s="618"/>
      <c r="H7774" s="618"/>
    </row>
    <row r="7775" spans="6:8" ht="15" customHeight="1" x14ac:dyDescent="0.3">
      <c r="F7775" s="621"/>
      <c r="G7775" s="621"/>
      <c r="H7775" s="620"/>
    </row>
    <row r="7776" spans="6:8" ht="15" customHeight="1" x14ac:dyDescent="0.3">
      <c r="F7776" s="618"/>
      <c r="G7776" s="618"/>
      <c r="H7776" s="618"/>
    </row>
    <row r="7777" spans="6:8" ht="15" customHeight="1" x14ac:dyDescent="0.3">
      <c r="F7777" s="619"/>
      <c r="G7777" s="619"/>
      <c r="H7777" s="619"/>
    </row>
    <row r="7778" spans="6:8" ht="15" customHeight="1" x14ac:dyDescent="0.3">
      <c r="F7778" s="619"/>
      <c r="G7778" s="619"/>
      <c r="H7778" s="619"/>
    </row>
    <row r="7779" spans="6:8" ht="15" customHeight="1" x14ac:dyDescent="0.3">
      <c r="F7779" s="618"/>
      <c r="G7779" s="618"/>
      <c r="H7779" s="618"/>
    </row>
    <row r="7780" spans="6:8" ht="15" customHeight="1" x14ac:dyDescent="0.3">
      <c r="F7780" s="618"/>
      <c r="G7780" s="618"/>
      <c r="H7780" s="618"/>
    </row>
    <row r="7781" spans="6:8" ht="15" customHeight="1" x14ac:dyDescent="0.3">
      <c r="F7781" s="618"/>
      <c r="G7781" s="618"/>
      <c r="H7781" s="618"/>
    </row>
    <row r="7782" spans="6:8" ht="15" customHeight="1" x14ac:dyDescent="0.3">
      <c r="F7782" s="618"/>
      <c r="G7782" s="618"/>
      <c r="H7782" s="618"/>
    </row>
    <row r="7783" spans="6:8" ht="15" customHeight="1" x14ac:dyDescent="0.3"/>
    <row r="7784" spans="6:8" ht="15" customHeight="1" x14ac:dyDescent="0.3">
      <c r="F7784" s="618"/>
      <c r="G7784" s="618"/>
      <c r="H7784" s="618"/>
    </row>
    <row r="7785" spans="6:8" ht="15" customHeight="1" x14ac:dyDescent="0.3">
      <c r="F7785" s="619"/>
      <c r="G7785" s="619"/>
      <c r="H7785" s="619"/>
    </row>
    <row r="7786" spans="6:8" ht="15" customHeight="1" x14ac:dyDescent="0.3">
      <c r="F7786" s="618"/>
      <c r="G7786" s="618"/>
      <c r="H7786" s="618"/>
    </row>
    <row r="7787" spans="6:8" ht="15" customHeight="1" x14ac:dyDescent="0.3">
      <c r="F7787" s="619"/>
      <c r="G7787" s="619"/>
      <c r="H7787" s="619"/>
    </row>
    <row r="7788" spans="6:8" ht="15" customHeight="1" x14ac:dyDescent="0.3">
      <c r="F7788" s="618"/>
      <c r="G7788" s="618"/>
      <c r="H7788" s="618"/>
    </row>
    <row r="7789" spans="6:8" ht="15" customHeight="1" x14ac:dyDescent="0.3">
      <c r="F7789" s="618"/>
      <c r="G7789" s="618"/>
      <c r="H7789" s="618"/>
    </row>
    <row r="7790" spans="6:8" ht="15" customHeight="1" x14ac:dyDescent="0.3">
      <c r="F7790" s="619"/>
      <c r="G7790" s="619"/>
      <c r="H7790" s="619"/>
    </row>
    <row r="7791" spans="6:8" ht="15" customHeight="1" x14ac:dyDescent="0.3">
      <c r="F7791" s="622"/>
      <c r="G7791" s="622"/>
      <c r="H7791" s="620"/>
    </row>
    <row r="7792" spans="6:8" ht="15" customHeight="1" x14ac:dyDescent="0.3">
      <c r="F7792" s="618"/>
      <c r="G7792" s="618"/>
      <c r="H7792" s="618"/>
    </row>
    <row r="7793" spans="6:8" ht="15" customHeight="1" x14ac:dyDescent="0.3">
      <c r="F7793" s="618"/>
      <c r="G7793" s="618"/>
      <c r="H7793" s="618"/>
    </row>
    <row r="7794" spans="6:8" ht="15" customHeight="1" x14ac:dyDescent="0.3">
      <c r="F7794" s="618"/>
      <c r="G7794" s="618"/>
      <c r="H7794" s="618"/>
    </row>
    <row r="7795" spans="6:8" ht="15" customHeight="1" x14ac:dyDescent="0.3">
      <c r="F7795" s="618"/>
      <c r="G7795" s="618"/>
      <c r="H7795" s="618"/>
    </row>
    <row r="7796" spans="6:8" ht="15" customHeight="1" x14ac:dyDescent="0.3">
      <c r="F7796" s="618"/>
      <c r="G7796" s="618"/>
      <c r="H7796" s="618"/>
    </row>
    <row r="7797" spans="6:8" ht="15" customHeight="1" x14ac:dyDescent="0.3">
      <c r="F7797" s="619"/>
      <c r="G7797" s="619"/>
      <c r="H7797" s="619"/>
    </row>
    <row r="7798" spans="6:8" ht="15" customHeight="1" x14ac:dyDescent="0.3">
      <c r="F7798" s="618"/>
      <c r="G7798" s="618"/>
      <c r="H7798" s="618"/>
    </row>
    <row r="7799" spans="6:8" ht="15" customHeight="1" x14ac:dyDescent="0.3">
      <c r="F7799" s="619"/>
      <c r="G7799" s="619"/>
      <c r="H7799" s="619"/>
    </row>
    <row r="7800" spans="6:8" ht="15" customHeight="1" x14ac:dyDescent="0.3">
      <c r="F7800" s="618"/>
      <c r="G7800" s="618"/>
      <c r="H7800" s="618"/>
    </row>
    <row r="7801" spans="6:8" ht="15" customHeight="1" x14ac:dyDescent="0.3">
      <c r="F7801" s="618"/>
      <c r="G7801" s="618"/>
      <c r="H7801" s="618"/>
    </row>
    <row r="7802" spans="6:8" ht="15" customHeight="1" x14ac:dyDescent="0.3">
      <c r="F7802" s="618"/>
      <c r="G7802" s="618"/>
      <c r="H7802" s="618"/>
    </row>
    <row r="7803" spans="6:8" ht="15" customHeight="1" x14ac:dyDescent="0.3">
      <c r="F7803" s="618"/>
      <c r="G7803" s="618"/>
      <c r="H7803" s="618"/>
    </row>
    <row r="7804" spans="6:8" ht="15" customHeight="1" x14ac:dyDescent="0.3">
      <c r="F7804" s="618"/>
      <c r="G7804" s="618"/>
      <c r="H7804" s="618"/>
    </row>
    <row r="7805" spans="6:8" ht="15" customHeight="1" x14ac:dyDescent="0.3">
      <c r="F7805" s="618"/>
      <c r="G7805" s="618"/>
      <c r="H7805" s="618"/>
    </row>
    <row r="7806" spans="6:8" ht="15" customHeight="1" x14ac:dyDescent="0.3">
      <c r="F7806" s="619"/>
      <c r="G7806" s="619"/>
      <c r="H7806" s="619"/>
    </row>
    <row r="7807" spans="6:8" ht="15" customHeight="1" x14ac:dyDescent="0.3">
      <c r="F7807" s="619"/>
      <c r="G7807" s="619"/>
      <c r="H7807" s="619"/>
    </row>
    <row r="7808" spans="6:8" ht="15" customHeight="1" x14ac:dyDescent="0.3">
      <c r="F7808" s="621"/>
      <c r="G7808" s="621"/>
      <c r="H7808" s="620"/>
    </row>
    <row r="7809" spans="6:8" ht="15" customHeight="1" x14ac:dyDescent="0.3">
      <c r="F7809" s="618"/>
      <c r="G7809" s="618"/>
      <c r="H7809" s="618"/>
    </row>
    <row r="7810" spans="6:8" ht="15" customHeight="1" x14ac:dyDescent="0.3">
      <c r="F7810" s="618"/>
      <c r="G7810" s="618"/>
      <c r="H7810" s="618"/>
    </row>
    <row r="7811" spans="6:8" ht="15" customHeight="1" x14ac:dyDescent="0.3">
      <c r="F7811" s="618"/>
      <c r="G7811" s="618"/>
      <c r="H7811" s="618"/>
    </row>
    <row r="7812" spans="6:8" ht="15" customHeight="1" x14ac:dyDescent="0.3">
      <c r="F7812" s="618"/>
      <c r="G7812" s="618"/>
      <c r="H7812" s="618"/>
    </row>
    <row r="7813" spans="6:8" ht="15" customHeight="1" x14ac:dyDescent="0.3">
      <c r="F7813" s="618"/>
      <c r="G7813" s="618"/>
      <c r="H7813" s="618"/>
    </row>
    <row r="7814" spans="6:8" ht="15" customHeight="1" x14ac:dyDescent="0.3">
      <c r="F7814" s="621"/>
      <c r="G7814" s="621"/>
      <c r="H7814" s="620"/>
    </row>
    <row r="7815" spans="6:8" ht="15" customHeight="1" x14ac:dyDescent="0.3">
      <c r="F7815" s="618"/>
      <c r="G7815" s="618"/>
      <c r="H7815" s="618"/>
    </row>
    <row r="7816" spans="6:8" ht="15" customHeight="1" x14ac:dyDescent="0.3">
      <c r="F7816" s="621"/>
      <c r="G7816" s="621"/>
      <c r="H7816" s="620"/>
    </row>
    <row r="7817" spans="6:8" ht="15" customHeight="1" x14ac:dyDescent="0.3">
      <c r="F7817" s="621"/>
      <c r="G7817" s="621"/>
      <c r="H7817" s="620"/>
    </row>
    <row r="7818" spans="6:8" ht="15" customHeight="1" x14ac:dyDescent="0.3">
      <c r="F7818" s="621"/>
      <c r="G7818" s="621"/>
      <c r="H7818" s="620"/>
    </row>
    <row r="7819" spans="6:8" ht="15" customHeight="1" x14ac:dyDescent="0.3">
      <c r="F7819" s="621"/>
      <c r="G7819" s="621"/>
      <c r="H7819" s="620"/>
    </row>
    <row r="7820" spans="6:8" ht="15" customHeight="1" x14ac:dyDescent="0.3">
      <c r="F7820" s="618"/>
      <c r="G7820" s="618"/>
      <c r="H7820" s="618"/>
    </row>
    <row r="7821" spans="6:8" ht="15" customHeight="1" x14ac:dyDescent="0.3">
      <c r="F7821" s="618"/>
      <c r="G7821" s="618"/>
      <c r="H7821" s="618"/>
    </row>
    <row r="7822" spans="6:8" ht="15" customHeight="1" x14ac:dyDescent="0.3">
      <c r="F7822" s="619"/>
      <c r="G7822" s="619"/>
      <c r="H7822" s="619"/>
    </row>
    <row r="7823" spans="6:8" ht="15" customHeight="1" x14ac:dyDescent="0.3">
      <c r="F7823" s="619"/>
      <c r="G7823" s="619"/>
      <c r="H7823" s="619"/>
    </row>
    <row r="7824" spans="6:8" ht="15" customHeight="1" x14ac:dyDescent="0.3">
      <c r="F7824" s="618"/>
      <c r="G7824" s="618"/>
      <c r="H7824" s="618"/>
    </row>
    <row r="7825" spans="6:8" ht="15" customHeight="1" x14ac:dyDescent="0.3">
      <c r="F7825" s="618"/>
      <c r="G7825" s="618"/>
      <c r="H7825" s="618"/>
    </row>
    <row r="7826" spans="6:8" ht="15" customHeight="1" x14ac:dyDescent="0.3">
      <c r="F7826" s="618"/>
      <c r="G7826" s="618"/>
      <c r="H7826" s="618"/>
    </row>
    <row r="7827" spans="6:8" ht="15" customHeight="1" x14ac:dyDescent="0.3">
      <c r="F7827" s="618"/>
      <c r="G7827" s="618"/>
      <c r="H7827" s="618"/>
    </row>
    <row r="7828" spans="6:8" ht="15" customHeight="1" x14ac:dyDescent="0.3">
      <c r="F7828" s="618"/>
      <c r="G7828" s="618"/>
      <c r="H7828" s="618"/>
    </row>
    <row r="7829" spans="6:8" ht="15" customHeight="1" x14ac:dyDescent="0.3">
      <c r="F7829" s="618"/>
      <c r="G7829" s="618"/>
      <c r="H7829" s="618"/>
    </row>
    <row r="7830" spans="6:8" ht="15" customHeight="1" x14ac:dyDescent="0.3">
      <c r="F7830" s="619"/>
      <c r="G7830" s="619"/>
      <c r="H7830" s="619"/>
    </row>
    <row r="7831" spans="6:8" ht="15" customHeight="1" x14ac:dyDescent="0.3">
      <c r="F7831" s="618"/>
      <c r="G7831" s="618"/>
      <c r="H7831" s="618"/>
    </row>
    <row r="7832" spans="6:8" ht="15" customHeight="1" x14ac:dyDescent="0.3">
      <c r="F7832" s="618"/>
      <c r="G7832" s="618"/>
      <c r="H7832" s="618"/>
    </row>
    <row r="7833" spans="6:8" ht="15" customHeight="1" x14ac:dyDescent="0.3">
      <c r="F7833" s="619"/>
      <c r="G7833" s="619"/>
      <c r="H7833" s="619"/>
    </row>
    <row r="7834" spans="6:8" ht="15" customHeight="1" x14ac:dyDescent="0.3">
      <c r="F7834" s="619"/>
      <c r="G7834" s="619"/>
      <c r="H7834" s="619"/>
    </row>
    <row r="7835" spans="6:8" ht="15" customHeight="1" x14ac:dyDescent="0.3">
      <c r="F7835" s="619"/>
      <c r="G7835" s="619"/>
      <c r="H7835" s="619"/>
    </row>
    <row r="7836" spans="6:8" ht="15" customHeight="1" x14ac:dyDescent="0.3">
      <c r="F7836" s="618"/>
      <c r="G7836" s="618"/>
      <c r="H7836" s="618"/>
    </row>
    <row r="7837" spans="6:8" ht="15" customHeight="1" x14ac:dyDescent="0.3">
      <c r="F7837" s="618"/>
      <c r="G7837" s="618"/>
      <c r="H7837" s="618"/>
    </row>
    <row r="7838" spans="6:8" ht="15" customHeight="1" x14ac:dyDescent="0.3">
      <c r="F7838" s="619"/>
      <c r="G7838" s="619"/>
      <c r="H7838" s="619"/>
    </row>
    <row r="7839" spans="6:8" ht="15" customHeight="1" x14ac:dyDescent="0.3">
      <c r="F7839" s="618"/>
      <c r="G7839" s="618"/>
      <c r="H7839" s="618"/>
    </row>
    <row r="7840" spans="6:8" ht="15" customHeight="1" x14ac:dyDescent="0.3">
      <c r="F7840" s="619"/>
      <c r="G7840" s="619"/>
      <c r="H7840" s="619"/>
    </row>
    <row r="7841" spans="6:31" ht="15" customHeight="1" x14ac:dyDescent="0.3">
      <c r="F7841" s="619"/>
      <c r="G7841" s="619"/>
      <c r="H7841" s="619"/>
    </row>
    <row r="7842" spans="6:31" ht="15" customHeight="1" x14ac:dyDescent="0.3">
      <c r="F7842" s="619"/>
      <c r="G7842" s="619"/>
      <c r="H7842" s="619"/>
    </row>
    <row r="7843" spans="6:31" ht="15" customHeight="1" x14ac:dyDescent="0.3">
      <c r="F7843" s="619"/>
      <c r="G7843" s="619"/>
      <c r="H7843" s="619"/>
    </row>
    <row r="7844" spans="6:31" ht="15" customHeight="1" x14ac:dyDescent="0.3">
      <c r="F7844" s="618"/>
      <c r="G7844" s="618"/>
      <c r="H7844" s="618"/>
    </row>
    <row r="7845" spans="6:31" ht="15" customHeight="1" x14ac:dyDescent="0.3">
      <c r="F7845" s="619"/>
      <c r="G7845" s="619"/>
      <c r="H7845" s="619"/>
    </row>
    <row r="7846" spans="6:31" ht="15" customHeight="1" x14ac:dyDescent="0.3">
      <c r="F7846" s="619"/>
      <c r="G7846" s="619"/>
      <c r="H7846" s="619"/>
    </row>
    <row r="7847" spans="6:31" ht="15" customHeight="1" x14ac:dyDescent="0.3">
      <c r="F7847" s="619"/>
      <c r="G7847" s="619"/>
      <c r="H7847" s="619"/>
    </row>
    <row r="7848" spans="6:31" ht="15" customHeight="1" x14ac:dyDescent="0.3">
      <c r="F7848" s="618"/>
      <c r="G7848" s="618"/>
      <c r="H7848" s="618"/>
    </row>
    <row r="7849" spans="6:31" ht="15" customHeight="1" x14ac:dyDescent="0.3">
      <c r="F7849" s="618"/>
      <c r="G7849" s="618"/>
      <c r="H7849" s="618"/>
    </row>
    <row r="7850" spans="6:31" ht="15" customHeight="1" x14ac:dyDescent="0.3">
      <c r="F7850" s="618"/>
      <c r="G7850" s="618"/>
      <c r="H7850" s="618"/>
    </row>
    <row r="7851" spans="6:31" ht="15" customHeight="1" x14ac:dyDescent="0.3">
      <c r="F7851" s="618"/>
      <c r="G7851" s="618"/>
      <c r="H7851" s="618"/>
    </row>
    <row r="7852" spans="6:31" ht="15" customHeight="1" x14ac:dyDescent="0.3">
      <c r="F7852" s="618"/>
      <c r="G7852" s="618"/>
      <c r="H7852" s="618"/>
    </row>
    <row r="7853" spans="6:31" ht="15" customHeight="1" x14ac:dyDescent="0.3">
      <c r="F7853" s="619"/>
      <c r="G7853" s="619"/>
      <c r="H7853" s="619"/>
    </row>
    <row r="7854" spans="6:31" ht="15" customHeight="1" x14ac:dyDescent="0.3">
      <c r="F7854" s="618"/>
      <c r="G7854" s="618"/>
      <c r="H7854" s="618"/>
    </row>
    <row r="7855" spans="6:31" ht="15" customHeight="1" x14ac:dyDescent="0.3">
      <c r="F7855" s="619"/>
      <c r="G7855" s="619"/>
      <c r="H7855" s="619"/>
      <c r="AD7855" s="624"/>
      <c r="AE7855" s="616"/>
    </row>
    <row r="7856" spans="6:31" ht="15" customHeight="1" x14ac:dyDescent="0.3">
      <c r="F7856" s="618"/>
      <c r="G7856" s="618"/>
      <c r="H7856" s="618"/>
    </row>
    <row r="7857" spans="5:8" ht="15" customHeight="1" x14ac:dyDescent="0.3">
      <c r="F7857" s="618"/>
      <c r="G7857" s="618"/>
      <c r="H7857" s="618"/>
    </row>
    <row r="7858" spans="5:8" ht="15" customHeight="1" x14ac:dyDescent="0.3">
      <c r="F7858" s="619"/>
      <c r="G7858" s="619"/>
      <c r="H7858" s="619"/>
    </row>
    <row r="7859" spans="5:8" ht="15" customHeight="1" x14ac:dyDescent="0.3">
      <c r="F7859" s="619"/>
      <c r="G7859" s="619"/>
      <c r="H7859" s="619"/>
    </row>
    <row r="7860" spans="5:8" ht="15" customHeight="1" x14ac:dyDescent="0.3">
      <c r="F7860" s="618"/>
      <c r="G7860" s="618"/>
      <c r="H7860" s="618"/>
    </row>
    <row r="7861" spans="5:8" ht="15" customHeight="1" x14ac:dyDescent="0.3">
      <c r="E7861" s="618"/>
      <c r="F7861" s="618"/>
      <c r="G7861" s="618"/>
      <c r="H7861" s="618"/>
    </row>
    <row r="7862" spans="5:8" ht="15" customHeight="1" x14ac:dyDescent="0.3">
      <c r="F7862" s="619"/>
      <c r="G7862" s="619"/>
      <c r="H7862" s="619"/>
    </row>
    <row r="7863" spans="5:8" ht="15" customHeight="1" x14ac:dyDescent="0.3">
      <c r="F7863" s="618"/>
      <c r="G7863" s="618"/>
      <c r="H7863" s="618"/>
    </row>
    <row r="7864" spans="5:8" ht="15" customHeight="1" x14ac:dyDescent="0.3">
      <c r="F7864" s="619"/>
      <c r="G7864" s="619"/>
      <c r="H7864" s="619"/>
    </row>
    <row r="7865" spans="5:8" ht="15" customHeight="1" x14ac:dyDescent="0.3">
      <c r="F7865" s="619"/>
      <c r="G7865" s="619"/>
      <c r="H7865" s="619"/>
    </row>
    <row r="7866" spans="5:8" ht="15" customHeight="1" x14ac:dyDescent="0.3">
      <c r="F7866" s="618"/>
      <c r="G7866" s="618"/>
      <c r="H7866" s="618"/>
    </row>
    <row r="7867" spans="5:8" ht="15" customHeight="1" x14ac:dyDescent="0.3">
      <c r="F7867" s="619"/>
      <c r="G7867" s="619"/>
      <c r="H7867" s="619"/>
    </row>
    <row r="7868" spans="5:8" ht="15" customHeight="1" x14ac:dyDescent="0.3">
      <c r="F7868" s="618"/>
      <c r="G7868" s="618"/>
      <c r="H7868" s="618"/>
    </row>
    <row r="7869" spans="5:8" ht="15" customHeight="1" x14ac:dyDescent="0.3">
      <c r="F7869" s="618"/>
      <c r="G7869" s="618"/>
      <c r="H7869" s="618"/>
    </row>
    <row r="7870" spans="5:8" ht="15" customHeight="1" x14ac:dyDescent="0.3">
      <c r="F7870" s="618"/>
      <c r="G7870" s="618"/>
      <c r="H7870" s="618"/>
    </row>
    <row r="7871" spans="5:8" ht="15" customHeight="1" x14ac:dyDescent="0.3">
      <c r="F7871" s="618"/>
      <c r="G7871" s="618"/>
      <c r="H7871" s="618"/>
    </row>
    <row r="7872" spans="5:8" ht="15" customHeight="1" x14ac:dyDescent="0.3">
      <c r="F7872" s="618"/>
      <c r="G7872" s="618"/>
      <c r="H7872" s="618"/>
    </row>
    <row r="7873" spans="6:8" ht="15" customHeight="1" x14ac:dyDescent="0.3">
      <c r="F7873" s="619"/>
      <c r="G7873" s="619"/>
      <c r="H7873" s="619"/>
    </row>
    <row r="7874" spans="6:8" ht="15" customHeight="1" x14ac:dyDescent="0.3">
      <c r="F7874" s="618"/>
      <c r="G7874" s="618"/>
      <c r="H7874" s="618"/>
    </row>
    <row r="7875" spans="6:8" ht="15" customHeight="1" x14ac:dyDescent="0.3">
      <c r="F7875" s="619"/>
      <c r="G7875" s="619"/>
      <c r="H7875" s="619"/>
    </row>
    <row r="7876" spans="6:8" ht="15" customHeight="1" x14ac:dyDescent="0.3">
      <c r="F7876" s="618"/>
      <c r="G7876" s="618"/>
      <c r="H7876" s="618"/>
    </row>
    <row r="7877" spans="6:8" ht="15" customHeight="1" x14ac:dyDescent="0.3">
      <c r="F7877" s="618"/>
      <c r="G7877" s="618"/>
      <c r="H7877" s="618"/>
    </row>
    <row r="7878" spans="6:8" ht="15" customHeight="1" x14ac:dyDescent="0.3">
      <c r="F7878" s="618"/>
      <c r="G7878" s="618"/>
      <c r="H7878" s="618"/>
    </row>
    <row r="7879" spans="6:8" ht="15" customHeight="1" x14ac:dyDescent="0.3">
      <c r="F7879" s="618"/>
      <c r="G7879" s="618"/>
      <c r="H7879" s="618"/>
    </row>
    <row r="7880" spans="6:8" ht="15" customHeight="1" x14ac:dyDescent="0.3">
      <c r="F7880" s="619"/>
      <c r="G7880" s="619"/>
      <c r="H7880" s="619"/>
    </row>
    <row r="7881" spans="6:8" ht="15" customHeight="1" x14ac:dyDescent="0.3">
      <c r="F7881" s="618"/>
      <c r="G7881" s="618"/>
      <c r="H7881" s="618"/>
    </row>
    <row r="7882" spans="6:8" ht="15" customHeight="1" x14ac:dyDescent="0.3">
      <c r="F7882" s="618"/>
      <c r="G7882" s="618"/>
      <c r="H7882" s="618"/>
    </row>
    <row r="7883" spans="6:8" ht="15" customHeight="1" x14ac:dyDescent="0.3">
      <c r="F7883" s="619"/>
      <c r="G7883" s="619"/>
      <c r="H7883" s="619"/>
    </row>
    <row r="7884" spans="6:8" ht="15" customHeight="1" x14ac:dyDescent="0.3">
      <c r="F7884" s="618"/>
      <c r="G7884" s="618"/>
      <c r="H7884" s="618"/>
    </row>
    <row r="7885" spans="6:8" ht="15" customHeight="1" x14ac:dyDescent="0.3">
      <c r="F7885" s="619"/>
      <c r="G7885" s="619"/>
      <c r="H7885" s="619"/>
    </row>
    <row r="7886" spans="6:8" ht="15" customHeight="1" x14ac:dyDescent="0.3">
      <c r="F7886" s="618"/>
      <c r="G7886" s="618"/>
      <c r="H7886" s="618"/>
    </row>
    <row r="7887" spans="6:8" ht="15" customHeight="1" x14ac:dyDescent="0.3">
      <c r="F7887" s="618"/>
      <c r="G7887" s="618"/>
      <c r="H7887" s="618"/>
    </row>
    <row r="7888" spans="6:8" ht="15" customHeight="1" x14ac:dyDescent="0.3">
      <c r="F7888" s="619"/>
      <c r="G7888" s="619"/>
      <c r="H7888" s="619"/>
    </row>
    <row r="7889" spans="6:8" ht="15" customHeight="1" x14ac:dyDescent="0.3">
      <c r="F7889" s="618"/>
      <c r="G7889" s="618"/>
      <c r="H7889" s="618"/>
    </row>
    <row r="7890" spans="6:8" ht="15" customHeight="1" x14ac:dyDescent="0.3">
      <c r="F7890" s="619"/>
      <c r="G7890" s="619"/>
      <c r="H7890" s="619"/>
    </row>
    <row r="7891" spans="6:8" ht="15" customHeight="1" x14ac:dyDescent="0.3"/>
    <row r="7892" spans="6:8" ht="15" customHeight="1" x14ac:dyDescent="0.3">
      <c r="F7892" s="618"/>
      <c r="G7892" s="618"/>
      <c r="H7892" s="618"/>
    </row>
    <row r="7893" spans="6:8" ht="15" customHeight="1" x14ac:dyDescent="0.3">
      <c r="F7893" s="618"/>
      <c r="G7893" s="618"/>
      <c r="H7893" s="618"/>
    </row>
    <row r="7894" spans="6:8" ht="15" customHeight="1" x14ac:dyDescent="0.3">
      <c r="F7894" s="618"/>
      <c r="G7894" s="618"/>
      <c r="H7894" s="618"/>
    </row>
    <row r="7895" spans="6:8" ht="15" customHeight="1" x14ac:dyDescent="0.3"/>
    <row r="7896" spans="6:8" ht="15" customHeight="1" x14ac:dyDescent="0.3">
      <c r="F7896" s="619"/>
      <c r="G7896" s="619"/>
      <c r="H7896" s="619"/>
    </row>
    <row r="7897" spans="6:8" ht="15" customHeight="1" x14ac:dyDescent="0.3">
      <c r="F7897" s="618"/>
      <c r="G7897" s="618"/>
      <c r="H7897" s="618"/>
    </row>
    <row r="7898" spans="6:8" ht="15" customHeight="1" x14ac:dyDescent="0.3">
      <c r="F7898" s="619"/>
      <c r="G7898" s="619"/>
      <c r="H7898" s="619"/>
    </row>
    <row r="7899" spans="6:8" ht="15" customHeight="1" x14ac:dyDescent="0.3">
      <c r="F7899" s="620"/>
      <c r="G7899" s="620"/>
      <c r="H7899" s="620"/>
    </row>
    <row r="7900" spans="6:8" ht="15" customHeight="1" x14ac:dyDescent="0.3">
      <c r="F7900" s="619"/>
      <c r="G7900" s="619"/>
      <c r="H7900" s="619"/>
    </row>
    <row r="7901" spans="6:8" ht="15" customHeight="1" x14ac:dyDescent="0.3">
      <c r="F7901" s="618"/>
      <c r="G7901" s="618"/>
      <c r="H7901" s="618"/>
    </row>
    <row r="7902" spans="6:8" ht="15" customHeight="1" x14ac:dyDescent="0.3">
      <c r="F7902" s="619"/>
      <c r="G7902" s="619"/>
      <c r="H7902" s="619"/>
    </row>
    <row r="7903" spans="6:8" ht="15" customHeight="1" x14ac:dyDescent="0.3">
      <c r="F7903" s="619"/>
      <c r="G7903" s="619"/>
      <c r="H7903" s="619"/>
    </row>
    <row r="7904" spans="6:8" ht="15" customHeight="1" x14ac:dyDescent="0.3">
      <c r="F7904" s="618"/>
      <c r="G7904" s="618"/>
      <c r="H7904" s="618"/>
    </row>
    <row r="7905" spans="6:8" ht="15" customHeight="1" x14ac:dyDescent="0.3">
      <c r="F7905" s="618"/>
      <c r="G7905" s="618"/>
      <c r="H7905" s="618"/>
    </row>
    <row r="7906" spans="6:8" ht="15" customHeight="1" x14ac:dyDescent="0.3">
      <c r="F7906" s="618"/>
      <c r="G7906" s="618"/>
      <c r="H7906" s="618"/>
    </row>
    <row r="7907" spans="6:8" ht="15" customHeight="1" x14ac:dyDescent="0.3">
      <c r="F7907" s="618"/>
      <c r="G7907" s="618"/>
      <c r="H7907" s="618"/>
    </row>
    <row r="7908" spans="6:8" ht="15" customHeight="1" x14ac:dyDescent="0.3">
      <c r="F7908" s="618"/>
      <c r="G7908" s="618"/>
      <c r="H7908" s="618"/>
    </row>
    <row r="7909" spans="6:8" ht="15" customHeight="1" x14ac:dyDescent="0.3">
      <c r="F7909" s="619"/>
      <c r="G7909" s="619"/>
      <c r="H7909" s="619"/>
    </row>
    <row r="7910" spans="6:8" ht="15" customHeight="1" x14ac:dyDescent="0.3">
      <c r="F7910" s="618"/>
      <c r="G7910" s="618"/>
      <c r="H7910" s="618"/>
    </row>
    <row r="7911" spans="6:8" ht="15" customHeight="1" x14ac:dyDescent="0.3">
      <c r="F7911" s="618"/>
      <c r="G7911" s="618"/>
      <c r="H7911" s="618"/>
    </row>
    <row r="7912" spans="6:8" ht="15" customHeight="1" x14ac:dyDescent="0.3">
      <c r="F7912" s="619"/>
      <c r="G7912" s="619"/>
      <c r="H7912" s="619"/>
    </row>
    <row r="7913" spans="6:8" ht="15" customHeight="1" x14ac:dyDescent="0.3">
      <c r="F7913" s="618"/>
      <c r="G7913" s="618"/>
      <c r="H7913" s="618"/>
    </row>
    <row r="7914" spans="6:8" ht="15" customHeight="1" x14ac:dyDescent="0.3">
      <c r="F7914" s="618"/>
      <c r="G7914" s="618"/>
      <c r="H7914" s="618"/>
    </row>
    <row r="7915" spans="6:8" ht="15" customHeight="1" x14ac:dyDescent="0.3">
      <c r="F7915" s="619"/>
      <c r="G7915" s="619"/>
      <c r="H7915" s="619"/>
    </row>
    <row r="7916" spans="6:8" ht="15" customHeight="1" x14ac:dyDescent="0.3">
      <c r="F7916" s="619"/>
      <c r="G7916" s="619"/>
      <c r="H7916" s="619"/>
    </row>
    <row r="7917" spans="6:8" ht="15" customHeight="1" x14ac:dyDescent="0.3">
      <c r="F7917" s="619"/>
      <c r="G7917" s="619"/>
      <c r="H7917" s="619"/>
    </row>
    <row r="7918" spans="6:8" ht="15" customHeight="1" x14ac:dyDescent="0.3">
      <c r="F7918" s="618"/>
      <c r="G7918" s="618"/>
      <c r="H7918" s="618"/>
    </row>
    <row r="7919" spans="6:8" ht="15" customHeight="1" x14ac:dyDescent="0.3">
      <c r="F7919" s="618"/>
      <c r="G7919" s="618"/>
      <c r="H7919" s="618"/>
    </row>
    <row r="7920" spans="6:8" ht="15" customHeight="1" x14ac:dyDescent="0.3">
      <c r="F7920" s="619"/>
      <c r="G7920" s="619"/>
      <c r="H7920" s="619"/>
    </row>
    <row r="7921" spans="5:31" ht="15" customHeight="1" x14ac:dyDescent="0.3">
      <c r="F7921" s="618"/>
      <c r="G7921" s="618"/>
      <c r="H7921" s="618"/>
    </row>
    <row r="7922" spans="5:31" ht="15" customHeight="1" x14ac:dyDescent="0.3">
      <c r="F7922" s="618"/>
      <c r="G7922" s="618"/>
      <c r="H7922" s="618"/>
    </row>
    <row r="7923" spans="5:31" ht="15" customHeight="1" x14ac:dyDescent="0.3">
      <c r="F7923" s="619"/>
      <c r="G7923" s="619"/>
      <c r="H7923" s="619"/>
    </row>
    <row r="7924" spans="5:31" ht="15" customHeight="1" x14ac:dyDescent="0.3">
      <c r="F7924" s="619"/>
      <c r="G7924" s="619"/>
      <c r="H7924" s="619"/>
    </row>
    <row r="7925" spans="5:31" ht="15" customHeight="1" x14ac:dyDescent="0.3">
      <c r="E7925" s="212"/>
      <c r="F7925" s="212"/>
      <c r="G7925" s="212"/>
      <c r="H7925" s="212"/>
      <c r="I7925" s="212"/>
      <c r="J7925" s="212"/>
      <c r="K7925" s="212"/>
      <c r="L7925" s="212"/>
      <c r="M7925" s="212"/>
      <c r="N7925" s="212"/>
      <c r="O7925" s="212"/>
      <c r="P7925" s="212"/>
      <c r="Q7925" s="212"/>
      <c r="R7925" s="212"/>
      <c r="S7925" s="212"/>
      <c r="T7925" s="212"/>
      <c r="V7925" s="212"/>
      <c r="W7925" s="212"/>
      <c r="X7925" s="212"/>
      <c r="Y7925" s="212"/>
      <c r="Z7925" s="212"/>
      <c r="AB7925" s="212"/>
      <c r="AC7925" s="212"/>
      <c r="AD7925" s="212"/>
      <c r="AE7925" s="212"/>
    </row>
    <row r="7926" spans="5:31" ht="15" customHeight="1" x14ac:dyDescent="0.3">
      <c r="E7926" s="212"/>
      <c r="F7926" s="212"/>
      <c r="G7926" s="212"/>
      <c r="H7926" s="212"/>
      <c r="I7926" s="212"/>
      <c r="J7926" s="212"/>
      <c r="K7926" s="212"/>
      <c r="L7926" s="212"/>
      <c r="M7926" s="212"/>
      <c r="N7926" s="212"/>
      <c r="O7926" s="212"/>
      <c r="P7926" s="212"/>
      <c r="Q7926" s="212"/>
      <c r="R7926" s="212"/>
      <c r="S7926" s="212"/>
      <c r="T7926" s="212"/>
      <c r="V7926" s="212"/>
      <c r="W7926" s="212"/>
      <c r="X7926" s="212"/>
      <c r="Y7926" s="212"/>
      <c r="Z7926" s="212"/>
      <c r="AB7926" s="212"/>
      <c r="AC7926" s="212"/>
      <c r="AD7926" s="212"/>
      <c r="AE7926" s="212"/>
    </row>
    <row r="7927" spans="5:31" ht="15" customHeight="1" x14ac:dyDescent="0.3">
      <c r="E7927" s="212"/>
      <c r="F7927" s="212"/>
      <c r="G7927" s="212"/>
      <c r="H7927" s="212"/>
      <c r="I7927" s="212"/>
      <c r="J7927" s="212"/>
      <c r="K7927" s="212"/>
      <c r="L7927" s="212"/>
      <c r="M7927" s="212"/>
      <c r="N7927" s="212"/>
      <c r="O7927" s="212"/>
      <c r="P7927" s="212"/>
      <c r="Q7927" s="212"/>
      <c r="R7927" s="212"/>
      <c r="S7927" s="212"/>
      <c r="T7927" s="212"/>
      <c r="V7927" s="212"/>
      <c r="W7927" s="212"/>
      <c r="X7927" s="212"/>
      <c r="Y7927" s="212"/>
      <c r="Z7927" s="212"/>
      <c r="AB7927" s="212"/>
      <c r="AC7927" s="212"/>
      <c r="AD7927" s="212"/>
      <c r="AE7927" s="212"/>
    </row>
    <row r="7928" spans="5:31" ht="15" customHeight="1" x14ac:dyDescent="0.3">
      <c r="E7928" s="212"/>
      <c r="F7928" s="212"/>
      <c r="G7928" s="212"/>
      <c r="H7928" s="212"/>
      <c r="I7928" s="212"/>
      <c r="J7928" s="212"/>
      <c r="K7928" s="212"/>
      <c r="L7928" s="212"/>
      <c r="M7928" s="212"/>
      <c r="N7928" s="212"/>
      <c r="O7928" s="212"/>
      <c r="P7928" s="212"/>
      <c r="Q7928" s="212"/>
      <c r="R7928" s="212"/>
      <c r="S7928" s="212"/>
      <c r="T7928" s="212"/>
      <c r="V7928" s="212"/>
      <c r="W7928" s="212"/>
      <c r="X7928" s="212"/>
      <c r="Y7928" s="212"/>
      <c r="Z7928" s="212"/>
      <c r="AB7928" s="212"/>
      <c r="AC7928" s="212"/>
      <c r="AD7928" s="212"/>
      <c r="AE7928" s="212"/>
    </row>
    <row r="7929" spans="5:31" ht="15" customHeight="1" x14ac:dyDescent="0.3">
      <c r="E7929" s="212"/>
      <c r="F7929" s="212"/>
      <c r="G7929" s="212"/>
      <c r="H7929" s="212"/>
      <c r="I7929" s="212"/>
      <c r="J7929" s="212"/>
      <c r="K7929" s="212"/>
      <c r="L7929" s="212"/>
      <c r="M7929" s="212"/>
      <c r="N7929" s="212"/>
      <c r="O7929" s="212"/>
      <c r="P7929" s="212"/>
      <c r="Q7929" s="212"/>
      <c r="R7929" s="212"/>
      <c r="S7929" s="212"/>
      <c r="T7929" s="212"/>
      <c r="V7929" s="212"/>
      <c r="W7929" s="212"/>
      <c r="X7929" s="212"/>
      <c r="Y7929" s="212"/>
      <c r="Z7929" s="212"/>
      <c r="AB7929" s="212"/>
      <c r="AC7929" s="212"/>
      <c r="AD7929" s="212"/>
      <c r="AE7929" s="212"/>
    </row>
    <row r="7930" spans="5:31" ht="15" customHeight="1" x14ac:dyDescent="0.3">
      <c r="E7930" s="212"/>
      <c r="F7930" s="212"/>
      <c r="G7930" s="212"/>
      <c r="H7930" s="212"/>
      <c r="I7930" s="212"/>
      <c r="J7930" s="212"/>
      <c r="K7930" s="212"/>
      <c r="L7930" s="212"/>
      <c r="M7930" s="212"/>
      <c r="N7930" s="212"/>
      <c r="O7930" s="212"/>
      <c r="P7930" s="212"/>
      <c r="Q7930" s="212"/>
      <c r="R7930" s="212"/>
      <c r="S7930" s="212"/>
      <c r="T7930" s="212"/>
      <c r="V7930" s="212"/>
      <c r="W7930" s="212"/>
      <c r="X7930" s="212"/>
      <c r="Y7930" s="212"/>
      <c r="Z7930" s="212"/>
      <c r="AB7930" s="212"/>
      <c r="AC7930" s="212"/>
      <c r="AD7930" s="212"/>
      <c r="AE7930" s="212"/>
    </row>
    <row r="7931" spans="5:31" ht="15" customHeight="1" x14ac:dyDescent="0.3">
      <c r="E7931" s="212"/>
      <c r="F7931" s="212"/>
      <c r="G7931" s="212"/>
      <c r="H7931" s="212"/>
      <c r="I7931" s="212"/>
      <c r="J7931" s="212"/>
      <c r="K7931" s="212"/>
      <c r="L7931" s="212"/>
      <c r="M7931" s="212"/>
      <c r="N7931" s="212"/>
      <c r="O7931" s="212"/>
      <c r="P7931" s="212"/>
      <c r="Q7931" s="212"/>
      <c r="R7931" s="212"/>
      <c r="S7931" s="212"/>
      <c r="T7931" s="212"/>
      <c r="V7931" s="212"/>
      <c r="W7931" s="212"/>
      <c r="X7931" s="212"/>
      <c r="Y7931" s="212"/>
      <c r="Z7931" s="212"/>
      <c r="AB7931" s="212"/>
      <c r="AC7931" s="212"/>
      <c r="AD7931" s="212"/>
      <c r="AE7931" s="212"/>
    </row>
    <row r="7932" spans="5:31" ht="15" customHeight="1" x14ac:dyDescent="0.3">
      <c r="E7932" s="212"/>
      <c r="F7932" s="212"/>
      <c r="G7932" s="212"/>
      <c r="H7932" s="212"/>
      <c r="I7932" s="212"/>
      <c r="J7932" s="212"/>
      <c r="K7932" s="212"/>
      <c r="L7932" s="212"/>
      <c r="M7932" s="212"/>
      <c r="N7932" s="212"/>
      <c r="O7932" s="212"/>
      <c r="P7932" s="212"/>
      <c r="Q7932" s="212"/>
      <c r="R7932" s="212"/>
      <c r="S7932" s="212"/>
      <c r="T7932" s="212"/>
      <c r="V7932" s="212"/>
      <c r="W7932" s="212"/>
      <c r="X7932" s="212"/>
      <c r="Y7932" s="212"/>
      <c r="Z7932" s="212"/>
      <c r="AB7932" s="212"/>
      <c r="AC7932" s="212"/>
      <c r="AD7932" s="212"/>
      <c r="AE7932" s="212"/>
    </row>
    <row r="7933" spans="5:31" ht="15" customHeight="1" x14ac:dyDescent="0.3">
      <c r="E7933" s="212"/>
      <c r="F7933" s="212"/>
      <c r="G7933" s="212"/>
      <c r="H7933" s="212"/>
      <c r="I7933" s="212"/>
      <c r="J7933" s="212"/>
      <c r="K7933" s="212"/>
      <c r="L7933" s="212"/>
      <c r="M7933" s="212"/>
      <c r="N7933" s="212"/>
      <c r="O7933" s="212"/>
      <c r="P7933" s="212"/>
      <c r="Q7933" s="212"/>
      <c r="R7933" s="212"/>
      <c r="S7933" s="212"/>
      <c r="T7933" s="212"/>
      <c r="V7933" s="212"/>
      <c r="W7933" s="212"/>
      <c r="X7933" s="212"/>
      <c r="Y7933" s="212"/>
      <c r="Z7933" s="212"/>
      <c r="AB7933" s="212"/>
      <c r="AC7933" s="212"/>
      <c r="AD7933" s="212"/>
      <c r="AE7933" s="212"/>
    </row>
    <row r="7934" spans="5:31" ht="15" customHeight="1" x14ac:dyDescent="0.3">
      <c r="E7934" s="212"/>
      <c r="F7934" s="212"/>
      <c r="G7934" s="212"/>
      <c r="H7934" s="212"/>
      <c r="I7934" s="212"/>
      <c r="J7934" s="212"/>
      <c r="K7934" s="212"/>
      <c r="L7934" s="212"/>
      <c r="M7934" s="212"/>
      <c r="N7934" s="212"/>
      <c r="O7934" s="212"/>
      <c r="P7934" s="212"/>
      <c r="Q7934" s="212"/>
      <c r="R7934" s="212"/>
      <c r="S7934" s="212"/>
      <c r="T7934" s="212"/>
      <c r="V7934" s="212"/>
      <c r="W7934" s="212"/>
      <c r="X7934" s="212"/>
      <c r="Y7934" s="212"/>
      <c r="Z7934" s="212"/>
      <c r="AB7934" s="212"/>
      <c r="AC7934" s="212"/>
      <c r="AD7934" s="212"/>
      <c r="AE7934" s="212"/>
    </row>
    <row r="7935" spans="5:31" ht="15" customHeight="1" x14ac:dyDescent="0.3">
      <c r="E7935" s="212"/>
      <c r="F7935" s="212"/>
      <c r="G7935" s="212"/>
      <c r="H7935" s="212"/>
      <c r="I7935" s="212"/>
      <c r="J7935" s="212"/>
      <c r="K7935" s="212"/>
      <c r="L7935" s="212"/>
      <c r="M7935" s="212"/>
      <c r="N7935" s="212"/>
      <c r="O7935" s="212"/>
      <c r="P7935" s="212"/>
      <c r="Q7935" s="212"/>
      <c r="R7935" s="212"/>
      <c r="S7935" s="212"/>
      <c r="T7935" s="212"/>
      <c r="V7935" s="212"/>
      <c r="W7935" s="212"/>
      <c r="X7935" s="212"/>
      <c r="Y7935" s="212"/>
      <c r="Z7935" s="212"/>
      <c r="AB7935" s="212"/>
      <c r="AC7935" s="212"/>
      <c r="AD7935" s="212"/>
      <c r="AE7935" s="212"/>
    </row>
    <row r="7936" spans="5:31" ht="15" customHeight="1" x14ac:dyDescent="0.3">
      <c r="E7936" s="212"/>
      <c r="F7936" s="212"/>
      <c r="G7936" s="212"/>
      <c r="H7936" s="212"/>
      <c r="I7936" s="212"/>
      <c r="J7936" s="212"/>
      <c r="K7936" s="212"/>
      <c r="L7936" s="212"/>
      <c r="M7936" s="212"/>
      <c r="N7936" s="212"/>
      <c r="O7936" s="212"/>
      <c r="P7936" s="212"/>
      <c r="Q7936" s="212"/>
      <c r="R7936" s="212"/>
      <c r="S7936" s="212"/>
      <c r="T7936" s="212"/>
      <c r="V7936" s="212"/>
      <c r="W7936" s="212"/>
      <c r="X7936" s="212"/>
      <c r="Y7936" s="212"/>
      <c r="Z7936" s="212"/>
      <c r="AB7936" s="212"/>
      <c r="AC7936" s="212"/>
      <c r="AD7936" s="212"/>
      <c r="AE7936" s="212"/>
    </row>
    <row r="7937" spans="5:31" ht="15" customHeight="1" x14ac:dyDescent="0.3">
      <c r="E7937" s="212"/>
      <c r="F7937" s="212"/>
      <c r="G7937" s="212"/>
      <c r="H7937" s="212"/>
      <c r="I7937" s="212"/>
      <c r="J7937" s="212"/>
      <c r="K7937" s="212"/>
      <c r="L7937" s="212"/>
      <c r="M7937" s="212"/>
      <c r="N7937" s="212"/>
      <c r="O7937" s="212"/>
      <c r="P7937" s="212"/>
      <c r="Q7937" s="212"/>
      <c r="R7937" s="212"/>
      <c r="S7937" s="212"/>
      <c r="T7937" s="212"/>
      <c r="U7937" s="212"/>
      <c r="V7937" s="212"/>
      <c r="W7937" s="212"/>
      <c r="X7937" s="212"/>
      <c r="Y7937" s="212"/>
      <c r="Z7937" s="212"/>
      <c r="AB7937" s="212"/>
      <c r="AC7937" s="212"/>
      <c r="AD7937" s="212"/>
      <c r="AE7937" s="212"/>
    </row>
    <row r="7938" spans="5:31" ht="15" customHeight="1" x14ac:dyDescent="0.3">
      <c r="E7938" s="212"/>
      <c r="F7938" s="212"/>
      <c r="G7938" s="212"/>
      <c r="H7938" s="212"/>
      <c r="I7938" s="212"/>
      <c r="J7938" s="212"/>
      <c r="K7938" s="212"/>
      <c r="L7938" s="212"/>
      <c r="M7938" s="212"/>
      <c r="N7938" s="212"/>
      <c r="O7938" s="212"/>
      <c r="P7938" s="212"/>
      <c r="Q7938" s="212"/>
      <c r="R7938" s="212"/>
      <c r="S7938" s="212"/>
      <c r="T7938" s="212"/>
      <c r="U7938" s="212"/>
      <c r="V7938" s="212"/>
      <c r="W7938" s="212"/>
      <c r="X7938" s="212"/>
      <c r="Y7938" s="212"/>
      <c r="Z7938" s="212"/>
      <c r="AB7938" s="212"/>
      <c r="AC7938" s="212"/>
      <c r="AD7938" s="212"/>
      <c r="AE7938" s="212"/>
    </row>
    <row r="7939" spans="5:31" ht="15" customHeight="1" x14ac:dyDescent="0.3">
      <c r="E7939" s="212"/>
      <c r="F7939" s="212"/>
      <c r="G7939" s="212"/>
      <c r="H7939" s="212"/>
      <c r="I7939" s="212"/>
      <c r="J7939" s="212"/>
      <c r="K7939" s="212"/>
      <c r="L7939" s="212"/>
      <c r="M7939" s="212"/>
      <c r="N7939" s="212"/>
      <c r="O7939" s="212"/>
      <c r="P7939" s="212"/>
      <c r="Q7939" s="212"/>
      <c r="R7939" s="212"/>
      <c r="S7939" s="212"/>
      <c r="T7939" s="212"/>
      <c r="U7939" s="212"/>
      <c r="V7939" s="212"/>
      <c r="W7939" s="212"/>
      <c r="X7939" s="212"/>
      <c r="Y7939" s="212"/>
      <c r="Z7939" s="212"/>
      <c r="AB7939" s="212"/>
      <c r="AC7939" s="212"/>
      <c r="AD7939" s="212"/>
      <c r="AE7939" s="212"/>
    </row>
    <row r="7940" spans="5:31" ht="15" customHeight="1" x14ac:dyDescent="0.3">
      <c r="E7940" s="212"/>
      <c r="F7940" s="212"/>
      <c r="G7940" s="212"/>
      <c r="H7940" s="212"/>
      <c r="I7940" s="212"/>
      <c r="J7940" s="212"/>
      <c r="K7940" s="212"/>
      <c r="L7940" s="212"/>
      <c r="M7940" s="212"/>
      <c r="N7940" s="212"/>
      <c r="O7940" s="212"/>
      <c r="P7940" s="212"/>
      <c r="Q7940" s="212"/>
      <c r="R7940" s="212"/>
      <c r="S7940" s="212"/>
      <c r="T7940" s="212"/>
      <c r="U7940" s="212"/>
      <c r="V7940" s="212"/>
      <c r="W7940" s="212"/>
      <c r="X7940" s="212"/>
      <c r="Y7940" s="212"/>
      <c r="Z7940" s="212"/>
      <c r="AB7940" s="212"/>
      <c r="AC7940" s="212"/>
      <c r="AD7940" s="212"/>
      <c r="AE7940" s="212"/>
    </row>
    <row r="7941" spans="5:31" ht="15" customHeight="1" x14ac:dyDescent="0.3">
      <c r="F7941" s="621"/>
      <c r="G7941" s="621"/>
      <c r="H7941" s="620"/>
    </row>
    <row r="7942" spans="5:31" ht="15" customHeight="1" x14ac:dyDescent="0.3">
      <c r="F7942" s="619"/>
      <c r="G7942" s="619"/>
      <c r="H7942" s="619"/>
    </row>
    <row r="7943" spans="5:31" ht="15" customHeight="1" x14ac:dyDescent="0.3">
      <c r="F7943" s="618"/>
      <c r="G7943" s="618"/>
      <c r="H7943" s="618"/>
    </row>
    <row r="7944" spans="5:31" ht="15" customHeight="1" x14ac:dyDescent="0.3">
      <c r="F7944" s="618"/>
      <c r="G7944" s="618"/>
      <c r="H7944" s="618"/>
    </row>
    <row r="7945" spans="5:31" ht="15" customHeight="1" x14ac:dyDescent="0.3">
      <c r="F7945" s="619"/>
      <c r="G7945" s="619"/>
      <c r="H7945" s="619"/>
    </row>
    <row r="7946" spans="5:31" ht="15" customHeight="1" x14ac:dyDescent="0.3">
      <c r="F7946" s="618"/>
      <c r="G7946" s="618"/>
      <c r="H7946" s="618"/>
    </row>
    <row r="7947" spans="5:31" ht="15" customHeight="1" x14ac:dyDescent="0.3">
      <c r="F7947" s="618"/>
      <c r="G7947" s="618"/>
      <c r="H7947" s="618"/>
    </row>
    <row r="7948" spans="5:31" ht="15" customHeight="1" x14ac:dyDescent="0.3">
      <c r="F7948" s="618"/>
      <c r="G7948" s="618"/>
      <c r="H7948" s="618"/>
    </row>
    <row r="7949" spans="5:31" ht="15" customHeight="1" x14ac:dyDescent="0.3">
      <c r="F7949" s="619"/>
      <c r="G7949" s="619"/>
      <c r="H7949" s="619"/>
    </row>
    <row r="7950" spans="5:31" ht="15" customHeight="1" x14ac:dyDescent="0.3">
      <c r="F7950" s="619"/>
      <c r="G7950" s="619"/>
      <c r="H7950" s="619"/>
    </row>
    <row r="7951" spans="5:31" ht="15" customHeight="1" x14ac:dyDescent="0.3"/>
    <row r="7952" spans="5:31" ht="15" customHeight="1" x14ac:dyDescent="0.3">
      <c r="F7952" s="619"/>
      <c r="G7952" s="619"/>
      <c r="H7952" s="619"/>
    </row>
    <row r="7953" spans="6:8" ht="15" customHeight="1" x14ac:dyDescent="0.3">
      <c r="F7953" s="618"/>
      <c r="G7953" s="618"/>
      <c r="H7953" s="618"/>
    </row>
    <row r="7954" spans="6:8" ht="15" customHeight="1" x14ac:dyDescent="0.3">
      <c r="F7954" s="619"/>
      <c r="G7954" s="619"/>
      <c r="H7954" s="619"/>
    </row>
    <row r="7955" spans="6:8" ht="15" customHeight="1" x14ac:dyDescent="0.3">
      <c r="F7955" s="619"/>
      <c r="G7955" s="619"/>
      <c r="H7955" s="619"/>
    </row>
    <row r="7956" spans="6:8" ht="15" customHeight="1" x14ac:dyDescent="0.3">
      <c r="F7956" s="620"/>
      <c r="G7956" s="620"/>
      <c r="H7956" s="620"/>
    </row>
    <row r="7957" spans="6:8" ht="15" customHeight="1" x14ac:dyDescent="0.3">
      <c r="F7957" s="619"/>
      <c r="G7957" s="619"/>
      <c r="H7957" s="619"/>
    </row>
    <row r="7958" spans="6:8" ht="15" customHeight="1" x14ac:dyDescent="0.3">
      <c r="F7958" s="619"/>
      <c r="G7958" s="619"/>
      <c r="H7958" s="619"/>
    </row>
    <row r="7959" spans="6:8" ht="15" customHeight="1" x14ac:dyDescent="0.3">
      <c r="F7959" s="619"/>
      <c r="G7959" s="619"/>
      <c r="H7959" s="619"/>
    </row>
    <row r="7960" spans="6:8" ht="15" customHeight="1" x14ac:dyDescent="0.3">
      <c r="F7960" s="620"/>
      <c r="G7960" s="620"/>
      <c r="H7960" s="620"/>
    </row>
    <row r="7961" spans="6:8" ht="15" customHeight="1" x14ac:dyDescent="0.3">
      <c r="F7961" s="619"/>
      <c r="G7961" s="619"/>
      <c r="H7961" s="619"/>
    </row>
    <row r="7962" spans="6:8" ht="15" customHeight="1" x14ac:dyDescent="0.3">
      <c r="F7962" s="618"/>
      <c r="G7962" s="618"/>
      <c r="H7962" s="618"/>
    </row>
    <row r="7963" spans="6:8" ht="15" customHeight="1" x14ac:dyDescent="0.3">
      <c r="F7963" s="619"/>
      <c r="G7963" s="619"/>
      <c r="H7963" s="619"/>
    </row>
    <row r="7964" spans="6:8" ht="15" customHeight="1" x14ac:dyDescent="0.3">
      <c r="F7964" s="619"/>
      <c r="G7964" s="619"/>
      <c r="H7964" s="619"/>
    </row>
    <row r="7965" spans="6:8" ht="15" customHeight="1" x14ac:dyDescent="0.3"/>
    <row r="7966" spans="6:8" ht="15" customHeight="1" x14ac:dyDescent="0.3">
      <c r="F7966" s="618"/>
      <c r="G7966" s="618"/>
      <c r="H7966" s="618"/>
    </row>
    <row r="7967" spans="6:8" ht="15" customHeight="1" x14ac:dyDescent="0.3">
      <c r="F7967" s="621"/>
      <c r="G7967" s="621"/>
      <c r="H7967" s="620"/>
    </row>
    <row r="7968" spans="6:8" ht="15" customHeight="1" x14ac:dyDescent="0.3"/>
    <row r="7969" spans="5:31" ht="15" customHeight="1" x14ac:dyDescent="0.3">
      <c r="E7969" s="212"/>
      <c r="F7969" s="212"/>
      <c r="G7969" s="212"/>
      <c r="H7969" s="212"/>
      <c r="I7969" s="212"/>
      <c r="J7969" s="212"/>
      <c r="K7969" s="212"/>
      <c r="L7969" s="212"/>
      <c r="M7969" s="212"/>
      <c r="N7969" s="212"/>
      <c r="O7969" s="212"/>
      <c r="P7969" s="212"/>
      <c r="Q7969" s="212"/>
      <c r="R7969" s="212"/>
      <c r="S7969" s="212"/>
      <c r="T7969" s="212"/>
      <c r="U7969" s="212"/>
      <c r="V7969" s="212"/>
      <c r="W7969" s="212"/>
      <c r="X7969" s="212"/>
      <c r="Y7969" s="212"/>
      <c r="Z7969" s="212"/>
      <c r="AA7969" s="212"/>
      <c r="AB7969" s="212"/>
      <c r="AC7969" s="212"/>
      <c r="AD7969" s="212"/>
      <c r="AE7969" s="212"/>
    </row>
    <row r="7970" spans="5:31" ht="15" customHeight="1" x14ac:dyDescent="0.3">
      <c r="E7970" s="212"/>
      <c r="F7970" s="212"/>
      <c r="G7970" s="212"/>
      <c r="H7970" s="212"/>
      <c r="I7970" s="212"/>
      <c r="J7970" s="212"/>
      <c r="K7970" s="212"/>
      <c r="L7970" s="212"/>
      <c r="M7970" s="212"/>
      <c r="N7970" s="212"/>
      <c r="O7970" s="212"/>
      <c r="P7970" s="212"/>
      <c r="Q7970" s="212"/>
      <c r="R7970" s="212"/>
      <c r="S7970" s="212"/>
      <c r="T7970" s="212"/>
      <c r="U7970" s="212"/>
      <c r="V7970" s="212"/>
      <c r="W7970" s="212"/>
      <c r="X7970" s="212"/>
      <c r="Y7970" s="212"/>
      <c r="Z7970" s="212"/>
      <c r="AA7970" s="212"/>
      <c r="AB7970" s="212"/>
      <c r="AC7970" s="212"/>
      <c r="AD7970" s="212"/>
      <c r="AE7970" s="212"/>
    </row>
    <row r="7971" spans="5:31" ht="15" customHeight="1" x14ac:dyDescent="0.3">
      <c r="E7971" s="212"/>
      <c r="F7971" s="212"/>
      <c r="G7971" s="212"/>
      <c r="H7971" s="212"/>
      <c r="I7971" s="212"/>
      <c r="J7971" s="212"/>
      <c r="K7971" s="212"/>
      <c r="L7971" s="212"/>
      <c r="M7971" s="212"/>
      <c r="N7971" s="212"/>
      <c r="O7971" s="212"/>
      <c r="P7971" s="212"/>
      <c r="Q7971" s="212"/>
      <c r="R7971" s="212"/>
      <c r="S7971" s="212"/>
      <c r="T7971" s="212"/>
      <c r="U7971" s="212"/>
      <c r="V7971" s="212"/>
      <c r="W7971" s="212"/>
      <c r="X7971" s="212"/>
      <c r="Y7971" s="212"/>
      <c r="Z7971" s="212"/>
      <c r="AA7971" s="212"/>
      <c r="AB7971" s="212"/>
      <c r="AC7971" s="212"/>
      <c r="AD7971" s="212"/>
      <c r="AE7971" s="212"/>
    </row>
    <row r="7972" spans="5:31" ht="15" customHeight="1" x14ac:dyDescent="0.3">
      <c r="E7972" s="212"/>
      <c r="F7972" s="212"/>
      <c r="G7972" s="212"/>
      <c r="H7972" s="212"/>
      <c r="I7972" s="212"/>
      <c r="J7972" s="212"/>
      <c r="K7972" s="212"/>
      <c r="L7972" s="212"/>
      <c r="M7972" s="212"/>
      <c r="N7972" s="212"/>
      <c r="O7972" s="212"/>
      <c r="P7972" s="212"/>
      <c r="Q7972" s="212"/>
      <c r="R7972" s="212"/>
      <c r="S7972" s="212"/>
      <c r="T7972" s="212"/>
      <c r="U7972" s="212"/>
      <c r="V7972" s="212"/>
      <c r="W7972" s="212"/>
      <c r="X7972" s="212"/>
      <c r="Y7972" s="212"/>
      <c r="Z7972" s="212"/>
      <c r="AA7972" s="212"/>
      <c r="AB7972" s="212"/>
      <c r="AC7972" s="212"/>
      <c r="AD7972" s="212"/>
      <c r="AE7972" s="212"/>
    </row>
    <row r="7973" spans="5:31" ht="15" customHeight="1" x14ac:dyDescent="0.3">
      <c r="E7973" s="212"/>
      <c r="F7973" s="212"/>
      <c r="G7973" s="212"/>
      <c r="H7973" s="212"/>
      <c r="I7973" s="212"/>
      <c r="J7973" s="212"/>
      <c r="K7973" s="212"/>
      <c r="L7973" s="212"/>
      <c r="M7973" s="212"/>
      <c r="N7973" s="212"/>
      <c r="O7973" s="212"/>
      <c r="P7973" s="212"/>
      <c r="Q7973" s="212"/>
      <c r="R7973" s="212"/>
      <c r="S7973" s="212"/>
      <c r="T7973" s="212"/>
      <c r="U7973" s="212"/>
      <c r="V7973" s="212"/>
      <c r="W7973" s="212"/>
      <c r="X7973" s="212"/>
      <c r="Y7973" s="212"/>
      <c r="Z7973" s="212"/>
      <c r="AA7973" s="212"/>
      <c r="AB7973" s="212"/>
      <c r="AC7973" s="212"/>
      <c r="AD7973" s="212"/>
      <c r="AE7973" s="212"/>
    </row>
    <row r="7974" spans="5:31" ht="15" customHeight="1" x14ac:dyDescent="0.3">
      <c r="E7974" s="212"/>
      <c r="F7974" s="212"/>
      <c r="G7974" s="212"/>
      <c r="H7974" s="212"/>
      <c r="I7974" s="212"/>
      <c r="J7974" s="212"/>
      <c r="K7974" s="212"/>
      <c r="L7974" s="212"/>
      <c r="M7974" s="212"/>
      <c r="N7974" s="212"/>
      <c r="O7974" s="212"/>
      <c r="P7974" s="212"/>
      <c r="Q7974" s="212"/>
      <c r="R7974" s="212"/>
      <c r="S7974" s="212"/>
      <c r="T7974" s="212"/>
      <c r="U7974" s="212"/>
      <c r="V7974" s="212"/>
      <c r="W7974" s="212"/>
      <c r="X7974" s="212"/>
      <c r="Y7974" s="212"/>
      <c r="Z7974" s="212"/>
      <c r="AA7974" s="212"/>
      <c r="AB7974" s="212"/>
      <c r="AC7974" s="212"/>
      <c r="AD7974" s="212"/>
      <c r="AE7974" s="212"/>
    </row>
    <row r="7975" spans="5:31" ht="15" customHeight="1" x14ac:dyDescent="0.3">
      <c r="E7975" s="212"/>
      <c r="F7975" s="212"/>
      <c r="G7975" s="212"/>
      <c r="H7975" s="212"/>
      <c r="I7975" s="212"/>
      <c r="J7975" s="212"/>
      <c r="K7975" s="212"/>
      <c r="L7975" s="212"/>
      <c r="M7975" s="212"/>
      <c r="N7975" s="212"/>
      <c r="O7975" s="212"/>
      <c r="P7975" s="212"/>
      <c r="Q7975" s="212"/>
      <c r="R7975" s="212"/>
      <c r="S7975" s="212"/>
      <c r="T7975" s="212"/>
      <c r="U7975" s="212"/>
      <c r="V7975" s="212"/>
      <c r="W7975" s="212"/>
      <c r="X7975" s="212"/>
      <c r="Y7975" s="212"/>
      <c r="Z7975" s="212"/>
      <c r="AA7975" s="212"/>
      <c r="AB7975" s="212"/>
      <c r="AC7975" s="212"/>
      <c r="AD7975" s="212"/>
      <c r="AE7975" s="212"/>
    </row>
    <row r="7976" spans="5:31" ht="15" customHeight="1" x14ac:dyDescent="0.3">
      <c r="E7976" s="212"/>
      <c r="F7976" s="212"/>
      <c r="G7976" s="212"/>
      <c r="H7976" s="212"/>
      <c r="I7976" s="212"/>
      <c r="J7976" s="212"/>
      <c r="K7976" s="212"/>
      <c r="L7976" s="212"/>
      <c r="M7976" s="212"/>
      <c r="N7976" s="212"/>
      <c r="O7976" s="212"/>
      <c r="P7976" s="212"/>
      <c r="Q7976" s="212"/>
      <c r="R7976" s="212"/>
      <c r="S7976" s="212"/>
      <c r="T7976" s="212"/>
      <c r="U7976" s="212"/>
      <c r="V7976" s="212"/>
      <c r="W7976" s="212"/>
      <c r="X7976" s="212"/>
      <c r="Y7976" s="212"/>
      <c r="Z7976" s="212"/>
      <c r="AA7976" s="212"/>
      <c r="AB7976" s="212"/>
      <c r="AC7976" s="212"/>
      <c r="AD7976" s="212"/>
      <c r="AE7976" s="212"/>
    </row>
    <row r="7977" spans="5:31" ht="15" customHeight="1" x14ac:dyDescent="0.3">
      <c r="E7977" s="212"/>
      <c r="F7977" s="212"/>
      <c r="G7977" s="212"/>
      <c r="H7977" s="212"/>
      <c r="I7977" s="212"/>
      <c r="J7977" s="212"/>
      <c r="K7977" s="212"/>
      <c r="L7977" s="212"/>
      <c r="M7977" s="212"/>
      <c r="N7977" s="212"/>
      <c r="O7977" s="212"/>
      <c r="P7977" s="212"/>
      <c r="Q7977" s="212"/>
      <c r="R7977" s="212"/>
      <c r="S7977" s="212"/>
      <c r="T7977" s="212"/>
      <c r="U7977" s="212"/>
      <c r="V7977" s="212"/>
      <c r="W7977" s="212"/>
      <c r="X7977" s="212"/>
      <c r="Y7977" s="212"/>
      <c r="Z7977" s="212"/>
      <c r="AA7977" s="212"/>
      <c r="AB7977" s="212"/>
      <c r="AC7977" s="212"/>
      <c r="AD7977" s="212"/>
      <c r="AE7977" s="212"/>
    </row>
    <row r="7978" spans="5:31" ht="15" customHeight="1" x14ac:dyDescent="0.3">
      <c r="E7978" s="212"/>
      <c r="F7978" s="212"/>
      <c r="G7978" s="212"/>
      <c r="H7978" s="212"/>
      <c r="I7978" s="212"/>
      <c r="J7978" s="212"/>
      <c r="K7978" s="212"/>
      <c r="L7978" s="212"/>
      <c r="M7978" s="212"/>
      <c r="N7978" s="212"/>
      <c r="O7978" s="212"/>
      <c r="P7978" s="212"/>
      <c r="Q7978" s="212"/>
      <c r="R7978" s="212"/>
      <c r="S7978" s="212"/>
      <c r="T7978" s="212"/>
      <c r="U7978" s="212"/>
      <c r="V7978" s="212"/>
      <c r="W7978" s="212"/>
      <c r="X7978" s="212"/>
      <c r="Y7978" s="212"/>
      <c r="Z7978" s="212"/>
      <c r="AA7978" s="212"/>
      <c r="AB7978" s="212"/>
      <c r="AC7978" s="212"/>
      <c r="AD7978" s="212"/>
      <c r="AE7978" s="212"/>
    </row>
    <row r="7979" spans="5:31" ht="15" customHeight="1" x14ac:dyDescent="0.3">
      <c r="E7979" s="212"/>
      <c r="F7979" s="212"/>
      <c r="G7979" s="212"/>
      <c r="H7979" s="212"/>
      <c r="I7979" s="212"/>
      <c r="J7979" s="212"/>
      <c r="K7979" s="212"/>
      <c r="L7979" s="212"/>
      <c r="M7979" s="212"/>
      <c r="N7979" s="212"/>
      <c r="O7979" s="212"/>
      <c r="P7979" s="212"/>
      <c r="Q7979" s="212"/>
      <c r="R7979" s="212"/>
      <c r="S7979" s="212"/>
      <c r="T7979" s="212"/>
      <c r="U7979" s="212"/>
      <c r="V7979" s="212"/>
      <c r="W7979" s="212"/>
      <c r="X7979" s="212"/>
      <c r="Y7979" s="212"/>
      <c r="Z7979" s="212"/>
      <c r="AA7979" s="212"/>
      <c r="AB7979" s="212"/>
      <c r="AC7979" s="212"/>
      <c r="AD7979" s="212"/>
      <c r="AE7979" s="212"/>
    </row>
    <row r="7980" spans="5:31" ht="15" customHeight="1" x14ac:dyDescent="0.3">
      <c r="E7980" s="212"/>
      <c r="F7980" s="212"/>
      <c r="G7980" s="212"/>
      <c r="H7980" s="212"/>
      <c r="I7980" s="212"/>
      <c r="J7980" s="212"/>
      <c r="K7980" s="212"/>
      <c r="L7980" s="212"/>
      <c r="M7980" s="212"/>
      <c r="N7980" s="212"/>
      <c r="O7980" s="212"/>
      <c r="P7980" s="212"/>
      <c r="Q7980" s="212"/>
      <c r="R7980" s="212"/>
      <c r="S7980" s="212"/>
      <c r="T7980" s="212"/>
      <c r="U7980" s="212"/>
      <c r="V7980" s="212"/>
      <c r="W7980" s="212"/>
      <c r="X7980" s="212"/>
      <c r="Y7980" s="212"/>
      <c r="Z7980" s="212"/>
      <c r="AA7980" s="212"/>
      <c r="AB7980" s="212"/>
      <c r="AC7980" s="212"/>
      <c r="AD7980" s="212"/>
      <c r="AE7980" s="212"/>
    </row>
    <row r="7981" spans="5:31" ht="15" customHeight="1" x14ac:dyDescent="0.3">
      <c r="E7981" s="212"/>
      <c r="F7981" s="212"/>
      <c r="G7981" s="212"/>
      <c r="H7981" s="212"/>
      <c r="I7981" s="212"/>
      <c r="J7981" s="212"/>
      <c r="K7981" s="212"/>
      <c r="L7981" s="212"/>
      <c r="M7981" s="212"/>
      <c r="N7981" s="212"/>
      <c r="O7981" s="212"/>
      <c r="P7981" s="212"/>
      <c r="Q7981" s="212"/>
      <c r="R7981" s="212"/>
      <c r="S7981" s="212"/>
      <c r="T7981" s="212"/>
      <c r="U7981" s="212"/>
      <c r="V7981" s="212"/>
      <c r="W7981" s="212"/>
      <c r="X7981" s="212"/>
      <c r="Y7981" s="212"/>
      <c r="Z7981" s="212"/>
      <c r="AA7981" s="212"/>
      <c r="AB7981" s="212"/>
      <c r="AC7981" s="212"/>
      <c r="AD7981" s="212"/>
      <c r="AE7981" s="212"/>
    </row>
    <row r="7982" spans="5:31" ht="15" customHeight="1" x14ac:dyDescent="0.3">
      <c r="E7982" s="212"/>
      <c r="F7982" s="212"/>
      <c r="G7982" s="212"/>
      <c r="H7982" s="212"/>
      <c r="I7982" s="212"/>
      <c r="J7982" s="212"/>
      <c r="K7982" s="212"/>
      <c r="L7982" s="212"/>
      <c r="M7982" s="212"/>
      <c r="N7982" s="212"/>
      <c r="O7982" s="212"/>
      <c r="P7982" s="212"/>
      <c r="Q7982" s="212"/>
      <c r="R7982" s="212"/>
      <c r="S7982" s="212"/>
      <c r="T7982" s="212"/>
      <c r="U7982" s="212"/>
      <c r="V7982" s="212"/>
      <c r="W7982" s="212"/>
      <c r="X7982" s="212"/>
      <c r="Y7982" s="212"/>
      <c r="Z7982" s="212"/>
      <c r="AA7982" s="212"/>
      <c r="AB7982" s="212"/>
      <c r="AC7982" s="212"/>
      <c r="AD7982" s="212"/>
      <c r="AE7982" s="212"/>
    </row>
    <row r="7983" spans="5:31" ht="15" customHeight="1" x14ac:dyDescent="0.3">
      <c r="E7983" s="212"/>
      <c r="F7983" s="212"/>
      <c r="G7983" s="212"/>
      <c r="H7983" s="212"/>
      <c r="I7983" s="212"/>
      <c r="J7983" s="212"/>
      <c r="K7983" s="212"/>
      <c r="L7983" s="212"/>
      <c r="M7983" s="212"/>
      <c r="N7983" s="212"/>
      <c r="O7983" s="212"/>
      <c r="P7983" s="212"/>
      <c r="Q7983" s="212"/>
      <c r="R7983" s="212"/>
      <c r="S7983" s="212"/>
      <c r="T7983" s="212"/>
      <c r="U7983" s="212"/>
      <c r="V7983" s="212"/>
      <c r="W7983" s="212"/>
      <c r="X7983" s="212"/>
      <c r="Y7983" s="212"/>
      <c r="Z7983" s="212"/>
      <c r="AA7983" s="212"/>
      <c r="AB7983" s="212"/>
      <c r="AC7983" s="212"/>
      <c r="AD7983" s="212"/>
      <c r="AE7983" s="212"/>
    </row>
    <row r="7984" spans="5:31" ht="15" customHeight="1" x14ac:dyDescent="0.3">
      <c r="E7984" s="212"/>
      <c r="F7984" s="212"/>
      <c r="G7984" s="212"/>
      <c r="H7984" s="212"/>
      <c r="I7984" s="212"/>
      <c r="J7984" s="212"/>
      <c r="K7984" s="212"/>
      <c r="L7984" s="212"/>
      <c r="M7984" s="212"/>
      <c r="N7984" s="212"/>
      <c r="O7984" s="212"/>
      <c r="P7984" s="212"/>
      <c r="Q7984" s="212"/>
      <c r="R7984" s="212"/>
      <c r="S7984" s="212"/>
      <c r="T7984" s="212"/>
      <c r="U7984" s="212"/>
      <c r="V7984" s="212"/>
      <c r="W7984" s="212"/>
      <c r="X7984" s="212"/>
      <c r="Y7984" s="212"/>
      <c r="Z7984" s="212"/>
      <c r="AA7984" s="212"/>
      <c r="AB7984" s="212"/>
      <c r="AC7984" s="212"/>
      <c r="AD7984" s="212"/>
      <c r="AE7984" s="212"/>
    </row>
    <row r="7985" spans="5:31" ht="15" customHeight="1" x14ac:dyDescent="0.3">
      <c r="E7985" s="212"/>
      <c r="F7985" s="212"/>
      <c r="G7985" s="212"/>
      <c r="H7985" s="212"/>
      <c r="I7985" s="212"/>
      <c r="J7985" s="212"/>
      <c r="K7985" s="212"/>
      <c r="L7985" s="212"/>
      <c r="M7985" s="212"/>
      <c r="N7985" s="212"/>
      <c r="O7985" s="212"/>
      <c r="P7985" s="212"/>
      <c r="Q7985" s="212"/>
      <c r="R7985" s="212"/>
      <c r="S7985" s="212"/>
      <c r="T7985" s="212"/>
      <c r="U7985" s="212"/>
      <c r="V7985" s="212"/>
      <c r="W7985" s="212"/>
      <c r="X7985" s="212"/>
      <c r="Y7985" s="212"/>
      <c r="Z7985" s="212"/>
      <c r="AA7985" s="212"/>
      <c r="AB7985" s="212"/>
      <c r="AC7985" s="212"/>
      <c r="AD7985" s="212"/>
      <c r="AE7985" s="212"/>
    </row>
    <row r="7986" spans="5:31" ht="15" customHeight="1" x14ac:dyDescent="0.3">
      <c r="E7986" s="212"/>
      <c r="F7986" s="212"/>
      <c r="G7986" s="212"/>
      <c r="H7986" s="212"/>
      <c r="I7986" s="212"/>
      <c r="J7986" s="212"/>
      <c r="K7986" s="212"/>
      <c r="L7986" s="212"/>
      <c r="M7986" s="212"/>
      <c r="N7986" s="212"/>
      <c r="O7986" s="212"/>
      <c r="P7986" s="212"/>
      <c r="Q7986" s="212"/>
      <c r="R7986" s="212"/>
      <c r="S7986" s="212"/>
      <c r="T7986" s="212"/>
      <c r="U7986" s="212"/>
      <c r="V7986" s="212"/>
      <c r="W7986" s="212"/>
      <c r="X7986" s="212"/>
      <c r="Y7986" s="212"/>
      <c r="Z7986" s="212"/>
      <c r="AA7986" s="212"/>
      <c r="AB7986" s="212"/>
      <c r="AC7986" s="212"/>
      <c r="AD7986" s="212"/>
      <c r="AE7986" s="212"/>
    </row>
    <row r="7987" spans="5:31" ht="15" customHeight="1" x14ac:dyDescent="0.3">
      <c r="E7987" s="212"/>
      <c r="F7987" s="212"/>
      <c r="G7987" s="212"/>
      <c r="H7987" s="212"/>
      <c r="I7987" s="212"/>
      <c r="J7987" s="212"/>
      <c r="K7987" s="212"/>
      <c r="L7987" s="212"/>
      <c r="M7987" s="212"/>
      <c r="N7987" s="212"/>
      <c r="O7987" s="212"/>
      <c r="P7987" s="212"/>
      <c r="Q7987" s="212"/>
      <c r="R7987" s="212"/>
      <c r="S7987" s="212"/>
      <c r="T7987" s="212"/>
      <c r="U7987" s="212"/>
      <c r="V7987" s="212"/>
      <c r="W7987" s="212"/>
      <c r="X7987" s="212"/>
      <c r="Y7987" s="212"/>
      <c r="Z7987" s="212"/>
      <c r="AA7987" s="212"/>
      <c r="AB7987" s="212"/>
      <c r="AC7987" s="212"/>
      <c r="AD7987" s="212"/>
      <c r="AE7987" s="212"/>
    </row>
    <row r="7988" spans="5:31" ht="15" customHeight="1" x14ac:dyDescent="0.3">
      <c r="E7988" s="212"/>
      <c r="F7988" s="212"/>
      <c r="G7988" s="212"/>
      <c r="H7988" s="212"/>
      <c r="I7988" s="212"/>
      <c r="J7988" s="212"/>
      <c r="K7988" s="212"/>
      <c r="L7988" s="212"/>
      <c r="M7988" s="212"/>
      <c r="N7988" s="212"/>
      <c r="O7988" s="212"/>
      <c r="P7988" s="212"/>
      <c r="Q7988" s="212"/>
      <c r="R7988" s="212"/>
      <c r="S7988" s="212"/>
      <c r="T7988" s="212"/>
      <c r="U7988" s="212"/>
      <c r="V7988" s="212"/>
      <c r="W7988" s="212"/>
      <c r="X7988" s="212"/>
      <c r="Y7988" s="212"/>
      <c r="Z7988" s="212"/>
      <c r="AA7988" s="212"/>
      <c r="AB7988" s="212"/>
      <c r="AC7988" s="212"/>
      <c r="AD7988" s="212"/>
      <c r="AE7988" s="212"/>
    </row>
    <row r="7989" spans="5:31" ht="15" customHeight="1" x14ac:dyDescent="0.3">
      <c r="E7989" s="212"/>
      <c r="F7989" s="212"/>
      <c r="G7989" s="212"/>
      <c r="H7989" s="212"/>
      <c r="I7989" s="212"/>
      <c r="J7989" s="212"/>
      <c r="K7989" s="212"/>
      <c r="L7989" s="212"/>
      <c r="M7989" s="212"/>
      <c r="N7989" s="212"/>
      <c r="O7989" s="212"/>
      <c r="P7989" s="212"/>
      <c r="Q7989" s="212"/>
      <c r="R7989" s="212"/>
      <c r="S7989" s="212"/>
      <c r="T7989" s="212"/>
      <c r="U7989" s="212"/>
      <c r="V7989" s="212"/>
      <c r="W7989" s="212"/>
      <c r="X7989" s="212"/>
      <c r="Y7989" s="212"/>
      <c r="Z7989" s="212"/>
      <c r="AA7989" s="212"/>
      <c r="AB7989" s="212"/>
      <c r="AC7989" s="212"/>
      <c r="AD7989" s="212"/>
      <c r="AE7989" s="212"/>
    </row>
    <row r="7990" spans="5:31" ht="15" customHeight="1" x14ac:dyDescent="0.3">
      <c r="E7990" s="212"/>
      <c r="F7990" s="212"/>
      <c r="G7990" s="212"/>
      <c r="H7990" s="212"/>
      <c r="I7990" s="212"/>
      <c r="J7990" s="212"/>
      <c r="K7990" s="212"/>
      <c r="L7990" s="212"/>
      <c r="M7990" s="212"/>
      <c r="N7990" s="212"/>
      <c r="O7990" s="212"/>
      <c r="P7990" s="212"/>
      <c r="Q7990" s="212"/>
      <c r="R7990" s="212"/>
      <c r="S7990" s="212"/>
      <c r="T7990" s="212"/>
      <c r="U7990" s="212"/>
      <c r="V7990" s="212"/>
      <c r="W7990" s="212"/>
      <c r="X7990" s="212"/>
      <c r="Y7990" s="212"/>
      <c r="Z7990" s="212"/>
      <c r="AA7990" s="212"/>
      <c r="AB7990" s="212"/>
      <c r="AC7990" s="212"/>
      <c r="AD7990" s="212"/>
      <c r="AE7990" s="212"/>
    </row>
    <row r="7991" spans="5:31" ht="15" customHeight="1" x14ac:dyDescent="0.3">
      <c r="E7991" s="212"/>
      <c r="F7991" s="212"/>
      <c r="G7991" s="212"/>
      <c r="H7991" s="212"/>
      <c r="I7991" s="212"/>
      <c r="J7991" s="212"/>
      <c r="K7991" s="212"/>
      <c r="L7991" s="212"/>
      <c r="M7991" s="212"/>
      <c r="N7991" s="212"/>
      <c r="O7991" s="212"/>
      <c r="P7991" s="212"/>
      <c r="Q7991" s="212"/>
      <c r="R7991" s="212"/>
      <c r="S7991" s="212"/>
      <c r="T7991" s="212"/>
      <c r="U7991" s="212"/>
      <c r="V7991" s="212"/>
      <c r="W7991" s="212"/>
      <c r="X7991" s="212"/>
      <c r="Y7991" s="212"/>
      <c r="Z7991" s="212"/>
      <c r="AA7991" s="212"/>
      <c r="AB7991" s="212"/>
      <c r="AC7991" s="212"/>
      <c r="AD7991" s="212"/>
      <c r="AE7991" s="212"/>
    </row>
    <row r="7992" spans="5:31" ht="15" customHeight="1" x14ac:dyDescent="0.3">
      <c r="E7992" s="212"/>
      <c r="F7992" s="212"/>
      <c r="G7992" s="212"/>
      <c r="H7992" s="212"/>
      <c r="I7992" s="212"/>
      <c r="J7992" s="212"/>
      <c r="K7992" s="212"/>
      <c r="L7992" s="212"/>
      <c r="M7992" s="212"/>
      <c r="N7992" s="212"/>
      <c r="O7992" s="212"/>
      <c r="P7992" s="212"/>
      <c r="Q7992" s="212"/>
      <c r="R7992" s="212"/>
      <c r="S7992" s="212"/>
      <c r="T7992" s="212"/>
      <c r="U7992" s="212"/>
      <c r="V7992" s="212"/>
      <c r="W7992" s="212"/>
      <c r="X7992" s="212"/>
      <c r="Y7992" s="212"/>
      <c r="Z7992" s="212"/>
      <c r="AA7992" s="212"/>
      <c r="AB7992" s="212"/>
      <c r="AC7992" s="212"/>
      <c r="AD7992" s="212"/>
      <c r="AE7992" s="212"/>
    </row>
    <row r="7993" spans="5:31" ht="15" customHeight="1" x14ac:dyDescent="0.3">
      <c r="E7993" s="212"/>
      <c r="F7993" s="212"/>
      <c r="G7993" s="212"/>
      <c r="H7993" s="212"/>
      <c r="I7993" s="212"/>
      <c r="J7993" s="212"/>
      <c r="K7993" s="212"/>
      <c r="L7993" s="212"/>
      <c r="M7993" s="212"/>
      <c r="N7993" s="212"/>
      <c r="O7993" s="212"/>
      <c r="P7993" s="212"/>
      <c r="Q7993" s="212"/>
      <c r="R7993" s="212"/>
      <c r="S7993" s="212"/>
      <c r="T7993" s="212"/>
      <c r="U7993" s="212"/>
      <c r="V7993" s="212"/>
      <c r="W7993" s="212"/>
      <c r="X7993" s="212"/>
      <c r="Y7993" s="212"/>
      <c r="Z7993" s="212"/>
      <c r="AA7993" s="212"/>
      <c r="AB7993" s="212"/>
      <c r="AC7993" s="212"/>
      <c r="AD7993" s="212"/>
      <c r="AE7993" s="212"/>
    </row>
    <row r="7994" spans="5:31" ht="15" customHeight="1" x14ac:dyDescent="0.3">
      <c r="E7994" s="212"/>
      <c r="F7994" s="212"/>
      <c r="G7994" s="212"/>
      <c r="H7994" s="212"/>
      <c r="I7994" s="212"/>
      <c r="J7994" s="212"/>
      <c r="K7994" s="212"/>
      <c r="L7994" s="212"/>
      <c r="M7994" s="212"/>
      <c r="N7994" s="212"/>
      <c r="O7994" s="212"/>
      <c r="P7994" s="212"/>
      <c r="Q7994" s="212"/>
      <c r="R7994" s="212"/>
      <c r="S7994" s="212"/>
      <c r="T7994" s="212"/>
      <c r="U7994" s="212"/>
      <c r="V7994" s="212"/>
      <c r="W7994" s="212"/>
      <c r="X7994" s="212"/>
      <c r="Y7994" s="212"/>
      <c r="Z7994" s="212"/>
      <c r="AA7994" s="212"/>
      <c r="AB7994" s="212"/>
      <c r="AC7994" s="212"/>
      <c r="AD7994" s="212"/>
      <c r="AE7994" s="212"/>
    </row>
    <row r="7995" spans="5:31" ht="15" customHeight="1" x14ac:dyDescent="0.3">
      <c r="E7995" s="212"/>
      <c r="F7995" s="212"/>
      <c r="G7995" s="212"/>
      <c r="H7995" s="212"/>
      <c r="I7995" s="212"/>
      <c r="J7995" s="212"/>
      <c r="K7995" s="212"/>
      <c r="L7995" s="212"/>
      <c r="M7995" s="212"/>
      <c r="N7995" s="212"/>
      <c r="O7995" s="212"/>
      <c r="P7995" s="212"/>
      <c r="Q7995" s="212"/>
      <c r="R7995" s="212"/>
      <c r="S7995" s="212"/>
      <c r="T7995" s="212"/>
      <c r="U7995" s="212"/>
      <c r="V7995" s="212"/>
      <c r="W7995" s="212"/>
      <c r="X7995" s="212"/>
      <c r="Y7995" s="212"/>
      <c r="Z7995" s="212"/>
      <c r="AA7995" s="212"/>
      <c r="AB7995" s="212"/>
      <c r="AC7995" s="212"/>
      <c r="AD7995" s="212"/>
      <c r="AE7995" s="212"/>
    </row>
    <row r="7996" spans="5:31" ht="15" customHeight="1" x14ac:dyDescent="0.3">
      <c r="E7996" s="212"/>
      <c r="F7996" s="212"/>
      <c r="G7996" s="212"/>
      <c r="H7996" s="212"/>
      <c r="I7996" s="212"/>
      <c r="J7996" s="212"/>
      <c r="K7996" s="212"/>
      <c r="L7996" s="212"/>
      <c r="M7996" s="212"/>
      <c r="N7996" s="212"/>
      <c r="O7996" s="212"/>
      <c r="P7996" s="212"/>
      <c r="Q7996" s="212"/>
      <c r="R7996" s="212"/>
      <c r="S7996" s="212"/>
      <c r="T7996" s="212"/>
      <c r="U7996" s="212"/>
      <c r="V7996" s="212"/>
      <c r="W7996" s="212"/>
      <c r="X7996" s="212"/>
      <c r="Y7996" s="212"/>
      <c r="Z7996" s="212"/>
      <c r="AA7996" s="212"/>
      <c r="AB7996" s="212"/>
      <c r="AC7996" s="212"/>
      <c r="AD7996" s="212"/>
      <c r="AE7996" s="212"/>
    </row>
    <row r="7997" spans="5:31" ht="15" customHeight="1" x14ac:dyDescent="0.3">
      <c r="E7997" s="212"/>
      <c r="F7997" s="212"/>
      <c r="G7997" s="212"/>
      <c r="H7997" s="212"/>
      <c r="I7997" s="212"/>
      <c r="J7997" s="212"/>
      <c r="K7997" s="212"/>
      <c r="L7997" s="212"/>
      <c r="M7997" s="212"/>
      <c r="N7997" s="212"/>
      <c r="O7997" s="212"/>
      <c r="P7997" s="212"/>
      <c r="Q7997" s="212"/>
      <c r="R7997" s="212"/>
      <c r="S7997" s="212"/>
      <c r="T7997" s="212"/>
      <c r="U7997" s="212"/>
      <c r="V7997" s="212"/>
      <c r="W7997" s="212"/>
      <c r="X7997" s="212"/>
      <c r="Y7997" s="212"/>
      <c r="Z7997" s="212"/>
      <c r="AA7997" s="212"/>
      <c r="AB7997" s="212"/>
      <c r="AC7997" s="212"/>
      <c r="AD7997" s="212"/>
      <c r="AE7997" s="212"/>
    </row>
    <row r="7998" spans="5:31" ht="15" customHeight="1" x14ac:dyDescent="0.3">
      <c r="E7998" s="212"/>
      <c r="F7998" s="212"/>
      <c r="G7998" s="212"/>
      <c r="H7998" s="212"/>
      <c r="I7998" s="212"/>
      <c r="J7998" s="212"/>
      <c r="K7998" s="212"/>
      <c r="L7998" s="212"/>
      <c r="M7998" s="212"/>
      <c r="N7998" s="212"/>
      <c r="O7998" s="212"/>
      <c r="P7998" s="212"/>
      <c r="Q7998" s="212"/>
      <c r="R7998" s="212"/>
      <c r="S7998" s="212"/>
      <c r="T7998" s="212"/>
      <c r="U7998" s="212"/>
      <c r="V7998" s="212"/>
      <c r="W7998" s="212"/>
      <c r="X7998" s="212"/>
      <c r="Y7998" s="212"/>
      <c r="Z7998" s="212"/>
      <c r="AA7998" s="212"/>
      <c r="AB7998" s="212"/>
      <c r="AC7998" s="212"/>
      <c r="AD7998" s="212"/>
      <c r="AE7998" s="212"/>
    </row>
    <row r="7999" spans="5:31" ht="15" customHeight="1" x14ac:dyDescent="0.3">
      <c r="E7999" s="212"/>
      <c r="F7999" s="212"/>
      <c r="G7999" s="212"/>
      <c r="H7999" s="212"/>
      <c r="I7999" s="212"/>
      <c r="J7999" s="212"/>
      <c r="K7999" s="212"/>
      <c r="L7999" s="212"/>
      <c r="M7999" s="212"/>
      <c r="N7999" s="212"/>
      <c r="O7999" s="212"/>
      <c r="P7999" s="212"/>
      <c r="Q7999" s="212"/>
      <c r="R7999" s="212"/>
      <c r="S7999" s="212"/>
      <c r="T7999" s="212"/>
      <c r="U7999" s="212"/>
      <c r="V7999" s="212"/>
      <c r="W7999" s="212"/>
      <c r="X7999" s="212"/>
      <c r="Y7999" s="212"/>
      <c r="Z7999" s="212"/>
      <c r="AA7999" s="212"/>
      <c r="AB7999" s="212"/>
      <c r="AC7999" s="212"/>
      <c r="AD7999" s="212"/>
      <c r="AE7999" s="212"/>
    </row>
    <row r="8000" spans="5:31" ht="15" customHeight="1" x14ac:dyDescent="0.3">
      <c r="E8000" s="212"/>
      <c r="F8000" s="212"/>
      <c r="G8000" s="212"/>
      <c r="H8000" s="212"/>
      <c r="I8000" s="212"/>
      <c r="J8000" s="212"/>
      <c r="K8000" s="212"/>
      <c r="L8000" s="212"/>
      <c r="M8000" s="212"/>
      <c r="N8000" s="212"/>
      <c r="O8000" s="212"/>
      <c r="P8000" s="212"/>
      <c r="Q8000" s="212"/>
      <c r="R8000" s="212"/>
      <c r="S8000" s="212"/>
      <c r="T8000" s="212"/>
      <c r="U8000" s="212"/>
      <c r="V8000" s="212"/>
      <c r="W8000" s="212"/>
      <c r="X8000" s="212"/>
      <c r="Y8000" s="212"/>
      <c r="Z8000" s="212"/>
      <c r="AA8000" s="212"/>
      <c r="AB8000" s="212"/>
      <c r="AC8000" s="212"/>
      <c r="AD8000" s="212"/>
      <c r="AE8000" s="212"/>
    </row>
    <row r="8001" spans="5:31" ht="15" customHeight="1" x14ac:dyDescent="0.3">
      <c r="E8001" s="212"/>
      <c r="F8001" s="212"/>
      <c r="G8001" s="212"/>
      <c r="H8001" s="212"/>
      <c r="I8001" s="212"/>
      <c r="J8001" s="212"/>
      <c r="K8001" s="212"/>
      <c r="L8001" s="212"/>
      <c r="M8001" s="212"/>
      <c r="N8001" s="212"/>
      <c r="O8001" s="212"/>
      <c r="P8001" s="212"/>
      <c r="Q8001" s="212"/>
      <c r="R8001" s="212"/>
      <c r="S8001" s="212"/>
      <c r="T8001" s="212"/>
      <c r="U8001" s="212"/>
      <c r="V8001" s="212"/>
      <c r="W8001" s="212"/>
      <c r="X8001" s="212"/>
      <c r="Y8001" s="212"/>
      <c r="Z8001" s="212"/>
      <c r="AA8001" s="212"/>
      <c r="AB8001" s="212"/>
      <c r="AC8001" s="212"/>
      <c r="AD8001" s="212"/>
      <c r="AE8001" s="212"/>
    </row>
    <row r="8002" spans="5:31" ht="15" customHeight="1" x14ac:dyDescent="0.3">
      <c r="E8002" s="212"/>
      <c r="F8002" s="212"/>
      <c r="G8002" s="212"/>
      <c r="H8002" s="212"/>
      <c r="I8002" s="212"/>
      <c r="J8002" s="212"/>
      <c r="K8002" s="212"/>
      <c r="L8002" s="212"/>
      <c r="M8002" s="212"/>
      <c r="N8002" s="212"/>
      <c r="O8002" s="212"/>
      <c r="P8002" s="212"/>
      <c r="Q8002" s="212"/>
      <c r="R8002" s="212"/>
      <c r="S8002" s="212"/>
      <c r="T8002" s="212"/>
      <c r="U8002" s="212"/>
      <c r="V8002" s="212"/>
      <c r="W8002" s="212"/>
      <c r="X8002" s="212"/>
      <c r="Y8002" s="212"/>
      <c r="Z8002" s="212"/>
      <c r="AA8002" s="212"/>
      <c r="AB8002" s="212"/>
      <c r="AC8002" s="212"/>
      <c r="AD8002" s="212"/>
      <c r="AE8002" s="212"/>
    </row>
    <row r="8003" spans="5:31" ht="15" customHeight="1" x14ac:dyDescent="0.3">
      <c r="E8003" s="212"/>
      <c r="F8003" s="212"/>
      <c r="G8003" s="212"/>
      <c r="H8003" s="212"/>
      <c r="I8003" s="212"/>
      <c r="J8003" s="212"/>
      <c r="K8003" s="212"/>
      <c r="L8003" s="212"/>
      <c r="M8003" s="212"/>
      <c r="N8003" s="212"/>
      <c r="O8003" s="212"/>
      <c r="P8003" s="212"/>
      <c r="Q8003" s="212"/>
      <c r="R8003" s="212"/>
      <c r="S8003" s="212"/>
      <c r="T8003" s="212"/>
      <c r="U8003" s="212"/>
      <c r="V8003" s="212"/>
      <c r="W8003" s="212"/>
      <c r="X8003" s="212"/>
      <c r="Y8003" s="212"/>
      <c r="Z8003" s="212"/>
      <c r="AA8003" s="212"/>
      <c r="AB8003" s="212"/>
      <c r="AC8003" s="212"/>
      <c r="AD8003" s="212"/>
      <c r="AE8003" s="212"/>
    </row>
    <row r="8004" spans="5:31" ht="15" customHeight="1" x14ac:dyDescent="0.3">
      <c r="E8004" s="212"/>
      <c r="F8004" s="212"/>
      <c r="G8004" s="212"/>
      <c r="H8004" s="212"/>
      <c r="I8004" s="212"/>
      <c r="J8004" s="212"/>
      <c r="K8004" s="212"/>
      <c r="L8004" s="212"/>
      <c r="M8004" s="212"/>
      <c r="N8004" s="212"/>
      <c r="O8004" s="212"/>
      <c r="P8004" s="212"/>
      <c r="Q8004" s="212"/>
      <c r="R8004" s="212"/>
      <c r="S8004" s="212"/>
      <c r="T8004" s="212"/>
      <c r="U8004" s="212"/>
      <c r="V8004" s="212"/>
      <c r="W8004" s="212"/>
      <c r="X8004" s="212"/>
      <c r="Y8004" s="212"/>
      <c r="Z8004" s="212"/>
      <c r="AA8004" s="212"/>
      <c r="AB8004" s="212"/>
      <c r="AC8004" s="212"/>
      <c r="AD8004" s="212"/>
      <c r="AE8004" s="212"/>
    </row>
    <row r="8005" spans="5:31" ht="15" customHeight="1" x14ac:dyDescent="0.3">
      <c r="E8005" s="212"/>
      <c r="F8005" s="212"/>
      <c r="G8005" s="212"/>
      <c r="H8005" s="212"/>
      <c r="I8005" s="212"/>
      <c r="J8005" s="212"/>
      <c r="K8005" s="212"/>
      <c r="L8005" s="212"/>
      <c r="M8005" s="212"/>
      <c r="N8005" s="212"/>
      <c r="O8005" s="212"/>
      <c r="P8005" s="212"/>
      <c r="Q8005" s="212"/>
      <c r="R8005" s="212"/>
      <c r="S8005" s="212"/>
      <c r="T8005" s="212"/>
      <c r="U8005" s="212"/>
      <c r="V8005" s="212"/>
      <c r="W8005" s="212"/>
      <c r="X8005" s="212"/>
      <c r="Y8005" s="212"/>
      <c r="Z8005" s="212"/>
      <c r="AA8005" s="212"/>
      <c r="AB8005" s="212"/>
      <c r="AC8005" s="212"/>
      <c r="AD8005" s="212"/>
      <c r="AE8005" s="212"/>
    </row>
    <row r="8006" spans="5:31" ht="15" customHeight="1" x14ac:dyDescent="0.3">
      <c r="E8006" s="212"/>
      <c r="F8006" s="212"/>
      <c r="G8006" s="212"/>
      <c r="H8006" s="212"/>
      <c r="I8006" s="212"/>
      <c r="J8006" s="212"/>
      <c r="K8006" s="212"/>
      <c r="L8006" s="212"/>
      <c r="M8006" s="212"/>
      <c r="N8006" s="212"/>
      <c r="O8006" s="212"/>
      <c r="P8006" s="212"/>
      <c r="Q8006" s="212"/>
      <c r="R8006" s="212"/>
      <c r="S8006" s="212"/>
      <c r="T8006" s="212"/>
      <c r="U8006" s="212"/>
      <c r="V8006" s="212"/>
      <c r="W8006" s="212"/>
      <c r="X8006" s="212"/>
      <c r="Y8006" s="212"/>
      <c r="Z8006" s="212"/>
      <c r="AA8006" s="212"/>
      <c r="AB8006" s="212"/>
      <c r="AC8006" s="212"/>
      <c r="AD8006" s="212"/>
      <c r="AE8006" s="212"/>
    </row>
    <row r="8007" spans="5:31" ht="15" customHeight="1" x14ac:dyDescent="0.3">
      <c r="E8007" s="212"/>
      <c r="F8007" s="212"/>
      <c r="G8007" s="212"/>
      <c r="H8007" s="212"/>
      <c r="I8007" s="212"/>
      <c r="J8007" s="212"/>
      <c r="K8007" s="212"/>
      <c r="L8007" s="212"/>
      <c r="M8007" s="212"/>
      <c r="N8007" s="212"/>
      <c r="O8007" s="212"/>
      <c r="P8007" s="212"/>
      <c r="Q8007" s="212"/>
      <c r="R8007" s="212"/>
      <c r="S8007" s="212"/>
      <c r="T8007" s="212"/>
      <c r="U8007" s="212"/>
      <c r="V8007" s="212"/>
      <c r="W8007" s="212"/>
      <c r="X8007" s="212"/>
      <c r="Y8007" s="212"/>
      <c r="Z8007" s="212"/>
      <c r="AA8007" s="212"/>
      <c r="AB8007" s="212"/>
      <c r="AC8007" s="212"/>
      <c r="AD8007" s="212"/>
      <c r="AE8007" s="212"/>
    </row>
    <row r="8008" spans="5:31" ht="15" customHeight="1" x14ac:dyDescent="0.3">
      <c r="E8008" s="212"/>
      <c r="F8008" s="212"/>
      <c r="G8008" s="212"/>
      <c r="H8008" s="212"/>
      <c r="I8008" s="212"/>
      <c r="J8008" s="212"/>
      <c r="K8008" s="212"/>
      <c r="L8008" s="212"/>
      <c r="M8008" s="212"/>
      <c r="N8008" s="212"/>
      <c r="O8008" s="212"/>
      <c r="P8008" s="212"/>
      <c r="Q8008" s="212"/>
      <c r="R8008" s="212"/>
      <c r="S8008" s="212"/>
      <c r="T8008" s="212"/>
      <c r="U8008" s="212"/>
      <c r="V8008" s="212"/>
      <c r="W8008" s="212"/>
      <c r="X8008" s="212"/>
      <c r="Y8008" s="212"/>
      <c r="Z8008" s="212"/>
      <c r="AA8008" s="212"/>
      <c r="AB8008" s="212"/>
      <c r="AC8008" s="212"/>
      <c r="AD8008" s="212"/>
      <c r="AE8008" s="212"/>
    </row>
    <row r="8009" spans="5:31" ht="15" customHeight="1" x14ac:dyDescent="0.3">
      <c r="E8009" s="212"/>
      <c r="F8009" s="212"/>
      <c r="G8009" s="212"/>
      <c r="H8009" s="212"/>
      <c r="I8009" s="212"/>
      <c r="J8009" s="212"/>
      <c r="K8009" s="212"/>
      <c r="L8009" s="212"/>
      <c r="M8009" s="212"/>
      <c r="N8009" s="212"/>
      <c r="O8009" s="212"/>
      <c r="P8009" s="212"/>
      <c r="Q8009" s="212"/>
      <c r="R8009" s="212"/>
      <c r="S8009" s="212"/>
      <c r="T8009" s="212"/>
      <c r="U8009" s="212"/>
      <c r="V8009" s="212"/>
      <c r="W8009" s="212"/>
      <c r="X8009" s="212"/>
      <c r="Y8009" s="212"/>
      <c r="Z8009" s="212"/>
      <c r="AA8009" s="212"/>
      <c r="AB8009" s="212"/>
      <c r="AC8009" s="212"/>
      <c r="AD8009" s="212"/>
      <c r="AE8009" s="212"/>
    </row>
    <row r="8010" spans="5:31" ht="15" customHeight="1" x14ac:dyDescent="0.3">
      <c r="E8010" s="212"/>
      <c r="F8010" s="212"/>
      <c r="G8010" s="212"/>
      <c r="H8010" s="212"/>
      <c r="I8010" s="212"/>
      <c r="J8010" s="212"/>
      <c r="K8010" s="212"/>
      <c r="L8010" s="212"/>
      <c r="M8010" s="212"/>
      <c r="N8010" s="212"/>
      <c r="O8010" s="212"/>
      <c r="P8010" s="212"/>
      <c r="Q8010" s="212"/>
      <c r="R8010" s="212"/>
      <c r="S8010" s="212"/>
      <c r="T8010" s="212"/>
      <c r="U8010" s="212"/>
      <c r="V8010" s="212"/>
      <c r="W8010" s="212"/>
      <c r="X8010" s="212"/>
      <c r="Y8010" s="212"/>
      <c r="Z8010" s="212"/>
      <c r="AA8010" s="212"/>
      <c r="AB8010" s="212"/>
      <c r="AC8010" s="212"/>
      <c r="AD8010" s="212"/>
      <c r="AE8010" s="212"/>
    </row>
    <row r="8011" spans="5:31" ht="15" customHeight="1" x14ac:dyDescent="0.3">
      <c r="E8011" s="212"/>
      <c r="F8011" s="212"/>
      <c r="G8011" s="212"/>
      <c r="H8011" s="212"/>
      <c r="I8011" s="212"/>
      <c r="J8011" s="212"/>
      <c r="K8011" s="212"/>
      <c r="L8011" s="212"/>
      <c r="M8011" s="212"/>
      <c r="N8011" s="212"/>
      <c r="O8011" s="212"/>
      <c r="P8011" s="212"/>
      <c r="Q8011" s="212"/>
      <c r="R8011" s="212"/>
      <c r="S8011" s="212"/>
      <c r="T8011" s="212"/>
      <c r="U8011" s="212"/>
      <c r="V8011" s="212"/>
      <c r="W8011" s="212"/>
      <c r="X8011" s="212"/>
      <c r="Y8011" s="212"/>
      <c r="Z8011" s="212"/>
      <c r="AA8011" s="212"/>
      <c r="AB8011" s="212"/>
      <c r="AC8011" s="212"/>
      <c r="AD8011" s="212"/>
      <c r="AE8011" s="212"/>
    </row>
    <row r="8012" spans="5:31" ht="15" customHeight="1" x14ac:dyDescent="0.3">
      <c r="E8012" s="212"/>
      <c r="F8012" s="212"/>
      <c r="G8012" s="212"/>
      <c r="H8012" s="212"/>
      <c r="I8012" s="212"/>
      <c r="J8012" s="212"/>
      <c r="K8012" s="212"/>
      <c r="L8012" s="212"/>
      <c r="M8012" s="212"/>
      <c r="N8012" s="212"/>
      <c r="O8012" s="212"/>
      <c r="P8012" s="212"/>
      <c r="Q8012" s="212"/>
      <c r="R8012" s="212"/>
      <c r="S8012" s="212"/>
      <c r="T8012" s="212"/>
      <c r="U8012" s="212"/>
      <c r="V8012" s="212"/>
      <c r="W8012" s="212"/>
      <c r="X8012" s="212"/>
      <c r="Y8012" s="212"/>
      <c r="Z8012" s="212"/>
      <c r="AA8012" s="212"/>
      <c r="AB8012" s="212"/>
      <c r="AC8012" s="212"/>
      <c r="AD8012" s="212"/>
      <c r="AE8012" s="212"/>
    </row>
    <row r="8013" spans="5:31" ht="15" customHeight="1" x14ac:dyDescent="0.3">
      <c r="E8013" s="212"/>
      <c r="F8013" s="212"/>
      <c r="G8013" s="212"/>
      <c r="H8013" s="212"/>
      <c r="I8013" s="212"/>
      <c r="J8013" s="212"/>
      <c r="K8013" s="212"/>
      <c r="L8013" s="212"/>
      <c r="M8013" s="212"/>
      <c r="N8013" s="212"/>
      <c r="O8013" s="212"/>
      <c r="P8013" s="212"/>
      <c r="Q8013" s="212"/>
      <c r="R8013" s="212"/>
      <c r="S8013" s="212"/>
      <c r="T8013" s="212"/>
      <c r="U8013" s="212"/>
      <c r="V8013" s="212"/>
      <c r="W8013" s="212"/>
      <c r="X8013" s="212"/>
      <c r="Y8013" s="212"/>
      <c r="Z8013" s="212"/>
      <c r="AA8013" s="212"/>
      <c r="AB8013" s="212"/>
      <c r="AC8013" s="212"/>
      <c r="AD8013" s="212"/>
      <c r="AE8013" s="212"/>
    </row>
    <row r="8014" spans="5:31" ht="15" customHeight="1" x14ac:dyDescent="0.3">
      <c r="E8014" s="212"/>
      <c r="F8014" s="212"/>
      <c r="G8014" s="212"/>
      <c r="H8014" s="212"/>
      <c r="I8014" s="212"/>
      <c r="J8014" s="212"/>
      <c r="K8014" s="212"/>
      <c r="L8014" s="212"/>
      <c r="M8014" s="212"/>
      <c r="N8014" s="212"/>
      <c r="O8014" s="212"/>
      <c r="P8014" s="212"/>
      <c r="Q8014" s="212"/>
      <c r="R8014" s="212"/>
      <c r="S8014" s="212"/>
      <c r="T8014" s="212"/>
      <c r="U8014" s="212"/>
      <c r="V8014" s="212"/>
      <c r="W8014" s="212"/>
      <c r="X8014" s="212"/>
      <c r="Y8014" s="212"/>
      <c r="Z8014" s="212"/>
      <c r="AA8014" s="212"/>
      <c r="AB8014" s="212"/>
      <c r="AC8014" s="212"/>
      <c r="AD8014" s="212"/>
      <c r="AE8014" s="212"/>
    </row>
    <row r="8015" spans="5:31" ht="15" customHeight="1" x14ac:dyDescent="0.3">
      <c r="E8015" s="212"/>
      <c r="F8015" s="212"/>
      <c r="G8015" s="212"/>
      <c r="H8015" s="212"/>
      <c r="I8015" s="212"/>
      <c r="J8015" s="212"/>
      <c r="K8015" s="212"/>
      <c r="L8015" s="212"/>
      <c r="M8015" s="212"/>
      <c r="N8015" s="212"/>
      <c r="O8015" s="212"/>
      <c r="P8015" s="212"/>
      <c r="Q8015" s="212"/>
      <c r="R8015" s="212"/>
      <c r="S8015" s="212"/>
      <c r="T8015" s="212"/>
      <c r="U8015" s="212"/>
      <c r="V8015" s="212"/>
      <c r="W8015" s="212"/>
      <c r="X8015" s="212"/>
      <c r="Y8015" s="212"/>
      <c r="Z8015" s="212"/>
      <c r="AA8015" s="212"/>
      <c r="AB8015" s="212"/>
      <c r="AC8015" s="212"/>
      <c r="AD8015" s="212"/>
      <c r="AE8015" s="212"/>
    </row>
    <row r="8016" spans="5:31" ht="15" customHeight="1" x14ac:dyDescent="0.3">
      <c r="E8016" s="212"/>
      <c r="F8016" s="212"/>
      <c r="G8016" s="212"/>
      <c r="H8016" s="212"/>
      <c r="I8016" s="212"/>
      <c r="J8016" s="212"/>
      <c r="K8016" s="212"/>
      <c r="L8016" s="212"/>
      <c r="M8016" s="212"/>
      <c r="N8016" s="212"/>
      <c r="O8016" s="212"/>
      <c r="P8016" s="212"/>
      <c r="Q8016" s="212"/>
      <c r="R8016" s="212"/>
      <c r="S8016" s="212"/>
      <c r="T8016" s="212"/>
      <c r="U8016" s="212"/>
      <c r="V8016" s="212"/>
      <c r="W8016" s="212"/>
      <c r="X8016" s="212"/>
      <c r="Y8016" s="212"/>
      <c r="Z8016" s="212"/>
      <c r="AA8016" s="212"/>
      <c r="AB8016" s="212"/>
      <c r="AC8016" s="212"/>
      <c r="AD8016" s="212"/>
      <c r="AE8016" s="212"/>
    </row>
    <row r="8017" spans="5:31" ht="15" customHeight="1" x14ac:dyDescent="0.3">
      <c r="E8017" s="212"/>
      <c r="F8017" s="212"/>
      <c r="G8017" s="212"/>
      <c r="H8017" s="212"/>
      <c r="I8017" s="212"/>
      <c r="J8017" s="212"/>
      <c r="K8017" s="212"/>
      <c r="L8017" s="212"/>
      <c r="M8017" s="212"/>
      <c r="N8017" s="212"/>
      <c r="O8017" s="212"/>
      <c r="P8017" s="212"/>
      <c r="Q8017" s="212"/>
      <c r="R8017" s="212"/>
      <c r="S8017" s="212"/>
      <c r="T8017" s="212"/>
      <c r="U8017" s="212"/>
      <c r="V8017" s="212"/>
      <c r="W8017" s="212"/>
      <c r="X8017" s="212"/>
      <c r="Y8017" s="212"/>
      <c r="Z8017" s="212"/>
      <c r="AA8017" s="212"/>
      <c r="AB8017" s="212"/>
      <c r="AC8017" s="212"/>
      <c r="AD8017" s="212"/>
      <c r="AE8017" s="212"/>
    </row>
    <row r="8018" spans="5:31" ht="15" customHeight="1" x14ac:dyDescent="0.3">
      <c r="E8018" s="212"/>
      <c r="F8018" s="212"/>
      <c r="G8018" s="212"/>
      <c r="H8018" s="212"/>
      <c r="I8018" s="212"/>
      <c r="J8018" s="212"/>
      <c r="K8018" s="212"/>
      <c r="L8018" s="212"/>
      <c r="M8018" s="212"/>
      <c r="N8018" s="212"/>
      <c r="O8018" s="212"/>
      <c r="P8018" s="212"/>
      <c r="Q8018" s="212"/>
      <c r="R8018" s="212"/>
      <c r="S8018" s="212"/>
      <c r="T8018" s="212"/>
      <c r="U8018" s="212"/>
      <c r="V8018" s="212"/>
      <c r="W8018" s="212"/>
      <c r="X8018" s="212"/>
      <c r="Y8018" s="212"/>
      <c r="Z8018" s="212"/>
      <c r="AA8018" s="212"/>
      <c r="AB8018" s="212"/>
      <c r="AC8018" s="212"/>
      <c r="AD8018" s="212"/>
      <c r="AE8018" s="212"/>
    </row>
    <row r="8019" spans="5:31" ht="15" customHeight="1" x14ac:dyDescent="0.3">
      <c r="E8019" s="212"/>
      <c r="F8019" s="212"/>
      <c r="G8019" s="212"/>
      <c r="H8019" s="212"/>
      <c r="I8019" s="212"/>
      <c r="J8019" s="212"/>
      <c r="K8019" s="212"/>
      <c r="L8019" s="212"/>
      <c r="M8019" s="212"/>
      <c r="N8019" s="212"/>
      <c r="O8019" s="212"/>
      <c r="P8019" s="212"/>
      <c r="Q8019" s="212"/>
      <c r="R8019" s="212"/>
      <c r="S8019" s="212"/>
      <c r="T8019" s="212"/>
      <c r="U8019" s="212"/>
      <c r="V8019" s="212"/>
      <c r="W8019" s="212"/>
      <c r="X8019" s="212"/>
      <c r="Y8019" s="212"/>
      <c r="Z8019" s="212"/>
      <c r="AA8019" s="212"/>
      <c r="AB8019" s="212"/>
      <c r="AC8019" s="212"/>
      <c r="AD8019" s="212"/>
      <c r="AE8019" s="212"/>
    </row>
    <row r="8020" spans="5:31" ht="15" customHeight="1" x14ac:dyDescent="0.3">
      <c r="E8020" s="212"/>
      <c r="F8020" s="212"/>
      <c r="G8020" s="212"/>
      <c r="H8020" s="212"/>
      <c r="I8020" s="212"/>
      <c r="J8020" s="212"/>
      <c r="K8020" s="212"/>
      <c r="L8020" s="212"/>
      <c r="M8020" s="212"/>
      <c r="N8020" s="212"/>
      <c r="O8020" s="212"/>
      <c r="P8020" s="212"/>
      <c r="Q8020" s="212"/>
      <c r="R8020" s="212"/>
      <c r="S8020" s="212"/>
      <c r="T8020" s="212"/>
      <c r="U8020" s="212"/>
      <c r="V8020" s="212"/>
      <c r="W8020" s="212"/>
      <c r="X8020" s="212"/>
      <c r="Y8020" s="212"/>
      <c r="Z8020" s="212"/>
      <c r="AA8020" s="212"/>
      <c r="AB8020" s="212"/>
      <c r="AC8020" s="212"/>
      <c r="AD8020" s="212"/>
      <c r="AE8020" s="212"/>
    </row>
    <row r="8021" spans="5:31" ht="15" customHeight="1" x14ac:dyDescent="0.3">
      <c r="E8021" s="212"/>
      <c r="F8021" s="212"/>
      <c r="G8021" s="212"/>
      <c r="H8021" s="212"/>
      <c r="I8021" s="212"/>
      <c r="J8021" s="212"/>
      <c r="K8021" s="212"/>
      <c r="L8021" s="212"/>
      <c r="M8021" s="212"/>
      <c r="N8021" s="212"/>
      <c r="O8021" s="212"/>
      <c r="P8021" s="212"/>
      <c r="Q8021" s="212"/>
      <c r="R8021" s="212"/>
      <c r="S8021" s="212"/>
      <c r="T8021" s="212"/>
      <c r="U8021" s="212"/>
      <c r="V8021" s="212"/>
      <c r="W8021" s="212"/>
      <c r="X8021" s="212"/>
      <c r="Y8021" s="212"/>
      <c r="Z8021" s="212"/>
      <c r="AA8021" s="212"/>
      <c r="AB8021" s="212"/>
      <c r="AC8021" s="212"/>
      <c r="AD8021" s="212"/>
      <c r="AE8021" s="212"/>
    </row>
    <row r="8022" spans="5:31" ht="15" customHeight="1" x14ac:dyDescent="0.3">
      <c r="E8022" s="212"/>
      <c r="F8022" s="212"/>
      <c r="G8022" s="212"/>
      <c r="H8022" s="212"/>
      <c r="I8022" s="212"/>
      <c r="J8022" s="212"/>
      <c r="K8022" s="212"/>
      <c r="L8022" s="212"/>
      <c r="M8022" s="212"/>
      <c r="N8022" s="212"/>
      <c r="O8022" s="212"/>
      <c r="P8022" s="212"/>
      <c r="Q8022" s="212"/>
      <c r="R8022" s="212"/>
      <c r="S8022" s="212"/>
      <c r="T8022" s="212"/>
      <c r="U8022" s="212"/>
      <c r="V8022" s="212"/>
      <c r="W8022" s="212"/>
      <c r="X8022" s="212"/>
      <c r="Y8022" s="212"/>
      <c r="Z8022" s="212"/>
      <c r="AA8022" s="212"/>
      <c r="AB8022" s="212"/>
      <c r="AC8022" s="212"/>
      <c r="AD8022" s="212"/>
      <c r="AE8022" s="212"/>
    </row>
    <row r="8023" spans="5:31" ht="15" customHeight="1" x14ac:dyDescent="0.3">
      <c r="E8023" s="212"/>
      <c r="F8023" s="212"/>
      <c r="G8023" s="212"/>
      <c r="H8023" s="212"/>
      <c r="I8023" s="212"/>
      <c r="J8023" s="212"/>
      <c r="K8023" s="212"/>
      <c r="L8023" s="212"/>
      <c r="M8023" s="212"/>
      <c r="N8023" s="212"/>
      <c r="O8023" s="212"/>
      <c r="P8023" s="212"/>
      <c r="Q8023" s="212"/>
      <c r="R8023" s="212"/>
      <c r="S8023" s="212"/>
      <c r="T8023" s="212"/>
      <c r="U8023" s="212"/>
      <c r="V8023" s="212"/>
      <c r="W8023" s="212"/>
      <c r="X8023" s="212"/>
      <c r="Y8023" s="212"/>
      <c r="Z8023" s="212"/>
      <c r="AA8023" s="212"/>
      <c r="AB8023" s="212"/>
      <c r="AC8023" s="212"/>
      <c r="AD8023" s="212"/>
      <c r="AE8023" s="212"/>
    </row>
    <row r="8024" spans="5:31" ht="15" customHeight="1" x14ac:dyDescent="0.3">
      <c r="E8024" s="212"/>
      <c r="F8024" s="212"/>
      <c r="G8024" s="212"/>
      <c r="H8024" s="212"/>
      <c r="I8024" s="212"/>
      <c r="J8024" s="212"/>
      <c r="K8024" s="212"/>
      <c r="L8024" s="212"/>
      <c r="M8024" s="212"/>
      <c r="N8024" s="212"/>
      <c r="O8024" s="212"/>
      <c r="P8024" s="212"/>
      <c r="Q8024" s="212"/>
      <c r="R8024" s="212"/>
      <c r="S8024" s="212"/>
      <c r="T8024" s="212"/>
      <c r="U8024" s="212"/>
      <c r="V8024" s="212"/>
      <c r="W8024" s="212"/>
      <c r="X8024" s="212"/>
      <c r="Y8024" s="212"/>
      <c r="Z8024" s="212"/>
      <c r="AA8024" s="212"/>
      <c r="AB8024" s="212"/>
      <c r="AC8024" s="212"/>
      <c r="AD8024" s="212"/>
      <c r="AE8024" s="212"/>
    </row>
    <row r="8025" spans="5:31" ht="15" customHeight="1" x14ac:dyDescent="0.3">
      <c r="E8025" s="212"/>
      <c r="F8025" s="212"/>
      <c r="G8025" s="212"/>
      <c r="H8025" s="212"/>
      <c r="I8025" s="212"/>
      <c r="J8025" s="212"/>
      <c r="K8025" s="212"/>
      <c r="L8025" s="212"/>
      <c r="M8025" s="212"/>
      <c r="N8025" s="212"/>
      <c r="O8025" s="212"/>
      <c r="P8025" s="212"/>
      <c r="Q8025" s="212"/>
      <c r="R8025" s="212"/>
      <c r="S8025" s="212"/>
      <c r="T8025" s="212"/>
      <c r="U8025" s="212"/>
      <c r="V8025" s="212"/>
      <c r="W8025" s="212"/>
      <c r="X8025" s="212"/>
      <c r="Y8025" s="212"/>
      <c r="Z8025" s="212"/>
      <c r="AA8025" s="212"/>
      <c r="AB8025" s="212"/>
      <c r="AC8025" s="212"/>
      <c r="AD8025" s="212"/>
      <c r="AE8025" s="212"/>
    </row>
    <row r="8026" spans="5:31" ht="15" customHeight="1" x14ac:dyDescent="0.3">
      <c r="E8026" s="212"/>
      <c r="F8026" s="212"/>
      <c r="G8026" s="212"/>
      <c r="H8026" s="212"/>
      <c r="I8026" s="212"/>
      <c r="J8026" s="212"/>
      <c r="K8026" s="212"/>
      <c r="L8026" s="212"/>
      <c r="M8026" s="212"/>
      <c r="N8026" s="212"/>
      <c r="O8026" s="212"/>
      <c r="P8026" s="212"/>
      <c r="Q8026" s="212"/>
      <c r="R8026" s="212"/>
      <c r="S8026" s="212"/>
      <c r="T8026" s="212"/>
      <c r="U8026" s="212"/>
      <c r="V8026" s="212"/>
      <c r="W8026" s="212"/>
      <c r="X8026" s="212"/>
      <c r="Y8026" s="212"/>
      <c r="Z8026" s="212"/>
      <c r="AA8026" s="212"/>
      <c r="AB8026" s="212"/>
      <c r="AC8026" s="212"/>
      <c r="AD8026" s="212"/>
      <c r="AE8026" s="212"/>
    </row>
    <row r="8027" spans="5:31" ht="15" customHeight="1" x14ac:dyDescent="0.3">
      <c r="E8027" s="212"/>
      <c r="F8027" s="212"/>
      <c r="G8027" s="212"/>
      <c r="H8027" s="212"/>
      <c r="I8027" s="212"/>
      <c r="J8027" s="212"/>
      <c r="K8027" s="212"/>
      <c r="L8027" s="212"/>
      <c r="M8027" s="212"/>
      <c r="N8027" s="212"/>
      <c r="O8027" s="212"/>
      <c r="P8027" s="212"/>
      <c r="Q8027" s="212"/>
      <c r="R8027" s="212"/>
      <c r="S8027" s="212"/>
      <c r="T8027" s="212"/>
      <c r="U8027" s="212"/>
      <c r="V8027" s="212"/>
      <c r="W8027" s="212"/>
      <c r="X8027" s="212"/>
      <c r="Y8027" s="212"/>
      <c r="Z8027" s="212"/>
      <c r="AA8027" s="212"/>
      <c r="AB8027" s="212"/>
      <c r="AC8027" s="212"/>
      <c r="AD8027" s="212"/>
      <c r="AE8027" s="212"/>
    </row>
    <row r="8028" spans="5:31" ht="15" customHeight="1" x14ac:dyDescent="0.3">
      <c r="E8028" s="212"/>
      <c r="F8028" s="212"/>
      <c r="G8028" s="212"/>
      <c r="H8028" s="212"/>
      <c r="I8028" s="212"/>
      <c r="J8028" s="212"/>
      <c r="K8028" s="212"/>
      <c r="L8028" s="212"/>
      <c r="M8028" s="212"/>
      <c r="N8028" s="212"/>
      <c r="O8028" s="212"/>
      <c r="P8028" s="212"/>
      <c r="Q8028" s="212"/>
      <c r="R8028" s="212"/>
      <c r="S8028" s="212"/>
      <c r="T8028" s="212"/>
      <c r="U8028" s="212"/>
      <c r="V8028" s="212"/>
      <c r="W8028" s="212"/>
      <c r="X8028" s="212"/>
      <c r="Y8028" s="212"/>
      <c r="Z8028" s="212"/>
      <c r="AA8028" s="212"/>
      <c r="AB8028" s="212"/>
      <c r="AC8028" s="212"/>
      <c r="AD8028" s="212"/>
      <c r="AE8028" s="212"/>
    </row>
    <row r="8029" spans="5:31" ht="15" customHeight="1" x14ac:dyDescent="0.3">
      <c r="E8029" s="212"/>
      <c r="F8029" s="212"/>
      <c r="G8029" s="212"/>
      <c r="H8029" s="212"/>
      <c r="I8029" s="212"/>
      <c r="J8029" s="212"/>
      <c r="K8029" s="212"/>
      <c r="L8029" s="212"/>
      <c r="M8029" s="212"/>
      <c r="N8029" s="212"/>
      <c r="O8029" s="212"/>
      <c r="P8029" s="212"/>
      <c r="Q8029" s="212"/>
      <c r="R8029" s="212"/>
      <c r="S8029" s="212"/>
      <c r="T8029" s="212"/>
      <c r="U8029" s="212"/>
      <c r="V8029" s="212"/>
      <c r="W8029" s="212"/>
      <c r="X8029" s="212"/>
      <c r="Y8029" s="212"/>
      <c r="Z8029" s="212"/>
      <c r="AA8029" s="212"/>
      <c r="AB8029" s="212"/>
      <c r="AC8029" s="212"/>
      <c r="AD8029" s="212"/>
      <c r="AE8029" s="212"/>
    </row>
    <row r="8030" spans="5:31" ht="15" customHeight="1" x14ac:dyDescent="0.3">
      <c r="E8030" s="212"/>
      <c r="F8030" s="212"/>
      <c r="G8030" s="212"/>
      <c r="H8030" s="212"/>
      <c r="I8030" s="212"/>
      <c r="J8030" s="212"/>
      <c r="K8030" s="212"/>
      <c r="L8030" s="212"/>
      <c r="M8030" s="212"/>
      <c r="N8030" s="212"/>
      <c r="O8030" s="212"/>
      <c r="P8030" s="212"/>
      <c r="Q8030" s="212"/>
      <c r="R8030" s="212"/>
      <c r="S8030" s="212"/>
      <c r="T8030" s="212"/>
      <c r="U8030" s="212"/>
      <c r="V8030" s="212"/>
      <c r="W8030" s="212"/>
      <c r="X8030" s="212"/>
      <c r="Y8030" s="212"/>
      <c r="Z8030" s="212"/>
      <c r="AA8030" s="212"/>
      <c r="AB8030" s="212"/>
      <c r="AC8030" s="212"/>
      <c r="AD8030" s="212"/>
      <c r="AE8030" s="212"/>
    </row>
    <row r="8031" spans="5:31" ht="15" customHeight="1" x14ac:dyDescent="0.3">
      <c r="E8031" s="212"/>
      <c r="F8031" s="212"/>
      <c r="G8031" s="212"/>
      <c r="H8031" s="212"/>
      <c r="I8031" s="212"/>
      <c r="J8031" s="212"/>
      <c r="K8031" s="212"/>
      <c r="L8031" s="212"/>
      <c r="M8031" s="212"/>
      <c r="N8031" s="212"/>
      <c r="O8031" s="212"/>
      <c r="P8031" s="212"/>
      <c r="Q8031" s="212"/>
      <c r="R8031" s="212"/>
      <c r="S8031" s="212"/>
      <c r="T8031" s="212"/>
      <c r="U8031" s="212"/>
      <c r="V8031" s="212"/>
      <c r="W8031" s="212"/>
      <c r="X8031" s="212"/>
      <c r="Y8031" s="212"/>
      <c r="Z8031" s="212"/>
      <c r="AA8031" s="212"/>
      <c r="AB8031" s="212"/>
      <c r="AC8031" s="212"/>
      <c r="AD8031" s="212"/>
      <c r="AE8031" s="212"/>
    </row>
    <row r="8032" spans="5:31" ht="15" customHeight="1" x14ac:dyDescent="0.3">
      <c r="E8032" s="212"/>
      <c r="F8032" s="212"/>
      <c r="G8032" s="212"/>
      <c r="H8032" s="212"/>
      <c r="I8032" s="212"/>
      <c r="J8032" s="212"/>
      <c r="K8032" s="212"/>
      <c r="L8032" s="212"/>
      <c r="M8032" s="212"/>
      <c r="N8032" s="212"/>
      <c r="O8032" s="212"/>
      <c r="P8032" s="212"/>
      <c r="Q8032" s="212"/>
      <c r="R8032" s="212"/>
      <c r="S8032" s="212"/>
      <c r="T8032" s="212"/>
      <c r="U8032" s="212"/>
      <c r="V8032" s="212"/>
      <c r="W8032" s="212"/>
      <c r="X8032" s="212"/>
      <c r="Y8032" s="212"/>
      <c r="Z8032" s="212"/>
      <c r="AA8032" s="212"/>
      <c r="AB8032" s="212"/>
      <c r="AC8032" s="212"/>
      <c r="AD8032" s="212"/>
      <c r="AE8032" s="212"/>
    </row>
    <row r="8033" spans="5:31" ht="15" customHeight="1" x14ac:dyDescent="0.3">
      <c r="E8033" s="212"/>
      <c r="F8033" s="212"/>
      <c r="G8033" s="212"/>
      <c r="H8033" s="212"/>
      <c r="I8033" s="212"/>
      <c r="J8033" s="212"/>
      <c r="K8033" s="212"/>
      <c r="L8033" s="212"/>
      <c r="M8033" s="212"/>
      <c r="N8033" s="212"/>
      <c r="O8033" s="212"/>
      <c r="P8033" s="212"/>
      <c r="Q8033" s="212"/>
      <c r="R8033" s="212"/>
      <c r="S8033" s="212"/>
      <c r="T8033" s="212"/>
      <c r="U8033" s="212"/>
      <c r="V8033" s="212"/>
      <c r="W8033" s="212"/>
      <c r="X8033" s="212"/>
      <c r="Y8033" s="212"/>
      <c r="Z8033" s="212"/>
      <c r="AA8033" s="212"/>
      <c r="AB8033" s="212"/>
      <c r="AC8033" s="212"/>
      <c r="AD8033" s="212"/>
      <c r="AE8033" s="212"/>
    </row>
    <row r="8034" spans="5:31" ht="15" customHeight="1" x14ac:dyDescent="0.3">
      <c r="E8034" s="212"/>
      <c r="F8034" s="212"/>
      <c r="G8034" s="212"/>
      <c r="H8034" s="212"/>
      <c r="I8034" s="212"/>
      <c r="J8034" s="212"/>
      <c r="K8034" s="212"/>
      <c r="L8034" s="212"/>
      <c r="M8034" s="212"/>
      <c r="N8034" s="212"/>
      <c r="O8034" s="212"/>
      <c r="P8034" s="212"/>
      <c r="Q8034" s="212"/>
      <c r="R8034" s="212"/>
      <c r="S8034" s="212"/>
      <c r="T8034" s="212"/>
      <c r="U8034" s="212"/>
      <c r="V8034" s="212"/>
      <c r="W8034" s="212"/>
      <c r="X8034" s="212"/>
      <c r="Y8034" s="212"/>
      <c r="Z8034" s="212"/>
      <c r="AA8034" s="212"/>
      <c r="AB8034" s="212"/>
      <c r="AC8034" s="212"/>
      <c r="AD8034" s="212"/>
      <c r="AE8034" s="212"/>
    </row>
    <row r="8035" spans="5:31" ht="15" customHeight="1" x14ac:dyDescent="0.3">
      <c r="E8035" s="212"/>
      <c r="F8035" s="212"/>
      <c r="G8035" s="212"/>
      <c r="H8035" s="212"/>
      <c r="I8035" s="212"/>
      <c r="J8035" s="212"/>
      <c r="K8035" s="212"/>
      <c r="L8035" s="212"/>
      <c r="M8035" s="212"/>
      <c r="N8035" s="212"/>
      <c r="O8035" s="212"/>
      <c r="P8035" s="212"/>
      <c r="Q8035" s="212"/>
      <c r="R8035" s="212"/>
      <c r="S8035" s="212"/>
      <c r="T8035" s="212"/>
      <c r="U8035" s="212"/>
      <c r="V8035" s="212"/>
      <c r="W8035" s="212"/>
      <c r="X8035" s="212"/>
      <c r="Y8035" s="212"/>
      <c r="Z8035" s="212"/>
      <c r="AA8035" s="212"/>
      <c r="AB8035" s="212"/>
      <c r="AC8035" s="212"/>
      <c r="AD8035" s="212"/>
      <c r="AE8035" s="212"/>
    </row>
    <row r="8036" spans="5:31" ht="15" customHeight="1" x14ac:dyDescent="0.3">
      <c r="E8036" s="212"/>
      <c r="F8036" s="212"/>
      <c r="G8036" s="212"/>
      <c r="H8036" s="212"/>
      <c r="I8036" s="212"/>
      <c r="J8036" s="212"/>
      <c r="K8036" s="212"/>
      <c r="L8036" s="212"/>
      <c r="M8036" s="212"/>
      <c r="N8036" s="212"/>
      <c r="O8036" s="212"/>
      <c r="P8036" s="212"/>
      <c r="Q8036" s="212"/>
      <c r="R8036" s="212"/>
      <c r="S8036" s="212"/>
      <c r="T8036" s="212"/>
      <c r="U8036" s="212"/>
      <c r="V8036" s="212"/>
      <c r="W8036" s="212"/>
      <c r="X8036" s="212"/>
      <c r="Y8036" s="212"/>
      <c r="Z8036" s="212"/>
      <c r="AA8036" s="212"/>
      <c r="AB8036" s="212"/>
      <c r="AC8036" s="212"/>
      <c r="AD8036" s="212"/>
      <c r="AE8036" s="212"/>
    </row>
    <row r="8037" spans="5:31" ht="15" customHeight="1" x14ac:dyDescent="0.3">
      <c r="E8037" s="212"/>
      <c r="F8037" s="212"/>
      <c r="G8037" s="212"/>
      <c r="H8037" s="212"/>
      <c r="I8037" s="212"/>
      <c r="J8037" s="212"/>
      <c r="K8037" s="212"/>
      <c r="L8037" s="212"/>
      <c r="M8037" s="212"/>
      <c r="N8037" s="212"/>
      <c r="O8037" s="212"/>
      <c r="P8037" s="212"/>
      <c r="Q8037" s="212"/>
      <c r="R8037" s="212"/>
      <c r="S8037" s="212"/>
      <c r="T8037" s="212"/>
      <c r="U8037" s="212"/>
      <c r="V8037" s="212"/>
      <c r="W8037" s="212"/>
      <c r="X8037" s="212"/>
      <c r="Y8037" s="212"/>
      <c r="Z8037" s="212"/>
      <c r="AA8037" s="212"/>
      <c r="AB8037" s="212"/>
      <c r="AC8037" s="212"/>
      <c r="AD8037" s="212"/>
      <c r="AE8037" s="212"/>
    </row>
    <row r="8038" spans="5:31" ht="15" customHeight="1" x14ac:dyDescent="0.3">
      <c r="E8038" s="212"/>
      <c r="F8038" s="212"/>
      <c r="G8038" s="212"/>
      <c r="H8038" s="212"/>
      <c r="I8038" s="212"/>
      <c r="J8038" s="212"/>
      <c r="K8038" s="212"/>
      <c r="L8038" s="212"/>
      <c r="M8038" s="212"/>
      <c r="N8038" s="212"/>
      <c r="O8038" s="212"/>
      <c r="P8038" s="212"/>
      <c r="Q8038" s="212"/>
      <c r="R8038" s="212"/>
      <c r="S8038" s="212"/>
      <c r="T8038" s="212"/>
      <c r="U8038" s="212"/>
      <c r="V8038" s="212"/>
      <c r="W8038" s="212"/>
      <c r="X8038" s="212"/>
      <c r="Y8038" s="212"/>
      <c r="Z8038" s="212"/>
      <c r="AA8038" s="212"/>
      <c r="AB8038" s="212"/>
      <c r="AC8038" s="212"/>
      <c r="AD8038" s="212"/>
      <c r="AE8038" s="212"/>
    </row>
    <row r="8039" spans="5:31" ht="15" customHeight="1" x14ac:dyDescent="0.3">
      <c r="E8039" s="212"/>
      <c r="F8039" s="212"/>
      <c r="G8039" s="212"/>
      <c r="H8039" s="212"/>
      <c r="I8039" s="212"/>
      <c r="J8039" s="212"/>
      <c r="K8039" s="212"/>
      <c r="L8039" s="212"/>
      <c r="M8039" s="212"/>
      <c r="N8039" s="212"/>
      <c r="O8039" s="212"/>
      <c r="P8039" s="212"/>
      <c r="Q8039" s="212"/>
      <c r="R8039" s="212"/>
      <c r="S8039" s="212"/>
      <c r="T8039" s="212"/>
      <c r="U8039" s="212"/>
      <c r="V8039" s="212"/>
      <c r="W8039" s="212"/>
      <c r="X8039" s="212"/>
      <c r="Y8039" s="212"/>
      <c r="Z8039" s="212"/>
      <c r="AA8039" s="212"/>
      <c r="AB8039" s="212"/>
      <c r="AC8039" s="212"/>
      <c r="AD8039" s="212"/>
      <c r="AE8039" s="212"/>
    </row>
    <row r="8040" spans="5:31" ht="15" customHeight="1" x14ac:dyDescent="0.3">
      <c r="E8040" s="212"/>
      <c r="F8040" s="212"/>
      <c r="G8040" s="212"/>
      <c r="H8040" s="212"/>
      <c r="I8040" s="212"/>
      <c r="J8040" s="212"/>
      <c r="K8040" s="212"/>
      <c r="L8040" s="212"/>
      <c r="M8040" s="212"/>
      <c r="N8040" s="212"/>
      <c r="O8040" s="212"/>
      <c r="P8040" s="212"/>
      <c r="Q8040" s="212"/>
      <c r="R8040" s="212"/>
      <c r="S8040" s="212"/>
      <c r="T8040" s="212"/>
      <c r="U8040" s="212"/>
      <c r="V8040" s="212"/>
      <c r="W8040" s="212"/>
      <c r="X8040" s="212"/>
      <c r="Y8040" s="212"/>
      <c r="Z8040" s="212"/>
      <c r="AA8040" s="212"/>
      <c r="AB8040" s="212"/>
      <c r="AC8040" s="212"/>
      <c r="AD8040" s="212"/>
      <c r="AE8040" s="212"/>
    </row>
    <row r="8041" spans="5:31" ht="15" customHeight="1" x14ac:dyDescent="0.3">
      <c r="E8041" s="212"/>
      <c r="F8041" s="212"/>
      <c r="G8041" s="212"/>
      <c r="H8041" s="212"/>
      <c r="I8041" s="212"/>
      <c r="J8041" s="212"/>
      <c r="K8041" s="212"/>
      <c r="L8041" s="212"/>
      <c r="M8041" s="212"/>
      <c r="N8041" s="212"/>
      <c r="O8041" s="212"/>
      <c r="P8041" s="212"/>
      <c r="Q8041" s="212"/>
      <c r="R8041" s="212"/>
      <c r="S8041" s="212"/>
      <c r="T8041" s="212"/>
      <c r="U8041" s="212"/>
      <c r="V8041" s="212"/>
      <c r="W8041" s="212"/>
      <c r="X8041" s="212"/>
      <c r="Y8041" s="212"/>
      <c r="Z8041" s="212"/>
      <c r="AA8041" s="212"/>
      <c r="AB8041" s="212"/>
      <c r="AC8041" s="212"/>
      <c r="AD8041" s="212"/>
      <c r="AE8041" s="212"/>
    </row>
    <row r="8042" spans="5:31" ht="15" customHeight="1" x14ac:dyDescent="0.3">
      <c r="E8042" s="212"/>
      <c r="F8042" s="212"/>
      <c r="G8042" s="212"/>
      <c r="H8042" s="212"/>
      <c r="I8042" s="212"/>
      <c r="J8042" s="212"/>
      <c r="K8042" s="212"/>
      <c r="L8042" s="212"/>
      <c r="M8042" s="212"/>
      <c r="N8042" s="212"/>
      <c r="O8042" s="212"/>
      <c r="P8042" s="212"/>
      <c r="Q8042" s="212"/>
      <c r="R8042" s="212"/>
      <c r="S8042" s="212"/>
      <c r="T8042" s="212"/>
      <c r="U8042" s="212"/>
      <c r="V8042" s="212"/>
      <c r="W8042" s="212"/>
      <c r="X8042" s="212"/>
      <c r="Y8042" s="212"/>
      <c r="Z8042" s="212"/>
      <c r="AA8042" s="212"/>
      <c r="AB8042" s="212"/>
      <c r="AC8042" s="212"/>
      <c r="AD8042" s="212"/>
      <c r="AE8042" s="212"/>
    </row>
    <row r="8043" spans="5:31" ht="15" customHeight="1" x14ac:dyDescent="0.3">
      <c r="E8043" s="212"/>
      <c r="F8043" s="212"/>
      <c r="G8043" s="212"/>
      <c r="H8043" s="212"/>
      <c r="I8043" s="212"/>
      <c r="J8043" s="212"/>
      <c r="K8043" s="212"/>
      <c r="L8043" s="212"/>
      <c r="M8043" s="212"/>
      <c r="N8043" s="212"/>
      <c r="O8043" s="212"/>
      <c r="P8043" s="212"/>
      <c r="Q8043" s="212"/>
      <c r="R8043" s="212"/>
      <c r="S8043" s="212"/>
      <c r="T8043" s="212"/>
      <c r="U8043" s="212"/>
      <c r="V8043" s="212"/>
      <c r="W8043" s="212"/>
      <c r="X8043" s="212"/>
      <c r="Y8043" s="212"/>
      <c r="Z8043" s="212"/>
      <c r="AA8043" s="212"/>
      <c r="AB8043" s="212"/>
      <c r="AC8043" s="212"/>
      <c r="AD8043" s="212"/>
      <c r="AE8043" s="212"/>
    </row>
    <row r="8044" spans="5:31" ht="15" customHeight="1" x14ac:dyDescent="0.3">
      <c r="E8044" s="212"/>
      <c r="F8044" s="212"/>
      <c r="G8044" s="212"/>
      <c r="H8044" s="212"/>
      <c r="I8044" s="212"/>
      <c r="J8044" s="212"/>
      <c r="K8044" s="212"/>
      <c r="L8044" s="212"/>
      <c r="M8044" s="212"/>
      <c r="N8044" s="212"/>
      <c r="O8044" s="212"/>
      <c r="P8044" s="212"/>
      <c r="Q8044" s="212"/>
      <c r="R8044" s="212"/>
      <c r="S8044" s="212"/>
      <c r="T8044" s="212"/>
      <c r="U8044" s="212"/>
      <c r="V8044" s="212"/>
      <c r="W8044" s="212"/>
      <c r="X8044" s="212"/>
      <c r="Y8044" s="212"/>
      <c r="Z8044" s="212"/>
      <c r="AA8044" s="212"/>
      <c r="AB8044" s="212"/>
      <c r="AC8044" s="212"/>
      <c r="AD8044" s="212"/>
      <c r="AE8044" s="212"/>
    </row>
    <row r="8045" spans="5:31" ht="15" customHeight="1" x14ac:dyDescent="0.3">
      <c r="E8045" s="212"/>
      <c r="F8045" s="212"/>
      <c r="G8045" s="212"/>
      <c r="H8045" s="212"/>
      <c r="I8045" s="212"/>
      <c r="J8045" s="212"/>
      <c r="K8045" s="212"/>
      <c r="L8045" s="212"/>
      <c r="M8045" s="212"/>
      <c r="N8045" s="212"/>
      <c r="O8045" s="212"/>
      <c r="P8045" s="212"/>
      <c r="Q8045" s="212"/>
      <c r="R8045" s="212"/>
      <c r="S8045" s="212"/>
      <c r="T8045" s="212"/>
      <c r="U8045" s="212"/>
      <c r="V8045" s="212"/>
      <c r="W8045" s="212"/>
      <c r="X8045" s="212"/>
      <c r="Y8045" s="212"/>
      <c r="Z8045" s="212"/>
      <c r="AA8045" s="212"/>
      <c r="AB8045" s="212"/>
      <c r="AC8045" s="212"/>
      <c r="AD8045" s="212"/>
      <c r="AE8045" s="212"/>
    </row>
    <row r="8046" spans="5:31" ht="15" customHeight="1" x14ac:dyDescent="0.3">
      <c r="E8046" s="212"/>
      <c r="F8046" s="212"/>
      <c r="G8046" s="212"/>
      <c r="H8046" s="212"/>
      <c r="I8046" s="212"/>
      <c r="J8046" s="212"/>
      <c r="K8046" s="212"/>
      <c r="L8046" s="212"/>
      <c r="M8046" s="212"/>
      <c r="N8046" s="212"/>
      <c r="O8046" s="212"/>
      <c r="P8046" s="212"/>
      <c r="Q8046" s="212"/>
      <c r="R8046" s="212"/>
      <c r="S8046" s="212"/>
      <c r="T8046" s="212"/>
      <c r="U8046" s="212"/>
      <c r="V8046" s="212"/>
      <c r="W8046" s="212"/>
      <c r="X8046" s="212"/>
      <c r="Y8046" s="212"/>
      <c r="Z8046" s="212"/>
      <c r="AA8046" s="212"/>
      <c r="AB8046" s="212"/>
      <c r="AC8046" s="212"/>
      <c r="AD8046" s="212"/>
      <c r="AE8046" s="212"/>
    </row>
    <row r="8047" spans="5:31" ht="15" customHeight="1" x14ac:dyDescent="0.3">
      <c r="E8047" s="212"/>
      <c r="F8047" s="212"/>
      <c r="G8047" s="212"/>
      <c r="H8047" s="212"/>
      <c r="I8047" s="212"/>
      <c r="J8047" s="212"/>
      <c r="K8047" s="212"/>
      <c r="L8047" s="212"/>
      <c r="M8047" s="212"/>
      <c r="N8047" s="212"/>
      <c r="O8047" s="212"/>
      <c r="P8047" s="212"/>
      <c r="Q8047" s="212"/>
      <c r="R8047" s="212"/>
      <c r="S8047" s="212"/>
      <c r="T8047" s="212"/>
      <c r="U8047" s="212"/>
      <c r="V8047" s="212"/>
      <c r="W8047" s="212"/>
      <c r="X8047" s="212"/>
      <c r="Y8047" s="212"/>
      <c r="Z8047" s="212"/>
      <c r="AA8047" s="212"/>
      <c r="AB8047" s="212"/>
      <c r="AC8047" s="212"/>
      <c r="AD8047" s="212"/>
      <c r="AE8047" s="212"/>
    </row>
    <row r="8048" spans="5:31" ht="15" customHeight="1" x14ac:dyDescent="0.3">
      <c r="E8048" s="212"/>
      <c r="F8048" s="212"/>
      <c r="G8048" s="212"/>
      <c r="H8048" s="212"/>
      <c r="I8048" s="212"/>
      <c r="J8048" s="212"/>
      <c r="K8048" s="212"/>
      <c r="L8048" s="212"/>
      <c r="M8048" s="212"/>
      <c r="N8048" s="212"/>
      <c r="O8048" s="212"/>
      <c r="P8048" s="212"/>
      <c r="Q8048" s="212"/>
      <c r="R8048" s="212"/>
      <c r="S8048" s="212"/>
      <c r="T8048" s="212"/>
      <c r="U8048" s="212"/>
      <c r="V8048" s="212"/>
      <c r="W8048" s="212"/>
      <c r="X8048" s="212"/>
      <c r="Y8048" s="212"/>
      <c r="Z8048" s="212"/>
      <c r="AA8048" s="212"/>
      <c r="AB8048" s="212"/>
      <c r="AC8048" s="212"/>
      <c r="AD8048" s="212"/>
      <c r="AE8048" s="212"/>
    </row>
    <row r="8049" spans="5:31" ht="15" customHeight="1" x14ac:dyDescent="0.3">
      <c r="E8049" s="212"/>
      <c r="F8049" s="212"/>
      <c r="G8049" s="212"/>
      <c r="H8049" s="212"/>
      <c r="I8049" s="212"/>
      <c r="J8049" s="212"/>
      <c r="K8049" s="212"/>
      <c r="L8049" s="212"/>
      <c r="M8049" s="212"/>
      <c r="N8049" s="212"/>
      <c r="O8049" s="212"/>
      <c r="P8049" s="212"/>
      <c r="Q8049" s="212"/>
      <c r="R8049" s="212"/>
      <c r="S8049" s="212"/>
      <c r="T8049" s="212"/>
      <c r="U8049" s="212"/>
      <c r="V8049" s="212"/>
      <c r="W8049" s="212"/>
      <c r="X8049" s="212"/>
      <c r="Y8049" s="212"/>
      <c r="Z8049" s="212"/>
      <c r="AA8049" s="212"/>
      <c r="AB8049" s="212"/>
      <c r="AC8049" s="212"/>
      <c r="AD8049" s="212"/>
      <c r="AE8049" s="212"/>
    </row>
    <row r="8050" spans="5:31" ht="15" customHeight="1" x14ac:dyDescent="0.3">
      <c r="E8050" s="212"/>
      <c r="F8050" s="212"/>
      <c r="G8050" s="212"/>
      <c r="H8050" s="212"/>
      <c r="I8050" s="212"/>
      <c r="J8050" s="212"/>
      <c r="K8050" s="212"/>
      <c r="L8050" s="212"/>
      <c r="M8050" s="212"/>
      <c r="N8050" s="212"/>
      <c r="O8050" s="212"/>
      <c r="P8050" s="212"/>
      <c r="Q8050" s="212"/>
      <c r="R8050" s="212"/>
      <c r="S8050" s="212"/>
      <c r="T8050" s="212"/>
      <c r="U8050" s="212"/>
      <c r="V8050" s="212"/>
      <c r="W8050" s="212"/>
      <c r="X8050" s="212"/>
      <c r="Y8050" s="212"/>
      <c r="Z8050" s="212"/>
      <c r="AA8050" s="212"/>
      <c r="AB8050" s="212"/>
      <c r="AC8050" s="212"/>
      <c r="AD8050" s="212"/>
      <c r="AE8050" s="212"/>
    </row>
    <row r="8051" spans="5:31" ht="15" customHeight="1" x14ac:dyDescent="0.3">
      <c r="E8051" s="212"/>
      <c r="F8051" s="212"/>
      <c r="G8051" s="212"/>
      <c r="H8051" s="212"/>
      <c r="I8051" s="212"/>
      <c r="J8051" s="212"/>
      <c r="K8051" s="212"/>
      <c r="L8051" s="212"/>
      <c r="M8051" s="212"/>
      <c r="N8051" s="212"/>
      <c r="O8051" s="212"/>
      <c r="P8051" s="212"/>
      <c r="Q8051" s="212"/>
      <c r="R8051" s="212"/>
      <c r="S8051" s="212"/>
      <c r="T8051" s="212"/>
      <c r="U8051" s="212"/>
      <c r="V8051" s="212"/>
      <c r="W8051" s="212"/>
      <c r="X8051" s="212"/>
      <c r="Y8051" s="212"/>
      <c r="Z8051" s="212"/>
      <c r="AA8051" s="212"/>
      <c r="AB8051" s="212"/>
      <c r="AC8051" s="212"/>
      <c r="AD8051" s="212"/>
      <c r="AE8051" s="212"/>
    </row>
    <row r="8052" spans="5:31" ht="15" customHeight="1" x14ac:dyDescent="0.3">
      <c r="E8052" s="212"/>
      <c r="F8052" s="212"/>
      <c r="G8052" s="212"/>
      <c r="H8052" s="212"/>
      <c r="I8052" s="212"/>
      <c r="J8052" s="212"/>
      <c r="K8052" s="212"/>
      <c r="L8052" s="212"/>
      <c r="M8052" s="212"/>
      <c r="N8052" s="212"/>
      <c r="O8052" s="212"/>
      <c r="P8052" s="212"/>
      <c r="Q8052" s="212"/>
      <c r="R8052" s="212"/>
      <c r="S8052" s="212"/>
      <c r="T8052" s="212"/>
      <c r="U8052" s="212"/>
      <c r="V8052" s="212"/>
      <c r="W8052" s="212"/>
      <c r="X8052" s="212"/>
      <c r="Y8052" s="212"/>
      <c r="Z8052" s="212"/>
      <c r="AA8052" s="212"/>
      <c r="AB8052" s="212"/>
      <c r="AC8052" s="212"/>
      <c r="AD8052" s="212"/>
      <c r="AE8052" s="212"/>
    </row>
    <row r="8053" spans="5:31" ht="15" customHeight="1" x14ac:dyDescent="0.3">
      <c r="E8053" s="212"/>
      <c r="F8053" s="212"/>
      <c r="G8053" s="212"/>
      <c r="H8053" s="212"/>
      <c r="I8053" s="212"/>
      <c r="J8053" s="212"/>
      <c r="K8053" s="212"/>
      <c r="L8053" s="212"/>
      <c r="M8053" s="212"/>
      <c r="N8053" s="212"/>
      <c r="O8053" s="212"/>
      <c r="P8053" s="212"/>
      <c r="Q8053" s="212"/>
      <c r="R8053" s="212"/>
      <c r="S8053" s="212"/>
      <c r="T8053" s="212"/>
      <c r="U8053" s="212"/>
      <c r="V8053" s="212"/>
      <c r="W8053" s="212"/>
      <c r="X8053" s="212"/>
      <c r="Y8053" s="212"/>
      <c r="Z8053" s="212"/>
      <c r="AA8053" s="212"/>
      <c r="AB8053" s="212"/>
      <c r="AC8053" s="212"/>
      <c r="AD8053" s="212"/>
      <c r="AE8053" s="212"/>
    </row>
    <row r="8054" spans="5:31" ht="15" customHeight="1" x14ac:dyDescent="0.3">
      <c r="E8054" s="212"/>
      <c r="F8054" s="212"/>
      <c r="G8054" s="212"/>
      <c r="H8054" s="212"/>
      <c r="I8054" s="212"/>
      <c r="J8054" s="212"/>
      <c r="K8054" s="212"/>
      <c r="L8054" s="212"/>
      <c r="M8054" s="212"/>
      <c r="N8054" s="212"/>
      <c r="O8054" s="212"/>
      <c r="P8054" s="212"/>
      <c r="Q8054" s="212"/>
      <c r="R8054" s="212"/>
      <c r="S8054" s="212"/>
      <c r="T8054" s="212"/>
      <c r="U8054" s="212"/>
      <c r="V8054" s="212"/>
      <c r="W8054" s="212"/>
      <c r="X8054" s="212"/>
      <c r="Y8054" s="212"/>
      <c r="Z8054" s="212"/>
      <c r="AA8054" s="212"/>
      <c r="AB8054" s="212"/>
      <c r="AC8054" s="212"/>
      <c r="AD8054" s="212"/>
      <c r="AE8054" s="212"/>
    </row>
    <row r="8055" spans="5:31" ht="15" customHeight="1" x14ac:dyDescent="0.3">
      <c r="E8055" s="212"/>
      <c r="F8055" s="212"/>
      <c r="G8055" s="212"/>
      <c r="H8055" s="212"/>
      <c r="I8055" s="212"/>
      <c r="J8055" s="212"/>
      <c r="K8055" s="212"/>
      <c r="L8055" s="212"/>
      <c r="M8055" s="212"/>
      <c r="N8055" s="212"/>
      <c r="O8055" s="212"/>
      <c r="P8055" s="212"/>
      <c r="Q8055" s="212"/>
      <c r="R8055" s="212"/>
      <c r="S8055" s="212"/>
      <c r="T8055" s="212"/>
      <c r="U8055" s="212"/>
      <c r="V8055" s="212"/>
      <c r="W8055" s="212"/>
      <c r="X8055" s="212"/>
      <c r="Y8055" s="212"/>
      <c r="Z8055" s="212"/>
      <c r="AA8055" s="212"/>
      <c r="AB8055" s="212"/>
      <c r="AC8055" s="212"/>
      <c r="AD8055" s="212"/>
      <c r="AE8055" s="212"/>
    </row>
    <row r="8056" spans="5:31" ht="15" customHeight="1" x14ac:dyDescent="0.3">
      <c r="E8056" s="212"/>
      <c r="F8056" s="212"/>
      <c r="G8056" s="212"/>
      <c r="H8056" s="212"/>
      <c r="I8056" s="212"/>
      <c r="J8056" s="212"/>
      <c r="K8056" s="212"/>
      <c r="L8056" s="212"/>
      <c r="M8056" s="212"/>
      <c r="N8056" s="212"/>
      <c r="O8056" s="212"/>
      <c r="P8056" s="212"/>
      <c r="Q8056" s="212"/>
      <c r="R8056" s="212"/>
      <c r="S8056" s="212"/>
      <c r="T8056" s="212"/>
      <c r="U8056" s="212"/>
      <c r="V8056" s="212"/>
      <c r="W8056" s="212"/>
      <c r="X8056" s="212"/>
      <c r="Y8056" s="212"/>
      <c r="Z8056" s="212"/>
      <c r="AA8056" s="212"/>
      <c r="AB8056" s="212"/>
      <c r="AC8056" s="212"/>
      <c r="AD8056" s="212"/>
      <c r="AE8056" s="212"/>
    </row>
    <row r="8057" spans="5:31" ht="15" customHeight="1" x14ac:dyDescent="0.3">
      <c r="E8057" s="212"/>
      <c r="F8057" s="212"/>
      <c r="G8057" s="212"/>
      <c r="H8057" s="212"/>
      <c r="I8057" s="212"/>
      <c r="J8057" s="212"/>
      <c r="K8057" s="212"/>
      <c r="L8057" s="212"/>
      <c r="M8057" s="212"/>
      <c r="N8057" s="212"/>
      <c r="O8057" s="212"/>
      <c r="P8057" s="212"/>
      <c r="Q8057" s="212"/>
      <c r="R8057" s="212"/>
      <c r="S8057" s="212"/>
      <c r="T8057" s="212"/>
      <c r="U8057" s="212"/>
      <c r="V8057" s="212"/>
      <c r="W8057" s="212"/>
      <c r="X8057" s="212"/>
      <c r="Y8057" s="212"/>
      <c r="Z8057" s="212"/>
      <c r="AA8057" s="212"/>
      <c r="AB8057" s="212"/>
      <c r="AC8057" s="212"/>
      <c r="AD8057" s="212"/>
      <c r="AE8057" s="212"/>
    </row>
    <row r="8058" spans="5:31" ht="15" customHeight="1" x14ac:dyDescent="0.3">
      <c r="E8058" s="212"/>
      <c r="F8058" s="212"/>
      <c r="G8058" s="212"/>
      <c r="H8058" s="212"/>
      <c r="I8058" s="212"/>
      <c r="J8058" s="212"/>
      <c r="K8058" s="212"/>
      <c r="L8058" s="212"/>
      <c r="M8058" s="212"/>
      <c r="N8058" s="212"/>
      <c r="O8058" s="212"/>
      <c r="P8058" s="212"/>
      <c r="Q8058" s="212"/>
      <c r="R8058" s="212"/>
      <c r="S8058" s="212"/>
      <c r="T8058" s="212"/>
      <c r="U8058" s="212"/>
      <c r="V8058" s="212"/>
      <c r="W8058" s="212"/>
      <c r="X8058" s="212"/>
      <c r="Y8058" s="212"/>
      <c r="Z8058" s="212"/>
      <c r="AA8058" s="212"/>
      <c r="AB8058" s="212"/>
      <c r="AC8058" s="212"/>
      <c r="AD8058" s="212"/>
      <c r="AE8058" s="212"/>
    </row>
    <row r="8059" spans="5:31" ht="15" customHeight="1" x14ac:dyDescent="0.3">
      <c r="E8059" s="212"/>
      <c r="F8059" s="212"/>
      <c r="G8059" s="212"/>
      <c r="H8059" s="212"/>
      <c r="I8059" s="212"/>
      <c r="J8059" s="212"/>
      <c r="K8059" s="212"/>
      <c r="L8059" s="212"/>
      <c r="M8059" s="212"/>
      <c r="N8059" s="212"/>
      <c r="O8059" s="212"/>
      <c r="P8059" s="212"/>
      <c r="Q8059" s="212"/>
      <c r="R8059" s="212"/>
      <c r="S8059" s="212"/>
      <c r="T8059" s="212"/>
      <c r="U8059" s="212"/>
      <c r="V8059" s="212"/>
      <c r="W8059" s="212"/>
      <c r="X8059" s="212"/>
      <c r="Y8059" s="212"/>
      <c r="Z8059" s="212"/>
      <c r="AA8059" s="212"/>
      <c r="AB8059" s="212"/>
      <c r="AC8059" s="212"/>
      <c r="AD8059" s="212"/>
      <c r="AE8059" s="212"/>
    </row>
    <row r="8060" spans="5:31" ht="15" customHeight="1" x14ac:dyDescent="0.3">
      <c r="E8060" s="212"/>
      <c r="F8060" s="212"/>
      <c r="G8060" s="212"/>
      <c r="H8060" s="212"/>
      <c r="I8060" s="212"/>
      <c r="J8060" s="212"/>
      <c r="K8060" s="212"/>
      <c r="L8060" s="212"/>
      <c r="M8060" s="212"/>
      <c r="N8060" s="212"/>
      <c r="O8060" s="212"/>
      <c r="P8060" s="212"/>
      <c r="Q8060" s="212"/>
      <c r="R8060" s="212"/>
      <c r="S8060" s="212"/>
      <c r="T8060" s="212"/>
      <c r="U8060" s="212"/>
      <c r="V8060" s="212"/>
      <c r="W8060" s="212"/>
      <c r="X8060" s="212"/>
      <c r="Y8060" s="212"/>
      <c r="Z8060" s="212"/>
      <c r="AA8060" s="212"/>
      <c r="AB8060" s="212"/>
      <c r="AC8060" s="212"/>
      <c r="AD8060" s="212"/>
      <c r="AE8060" s="212"/>
    </row>
    <row r="8061" spans="5:31" ht="15" customHeight="1" x14ac:dyDescent="0.3">
      <c r="E8061" s="212"/>
      <c r="F8061" s="212"/>
      <c r="G8061" s="212"/>
      <c r="H8061" s="212"/>
      <c r="I8061" s="212"/>
      <c r="J8061" s="212"/>
      <c r="K8061" s="212"/>
      <c r="L8061" s="212"/>
      <c r="M8061" s="212"/>
      <c r="N8061" s="212"/>
      <c r="O8061" s="212"/>
      <c r="P8061" s="212"/>
      <c r="Q8061" s="212"/>
      <c r="R8061" s="212"/>
      <c r="S8061" s="212"/>
      <c r="T8061" s="212"/>
      <c r="U8061" s="212"/>
      <c r="V8061" s="212"/>
      <c r="W8061" s="212"/>
      <c r="X8061" s="212"/>
      <c r="Y8061" s="212"/>
      <c r="Z8061" s="212"/>
      <c r="AA8061" s="212"/>
      <c r="AB8061" s="212"/>
      <c r="AC8061" s="212"/>
      <c r="AD8061" s="212"/>
      <c r="AE8061" s="212"/>
    </row>
    <row r="8062" spans="5:31" ht="15" customHeight="1" x14ac:dyDescent="0.3">
      <c r="E8062" s="212"/>
      <c r="F8062" s="212"/>
      <c r="G8062" s="212"/>
      <c r="H8062" s="212"/>
      <c r="I8062" s="212"/>
      <c r="J8062" s="212"/>
      <c r="K8062" s="212"/>
      <c r="L8062" s="212"/>
      <c r="M8062" s="212"/>
      <c r="N8062" s="212"/>
      <c r="O8062" s="212"/>
      <c r="P8062" s="212"/>
      <c r="Q8062" s="212"/>
      <c r="R8062" s="212"/>
      <c r="S8062" s="212"/>
      <c r="T8062" s="212"/>
      <c r="U8062" s="212"/>
      <c r="V8062" s="212"/>
      <c r="W8062" s="212"/>
      <c r="X8062" s="212"/>
      <c r="Y8062" s="212"/>
      <c r="Z8062" s="212"/>
      <c r="AA8062" s="212"/>
      <c r="AB8062" s="212"/>
      <c r="AC8062" s="212"/>
      <c r="AD8062" s="212"/>
      <c r="AE8062" s="212"/>
    </row>
    <row r="8063" spans="5:31" ht="15" customHeight="1" x14ac:dyDescent="0.3">
      <c r="E8063" s="212"/>
      <c r="F8063" s="212"/>
      <c r="G8063" s="212"/>
      <c r="H8063" s="212"/>
      <c r="I8063" s="212"/>
      <c r="J8063" s="212"/>
      <c r="K8063" s="212"/>
      <c r="L8063" s="212"/>
      <c r="M8063" s="212"/>
      <c r="N8063" s="212"/>
      <c r="O8063" s="212"/>
      <c r="P8063" s="212"/>
      <c r="Q8063" s="212"/>
      <c r="R8063" s="212"/>
      <c r="S8063" s="212"/>
      <c r="T8063" s="212"/>
      <c r="U8063" s="212"/>
      <c r="V8063" s="212"/>
      <c r="W8063" s="212"/>
      <c r="X8063" s="212"/>
      <c r="Y8063" s="212"/>
      <c r="Z8063" s="212"/>
      <c r="AA8063" s="212"/>
      <c r="AB8063" s="212"/>
      <c r="AC8063" s="212"/>
      <c r="AD8063" s="212"/>
      <c r="AE8063" s="212"/>
    </row>
    <row r="8064" spans="5:31" ht="15" customHeight="1" x14ac:dyDescent="0.3">
      <c r="E8064" s="212"/>
      <c r="F8064" s="212"/>
      <c r="G8064" s="212"/>
      <c r="H8064" s="212"/>
      <c r="I8064" s="212"/>
      <c r="J8064" s="212"/>
      <c r="K8064" s="212"/>
      <c r="L8064" s="212"/>
      <c r="M8064" s="212"/>
      <c r="N8064" s="212"/>
      <c r="O8064" s="212"/>
      <c r="P8064" s="212"/>
      <c r="Q8064" s="212"/>
      <c r="R8064" s="212"/>
      <c r="S8064" s="212"/>
      <c r="T8064" s="212"/>
      <c r="U8064" s="212"/>
      <c r="V8064" s="212"/>
      <c r="W8064" s="212"/>
      <c r="X8064" s="212"/>
      <c r="Y8064" s="212"/>
      <c r="Z8064" s="212"/>
      <c r="AA8064" s="212"/>
      <c r="AB8064" s="212"/>
      <c r="AC8064" s="212"/>
      <c r="AD8064" s="212"/>
      <c r="AE8064" s="212"/>
    </row>
    <row r="8065" spans="5:31" ht="15" customHeight="1" x14ac:dyDescent="0.3">
      <c r="E8065" s="212"/>
      <c r="F8065" s="212"/>
      <c r="G8065" s="212"/>
      <c r="H8065" s="212"/>
      <c r="I8065" s="212"/>
      <c r="J8065" s="212"/>
      <c r="K8065" s="212"/>
      <c r="L8065" s="212"/>
      <c r="M8065" s="212"/>
      <c r="N8065" s="212"/>
      <c r="O8065" s="212"/>
      <c r="P8065" s="212"/>
      <c r="Q8065" s="212"/>
      <c r="R8065" s="212"/>
      <c r="S8065" s="212"/>
      <c r="T8065" s="212"/>
      <c r="U8065" s="212"/>
      <c r="V8065" s="212"/>
      <c r="W8065" s="212"/>
      <c r="X8065" s="212"/>
      <c r="Y8065" s="212"/>
      <c r="Z8065" s="212"/>
      <c r="AA8065" s="212"/>
      <c r="AB8065" s="212"/>
      <c r="AC8065" s="212"/>
      <c r="AD8065" s="212"/>
      <c r="AE8065" s="212"/>
    </row>
    <row r="8066" spans="5:31" ht="15" customHeight="1" x14ac:dyDescent="0.3">
      <c r="E8066" s="212"/>
      <c r="F8066" s="212"/>
      <c r="G8066" s="212"/>
      <c r="H8066" s="212"/>
      <c r="I8066" s="212"/>
      <c r="J8066" s="212"/>
      <c r="K8066" s="212"/>
      <c r="L8066" s="212"/>
      <c r="M8066" s="212"/>
      <c r="N8066" s="212"/>
      <c r="O8066" s="212"/>
      <c r="P8066" s="212"/>
      <c r="Q8066" s="212"/>
      <c r="R8066" s="212"/>
      <c r="S8066" s="212"/>
      <c r="T8066" s="212"/>
      <c r="U8066" s="212"/>
      <c r="V8066" s="212"/>
      <c r="W8066" s="212"/>
      <c r="X8066" s="212"/>
      <c r="Y8066" s="212"/>
      <c r="Z8066" s="212"/>
      <c r="AA8066" s="212"/>
      <c r="AB8066" s="212"/>
      <c r="AC8066" s="212"/>
      <c r="AD8066" s="212"/>
      <c r="AE8066" s="212"/>
    </row>
    <row r="8067" spans="5:31" ht="15" customHeight="1" x14ac:dyDescent="0.3">
      <c r="E8067" s="212"/>
      <c r="F8067" s="212"/>
      <c r="G8067" s="212"/>
      <c r="H8067" s="212"/>
      <c r="I8067" s="212"/>
      <c r="J8067" s="212"/>
      <c r="K8067" s="212"/>
      <c r="L8067" s="212"/>
      <c r="M8067" s="212"/>
      <c r="N8067" s="212"/>
      <c r="O8067" s="212"/>
      <c r="P8067" s="212"/>
      <c r="Q8067" s="212"/>
      <c r="R8067" s="212"/>
      <c r="S8067" s="212"/>
      <c r="T8067" s="212"/>
      <c r="U8067" s="212"/>
      <c r="V8067" s="212"/>
      <c r="W8067" s="212"/>
      <c r="X8067" s="212"/>
      <c r="Y8067" s="212"/>
      <c r="Z8067" s="212"/>
      <c r="AA8067" s="212"/>
      <c r="AB8067" s="212"/>
      <c r="AC8067" s="212"/>
      <c r="AD8067" s="212"/>
      <c r="AE8067" s="212"/>
    </row>
    <row r="8068" spans="5:31" ht="15" customHeight="1" x14ac:dyDescent="0.3">
      <c r="E8068" s="212"/>
      <c r="F8068" s="212"/>
      <c r="G8068" s="212"/>
      <c r="H8068" s="212"/>
      <c r="I8068" s="212"/>
      <c r="J8068" s="212"/>
      <c r="K8068" s="212"/>
      <c r="L8068" s="212"/>
      <c r="M8068" s="212"/>
      <c r="N8068" s="212"/>
      <c r="O8068" s="212"/>
      <c r="P8068" s="212"/>
      <c r="Q8068" s="212"/>
      <c r="R8068" s="212"/>
      <c r="S8068" s="212"/>
      <c r="T8068" s="212"/>
      <c r="U8068" s="212"/>
      <c r="V8068" s="212"/>
      <c r="W8068" s="212"/>
      <c r="X8068" s="212"/>
      <c r="Y8068" s="212"/>
      <c r="Z8068" s="212"/>
      <c r="AA8068" s="212"/>
      <c r="AB8068" s="212"/>
      <c r="AC8068" s="212"/>
      <c r="AD8068" s="212"/>
      <c r="AE8068" s="212"/>
    </row>
    <row r="8069" spans="5:31" ht="15" customHeight="1" x14ac:dyDescent="0.3">
      <c r="E8069" s="212"/>
      <c r="F8069" s="212"/>
      <c r="G8069" s="212"/>
      <c r="H8069" s="212"/>
      <c r="I8069" s="212"/>
      <c r="J8069" s="212"/>
      <c r="K8069" s="212"/>
      <c r="L8069" s="212"/>
      <c r="M8069" s="212"/>
      <c r="N8069" s="212"/>
      <c r="O8069" s="212"/>
      <c r="P8069" s="212"/>
      <c r="Q8069" s="212"/>
      <c r="R8069" s="212"/>
      <c r="S8069" s="212"/>
      <c r="T8069" s="212"/>
      <c r="U8069" s="212"/>
      <c r="V8069" s="212"/>
      <c r="W8069" s="212"/>
      <c r="X8069" s="212"/>
      <c r="Y8069" s="212"/>
      <c r="Z8069" s="212"/>
      <c r="AA8069" s="212"/>
      <c r="AB8069" s="212"/>
      <c r="AC8069" s="212"/>
      <c r="AD8069" s="212"/>
      <c r="AE8069" s="212"/>
    </row>
    <row r="8070" spans="5:31" ht="15" customHeight="1" x14ac:dyDescent="0.3">
      <c r="E8070" s="212"/>
      <c r="F8070" s="212"/>
      <c r="G8070" s="212"/>
      <c r="H8070" s="212"/>
      <c r="I8070" s="212"/>
      <c r="J8070" s="212"/>
      <c r="K8070" s="212"/>
      <c r="L8070" s="212"/>
      <c r="M8070" s="212"/>
      <c r="N8070" s="212"/>
      <c r="O8070" s="212"/>
      <c r="P8070" s="212"/>
      <c r="Q8070" s="212"/>
      <c r="R8070" s="212"/>
      <c r="S8070" s="212"/>
      <c r="T8070" s="212"/>
      <c r="U8070" s="212"/>
      <c r="V8070" s="212"/>
      <c r="W8070" s="212"/>
      <c r="X8070" s="212"/>
      <c r="Y8070" s="212"/>
      <c r="Z8070" s="212"/>
      <c r="AA8070" s="212"/>
      <c r="AB8070" s="212"/>
      <c r="AC8070" s="212"/>
      <c r="AD8070" s="212"/>
      <c r="AE8070" s="212"/>
    </row>
    <row r="8071" spans="5:31" ht="15" customHeight="1" x14ac:dyDescent="0.3">
      <c r="E8071" s="212"/>
      <c r="F8071" s="212"/>
      <c r="G8071" s="212"/>
      <c r="H8071" s="212"/>
      <c r="I8071" s="212"/>
      <c r="J8071" s="212"/>
      <c r="K8071" s="212"/>
      <c r="L8071" s="212"/>
      <c r="M8071" s="212"/>
      <c r="N8071" s="212"/>
      <c r="O8071" s="212"/>
      <c r="P8071" s="212"/>
      <c r="Q8071" s="212"/>
      <c r="R8071" s="212"/>
      <c r="S8071" s="212"/>
      <c r="T8071" s="212"/>
      <c r="U8071" s="212"/>
      <c r="V8071" s="212"/>
      <c r="W8071" s="212"/>
      <c r="X8071" s="212"/>
      <c r="Y8071" s="212"/>
      <c r="Z8071" s="212"/>
      <c r="AA8071" s="212"/>
      <c r="AB8071" s="212"/>
      <c r="AC8071" s="212"/>
      <c r="AD8071" s="212"/>
      <c r="AE8071" s="212"/>
    </row>
    <row r="8072" spans="5:31" ht="15" customHeight="1" x14ac:dyDescent="0.3">
      <c r="E8072" s="212"/>
      <c r="F8072" s="212"/>
      <c r="G8072" s="212"/>
      <c r="H8072" s="212"/>
      <c r="I8072" s="212"/>
      <c r="J8072" s="212"/>
      <c r="K8072" s="212"/>
      <c r="L8072" s="212"/>
      <c r="M8072" s="212"/>
      <c r="N8072" s="212"/>
      <c r="O8072" s="212"/>
      <c r="P8072" s="212"/>
      <c r="Q8072" s="212"/>
      <c r="R8072" s="212"/>
      <c r="S8072" s="212"/>
      <c r="T8072" s="212"/>
      <c r="U8072" s="212"/>
      <c r="V8072" s="212"/>
      <c r="W8072" s="212"/>
      <c r="X8072" s="212"/>
      <c r="Y8072" s="212"/>
      <c r="Z8072" s="212"/>
      <c r="AA8072" s="212"/>
      <c r="AB8072" s="212"/>
      <c r="AC8072" s="212"/>
      <c r="AD8072" s="212"/>
      <c r="AE8072" s="212"/>
    </row>
    <row r="8073" spans="5:31" ht="15" customHeight="1" x14ac:dyDescent="0.3">
      <c r="E8073" s="212"/>
      <c r="F8073" s="212"/>
      <c r="G8073" s="212"/>
      <c r="H8073" s="212"/>
      <c r="I8073" s="212"/>
      <c r="J8073" s="212"/>
      <c r="K8073" s="212"/>
      <c r="L8073" s="212"/>
      <c r="M8073" s="212"/>
      <c r="N8073" s="212"/>
      <c r="O8073" s="212"/>
      <c r="P8073" s="212"/>
      <c r="Q8073" s="212"/>
      <c r="R8073" s="212"/>
      <c r="S8073" s="212"/>
      <c r="T8073" s="212"/>
      <c r="U8073" s="212"/>
      <c r="V8073" s="212"/>
      <c r="W8073" s="212"/>
      <c r="X8073" s="212"/>
      <c r="Y8073" s="212"/>
      <c r="Z8073" s="212"/>
      <c r="AA8073" s="212"/>
      <c r="AB8073" s="212"/>
      <c r="AC8073" s="212"/>
      <c r="AD8073" s="212"/>
      <c r="AE8073" s="212"/>
    </row>
    <row r="8074" spans="5:31" ht="15" customHeight="1" x14ac:dyDescent="0.3">
      <c r="E8074" s="212"/>
      <c r="F8074" s="212"/>
      <c r="G8074" s="212"/>
      <c r="H8074" s="212"/>
      <c r="I8074" s="212"/>
      <c r="J8074" s="212"/>
      <c r="K8074" s="212"/>
      <c r="L8074" s="212"/>
      <c r="M8074" s="212"/>
      <c r="N8074" s="212"/>
      <c r="O8074" s="212"/>
      <c r="P8074" s="212"/>
      <c r="Q8074" s="212"/>
      <c r="R8074" s="212"/>
      <c r="S8074" s="212"/>
      <c r="T8074" s="212"/>
      <c r="U8074" s="212"/>
      <c r="V8074" s="212"/>
      <c r="W8074" s="212"/>
      <c r="X8074" s="212"/>
      <c r="Y8074" s="212"/>
      <c r="Z8074" s="212"/>
      <c r="AA8074" s="212"/>
      <c r="AB8074" s="212"/>
      <c r="AC8074" s="212"/>
      <c r="AD8074" s="212"/>
      <c r="AE8074" s="212"/>
    </row>
    <row r="8075" spans="5:31" ht="15" customHeight="1" x14ac:dyDescent="0.3">
      <c r="E8075" s="212"/>
      <c r="F8075" s="212"/>
      <c r="G8075" s="212"/>
      <c r="H8075" s="212"/>
      <c r="I8075" s="212"/>
      <c r="J8075" s="212"/>
      <c r="K8075" s="212"/>
      <c r="L8075" s="212"/>
      <c r="M8075" s="212"/>
      <c r="N8075" s="212"/>
      <c r="O8075" s="212"/>
      <c r="P8075" s="212"/>
      <c r="Q8075" s="212"/>
      <c r="R8075" s="212"/>
      <c r="S8075" s="212"/>
      <c r="T8075" s="212"/>
      <c r="U8075" s="212"/>
      <c r="V8075" s="212"/>
      <c r="W8075" s="212"/>
      <c r="X8075" s="212"/>
      <c r="Y8075" s="212"/>
      <c r="Z8075" s="212"/>
      <c r="AA8075" s="212"/>
      <c r="AB8075" s="212"/>
      <c r="AC8075" s="212"/>
      <c r="AD8075" s="212"/>
      <c r="AE8075" s="212"/>
    </row>
    <row r="8076" spans="5:31" ht="15" customHeight="1" x14ac:dyDescent="0.3">
      <c r="E8076" s="212"/>
      <c r="F8076" s="212"/>
      <c r="G8076" s="212"/>
      <c r="H8076" s="212"/>
      <c r="I8076" s="212"/>
      <c r="J8076" s="212"/>
      <c r="K8076" s="212"/>
      <c r="L8076" s="212"/>
      <c r="M8076" s="212"/>
      <c r="N8076" s="212"/>
      <c r="O8076" s="212"/>
      <c r="P8076" s="212"/>
      <c r="Q8076" s="212"/>
      <c r="R8076" s="212"/>
      <c r="S8076" s="212"/>
      <c r="T8076" s="212"/>
      <c r="U8076" s="212"/>
      <c r="V8076" s="212"/>
      <c r="W8076" s="212"/>
      <c r="X8076" s="212"/>
      <c r="Y8076" s="212"/>
      <c r="Z8076" s="212"/>
      <c r="AA8076" s="212"/>
      <c r="AB8076" s="212"/>
      <c r="AC8076" s="212"/>
      <c r="AD8076" s="212"/>
      <c r="AE8076" s="212"/>
    </row>
    <row r="8077" spans="5:31" ht="15" customHeight="1" x14ac:dyDescent="0.3">
      <c r="E8077" s="212"/>
      <c r="F8077" s="212"/>
      <c r="G8077" s="212"/>
      <c r="H8077" s="212"/>
      <c r="I8077" s="212"/>
      <c r="J8077" s="212"/>
      <c r="K8077" s="212"/>
      <c r="L8077" s="212"/>
      <c r="M8077" s="212"/>
      <c r="N8077" s="212"/>
      <c r="O8077" s="212"/>
      <c r="P8077" s="212"/>
      <c r="Q8077" s="212"/>
      <c r="R8077" s="212"/>
      <c r="S8077" s="212"/>
      <c r="T8077" s="212"/>
      <c r="U8077" s="212"/>
      <c r="V8077" s="212"/>
      <c r="W8077" s="212"/>
      <c r="X8077" s="212"/>
      <c r="Y8077" s="212"/>
      <c r="Z8077" s="212"/>
      <c r="AA8077" s="212"/>
      <c r="AB8077" s="212"/>
      <c r="AC8077" s="212"/>
      <c r="AD8077" s="212"/>
      <c r="AE8077" s="212"/>
    </row>
    <row r="8078" spans="5:31" ht="15" customHeight="1" x14ac:dyDescent="0.3">
      <c r="E8078" s="212"/>
      <c r="F8078" s="212"/>
      <c r="G8078" s="212"/>
      <c r="H8078" s="212"/>
      <c r="I8078" s="212"/>
      <c r="J8078" s="212"/>
      <c r="K8078" s="212"/>
      <c r="L8078" s="212"/>
      <c r="M8078" s="212"/>
      <c r="N8078" s="212"/>
      <c r="O8078" s="212"/>
      <c r="P8078" s="212"/>
      <c r="Q8078" s="212"/>
      <c r="R8078" s="212"/>
      <c r="S8078" s="212"/>
      <c r="T8078" s="212"/>
      <c r="U8078" s="212"/>
      <c r="V8078" s="212"/>
      <c r="W8078" s="212"/>
      <c r="X8078" s="212"/>
      <c r="Y8078" s="212"/>
      <c r="Z8078" s="212"/>
      <c r="AA8078" s="212"/>
      <c r="AB8078" s="212"/>
      <c r="AC8078" s="212"/>
      <c r="AD8078" s="212"/>
      <c r="AE8078" s="212"/>
    </row>
    <row r="8079" spans="5:31" ht="15" customHeight="1" x14ac:dyDescent="0.3">
      <c r="E8079" s="212"/>
      <c r="F8079" s="212"/>
      <c r="G8079" s="212"/>
      <c r="H8079" s="212"/>
      <c r="I8079" s="212"/>
      <c r="J8079" s="212"/>
      <c r="K8079" s="212"/>
      <c r="L8079" s="212"/>
      <c r="M8079" s="212"/>
      <c r="N8079" s="212"/>
      <c r="O8079" s="212"/>
      <c r="P8079" s="212"/>
      <c r="Q8079" s="212"/>
      <c r="R8079" s="212"/>
      <c r="S8079" s="212"/>
      <c r="T8079" s="212"/>
      <c r="U8079" s="212"/>
      <c r="V8079" s="212"/>
      <c r="W8079" s="212"/>
      <c r="X8079" s="212"/>
      <c r="Y8079" s="212"/>
      <c r="Z8079" s="212"/>
      <c r="AA8079" s="212"/>
      <c r="AB8079" s="212"/>
      <c r="AC8079" s="212"/>
      <c r="AD8079" s="212"/>
      <c r="AE8079" s="212"/>
    </row>
    <row r="8080" spans="5:31" ht="15" customHeight="1" x14ac:dyDescent="0.3">
      <c r="E8080" s="212"/>
      <c r="F8080" s="212"/>
      <c r="G8080" s="212"/>
      <c r="H8080" s="212"/>
      <c r="I8080" s="212"/>
      <c r="J8080" s="212"/>
      <c r="K8080" s="212"/>
      <c r="L8080" s="212"/>
      <c r="M8080" s="212"/>
      <c r="N8080" s="212"/>
      <c r="O8080" s="212"/>
      <c r="P8080" s="212"/>
      <c r="Q8080" s="212"/>
      <c r="R8080" s="212"/>
      <c r="S8080" s="212"/>
      <c r="T8080" s="212"/>
      <c r="U8080" s="212"/>
      <c r="V8080" s="212"/>
      <c r="W8080" s="212"/>
      <c r="X8080" s="212"/>
      <c r="Y8080" s="212"/>
      <c r="Z8080" s="212"/>
      <c r="AA8080" s="212"/>
      <c r="AB8080" s="212"/>
      <c r="AC8080" s="212"/>
      <c r="AD8080" s="212"/>
      <c r="AE8080" s="212"/>
    </row>
    <row r="8081" spans="5:31" ht="15" customHeight="1" x14ac:dyDescent="0.3">
      <c r="E8081" s="212"/>
      <c r="F8081" s="212"/>
      <c r="G8081" s="212"/>
      <c r="H8081" s="212"/>
      <c r="I8081" s="212"/>
      <c r="J8081" s="212"/>
      <c r="K8081" s="212"/>
      <c r="L8081" s="212"/>
      <c r="M8081" s="212"/>
      <c r="N8081" s="212"/>
      <c r="O8081" s="212"/>
      <c r="P8081" s="212"/>
      <c r="Q8081" s="212"/>
      <c r="R8081" s="212"/>
      <c r="S8081" s="212"/>
      <c r="T8081" s="212"/>
      <c r="U8081" s="212"/>
      <c r="V8081" s="212"/>
      <c r="W8081" s="212"/>
      <c r="X8081" s="212"/>
      <c r="Y8081" s="212"/>
      <c r="Z8081" s="212"/>
      <c r="AA8081" s="212"/>
      <c r="AB8081" s="212"/>
      <c r="AC8081" s="212"/>
      <c r="AD8081" s="212"/>
      <c r="AE8081" s="212"/>
    </row>
    <row r="8082" spans="5:31" ht="15" customHeight="1" x14ac:dyDescent="0.3">
      <c r="E8082" s="212"/>
      <c r="F8082" s="212"/>
      <c r="G8082" s="212"/>
      <c r="H8082" s="212"/>
      <c r="I8082" s="212"/>
      <c r="J8082" s="212"/>
      <c r="K8082" s="212"/>
      <c r="L8082" s="212"/>
      <c r="M8082" s="212"/>
      <c r="N8082" s="212"/>
      <c r="O8082" s="212"/>
      <c r="P8082" s="212"/>
      <c r="Q8082" s="212"/>
      <c r="R8082" s="212"/>
      <c r="S8082" s="212"/>
      <c r="T8082" s="212"/>
      <c r="U8082" s="212"/>
      <c r="V8082" s="212"/>
      <c r="W8082" s="212"/>
      <c r="X8082" s="212"/>
      <c r="Y8082" s="212"/>
      <c r="Z8082" s="212"/>
      <c r="AA8082" s="212"/>
      <c r="AB8082" s="212"/>
      <c r="AC8082" s="212"/>
      <c r="AD8082" s="212"/>
      <c r="AE8082" s="212"/>
    </row>
    <row r="8083" spans="5:31" ht="15" customHeight="1" x14ac:dyDescent="0.3">
      <c r="E8083" s="212"/>
      <c r="F8083" s="212"/>
      <c r="G8083" s="212"/>
      <c r="H8083" s="212"/>
      <c r="I8083" s="212"/>
      <c r="J8083" s="212"/>
      <c r="K8083" s="212"/>
      <c r="L8083" s="212"/>
      <c r="M8083" s="212"/>
      <c r="N8083" s="212"/>
      <c r="O8083" s="212"/>
      <c r="P8083" s="212"/>
      <c r="Q8083" s="212"/>
      <c r="R8083" s="212"/>
      <c r="S8083" s="212"/>
      <c r="T8083" s="212"/>
      <c r="U8083" s="212"/>
      <c r="V8083" s="212"/>
      <c r="W8083" s="212"/>
      <c r="X8083" s="212"/>
      <c r="Y8083" s="212"/>
      <c r="Z8083" s="212"/>
      <c r="AA8083" s="212"/>
      <c r="AB8083" s="212"/>
      <c r="AC8083" s="212"/>
      <c r="AD8083" s="212"/>
      <c r="AE8083" s="212"/>
    </row>
    <row r="8084" spans="5:31" ht="15" customHeight="1" x14ac:dyDescent="0.3">
      <c r="E8084" s="212"/>
      <c r="F8084" s="212"/>
      <c r="G8084" s="212"/>
      <c r="H8084" s="212"/>
      <c r="I8084" s="212"/>
      <c r="J8084" s="212"/>
      <c r="K8084" s="212"/>
      <c r="L8084" s="212"/>
      <c r="M8084" s="212"/>
      <c r="N8084" s="212"/>
      <c r="O8084" s="212"/>
      <c r="P8084" s="212"/>
      <c r="Q8084" s="212"/>
      <c r="R8084" s="212"/>
      <c r="S8084" s="212"/>
      <c r="T8084" s="212"/>
      <c r="U8084" s="212"/>
      <c r="V8084" s="212"/>
      <c r="W8084" s="212"/>
      <c r="X8084" s="212"/>
      <c r="Y8084" s="212"/>
      <c r="Z8084" s="212"/>
      <c r="AA8084" s="212"/>
      <c r="AB8084" s="212"/>
      <c r="AC8084" s="212"/>
      <c r="AD8084" s="212"/>
      <c r="AE8084" s="212"/>
    </row>
    <row r="8085" spans="5:31" ht="15" customHeight="1" x14ac:dyDescent="0.3">
      <c r="E8085" s="212"/>
      <c r="F8085" s="212"/>
      <c r="G8085" s="212"/>
      <c r="H8085" s="212"/>
      <c r="I8085" s="212"/>
      <c r="J8085" s="212"/>
      <c r="K8085" s="212"/>
      <c r="L8085" s="212"/>
      <c r="M8085" s="212"/>
      <c r="N8085" s="212"/>
      <c r="O8085" s="212"/>
      <c r="P8085" s="212"/>
      <c r="Q8085" s="212"/>
      <c r="R8085" s="212"/>
      <c r="S8085" s="212"/>
      <c r="T8085" s="212"/>
      <c r="U8085" s="212"/>
      <c r="V8085" s="212"/>
      <c r="W8085" s="212"/>
      <c r="X8085" s="212"/>
      <c r="Y8085" s="212"/>
      <c r="Z8085" s="212"/>
      <c r="AA8085" s="212"/>
      <c r="AB8085" s="212"/>
      <c r="AC8085" s="212"/>
      <c r="AD8085" s="212"/>
      <c r="AE8085" s="212"/>
    </row>
    <row r="8086" spans="5:31" ht="15" customHeight="1" x14ac:dyDescent="0.3">
      <c r="E8086" s="212"/>
      <c r="F8086" s="212"/>
      <c r="G8086" s="212"/>
      <c r="H8086" s="212"/>
      <c r="I8086" s="212"/>
      <c r="J8086" s="212"/>
      <c r="K8086" s="212"/>
      <c r="L8086" s="212"/>
      <c r="M8086" s="212"/>
      <c r="N8086" s="212"/>
      <c r="O8086" s="212"/>
      <c r="P8086" s="212"/>
      <c r="Q8086" s="212"/>
      <c r="R8086" s="212"/>
      <c r="S8086" s="212"/>
      <c r="T8086" s="212"/>
      <c r="U8086" s="212"/>
      <c r="V8086" s="212"/>
      <c r="W8086" s="212"/>
      <c r="X8086" s="212"/>
      <c r="Y8086" s="212"/>
      <c r="Z8086" s="212"/>
      <c r="AA8086" s="212"/>
      <c r="AB8086" s="212"/>
      <c r="AC8086" s="212"/>
      <c r="AD8086" s="212"/>
      <c r="AE8086" s="212"/>
    </row>
    <row r="8087" spans="5:31" ht="15" customHeight="1" x14ac:dyDescent="0.3">
      <c r="E8087" s="212"/>
      <c r="F8087" s="212"/>
      <c r="G8087" s="212"/>
      <c r="H8087" s="212"/>
      <c r="I8087" s="212"/>
      <c r="J8087" s="212"/>
      <c r="K8087" s="212"/>
      <c r="L8087" s="212"/>
      <c r="M8087" s="212"/>
      <c r="N8087" s="212"/>
      <c r="O8087" s="212"/>
      <c r="P8087" s="212"/>
      <c r="Q8087" s="212"/>
      <c r="R8087" s="212"/>
      <c r="S8087" s="212"/>
      <c r="T8087" s="212"/>
      <c r="U8087" s="212"/>
      <c r="V8087" s="212"/>
      <c r="W8087" s="212"/>
      <c r="X8087" s="212"/>
      <c r="Y8087" s="212"/>
      <c r="Z8087" s="212"/>
      <c r="AA8087" s="212"/>
      <c r="AB8087" s="212"/>
      <c r="AC8087" s="212"/>
      <c r="AD8087" s="212"/>
      <c r="AE8087" s="212"/>
    </row>
    <row r="8088" spans="5:31" ht="15" customHeight="1" x14ac:dyDescent="0.3">
      <c r="E8088" s="212"/>
      <c r="F8088" s="212"/>
      <c r="G8088" s="212"/>
      <c r="H8088" s="212"/>
      <c r="I8088" s="212"/>
      <c r="J8088" s="212"/>
      <c r="K8088" s="212"/>
      <c r="L8088" s="212"/>
      <c r="M8088" s="212"/>
      <c r="N8088" s="212"/>
      <c r="O8088" s="212"/>
      <c r="P8088" s="212"/>
      <c r="Q8088" s="212"/>
      <c r="R8088" s="212"/>
      <c r="S8088" s="212"/>
      <c r="T8088" s="212"/>
      <c r="U8088" s="212"/>
      <c r="V8088" s="212"/>
      <c r="W8088" s="212"/>
      <c r="X8088" s="212"/>
      <c r="Y8088" s="212"/>
      <c r="Z8088" s="212"/>
      <c r="AA8088" s="212"/>
      <c r="AB8088" s="212"/>
      <c r="AC8088" s="212"/>
      <c r="AD8088" s="212"/>
      <c r="AE8088" s="212"/>
    </row>
    <row r="8089" spans="5:31" ht="15" customHeight="1" x14ac:dyDescent="0.3">
      <c r="E8089" s="212"/>
      <c r="F8089" s="212"/>
      <c r="G8089" s="212"/>
      <c r="H8089" s="212"/>
      <c r="I8089" s="212"/>
      <c r="J8089" s="212"/>
      <c r="K8089" s="212"/>
      <c r="L8089" s="212"/>
      <c r="M8089" s="212"/>
      <c r="N8089" s="212"/>
      <c r="O8089" s="212"/>
      <c r="P8089" s="212"/>
      <c r="Q8089" s="212"/>
      <c r="R8089" s="212"/>
      <c r="S8089" s="212"/>
      <c r="T8089" s="212"/>
      <c r="U8089" s="212"/>
      <c r="V8089" s="212"/>
      <c r="W8089" s="212"/>
      <c r="X8089" s="212"/>
      <c r="Y8089" s="212"/>
      <c r="Z8089" s="212"/>
      <c r="AA8089" s="212"/>
      <c r="AB8089" s="212"/>
      <c r="AC8089" s="212"/>
      <c r="AD8089" s="212"/>
      <c r="AE8089" s="212"/>
    </row>
    <row r="8090" spans="5:31" ht="15" customHeight="1" x14ac:dyDescent="0.3">
      <c r="E8090" s="212"/>
      <c r="F8090" s="212"/>
      <c r="G8090" s="212"/>
      <c r="H8090" s="212"/>
      <c r="I8090" s="212"/>
      <c r="J8090" s="212"/>
      <c r="K8090" s="212"/>
      <c r="L8090" s="212"/>
      <c r="M8090" s="212"/>
      <c r="N8090" s="212"/>
      <c r="O8090" s="212"/>
      <c r="P8090" s="212"/>
      <c r="Q8090" s="212"/>
      <c r="R8090" s="212"/>
      <c r="S8090" s="212"/>
      <c r="T8090" s="212"/>
      <c r="U8090" s="212"/>
      <c r="V8090" s="212"/>
      <c r="W8090" s="212"/>
      <c r="X8090" s="212"/>
      <c r="Y8090" s="212"/>
      <c r="Z8090" s="212"/>
      <c r="AA8090" s="212"/>
      <c r="AB8090" s="212"/>
      <c r="AC8090" s="212"/>
      <c r="AD8090" s="212"/>
      <c r="AE8090" s="212"/>
    </row>
    <row r="8091" spans="5:31" ht="15" customHeight="1" x14ac:dyDescent="0.3">
      <c r="E8091" s="212"/>
      <c r="F8091" s="212"/>
      <c r="G8091" s="212"/>
      <c r="H8091" s="212"/>
      <c r="I8091" s="212"/>
      <c r="J8091" s="212"/>
      <c r="K8091" s="212"/>
      <c r="L8091" s="212"/>
      <c r="M8091" s="212"/>
      <c r="N8091" s="212"/>
      <c r="O8091" s="212"/>
      <c r="P8091" s="212"/>
      <c r="Q8091" s="212"/>
      <c r="R8091" s="212"/>
      <c r="S8091" s="212"/>
      <c r="T8091" s="212"/>
      <c r="U8091" s="212"/>
      <c r="V8091" s="212"/>
      <c r="W8091" s="212"/>
      <c r="X8091" s="212"/>
      <c r="Y8091" s="212"/>
      <c r="Z8091" s="212"/>
      <c r="AA8091" s="212"/>
      <c r="AB8091" s="212"/>
      <c r="AC8091" s="212"/>
      <c r="AD8091" s="212"/>
      <c r="AE8091" s="212"/>
    </row>
    <row r="8092" spans="5:31" ht="15" customHeight="1" x14ac:dyDescent="0.3">
      <c r="E8092" s="212"/>
      <c r="F8092" s="212"/>
      <c r="G8092" s="212"/>
      <c r="H8092" s="212"/>
      <c r="I8092" s="212"/>
      <c r="J8092" s="212"/>
      <c r="K8092" s="212"/>
      <c r="L8092" s="212"/>
      <c r="M8092" s="212"/>
      <c r="N8092" s="212"/>
      <c r="O8092" s="212"/>
      <c r="P8092" s="212"/>
      <c r="Q8092" s="212"/>
      <c r="R8092" s="212"/>
      <c r="S8092" s="212"/>
      <c r="T8092" s="212"/>
      <c r="U8092" s="212"/>
      <c r="V8092" s="212"/>
      <c r="W8092" s="212"/>
      <c r="X8092" s="212"/>
      <c r="Y8092" s="212"/>
      <c r="Z8092" s="212"/>
      <c r="AA8092" s="212"/>
      <c r="AB8092" s="212"/>
      <c r="AC8092" s="212"/>
      <c r="AD8092" s="212"/>
      <c r="AE8092" s="212"/>
    </row>
    <row r="8093" spans="5:31" ht="15" customHeight="1" x14ac:dyDescent="0.3">
      <c r="E8093" s="212"/>
      <c r="F8093" s="212"/>
      <c r="G8093" s="212"/>
      <c r="H8093" s="212"/>
      <c r="I8093" s="212"/>
      <c r="J8093" s="212"/>
      <c r="K8093" s="212"/>
      <c r="L8093" s="212"/>
      <c r="M8093" s="212"/>
      <c r="N8093" s="212"/>
      <c r="O8093" s="212"/>
      <c r="P8093" s="212"/>
      <c r="Q8093" s="212"/>
      <c r="R8093" s="212"/>
      <c r="S8093" s="212"/>
      <c r="T8093" s="212"/>
      <c r="U8093" s="212"/>
      <c r="V8093" s="212"/>
      <c r="W8093" s="212"/>
      <c r="X8093" s="212"/>
      <c r="Y8093" s="212"/>
      <c r="Z8093" s="212"/>
      <c r="AA8093" s="212"/>
      <c r="AB8093" s="212"/>
      <c r="AC8093" s="212"/>
      <c r="AD8093" s="212"/>
      <c r="AE8093" s="212"/>
    </row>
    <row r="8094" spans="5:31" ht="15" customHeight="1" x14ac:dyDescent="0.3">
      <c r="E8094" s="212"/>
      <c r="F8094" s="212"/>
      <c r="G8094" s="212"/>
      <c r="H8094" s="212"/>
      <c r="I8094" s="212"/>
      <c r="J8094" s="212"/>
      <c r="K8094" s="212"/>
      <c r="L8094" s="212"/>
      <c r="M8094" s="212"/>
      <c r="N8094" s="212"/>
      <c r="O8094" s="212"/>
      <c r="P8094" s="212"/>
      <c r="Q8094" s="212"/>
      <c r="R8094" s="212"/>
      <c r="S8094" s="212"/>
      <c r="T8094" s="212"/>
      <c r="U8094" s="212"/>
      <c r="V8094" s="212"/>
      <c r="W8094" s="212"/>
      <c r="X8094" s="212"/>
      <c r="Y8094" s="212"/>
      <c r="Z8094" s="212"/>
      <c r="AA8094" s="212"/>
      <c r="AB8094" s="212"/>
      <c r="AC8094" s="212"/>
      <c r="AD8094" s="212"/>
      <c r="AE8094" s="212"/>
    </row>
    <row r="8095" spans="5:31" ht="15" customHeight="1" x14ac:dyDescent="0.3">
      <c r="E8095" s="212"/>
      <c r="F8095" s="212"/>
      <c r="G8095" s="212"/>
      <c r="H8095" s="212"/>
      <c r="I8095" s="212"/>
      <c r="J8095" s="212"/>
      <c r="K8095" s="212"/>
      <c r="L8095" s="212"/>
      <c r="M8095" s="212"/>
      <c r="N8095" s="212"/>
      <c r="O8095" s="212"/>
      <c r="P8095" s="212"/>
      <c r="Q8095" s="212"/>
      <c r="R8095" s="212"/>
      <c r="S8095" s="212"/>
      <c r="T8095" s="212"/>
      <c r="U8095" s="212"/>
      <c r="V8095" s="212"/>
      <c r="W8095" s="212"/>
      <c r="X8095" s="212"/>
      <c r="Y8095" s="212"/>
      <c r="Z8095" s="212"/>
      <c r="AA8095" s="212"/>
      <c r="AB8095" s="212"/>
      <c r="AC8095" s="212"/>
      <c r="AD8095" s="212"/>
      <c r="AE8095" s="212"/>
    </row>
    <row r="8096" spans="5:31" ht="15" customHeight="1" x14ac:dyDescent="0.3">
      <c r="E8096" s="212"/>
      <c r="F8096" s="212"/>
      <c r="G8096" s="212"/>
      <c r="H8096" s="212"/>
      <c r="I8096" s="212"/>
      <c r="J8096" s="212"/>
      <c r="K8096" s="212"/>
      <c r="L8096" s="212"/>
      <c r="M8096" s="212"/>
      <c r="N8096" s="212"/>
      <c r="O8096" s="212"/>
      <c r="P8096" s="212"/>
      <c r="Q8096" s="212"/>
      <c r="R8096" s="212"/>
      <c r="S8096" s="212"/>
      <c r="T8096" s="212"/>
      <c r="U8096" s="212"/>
      <c r="V8096" s="212"/>
      <c r="W8096" s="212"/>
      <c r="X8096" s="212"/>
      <c r="Y8096" s="212"/>
      <c r="Z8096" s="212"/>
      <c r="AA8096" s="212"/>
      <c r="AB8096" s="212"/>
      <c r="AC8096" s="212"/>
      <c r="AD8096" s="212"/>
      <c r="AE8096" s="212"/>
    </row>
    <row r="8097" spans="5:31" ht="15" customHeight="1" x14ac:dyDescent="0.3">
      <c r="E8097" s="212"/>
      <c r="F8097" s="212"/>
      <c r="G8097" s="212"/>
      <c r="H8097" s="212"/>
      <c r="I8097" s="212"/>
      <c r="J8097" s="212"/>
      <c r="K8097" s="212"/>
      <c r="L8097" s="212"/>
      <c r="M8097" s="212"/>
      <c r="N8097" s="212"/>
      <c r="O8097" s="212"/>
      <c r="P8097" s="212"/>
      <c r="Q8097" s="212"/>
      <c r="R8097" s="212"/>
      <c r="S8097" s="212"/>
      <c r="T8097" s="212"/>
      <c r="U8097" s="212"/>
      <c r="V8097" s="212"/>
      <c r="W8097" s="212"/>
      <c r="X8097" s="212"/>
      <c r="Y8097" s="212"/>
      <c r="Z8097" s="212"/>
      <c r="AA8097" s="212"/>
      <c r="AB8097" s="212"/>
      <c r="AC8097" s="212"/>
      <c r="AD8097" s="212"/>
      <c r="AE8097" s="212"/>
    </row>
    <row r="8098" spans="5:31" ht="15" customHeight="1" x14ac:dyDescent="0.3">
      <c r="E8098" s="212"/>
      <c r="F8098" s="212"/>
      <c r="G8098" s="212"/>
      <c r="H8098" s="212"/>
      <c r="I8098" s="212"/>
      <c r="J8098" s="212"/>
      <c r="K8098" s="212"/>
      <c r="L8098" s="212"/>
      <c r="M8098" s="212"/>
      <c r="N8098" s="212"/>
      <c r="O8098" s="212"/>
      <c r="P8098" s="212"/>
      <c r="Q8098" s="212"/>
      <c r="R8098" s="212"/>
      <c r="S8098" s="212"/>
      <c r="T8098" s="212"/>
      <c r="U8098" s="212"/>
      <c r="V8098" s="212"/>
      <c r="W8098" s="212"/>
      <c r="X8098" s="212"/>
      <c r="Y8098" s="212"/>
      <c r="Z8098" s="212"/>
      <c r="AA8098" s="212"/>
      <c r="AB8098" s="212"/>
      <c r="AC8098" s="212"/>
      <c r="AD8098" s="212"/>
      <c r="AE8098" s="212"/>
    </row>
    <row r="8099" spans="5:31" ht="15" customHeight="1" x14ac:dyDescent="0.3">
      <c r="E8099" s="212"/>
      <c r="F8099" s="212"/>
      <c r="G8099" s="212"/>
      <c r="H8099" s="212"/>
      <c r="I8099" s="212"/>
      <c r="J8099" s="212"/>
      <c r="K8099" s="212"/>
      <c r="L8099" s="212"/>
      <c r="M8099" s="212"/>
      <c r="N8099" s="212"/>
      <c r="O8099" s="212"/>
      <c r="P8099" s="212"/>
      <c r="Q8099" s="212"/>
      <c r="R8099" s="212"/>
      <c r="S8099" s="212"/>
      <c r="T8099" s="212"/>
      <c r="U8099" s="212"/>
      <c r="V8099" s="212"/>
      <c r="W8099" s="212"/>
      <c r="X8099" s="212"/>
      <c r="Y8099" s="212"/>
      <c r="Z8099" s="212"/>
      <c r="AA8099" s="212"/>
      <c r="AB8099" s="212"/>
      <c r="AC8099" s="212"/>
      <c r="AD8099" s="212"/>
      <c r="AE8099" s="212"/>
    </row>
    <row r="8100" spans="5:31" ht="15" customHeight="1" x14ac:dyDescent="0.3">
      <c r="E8100" s="212"/>
      <c r="F8100" s="212"/>
      <c r="G8100" s="212"/>
      <c r="H8100" s="212"/>
      <c r="I8100" s="212"/>
      <c r="J8100" s="212"/>
      <c r="K8100" s="212"/>
      <c r="L8100" s="212"/>
      <c r="M8100" s="212"/>
      <c r="N8100" s="212"/>
      <c r="O8100" s="212"/>
      <c r="P8100" s="212"/>
      <c r="Q8100" s="212"/>
      <c r="R8100" s="212"/>
      <c r="S8100" s="212"/>
      <c r="T8100" s="212"/>
      <c r="U8100" s="212"/>
      <c r="V8100" s="212"/>
      <c r="W8100" s="212"/>
      <c r="X8100" s="212"/>
      <c r="Y8100" s="212"/>
      <c r="Z8100" s="212"/>
      <c r="AA8100" s="212"/>
      <c r="AB8100" s="212"/>
      <c r="AC8100" s="212"/>
      <c r="AD8100" s="212"/>
      <c r="AE8100" s="212"/>
    </row>
    <row r="8101" spans="5:31" ht="15" customHeight="1" x14ac:dyDescent="0.3">
      <c r="E8101" s="212"/>
      <c r="F8101" s="212"/>
      <c r="G8101" s="212"/>
      <c r="H8101" s="212"/>
      <c r="I8101" s="212"/>
      <c r="J8101" s="212"/>
      <c r="K8101" s="212"/>
      <c r="L8101" s="212"/>
      <c r="M8101" s="212"/>
      <c r="N8101" s="212"/>
      <c r="O8101" s="212"/>
      <c r="P8101" s="212"/>
      <c r="Q8101" s="212"/>
      <c r="R8101" s="212"/>
      <c r="S8101" s="212"/>
      <c r="T8101" s="212"/>
      <c r="U8101" s="212"/>
      <c r="V8101" s="212"/>
      <c r="W8101" s="212"/>
      <c r="X8101" s="212"/>
      <c r="Y8101" s="212"/>
      <c r="Z8101" s="212"/>
      <c r="AA8101" s="212"/>
      <c r="AB8101" s="212"/>
      <c r="AC8101" s="212"/>
      <c r="AD8101" s="212"/>
      <c r="AE8101" s="212"/>
    </row>
    <row r="8102" spans="5:31" ht="15" customHeight="1" x14ac:dyDescent="0.3">
      <c r="E8102" s="212"/>
      <c r="F8102" s="212"/>
      <c r="G8102" s="212"/>
      <c r="H8102" s="212"/>
      <c r="I8102" s="212"/>
      <c r="J8102" s="212"/>
      <c r="K8102" s="212"/>
      <c r="L8102" s="212"/>
      <c r="M8102" s="212"/>
      <c r="N8102" s="212"/>
      <c r="O8102" s="212"/>
      <c r="P8102" s="212"/>
      <c r="Q8102" s="212"/>
      <c r="R8102" s="212"/>
      <c r="S8102" s="212"/>
      <c r="T8102" s="212"/>
      <c r="U8102" s="212"/>
      <c r="V8102" s="212"/>
      <c r="W8102" s="212"/>
      <c r="X8102" s="212"/>
      <c r="Y8102" s="212"/>
      <c r="Z8102" s="212"/>
      <c r="AA8102" s="212"/>
      <c r="AB8102" s="212"/>
      <c r="AC8102" s="212"/>
      <c r="AD8102" s="212"/>
      <c r="AE8102" s="212"/>
    </row>
    <row r="8103" spans="5:31" ht="15" customHeight="1" x14ac:dyDescent="0.3">
      <c r="E8103" s="212"/>
      <c r="F8103" s="212"/>
      <c r="G8103" s="212"/>
      <c r="H8103" s="212"/>
      <c r="I8103" s="212"/>
      <c r="J8103" s="212"/>
      <c r="K8103" s="212"/>
      <c r="L8103" s="212"/>
      <c r="M8103" s="212"/>
      <c r="N8103" s="212"/>
      <c r="O8103" s="212"/>
      <c r="P8103" s="212"/>
      <c r="Q8103" s="212"/>
      <c r="R8103" s="212"/>
      <c r="S8103" s="212"/>
      <c r="T8103" s="212"/>
      <c r="U8103" s="212"/>
      <c r="V8103" s="212"/>
      <c r="W8103" s="212"/>
      <c r="X8103" s="212"/>
      <c r="Y8103" s="212"/>
      <c r="Z8103" s="212"/>
      <c r="AA8103" s="212"/>
      <c r="AB8103" s="212"/>
      <c r="AC8103" s="212"/>
      <c r="AD8103" s="212"/>
      <c r="AE8103" s="212"/>
    </row>
    <row r="8104" spans="5:31" ht="15" customHeight="1" x14ac:dyDescent="0.3">
      <c r="E8104" s="212"/>
      <c r="F8104" s="212"/>
      <c r="G8104" s="212"/>
      <c r="H8104" s="212"/>
      <c r="I8104" s="212"/>
      <c r="J8104" s="212"/>
      <c r="K8104" s="212"/>
      <c r="L8104" s="212"/>
      <c r="M8104" s="212"/>
      <c r="N8104" s="212"/>
      <c r="O8104" s="212"/>
      <c r="P8104" s="212"/>
      <c r="Q8104" s="212"/>
      <c r="R8104" s="212"/>
      <c r="S8104" s="212"/>
      <c r="T8104" s="212"/>
      <c r="U8104" s="212"/>
      <c r="V8104" s="212"/>
      <c r="W8104" s="212"/>
      <c r="X8104" s="212"/>
      <c r="Y8104" s="212"/>
      <c r="Z8104" s="212"/>
      <c r="AA8104" s="212"/>
      <c r="AB8104" s="212"/>
      <c r="AC8104" s="212"/>
      <c r="AD8104" s="212"/>
      <c r="AE8104" s="212"/>
    </row>
    <row r="8105" spans="5:31" ht="15" customHeight="1" x14ac:dyDescent="0.3">
      <c r="E8105" s="212"/>
      <c r="F8105" s="212"/>
      <c r="G8105" s="212"/>
      <c r="H8105" s="212"/>
      <c r="I8105" s="212"/>
      <c r="J8105" s="212"/>
      <c r="K8105" s="212"/>
      <c r="L8105" s="212"/>
      <c r="M8105" s="212"/>
      <c r="N8105" s="212"/>
      <c r="O8105" s="212"/>
      <c r="P8105" s="212"/>
      <c r="Q8105" s="212"/>
      <c r="R8105" s="212"/>
      <c r="S8105" s="212"/>
      <c r="T8105" s="212"/>
      <c r="U8105" s="212"/>
      <c r="V8105" s="212"/>
      <c r="W8105" s="212"/>
      <c r="X8105" s="212"/>
      <c r="Y8105" s="212"/>
      <c r="Z8105" s="212"/>
      <c r="AA8105" s="212"/>
      <c r="AB8105" s="212"/>
      <c r="AC8105" s="212"/>
      <c r="AD8105" s="212"/>
      <c r="AE8105" s="212"/>
    </row>
    <row r="8106" spans="5:31" ht="15" customHeight="1" x14ac:dyDescent="0.3">
      <c r="E8106" s="212"/>
      <c r="F8106" s="212"/>
      <c r="G8106" s="212"/>
      <c r="H8106" s="212"/>
      <c r="I8106" s="212"/>
      <c r="J8106" s="212"/>
      <c r="K8106" s="212"/>
      <c r="L8106" s="212"/>
      <c r="M8106" s="212"/>
      <c r="N8106" s="212"/>
      <c r="O8106" s="212"/>
      <c r="P8106" s="212"/>
      <c r="Q8106" s="212"/>
      <c r="R8106" s="212"/>
      <c r="S8106" s="212"/>
      <c r="T8106" s="212"/>
      <c r="U8106" s="212"/>
      <c r="V8106" s="212"/>
      <c r="W8106" s="212"/>
      <c r="X8106" s="212"/>
      <c r="Y8106" s="212"/>
      <c r="Z8106" s="212"/>
      <c r="AA8106" s="212"/>
      <c r="AB8106" s="212"/>
      <c r="AC8106" s="212"/>
      <c r="AD8106" s="212"/>
      <c r="AE8106" s="212"/>
    </row>
    <row r="8107" spans="5:31" ht="15" customHeight="1" x14ac:dyDescent="0.3">
      <c r="E8107" s="212"/>
      <c r="F8107" s="212"/>
      <c r="G8107" s="212"/>
      <c r="H8107" s="212"/>
      <c r="I8107" s="212"/>
      <c r="J8107" s="212"/>
      <c r="K8107" s="212"/>
      <c r="L8107" s="212"/>
      <c r="M8107" s="212"/>
      <c r="N8107" s="212"/>
      <c r="O8107" s="212"/>
      <c r="P8107" s="212"/>
      <c r="Q8107" s="212"/>
      <c r="R8107" s="212"/>
      <c r="S8107" s="212"/>
      <c r="T8107" s="212"/>
      <c r="U8107" s="212"/>
      <c r="V8107" s="212"/>
      <c r="W8107" s="212"/>
      <c r="X8107" s="212"/>
      <c r="Y8107" s="212"/>
      <c r="Z8107" s="212"/>
      <c r="AA8107" s="212"/>
      <c r="AB8107" s="212"/>
      <c r="AC8107" s="212"/>
      <c r="AD8107" s="212"/>
      <c r="AE8107" s="212"/>
    </row>
    <row r="8108" spans="5:31" ht="15" customHeight="1" x14ac:dyDescent="0.3">
      <c r="E8108" s="212"/>
      <c r="F8108" s="212"/>
      <c r="G8108" s="212"/>
      <c r="H8108" s="212"/>
      <c r="I8108" s="212"/>
      <c r="J8108" s="212"/>
      <c r="K8108" s="212"/>
      <c r="L8108" s="212"/>
      <c r="M8108" s="212"/>
      <c r="N8108" s="212"/>
      <c r="O8108" s="212"/>
      <c r="P8108" s="212"/>
      <c r="Q8108" s="212"/>
      <c r="R8108" s="212"/>
      <c r="S8108" s="212"/>
      <c r="T8108" s="212"/>
      <c r="U8108" s="212"/>
      <c r="V8108" s="212"/>
      <c r="W8108" s="212"/>
      <c r="X8108" s="212"/>
      <c r="Y8108" s="212"/>
      <c r="Z8108" s="212"/>
      <c r="AA8108" s="212"/>
      <c r="AB8108" s="212"/>
      <c r="AC8108" s="212"/>
      <c r="AD8108" s="212"/>
      <c r="AE8108" s="212"/>
    </row>
    <row r="8109" spans="5:31" ht="15" customHeight="1" x14ac:dyDescent="0.3">
      <c r="E8109" s="212"/>
      <c r="F8109" s="212"/>
      <c r="G8109" s="212"/>
      <c r="H8109" s="212"/>
      <c r="I8109" s="212"/>
      <c r="J8109" s="212"/>
      <c r="K8109" s="212"/>
      <c r="L8109" s="212"/>
      <c r="M8109" s="212"/>
      <c r="N8109" s="212"/>
      <c r="O8109" s="212"/>
      <c r="P8109" s="212"/>
      <c r="Q8109" s="212"/>
      <c r="R8109" s="212"/>
      <c r="S8109" s="212"/>
      <c r="T8109" s="212"/>
      <c r="U8109" s="212"/>
      <c r="V8109" s="212"/>
      <c r="W8109" s="212"/>
      <c r="X8109" s="212"/>
      <c r="Y8109" s="212"/>
      <c r="Z8109" s="212"/>
      <c r="AA8109" s="212"/>
      <c r="AB8109" s="212"/>
      <c r="AC8109" s="212"/>
      <c r="AD8109" s="212"/>
      <c r="AE8109" s="212"/>
    </row>
    <row r="8110" spans="5:31" ht="15" customHeight="1" x14ac:dyDescent="0.3">
      <c r="E8110" s="212"/>
      <c r="F8110" s="212"/>
      <c r="G8110" s="212"/>
      <c r="H8110" s="212"/>
      <c r="I8110" s="212"/>
      <c r="J8110" s="212"/>
      <c r="K8110" s="212"/>
      <c r="L8110" s="212"/>
      <c r="M8110" s="212"/>
      <c r="N8110" s="212"/>
      <c r="O8110" s="212"/>
      <c r="P8110" s="212"/>
      <c r="Q8110" s="212"/>
      <c r="R8110" s="212"/>
      <c r="S8110" s="212"/>
      <c r="T8110" s="212"/>
      <c r="U8110" s="212"/>
      <c r="V8110" s="212"/>
      <c r="W8110" s="212"/>
      <c r="X8110" s="212"/>
      <c r="Y8110" s="212"/>
      <c r="Z8110" s="212"/>
      <c r="AA8110" s="212"/>
      <c r="AB8110" s="212"/>
      <c r="AC8110" s="212"/>
      <c r="AD8110" s="212"/>
      <c r="AE8110" s="212"/>
    </row>
    <row r="8111" spans="5:31" ht="15" customHeight="1" x14ac:dyDescent="0.3">
      <c r="E8111" s="212"/>
      <c r="F8111" s="212"/>
      <c r="G8111" s="212"/>
      <c r="H8111" s="212"/>
      <c r="I8111" s="212"/>
      <c r="J8111" s="212"/>
      <c r="K8111" s="212"/>
      <c r="L8111" s="212"/>
      <c r="M8111" s="212"/>
      <c r="N8111" s="212"/>
      <c r="O8111" s="212"/>
      <c r="P8111" s="212"/>
      <c r="Q8111" s="212"/>
      <c r="R8111" s="212"/>
      <c r="S8111" s="212"/>
      <c r="T8111" s="212"/>
      <c r="U8111" s="212"/>
      <c r="V8111" s="212"/>
      <c r="W8111" s="212"/>
      <c r="X8111" s="212"/>
      <c r="Y8111" s="212"/>
      <c r="Z8111" s="212"/>
      <c r="AA8111" s="212"/>
      <c r="AB8111" s="212"/>
      <c r="AC8111" s="212"/>
      <c r="AD8111" s="212"/>
      <c r="AE8111" s="212"/>
    </row>
    <row r="8112" spans="5:31" ht="15" customHeight="1" x14ac:dyDescent="0.3">
      <c r="E8112" s="212"/>
      <c r="F8112" s="212"/>
      <c r="G8112" s="212"/>
      <c r="H8112" s="212"/>
      <c r="I8112" s="212"/>
      <c r="J8112" s="212"/>
      <c r="K8112" s="212"/>
      <c r="L8112" s="212"/>
      <c r="M8112" s="212"/>
      <c r="N8112" s="212"/>
      <c r="O8112" s="212"/>
      <c r="P8112" s="212"/>
      <c r="Q8112" s="212"/>
      <c r="R8112" s="212"/>
      <c r="S8112" s="212"/>
      <c r="T8112" s="212"/>
      <c r="U8112" s="212"/>
      <c r="V8112" s="212"/>
      <c r="W8112" s="212"/>
      <c r="X8112" s="212"/>
      <c r="Y8112" s="212"/>
      <c r="Z8112" s="212"/>
      <c r="AA8112" s="212"/>
      <c r="AB8112" s="212"/>
      <c r="AC8112" s="212"/>
      <c r="AD8112" s="212"/>
      <c r="AE8112" s="212"/>
    </row>
    <row r="8113" spans="5:31" ht="15" customHeight="1" x14ac:dyDescent="0.3">
      <c r="E8113" s="212"/>
      <c r="F8113" s="212"/>
      <c r="G8113" s="212"/>
      <c r="H8113" s="212"/>
      <c r="I8113" s="212"/>
      <c r="J8113" s="212"/>
      <c r="K8113" s="212"/>
      <c r="L8113" s="212"/>
      <c r="M8113" s="212"/>
      <c r="N8113" s="212"/>
      <c r="O8113" s="212"/>
      <c r="P8113" s="212"/>
      <c r="Q8113" s="212"/>
      <c r="R8113" s="212"/>
      <c r="S8113" s="212"/>
      <c r="T8113" s="212"/>
      <c r="U8113" s="212"/>
      <c r="V8113" s="212"/>
      <c r="W8113" s="212"/>
      <c r="X8113" s="212"/>
      <c r="Y8113" s="212"/>
      <c r="Z8113" s="212"/>
      <c r="AA8113" s="212"/>
      <c r="AB8113" s="212"/>
      <c r="AC8113" s="212"/>
      <c r="AD8113" s="212"/>
      <c r="AE8113" s="212"/>
    </row>
    <row r="8114" spans="5:31" ht="15" customHeight="1" x14ac:dyDescent="0.3">
      <c r="E8114" s="212"/>
      <c r="F8114" s="212"/>
      <c r="G8114" s="212"/>
      <c r="H8114" s="212"/>
      <c r="I8114" s="212"/>
      <c r="J8114" s="212"/>
      <c r="K8114" s="212"/>
      <c r="L8114" s="212"/>
      <c r="M8114" s="212"/>
      <c r="N8114" s="212"/>
      <c r="O8114" s="212"/>
      <c r="P8114" s="212"/>
      <c r="Q8114" s="212"/>
      <c r="R8114" s="212"/>
      <c r="S8114" s="212"/>
      <c r="T8114" s="212"/>
      <c r="U8114" s="212"/>
      <c r="V8114" s="212"/>
      <c r="W8114" s="212"/>
      <c r="X8114" s="212"/>
      <c r="Y8114" s="212"/>
      <c r="Z8114" s="212"/>
      <c r="AA8114" s="212"/>
      <c r="AB8114" s="212"/>
      <c r="AC8114" s="212"/>
      <c r="AD8114" s="212"/>
      <c r="AE8114" s="212"/>
    </row>
    <row r="8115" spans="5:31" ht="15" customHeight="1" x14ac:dyDescent="0.3">
      <c r="E8115" s="212"/>
      <c r="F8115" s="212"/>
      <c r="G8115" s="212"/>
      <c r="H8115" s="212"/>
      <c r="I8115" s="212"/>
      <c r="J8115" s="212"/>
      <c r="K8115" s="212"/>
      <c r="L8115" s="212"/>
      <c r="M8115" s="212"/>
      <c r="N8115" s="212"/>
      <c r="O8115" s="212"/>
      <c r="P8115" s="212"/>
      <c r="Q8115" s="212"/>
      <c r="R8115" s="212"/>
      <c r="S8115" s="212"/>
      <c r="T8115" s="212"/>
      <c r="U8115" s="212"/>
      <c r="V8115" s="212"/>
      <c r="W8115" s="212"/>
      <c r="X8115" s="212"/>
      <c r="Y8115" s="212"/>
      <c r="Z8115" s="212"/>
      <c r="AA8115" s="212"/>
      <c r="AB8115" s="212"/>
      <c r="AC8115" s="212"/>
      <c r="AD8115" s="212"/>
      <c r="AE8115" s="212"/>
    </row>
    <row r="8116" spans="5:31" ht="15" customHeight="1" x14ac:dyDescent="0.3">
      <c r="E8116" s="212"/>
      <c r="F8116" s="212"/>
      <c r="G8116" s="212"/>
      <c r="H8116" s="212"/>
      <c r="I8116" s="212"/>
      <c r="J8116" s="212"/>
      <c r="K8116" s="212"/>
      <c r="L8116" s="212"/>
      <c r="M8116" s="212"/>
      <c r="N8116" s="212"/>
      <c r="O8116" s="212"/>
      <c r="P8116" s="212"/>
      <c r="Q8116" s="212"/>
      <c r="R8116" s="212"/>
      <c r="S8116" s="212"/>
      <c r="T8116" s="212"/>
      <c r="U8116" s="212"/>
      <c r="V8116" s="212"/>
      <c r="W8116" s="212"/>
      <c r="X8116" s="212"/>
      <c r="Y8116" s="212"/>
      <c r="Z8116" s="212"/>
      <c r="AA8116" s="212"/>
      <c r="AB8116" s="212"/>
      <c r="AC8116" s="212"/>
      <c r="AD8116" s="212"/>
      <c r="AE8116" s="212"/>
    </row>
    <row r="8117" spans="5:31" ht="15" customHeight="1" x14ac:dyDescent="0.3">
      <c r="E8117" s="212"/>
      <c r="F8117" s="212"/>
      <c r="G8117" s="212"/>
      <c r="H8117" s="212"/>
      <c r="I8117" s="212"/>
      <c r="J8117" s="212"/>
      <c r="K8117" s="212"/>
      <c r="L8117" s="212"/>
      <c r="M8117" s="212"/>
      <c r="N8117" s="212"/>
      <c r="O8117" s="212"/>
      <c r="P8117" s="212"/>
      <c r="Q8117" s="212"/>
      <c r="R8117" s="212"/>
      <c r="S8117" s="212"/>
      <c r="T8117" s="212"/>
      <c r="U8117" s="212"/>
      <c r="V8117" s="212"/>
      <c r="W8117" s="212"/>
      <c r="X8117" s="212"/>
      <c r="Y8117" s="212"/>
      <c r="Z8117" s="212"/>
      <c r="AA8117" s="212"/>
      <c r="AB8117" s="212"/>
      <c r="AC8117" s="212"/>
      <c r="AD8117" s="212"/>
      <c r="AE8117" s="212"/>
    </row>
    <row r="8118" spans="5:31" ht="15" customHeight="1" x14ac:dyDescent="0.3">
      <c r="E8118" s="212"/>
      <c r="F8118" s="212"/>
      <c r="G8118" s="212"/>
      <c r="H8118" s="212"/>
      <c r="I8118" s="212"/>
      <c r="J8118" s="212"/>
      <c r="K8118" s="212"/>
      <c r="L8118" s="212"/>
      <c r="M8118" s="212"/>
      <c r="N8118" s="212"/>
      <c r="O8118" s="212"/>
      <c r="P8118" s="212"/>
      <c r="Q8118" s="212"/>
      <c r="R8118" s="212"/>
      <c r="S8118" s="212"/>
      <c r="T8118" s="212"/>
      <c r="U8118" s="212"/>
      <c r="V8118" s="212"/>
      <c r="W8118" s="212"/>
      <c r="X8118" s="212"/>
      <c r="Y8118" s="212"/>
      <c r="Z8118" s="212"/>
      <c r="AA8118" s="212"/>
      <c r="AB8118" s="212"/>
      <c r="AC8118" s="212"/>
      <c r="AD8118" s="212"/>
      <c r="AE8118" s="212"/>
    </row>
    <row r="8119" spans="5:31" ht="15" customHeight="1" x14ac:dyDescent="0.3">
      <c r="E8119" s="212"/>
      <c r="F8119" s="212"/>
      <c r="G8119" s="212"/>
      <c r="H8119" s="212"/>
      <c r="I8119" s="212"/>
      <c r="J8119" s="212"/>
      <c r="K8119" s="212"/>
      <c r="L8119" s="212"/>
      <c r="M8119" s="212"/>
      <c r="N8119" s="212"/>
      <c r="O8119" s="212"/>
      <c r="P8119" s="212"/>
      <c r="Q8119" s="212"/>
      <c r="R8119" s="212"/>
      <c r="S8119" s="212"/>
      <c r="T8119" s="212"/>
      <c r="U8119" s="212"/>
      <c r="V8119" s="212"/>
      <c r="W8119" s="212"/>
      <c r="X8119" s="212"/>
      <c r="Y8119" s="212"/>
      <c r="Z8119" s="212"/>
      <c r="AA8119" s="212"/>
      <c r="AB8119" s="212"/>
      <c r="AC8119" s="212"/>
      <c r="AD8119" s="212"/>
      <c r="AE8119" s="212"/>
    </row>
    <row r="8120" spans="5:31" ht="15" customHeight="1" x14ac:dyDescent="0.3">
      <c r="E8120" s="212"/>
      <c r="F8120" s="212"/>
      <c r="G8120" s="212"/>
      <c r="H8120" s="212"/>
      <c r="I8120" s="212"/>
      <c r="J8120" s="212"/>
      <c r="K8120" s="212"/>
      <c r="L8120" s="212"/>
      <c r="M8120" s="212"/>
      <c r="N8120" s="212"/>
      <c r="O8120" s="212"/>
      <c r="P8120" s="212"/>
      <c r="Q8120" s="212"/>
      <c r="R8120" s="212"/>
      <c r="S8120" s="212"/>
      <c r="T8120" s="212"/>
      <c r="U8120" s="212"/>
      <c r="V8120" s="212"/>
      <c r="W8120" s="212"/>
      <c r="X8120" s="212"/>
      <c r="Y8120" s="212"/>
      <c r="Z8120" s="212"/>
      <c r="AA8120" s="212"/>
      <c r="AB8120" s="212"/>
      <c r="AC8120" s="212"/>
      <c r="AD8120" s="212"/>
      <c r="AE8120" s="212"/>
    </row>
    <row r="8121" spans="5:31" ht="15" customHeight="1" x14ac:dyDescent="0.3">
      <c r="E8121" s="212"/>
      <c r="F8121" s="212"/>
      <c r="G8121" s="212"/>
      <c r="H8121" s="212"/>
      <c r="I8121" s="212"/>
      <c r="J8121" s="212"/>
      <c r="K8121" s="212"/>
      <c r="L8121" s="212"/>
      <c r="M8121" s="212"/>
      <c r="N8121" s="212"/>
      <c r="O8121" s="212"/>
      <c r="P8121" s="212"/>
      <c r="Q8121" s="212"/>
      <c r="R8121" s="212"/>
      <c r="S8121" s="212"/>
      <c r="T8121" s="212"/>
      <c r="U8121" s="212"/>
      <c r="V8121" s="212"/>
      <c r="W8121" s="212"/>
      <c r="X8121" s="212"/>
      <c r="Y8121" s="212"/>
      <c r="Z8121" s="212"/>
      <c r="AA8121" s="212"/>
      <c r="AB8121" s="212"/>
      <c r="AC8121" s="212"/>
      <c r="AD8121" s="212"/>
      <c r="AE8121" s="212"/>
    </row>
    <row r="8122" spans="5:31" ht="15" customHeight="1" x14ac:dyDescent="0.3">
      <c r="E8122" s="212"/>
      <c r="F8122" s="212"/>
      <c r="G8122" s="212"/>
      <c r="H8122" s="212"/>
      <c r="I8122" s="212"/>
      <c r="J8122" s="212"/>
      <c r="K8122" s="212"/>
      <c r="L8122" s="212"/>
      <c r="M8122" s="212"/>
      <c r="N8122" s="212"/>
      <c r="O8122" s="212"/>
      <c r="P8122" s="212"/>
      <c r="Q8122" s="212"/>
      <c r="R8122" s="212"/>
      <c r="S8122" s="212"/>
      <c r="T8122" s="212"/>
      <c r="U8122" s="212"/>
      <c r="V8122" s="212"/>
      <c r="W8122" s="212"/>
      <c r="X8122" s="212"/>
      <c r="Y8122" s="212"/>
      <c r="Z8122" s="212"/>
      <c r="AA8122" s="212"/>
      <c r="AB8122" s="212"/>
      <c r="AC8122" s="212"/>
      <c r="AD8122" s="212"/>
      <c r="AE8122" s="212"/>
    </row>
    <row r="8123" spans="5:31" ht="15" customHeight="1" x14ac:dyDescent="0.3">
      <c r="E8123" s="212"/>
      <c r="F8123" s="212"/>
      <c r="G8123" s="212"/>
      <c r="H8123" s="212"/>
      <c r="I8123" s="212"/>
      <c r="J8123" s="212"/>
      <c r="K8123" s="212"/>
      <c r="L8123" s="212"/>
      <c r="M8123" s="212"/>
      <c r="N8123" s="212"/>
      <c r="O8123" s="212"/>
      <c r="P8123" s="212"/>
      <c r="Q8123" s="212"/>
      <c r="R8123" s="212"/>
      <c r="S8123" s="212"/>
      <c r="T8123" s="212"/>
      <c r="U8123" s="212"/>
      <c r="V8123" s="212"/>
      <c r="W8123" s="212"/>
      <c r="X8123" s="212"/>
      <c r="Y8123" s="212"/>
      <c r="Z8123" s="212"/>
      <c r="AA8123" s="212"/>
      <c r="AB8123" s="212"/>
      <c r="AC8123" s="212"/>
      <c r="AD8123" s="212"/>
      <c r="AE8123" s="212"/>
    </row>
    <row r="8124" spans="5:31" ht="15" customHeight="1" x14ac:dyDescent="0.3">
      <c r="E8124" s="212"/>
      <c r="F8124" s="212"/>
      <c r="G8124" s="212"/>
      <c r="H8124" s="212"/>
      <c r="I8124" s="212"/>
      <c r="J8124" s="212"/>
      <c r="K8124" s="212"/>
      <c r="L8124" s="212"/>
      <c r="M8124" s="212"/>
      <c r="N8124" s="212"/>
      <c r="O8124" s="212"/>
      <c r="P8124" s="212"/>
      <c r="Q8124" s="212"/>
      <c r="R8124" s="212"/>
      <c r="S8124" s="212"/>
      <c r="T8124" s="212"/>
      <c r="U8124" s="212"/>
      <c r="V8124" s="212"/>
      <c r="W8124" s="212"/>
      <c r="X8124" s="212"/>
      <c r="Y8124" s="212"/>
      <c r="Z8124" s="212"/>
      <c r="AA8124" s="212"/>
      <c r="AB8124" s="212"/>
      <c r="AC8124" s="212"/>
      <c r="AD8124" s="212"/>
      <c r="AE8124" s="212"/>
    </row>
    <row r="8125" spans="5:31" ht="15" customHeight="1" x14ac:dyDescent="0.3">
      <c r="E8125" s="212"/>
      <c r="F8125" s="212"/>
      <c r="G8125" s="212"/>
      <c r="H8125" s="212"/>
      <c r="I8125" s="212"/>
      <c r="J8125" s="212"/>
      <c r="K8125" s="212"/>
      <c r="L8125" s="212"/>
      <c r="M8125" s="212"/>
      <c r="N8125" s="212"/>
      <c r="O8125" s="212"/>
      <c r="P8125" s="212"/>
      <c r="Q8125" s="212"/>
      <c r="R8125" s="212"/>
      <c r="S8125" s="212"/>
      <c r="T8125" s="212"/>
      <c r="U8125" s="212"/>
      <c r="V8125" s="212"/>
      <c r="W8125" s="212"/>
      <c r="X8125" s="212"/>
      <c r="Y8125" s="212"/>
      <c r="Z8125" s="212"/>
      <c r="AA8125" s="212"/>
      <c r="AB8125" s="212"/>
      <c r="AC8125" s="212"/>
      <c r="AD8125" s="212"/>
      <c r="AE8125" s="212"/>
    </row>
    <row r="8126" spans="5:31" ht="15" customHeight="1" x14ac:dyDescent="0.3">
      <c r="E8126" s="212"/>
      <c r="F8126" s="212"/>
      <c r="G8126" s="212"/>
      <c r="H8126" s="212"/>
      <c r="I8126" s="212"/>
      <c r="J8126" s="212"/>
      <c r="K8126" s="212"/>
      <c r="L8126" s="212"/>
      <c r="M8126" s="212"/>
      <c r="N8126" s="212"/>
      <c r="O8126" s="212"/>
      <c r="P8126" s="212"/>
      <c r="Q8126" s="212"/>
      <c r="R8126" s="212"/>
      <c r="S8126" s="212"/>
      <c r="T8126" s="212"/>
      <c r="U8126" s="212"/>
      <c r="V8126" s="212"/>
      <c r="W8126" s="212"/>
      <c r="X8126" s="212"/>
      <c r="Y8126" s="212"/>
      <c r="Z8126" s="212"/>
      <c r="AA8126" s="212"/>
      <c r="AB8126" s="212"/>
      <c r="AC8126" s="212"/>
      <c r="AD8126" s="212"/>
      <c r="AE8126" s="212"/>
    </row>
    <row r="8127" spans="5:31" ht="15" customHeight="1" x14ac:dyDescent="0.3">
      <c r="E8127" s="212"/>
      <c r="F8127" s="212"/>
      <c r="G8127" s="212"/>
      <c r="H8127" s="212"/>
      <c r="I8127" s="212"/>
      <c r="J8127" s="212"/>
      <c r="K8127" s="212"/>
      <c r="L8127" s="212"/>
      <c r="M8127" s="212"/>
      <c r="N8127" s="212"/>
      <c r="O8127" s="212"/>
      <c r="P8127" s="212"/>
      <c r="Q8127" s="212"/>
      <c r="R8127" s="212"/>
      <c r="S8127" s="212"/>
      <c r="T8127" s="212"/>
      <c r="U8127" s="212"/>
      <c r="V8127" s="212"/>
      <c r="W8127" s="212"/>
      <c r="X8127" s="212"/>
      <c r="Y8127" s="212"/>
      <c r="Z8127" s="212"/>
      <c r="AA8127" s="212"/>
      <c r="AB8127" s="212"/>
      <c r="AC8127" s="212"/>
      <c r="AD8127" s="212"/>
      <c r="AE8127" s="212"/>
    </row>
    <row r="8128" spans="5:31" ht="15" customHeight="1" x14ac:dyDescent="0.3">
      <c r="E8128" s="212"/>
      <c r="F8128" s="212"/>
      <c r="G8128" s="212"/>
      <c r="H8128" s="212"/>
      <c r="I8128" s="212"/>
      <c r="J8128" s="212"/>
      <c r="K8128" s="212"/>
      <c r="L8128" s="212"/>
      <c r="M8128" s="212"/>
      <c r="N8128" s="212"/>
      <c r="O8128" s="212"/>
      <c r="P8128" s="212"/>
      <c r="Q8128" s="212"/>
      <c r="R8128" s="212"/>
      <c r="S8128" s="212"/>
      <c r="T8128" s="212"/>
      <c r="U8128" s="212"/>
      <c r="V8128" s="212"/>
      <c r="W8128" s="212"/>
      <c r="X8128" s="212"/>
      <c r="Y8128" s="212"/>
      <c r="Z8128" s="212"/>
      <c r="AA8128" s="212"/>
      <c r="AB8128" s="212"/>
      <c r="AC8128" s="212"/>
      <c r="AD8128" s="212"/>
      <c r="AE8128" s="212"/>
    </row>
    <row r="8129" spans="5:31" ht="15" customHeight="1" x14ac:dyDescent="0.3">
      <c r="E8129" s="212"/>
      <c r="F8129" s="212"/>
      <c r="G8129" s="212"/>
      <c r="H8129" s="212"/>
      <c r="I8129" s="212"/>
      <c r="J8129" s="212"/>
      <c r="K8129" s="212"/>
      <c r="L8129" s="212"/>
      <c r="M8129" s="212"/>
      <c r="N8129" s="212"/>
      <c r="O8129" s="212"/>
      <c r="P8129" s="212"/>
      <c r="Q8129" s="212"/>
      <c r="R8129" s="212"/>
      <c r="S8129" s="212"/>
      <c r="T8129" s="212"/>
      <c r="U8129" s="212"/>
      <c r="V8129" s="212"/>
      <c r="W8129" s="212"/>
      <c r="X8129" s="212"/>
      <c r="Y8129" s="212"/>
      <c r="Z8129" s="212"/>
      <c r="AA8129" s="212"/>
      <c r="AB8129" s="212"/>
      <c r="AC8129" s="212"/>
      <c r="AD8129" s="212"/>
      <c r="AE8129" s="212"/>
    </row>
    <row r="8130" spans="5:31" ht="15" customHeight="1" x14ac:dyDescent="0.3">
      <c r="E8130" s="212"/>
      <c r="F8130" s="212"/>
      <c r="G8130" s="212"/>
      <c r="H8130" s="212"/>
      <c r="I8130" s="212"/>
      <c r="J8130" s="212"/>
      <c r="K8130" s="212"/>
      <c r="L8130" s="212"/>
      <c r="M8130" s="212"/>
      <c r="N8130" s="212"/>
      <c r="O8130" s="212"/>
      <c r="P8130" s="212"/>
      <c r="Q8130" s="212"/>
      <c r="R8130" s="212"/>
      <c r="S8130" s="212"/>
      <c r="T8130" s="212"/>
      <c r="U8130" s="212"/>
      <c r="V8130" s="212"/>
      <c r="W8130" s="212"/>
      <c r="X8130" s="212"/>
      <c r="Y8130" s="212"/>
      <c r="Z8130" s="212"/>
      <c r="AA8130" s="212"/>
      <c r="AB8130" s="212"/>
      <c r="AC8130" s="212"/>
      <c r="AD8130" s="212"/>
      <c r="AE8130" s="212"/>
    </row>
    <row r="8131" spans="5:31" ht="15" customHeight="1" x14ac:dyDescent="0.3">
      <c r="E8131" s="212"/>
      <c r="F8131" s="212"/>
      <c r="G8131" s="212"/>
      <c r="H8131" s="212"/>
      <c r="I8131" s="212"/>
      <c r="J8131" s="212"/>
      <c r="K8131" s="212"/>
      <c r="L8131" s="212"/>
      <c r="M8131" s="212"/>
      <c r="N8131" s="212"/>
      <c r="O8131" s="212"/>
      <c r="P8131" s="212"/>
      <c r="Q8131" s="212"/>
      <c r="R8131" s="212"/>
      <c r="S8131" s="212"/>
      <c r="T8131" s="212"/>
      <c r="U8131" s="212"/>
      <c r="V8131" s="212"/>
      <c r="W8131" s="212"/>
      <c r="X8131" s="212"/>
      <c r="Y8131" s="212"/>
      <c r="Z8131" s="212"/>
      <c r="AA8131" s="212"/>
      <c r="AB8131" s="212"/>
      <c r="AC8131" s="212"/>
      <c r="AD8131" s="212"/>
      <c r="AE8131" s="212"/>
    </row>
    <row r="8132" spans="5:31" ht="15" customHeight="1" x14ac:dyDescent="0.3">
      <c r="E8132" s="212"/>
      <c r="F8132" s="212"/>
      <c r="G8132" s="212"/>
      <c r="H8132" s="212"/>
      <c r="I8132" s="212"/>
      <c r="J8132" s="212"/>
      <c r="K8132" s="212"/>
      <c r="L8132" s="212"/>
      <c r="M8132" s="212"/>
      <c r="N8132" s="212"/>
      <c r="O8132" s="212"/>
      <c r="P8132" s="212"/>
      <c r="Q8132" s="212"/>
      <c r="R8132" s="212"/>
      <c r="S8132" s="212"/>
      <c r="T8132" s="212"/>
      <c r="U8132" s="212"/>
      <c r="V8132" s="212"/>
      <c r="W8132" s="212"/>
      <c r="X8132" s="212"/>
      <c r="Y8132" s="212"/>
      <c r="Z8132" s="212"/>
      <c r="AA8132" s="212"/>
      <c r="AB8132" s="212"/>
      <c r="AC8132" s="212"/>
      <c r="AD8132" s="212"/>
      <c r="AE8132" s="212"/>
    </row>
    <row r="8133" spans="5:31" ht="15" customHeight="1" x14ac:dyDescent="0.3">
      <c r="E8133" s="212"/>
      <c r="F8133" s="212"/>
      <c r="G8133" s="212"/>
      <c r="H8133" s="212"/>
      <c r="I8133" s="212"/>
      <c r="J8133" s="212"/>
      <c r="K8133" s="212"/>
      <c r="L8133" s="212"/>
      <c r="M8133" s="212"/>
      <c r="N8133" s="212"/>
      <c r="O8133" s="212"/>
      <c r="P8133" s="212"/>
      <c r="Q8133" s="212"/>
      <c r="R8133" s="212"/>
      <c r="S8133" s="212"/>
      <c r="T8133" s="212"/>
      <c r="U8133" s="212"/>
      <c r="V8133" s="212"/>
      <c r="W8133" s="212"/>
      <c r="X8133" s="212"/>
      <c r="Y8133" s="212"/>
      <c r="Z8133" s="212"/>
      <c r="AA8133" s="212"/>
      <c r="AB8133" s="212"/>
      <c r="AC8133" s="212"/>
      <c r="AD8133" s="212"/>
      <c r="AE8133" s="212"/>
    </row>
    <row r="8134" spans="5:31" ht="15" customHeight="1" x14ac:dyDescent="0.3">
      <c r="E8134" s="212"/>
      <c r="F8134" s="212"/>
      <c r="G8134" s="212"/>
      <c r="H8134" s="212"/>
      <c r="I8134" s="212"/>
      <c r="J8134" s="212"/>
      <c r="K8134" s="212"/>
      <c r="L8134" s="212"/>
      <c r="M8134" s="212"/>
      <c r="N8134" s="212"/>
      <c r="O8134" s="212"/>
      <c r="P8134" s="212"/>
      <c r="Q8134" s="212"/>
      <c r="R8134" s="212"/>
      <c r="S8134" s="212"/>
      <c r="T8134" s="212"/>
      <c r="U8134" s="212"/>
      <c r="V8134" s="212"/>
      <c r="W8134" s="212"/>
      <c r="X8134" s="212"/>
      <c r="Y8134" s="212"/>
      <c r="Z8134" s="212"/>
      <c r="AA8134" s="212"/>
      <c r="AB8134" s="212"/>
      <c r="AC8134" s="212"/>
      <c r="AD8134" s="212"/>
      <c r="AE8134" s="212"/>
    </row>
    <row r="8135" spans="5:31" ht="15" customHeight="1" x14ac:dyDescent="0.3">
      <c r="E8135" s="212"/>
      <c r="F8135" s="212"/>
      <c r="G8135" s="212"/>
      <c r="H8135" s="212"/>
      <c r="I8135" s="212"/>
      <c r="J8135" s="212"/>
      <c r="K8135" s="212"/>
      <c r="L8135" s="212"/>
      <c r="M8135" s="212"/>
      <c r="N8135" s="212"/>
      <c r="O8135" s="212"/>
      <c r="P8135" s="212"/>
      <c r="Q8135" s="212"/>
      <c r="R8135" s="212"/>
      <c r="S8135" s="212"/>
      <c r="T8135" s="212"/>
      <c r="U8135" s="212"/>
      <c r="V8135" s="212"/>
      <c r="W8135" s="212"/>
      <c r="X8135" s="212"/>
      <c r="Y8135" s="212"/>
      <c r="Z8135" s="212"/>
      <c r="AA8135" s="212"/>
      <c r="AB8135" s="212"/>
      <c r="AC8135" s="212"/>
      <c r="AD8135" s="212"/>
      <c r="AE8135" s="212"/>
    </row>
    <row r="8136" spans="5:31" ht="15" customHeight="1" x14ac:dyDescent="0.3">
      <c r="E8136" s="212"/>
      <c r="F8136" s="212"/>
      <c r="G8136" s="212"/>
      <c r="H8136" s="212"/>
      <c r="I8136" s="212"/>
      <c r="J8136" s="212"/>
      <c r="K8136" s="212"/>
      <c r="L8136" s="212"/>
      <c r="M8136" s="212"/>
      <c r="N8136" s="212"/>
      <c r="O8136" s="212"/>
      <c r="P8136" s="212"/>
      <c r="Q8136" s="212"/>
      <c r="R8136" s="212"/>
      <c r="S8136" s="212"/>
      <c r="T8136" s="212"/>
      <c r="U8136" s="212"/>
      <c r="V8136" s="212"/>
      <c r="W8136" s="212"/>
      <c r="X8136" s="212"/>
      <c r="Y8136" s="212"/>
      <c r="Z8136" s="212"/>
      <c r="AA8136" s="212"/>
      <c r="AB8136" s="212"/>
      <c r="AC8136" s="212"/>
      <c r="AD8136" s="212"/>
      <c r="AE8136" s="212"/>
    </row>
    <row r="8137" spans="5:31" ht="15" customHeight="1" x14ac:dyDescent="0.3">
      <c r="E8137" s="212"/>
      <c r="F8137" s="212"/>
      <c r="G8137" s="212"/>
      <c r="H8137" s="212"/>
      <c r="I8137" s="212"/>
      <c r="J8137" s="212"/>
      <c r="K8137" s="212"/>
      <c r="L8137" s="212"/>
      <c r="M8137" s="212"/>
      <c r="N8137" s="212"/>
      <c r="O8137" s="212"/>
      <c r="P8137" s="212"/>
      <c r="Q8137" s="212"/>
      <c r="R8137" s="212"/>
      <c r="S8137" s="212"/>
      <c r="T8137" s="212"/>
      <c r="U8137" s="212"/>
      <c r="V8137" s="212"/>
      <c r="W8137" s="212"/>
      <c r="X8137" s="212"/>
      <c r="Y8137" s="212"/>
      <c r="Z8137" s="212"/>
      <c r="AA8137" s="212"/>
      <c r="AB8137" s="212"/>
      <c r="AC8137" s="212"/>
      <c r="AD8137" s="212"/>
      <c r="AE8137" s="212"/>
    </row>
    <row r="8138" spans="5:31" ht="15" customHeight="1" x14ac:dyDescent="0.3">
      <c r="E8138" s="212"/>
      <c r="F8138" s="212"/>
      <c r="G8138" s="212"/>
      <c r="H8138" s="212"/>
      <c r="I8138" s="212"/>
      <c r="J8138" s="212"/>
      <c r="K8138" s="212"/>
      <c r="L8138" s="212"/>
      <c r="M8138" s="212"/>
      <c r="N8138" s="212"/>
      <c r="O8138" s="212"/>
      <c r="P8138" s="212"/>
      <c r="Q8138" s="212"/>
      <c r="R8138" s="212"/>
      <c r="S8138" s="212"/>
      <c r="T8138" s="212"/>
      <c r="U8138" s="212"/>
      <c r="V8138" s="212"/>
      <c r="W8138" s="212"/>
      <c r="X8138" s="212"/>
      <c r="Y8138" s="212"/>
      <c r="Z8138" s="212"/>
      <c r="AA8138" s="212"/>
      <c r="AB8138" s="212"/>
      <c r="AC8138" s="212"/>
      <c r="AD8138" s="212"/>
      <c r="AE8138" s="212"/>
    </row>
    <row r="8139" spans="5:31" ht="15" customHeight="1" x14ac:dyDescent="0.3">
      <c r="E8139" s="212"/>
      <c r="F8139" s="212"/>
      <c r="G8139" s="212"/>
      <c r="H8139" s="212"/>
      <c r="I8139" s="212"/>
      <c r="J8139" s="212"/>
      <c r="K8139" s="212"/>
      <c r="L8139" s="212"/>
      <c r="M8139" s="212"/>
      <c r="N8139" s="212"/>
      <c r="O8139" s="212"/>
      <c r="P8139" s="212"/>
      <c r="Q8139" s="212"/>
      <c r="R8139" s="212"/>
      <c r="S8139" s="212"/>
      <c r="T8139" s="212"/>
      <c r="U8139" s="212"/>
      <c r="V8139" s="212"/>
      <c r="W8139" s="212"/>
      <c r="X8139" s="212"/>
      <c r="Y8139" s="212"/>
      <c r="Z8139" s="212"/>
      <c r="AA8139" s="212"/>
      <c r="AB8139" s="212"/>
      <c r="AC8139" s="212"/>
      <c r="AD8139" s="212"/>
      <c r="AE8139" s="212"/>
    </row>
    <row r="8140" spans="5:31" ht="15" customHeight="1" x14ac:dyDescent="0.3">
      <c r="E8140" s="212"/>
      <c r="F8140" s="212"/>
      <c r="G8140" s="212"/>
      <c r="H8140" s="212"/>
      <c r="I8140" s="212"/>
      <c r="J8140" s="212"/>
      <c r="K8140" s="212"/>
      <c r="L8140" s="212"/>
      <c r="M8140" s="212"/>
      <c r="N8140" s="212"/>
      <c r="O8140" s="212"/>
      <c r="P8140" s="212"/>
      <c r="Q8140" s="212"/>
      <c r="R8140" s="212"/>
      <c r="S8140" s="212"/>
      <c r="T8140" s="212"/>
      <c r="U8140" s="212"/>
      <c r="V8140" s="212"/>
      <c r="W8140" s="212"/>
      <c r="X8140" s="212"/>
      <c r="Y8140" s="212"/>
      <c r="Z8140" s="212"/>
      <c r="AA8140" s="212"/>
      <c r="AB8140" s="212"/>
      <c r="AC8140" s="212"/>
      <c r="AD8140" s="212"/>
      <c r="AE8140" s="212"/>
    </row>
    <row r="8141" spans="5:31" ht="15" customHeight="1" x14ac:dyDescent="0.3">
      <c r="E8141" s="212"/>
      <c r="F8141" s="212"/>
      <c r="G8141" s="212"/>
      <c r="H8141" s="212"/>
      <c r="I8141" s="212"/>
      <c r="J8141" s="212"/>
      <c r="K8141" s="212"/>
      <c r="L8141" s="212"/>
      <c r="M8141" s="212"/>
      <c r="N8141" s="212"/>
      <c r="O8141" s="212"/>
      <c r="P8141" s="212"/>
      <c r="Q8141" s="212"/>
      <c r="R8141" s="212"/>
      <c r="S8141" s="212"/>
      <c r="T8141" s="212"/>
      <c r="U8141" s="212"/>
      <c r="V8141" s="212"/>
      <c r="W8141" s="212"/>
      <c r="X8141" s="212"/>
      <c r="Y8141" s="212"/>
      <c r="Z8141" s="212"/>
      <c r="AA8141" s="212"/>
      <c r="AB8141" s="212"/>
      <c r="AC8141" s="212"/>
      <c r="AD8141" s="212"/>
      <c r="AE8141" s="212"/>
    </row>
    <row r="8142" spans="5:31" ht="15" customHeight="1" x14ac:dyDescent="0.3">
      <c r="E8142" s="212"/>
      <c r="F8142" s="212"/>
      <c r="G8142" s="212"/>
      <c r="H8142" s="212"/>
      <c r="I8142" s="212"/>
      <c r="J8142" s="212"/>
      <c r="K8142" s="212"/>
      <c r="L8142" s="212"/>
      <c r="M8142" s="212"/>
      <c r="N8142" s="212"/>
      <c r="O8142" s="212"/>
      <c r="P8142" s="212"/>
      <c r="Q8142" s="212"/>
      <c r="R8142" s="212"/>
      <c r="S8142" s="212"/>
      <c r="T8142" s="212"/>
      <c r="U8142" s="212"/>
      <c r="V8142" s="212"/>
      <c r="W8142" s="212"/>
      <c r="X8142" s="212"/>
      <c r="Y8142" s="212"/>
      <c r="Z8142" s="212"/>
      <c r="AA8142" s="212"/>
      <c r="AB8142" s="212"/>
      <c r="AC8142" s="212"/>
      <c r="AD8142" s="212"/>
      <c r="AE8142" s="212"/>
    </row>
    <row r="8143" spans="5:31" ht="15" customHeight="1" x14ac:dyDescent="0.3">
      <c r="E8143" s="212"/>
      <c r="F8143" s="212"/>
      <c r="G8143" s="212"/>
      <c r="H8143" s="212"/>
      <c r="I8143" s="212"/>
      <c r="J8143" s="212"/>
      <c r="K8143" s="212"/>
      <c r="L8143" s="212"/>
      <c r="M8143" s="212"/>
      <c r="N8143" s="212"/>
      <c r="O8143" s="212"/>
      <c r="P8143" s="212"/>
      <c r="Q8143" s="212"/>
      <c r="R8143" s="212"/>
      <c r="S8143" s="212"/>
      <c r="T8143" s="212"/>
      <c r="U8143" s="212"/>
      <c r="V8143" s="212"/>
      <c r="W8143" s="212"/>
      <c r="X8143" s="212"/>
      <c r="Y8143" s="212"/>
      <c r="Z8143" s="212"/>
      <c r="AA8143" s="212"/>
      <c r="AB8143" s="212"/>
      <c r="AC8143" s="212"/>
      <c r="AD8143" s="212"/>
      <c r="AE8143" s="212"/>
    </row>
    <row r="8144" spans="5:31" ht="15" customHeight="1" x14ac:dyDescent="0.3">
      <c r="E8144" s="212"/>
      <c r="F8144" s="212"/>
      <c r="G8144" s="212"/>
      <c r="H8144" s="212"/>
      <c r="I8144" s="212"/>
      <c r="J8144" s="212"/>
      <c r="K8144" s="212"/>
      <c r="L8144" s="212"/>
      <c r="M8144" s="212"/>
      <c r="N8144" s="212"/>
      <c r="O8144" s="212"/>
      <c r="P8144" s="212"/>
      <c r="Q8144" s="212"/>
      <c r="R8144" s="212"/>
      <c r="S8144" s="212"/>
      <c r="T8144" s="212"/>
      <c r="U8144" s="212"/>
      <c r="V8144" s="212"/>
      <c r="W8144" s="212"/>
      <c r="X8144" s="212"/>
      <c r="Y8144" s="212"/>
      <c r="Z8144" s="212"/>
      <c r="AA8144" s="212"/>
      <c r="AB8144" s="212"/>
      <c r="AC8144" s="212"/>
      <c r="AD8144" s="212"/>
      <c r="AE8144" s="212"/>
    </row>
    <row r="8145" spans="5:31" ht="15" customHeight="1" x14ac:dyDescent="0.3">
      <c r="E8145" s="212"/>
      <c r="F8145" s="212"/>
      <c r="G8145" s="212"/>
      <c r="H8145" s="212"/>
      <c r="I8145" s="212"/>
      <c r="J8145" s="212"/>
      <c r="K8145" s="212"/>
      <c r="L8145" s="212"/>
      <c r="M8145" s="212"/>
      <c r="N8145" s="212"/>
      <c r="O8145" s="212"/>
      <c r="P8145" s="212"/>
      <c r="Q8145" s="212"/>
      <c r="R8145" s="212"/>
      <c r="S8145" s="212"/>
      <c r="T8145" s="212"/>
      <c r="U8145" s="212"/>
      <c r="V8145" s="212"/>
      <c r="W8145" s="212"/>
      <c r="X8145" s="212"/>
      <c r="Y8145" s="212"/>
      <c r="Z8145" s="212"/>
      <c r="AA8145" s="212"/>
      <c r="AB8145" s="212"/>
      <c r="AC8145" s="212"/>
      <c r="AD8145" s="212"/>
      <c r="AE8145" s="212"/>
    </row>
    <row r="8146" spans="5:31" ht="15" customHeight="1" x14ac:dyDescent="0.3">
      <c r="E8146" s="212"/>
      <c r="F8146" s="212"/>
      <c r="G8146" s="212"/>
      <c r="H8146" s="212"/>
      <c r="I8146" s="212"/>
      <c r="J8146" s="212"/>
      <c r="K8146" s="212"/>
      <c r="L8146" s="212"/>
      <c r="M8146" s="212"/>
      <c r="N8146" s="212"/>
      <c r="O8146" s="212"/>
      <c r="P8146" s="212"/>
      <c r="Q8146" s="212"/>
      <c r="R8146" s="212"/>
      <c r="S8146" s="212"/>
      <c r="T8146" s="212"/>
      <c r="U8146" s="212"/>
      <c r="V8146" s="212"/>
      <c r="W8146" s="212"/>
      <c r="X8146" s="212"/>
      <c r="Y8146" s="212"/>
      <c r="Z8146" s="212"/>
      <c r="AA8146" s="212"/>
      <c r="AB8146" s="212"/>
      <c r="AC8146" s="212"/>
      <c r="AD8146" s="212"/>
      <c r="AE8146" s="212"/>
    </row>
    <row r="8147" spans="5:31" ht="15" customHeight="1" x14ac:dyDescent="0.3">
      <c r="E8147" s="212"/>
      <c r="F8147" s="212"/>
      <c r="G8147" s="212"/>
      <c r="H8147" s="212"/>
      <c r="I8147" s="212"/>
      <c r="J8147" s="212"/>
      <c r="K8147" s="212"/>
      <c r="L8147" s="212"/>
      <c r="M8147" s="212"/>
      <c r="N8147" s="212"/>
      <c r="O8147" s="212"/>
      <c r="P8147" s="212"/>
      <c r="Q8147" s="212"/>
      <c r="R8147" s="212"/>
      <c r="S8147" s="212"/>
      <c r="T8147" s="212"/>
      <c r="U8147" s="212"/>
      <c r="V8147" s="212"/>
      <c r="W8147" s="212"/>
      <c r="X8147" s="212"/>
      <c r="Y8147" s="212"/>
      <c r="Z8147" s="212"/>
      <c r="AA8147" s="212"/>
      <c r="AB8147" s="212"/>
      <c r="AC8147" s="212"/>
      <c r="AD8147" s="212"/>
      <c r="AE8147" s="212"/>
    </row>
    <row r="8148" spans="5:31" ht="15" customHeight="1" x14ac:dyDescent="0.3">
      <c r="E8148" s="212"/>
      <c r="F8148" s="212"/>
      <c r="G8148" s="212"/>
      <c r="H8148" s="212"/>
      <c r="I8148" s="212"/>
      <c r="J8148" s="212"/>
      <c r="K8148" s="212"/>
      <c r="L8148" s="212"/>
      <c r="M8148" s="212"/>
      <c r="N8148" s="212"/>
      <c r="O8148" s="212"/>
      <c r="P8148" s="212"/>
      <c r="Q8148" s="212"/>
      <c r="R8148" s="212"/>
      <c r="S8148" s="212"/>
      <c r="T8148" s="212"/>
      <c r="U8148" s="212"/>
      <c r="V8148" s="212"/>
      <c r="W8148" s="212"/>
      <c r="X8148" s="212"/>
      <c r="Y8148" s="212"/>
      <c r="Z8148" s="212"/>
      <c r="AA8148" s="212"/>
      <c r="AB8148" s="212"/>
      <c r="AC8148" s="212"/>
      <c r="AD8148" s="212"/>
      <c r="AE8148" s="212"/>
    </row>
    <row r="8149" spans="5:31" ht="15" customHeight="1" x14ac:dyDescent="0.3">
      <c r="E8149" s="212"/>
      <c r="F8149" s="212"/>
      <c r="G8149" s="212"/>
      <c r="H8149" s="212"/>
      <c r="I8149" s="212"/>
      <c r="J8149" s="212"/>
      <c r="K8149" s="212"/>
      <c r="L8149" s="212"/>
      <c r="M8149" s="212"/>
      <c r="N8149" s="212"/>
      <c r="O8149" s="212"/>
      <c r="P8149" s="212"/>
      <c r="Q8149" s="212"/>
      <c r="R8149" s="212"/>
      <c r="S8149" s="212"/>
      <c r="T8149" s="212"/>
      <c r="U8149" s="212"/>
      <c r="V8149" s="212"/>
      <c r="W8149" s="212"/>
      <c r="X8149" s="212"/>
      <c r="Y8149" s="212"/>
      <c r="Z8149" s="212"/>
      <c r="AA8149" s="212"/>
      <c r="AB8149" s="212"/>
      <c r="AC8149" s="212"/>
      <c r="AD8149" s="212"/>
      <c r="AE8149" s="212"/>
    </row>
    <row r="8150" spans="5:31" ht="15" customHeight="1" x14ac:dyDescent="0.3">
      <c r="E8150" s="212"/>
      <c r="F8150" s="212"/>
      <c r="G8150" s="212"/>
      <c r="H8150" s="212"/>
      <c r="I8150" s="212"/>
      <c r="J8150" s="212"/>
      <c r="K8150" s="212"/>
      <c r="L8150" s="212"/>
      <c r="M8150" s="212"/>
      <c r="N8150" s="212"/>
      <c r="O8150" s="212"/>
      <c r="P8150" s="212"/>
      <c r="Q8150" s="212"/>
      <c r="R8150" s="212"/>
      <c r="S8150" s="212"/>
      <c r="T8150" s="212"/>
      <c r="U8150" s="212"/>
      <c r="V8150" s="212"/>
      <c r="W8150" s="212"/>
      <c r="X8150" s="212"/>
      <c r="Y8150" s="212"/>
      <c r="Z8150" s="212"/>
      <c r="AA8150" s="212"/>
      <c r="AB8150" s="212"/>
      <c r="AC8150" s="212"/>
      <c r="AD8150" s="212"/>
      <c r="AE8150" s="212"/>
    </row>
    <row r="8151" spans="5:31" ht="15" customHeight="1" x14ac:dyDescent="0.3">
      <c r="E8151" s="212"/>
      <c r="F8151" s="212"/>
      <c r="G8151" s="212"/>
      <c r="H8151" s="212"/>
      <c r="I8151" s="212"/>
      <c r="J8151" s="212"/>
      <c r="K8151" s="212"/>
      <c r="L8151" s="212"/>
      <c r="M8151" s="212"/>
      <c r="N8151" s="212"/>
      <c r="O8151" s="212"/>
      <c r="P8151" s="212"/>
      <c r="Q8151" s="212"/>
      <c r="R8151" s="212"/>
      <c r="S8151" s="212"/>
      <c r="T8151" s="212"/>
      <c r="U8151" s="212"/>
      <c r="V8151" s="212"/>
      <c r="W8151" s="212"/>
      <c r="X8151" s="212"/>
      <c r="Y8151" s="212"/>
      <c r="Z8151" s="212"/>
      <c r="AA8151" s="212"/>
      <c r="AB8151" s="212"/>
      <c r="AC8151" s="212"/>
      <c r="AD8151" s="212"/>
      <c r="AE8151" s="212"/>
    </row>
    <row r="8152" spans="5:31" ht="15" customHeight="1" x14ac:dyDescent="0.3">
      <c r="E8152" s="212"/>
      <c r="F8152" s="212"/>
      <c r="G8152" s="212"/>
      <c r="H8152" s="212"/>
      <c r="I8152" s="212"/>
      <c r="J8152" s="212"/>
      <c r="K8152" s="212"/>
      <c r="L8152" s="212"/>
      <c r="M8152" s="212"/>
      <c r="N8152" s="212"/>
      <c r="O8152" s="212"/>
      <c r="P8152" s="212"/>
      <c r="Q8152" s="212"/>
      <c r="R8152" s="212"/>
      <c r="S8152" s="212"/>
      <c r="T8152" s="212"/>
      <c r="U8152" s="212"/>
      <c r="V8152" s="212"/>
      <c r="W8152" s="212"/>
      <c r="X8152" s="212"/>
      <c r="Y8152" s="212"/>
      <c r="Z8152" s="212"/>
      <c r="AA8152" s="212"/>
      <c r="AB8152" s="212"/>
      <c r="AC8152" s="212"/>
      <c r="AD8152" s="212"/>
      <c r="AE8152" s="212"/>
    </row>
    <row r="8153" spans="5:31" ht="15" customHeight="1" x14ac:dyDescent="0.3">
      <c r="E8153" s="212"/>
      <c r="F8153" s="212"/>
      <c r="G8153" s="212"/>
      <c r="H8153" s="212"/>
      <c r="I8153" s="212"/>
      <c r="J8153" s="212"/>
      <c r="K8153" s="212"/>
      <c r="L8153" s="212"/>
      <c r="M8153" s="212"/>
      <c r="N8153" s="212"/>
      <c r="O8153" s="212"/>
      <c r="P8153" s="212"/>
      <c r="Q8153" s="212"/>
      <c r="R8153" s="212"/>
      <c r="S8153" s="212"/>
      <c r="T8153" s="212"/>
      <c r="U8153" s="212"/>
      <c r="V8153" s="212"/>
      <c r="W8153" s="212"/>
      <c r="X8153" s="212"/>
      <c r="Y8153" s="212"/>
      <c r="Z8153" s="212"/>
      <c r="AA8153" s="212"/>
      <c r="AB8153" s="212"/>
      <c r="AC8153" s="212"/>
      <c r="AD8153" s="212"/>
      <c r="AE8153" s="212"/>
    </row>
    <row r="8154" spans="5:31" ht="15" customHeight="1" x14ac:dyDescent="0.3">
      <c r="E8154" s="212"/>
      <c r="F8154" s="212"/>
      <c r="G8154" s="212"/>
      <c r="H8154" s="212"/>
      <c r="I8154" s="212"/>
      <c r="J8154" s="212"/>
      <c r="K8154" s="212"/>
      <c r="L8154" s="212"/>
      <c r="M8154" s="212"/>
      <c r="N8154" s="212"/>
      <c r="O8154" s="212"/>
      <c r="P8154" s="212"/>
      <c r="Q8154" s="212"/>
      <c r="R8154" s="212"/>
      <c r="S8154" s="212"/>
      <c r="T8154" s="212"/>
      <c r="U8154" s="212"/>
      <c r="V8154" s="212"/>
      <c r="W8154" s="212"/>
      <c r="X8154" s="212"/>
      <c r="Y8154" s="212"/>
      <c r="Z8154" s="212"/>
      <c r="AA8154" s="212"/>
      <c r="AB8154" s="212"/>
      <c r="AC8154" s="212"/>
      <c r="AD8154" s="212"/>
      <c r="AE8154" s="212"/>
    </row>
    <row r="8155" spans="5:31" ht="15" customHeight="1" x14ac:dyDescent="0.3">
      <c r="E8155" s="212"/>
      <c r="F8155" s="212"/>
      <c r="G8155" s="212"/>
      <c r="H8155" s="212"/>
      <c r="I8155" s="212"/>
      <c r="J8155" s="212"/>
      <c r="K8155" s="212"/>
      <c r="L8155" s="212"/>
      <c r="M8155" s="212"/>
      <c r="N8155" s="212"/>
      <c r="O8155" s="212"/>
      <c r="P8155" s="212"/>
      <c r="Q8155" s="212"/>
      <c r="R8155" s="212"/>
      <c r="S8155" s="212"/>
      <c r="T8155" s="212"/>
      <c r="U8155" s="212"/>
      <c r="V8155" s="212"/>
      <c r="W8155" s="212"/>
      <c r="X8155" s="212"/>
      <c r="Y8155" s="212"/>
      <c r="Z8155" s="212"/>
      <c r="AA8155" s="212"/>
      <c r="AB8155" s="212"/>
      <c r="AC8155" s="212"/>
      <c r="AD8155" s="212"/>
      <c r="AE8155" s="212"/>
    </row>
    <row r="8156" spans="5:31" ht="15" customHeight="1" x14ac:dyDescent="0.3">
      <c r="E8156" s="212"/>
      <c r="F8156" s="212"/>
      <c r="G8156" s="212"/>
      <c r="H8156" s="212"/>
      <c r="I8156" s="212"/>
      <c r="J8156" s="212"/>
      <c r="K8156" s="212"/>
      <c r="L8156" s="212"/>
      <c r="M8156" s="212"/>
      <c r="N8156" s="212"/>
      <c r="O8156" s="212"/>
      <c r="P8156" s="212"/>
      <c r="Q8156" s="212"/>
      <c r="R8156" s="212"/>
      <c r="S8156" s="212"/>
      <c r="T8156" s="212"/>
      <c r="U8156" s="212"/>
      <c r="V8156" s="212"/>
      <c r="W8156" s="212"/>
      <c r="X8156" s="212"/>
      <c r="Y8156" s="212"/>
      <c r="Z8156" s="212"/>
      <c r="AA8156" s="212"/>
      <c r="AB8156" s="212"/>
      <c r="AC8156" s="212"/>
      <c r="AD8156" s="212"/>
      <c r="AE8156" s="212"/>
    </row>
    <row r="8157" spans="5:31" ht="15" customHeight="1" x14ac:dyDescent="0.3">
      <c r="E8157" s="212"/>
      <c r="F8157" s="212"/>
      <c r="G8157" s="212"/>
      <c r="H8157" s="212"/>
      <c r="I8157" s="212"/>
      <c r="J8157" s="212"/>
      <c r="K8157" s="212"/>
      <c r="L8157" s="212"/>
      <c r="M8157" s="212"/>
      <c r="N8157" s="212"/>
      <c r="O8157" s="212"/>
      <c r="P8157" s="212"/>
      <c r="Q8157" s="212"/>
      <c r="R8157" s="212"/>
      <c r="S8157" s="212"/>
      <c r="T8157" s="212"/>
      <c r="U8157" s="212"/>
      <c r="V8157" s="212"/>
      <c r="W8157" s="212"/>
      <c r="X8157" s="212"/>
      <c r="Y8157" s="212"/>
      <c r="Z8157" s="212"/>
      <c r="AA8157" s="212"/>
      <c r="AB8157" s="212"/>
      <c r="AC8157" s="212"/>
      <c r="AD8157" s="212"/>
      <c r="AE8157" s="212"/>
    </row>
    <row r="8158" spans="5:31" ht="15" customHeight="1" x14ac:dyDescent="0.3">
      <c r="E8158" s="212"/>
      <c r="F8158" s="212"/>
      <c r="G8158" s="212"/>
      <c r="H8158" s="212"/>
      <c r="I8158" s="212"/>
      <c r="J8158" s="212"/>
      <c r="K8158" s="212"/>
      <c r="L8158" s="212"/>
      <c r="M8158" s="212"/>
      <c r="N8158" s="212"/>
      <c r="O8158" s="212"/>
      <c r="P8158" s="212"/>
      <c r="Q8158" s="212"/>
      <c r="R8158" s="212"/>
      <c r="S8158" s="212"/>
      <c r="T8158" s="212"/>
      <c r="U8158" s="212"/>
      <c r="V8158" s="212"/>
      <c r="W8158" s="212"/>
      <c r="X8158" s="212"/>
      <c r="Y8158" s="212"/>
      <c r="Z8158" s="212"/>
      <c r="AA8158" s="212"/>
      <c r="AB8158" s="212"/>
      <c r="AC8158" s="212"/>
      <c r="AD8158" s="212"/>
      <c r="AE8158" s="212"/>
    </row>
    <row r="8159" spans="5:31" ht="15" customHeight="1" x14ac:dyDescent="0.3">
      <c r="E8159" s="212"/>
      <c r="F8159" s="212"/>
      <c r="G8159" s="212"/>
      <c r="H8159" s="212"/>
      <c r="I8159" s="212"/>
      <c r="J8159" s="212"/>
      <c r="K8159" s="212"/>
      <c r="L8159" s="212"/>
      <c r="M8159" s="212"/>
      <c r="N8159" s="212"/>
      <c r="O8159" s="212"/>
      <c r="P8159" s="212"/>
      <c r="Q8159" s="212"/>
      <c r="R8159" s="212"/>
      <c r="S8159" s="212"/>
      <c r="T8159" s="212"/>
      <c r="U8159" s="212"/>
      <c r="V8159" s="212"/>
      <c r="W8159" s="212"/>
      <c r="X8159" s="212"/>
      <c r="Y8159" s="212"/>
      <c r="Z8159" s="212"/>
      <c r="AA8159" s="212"/>
      <c r="AB8159" s="212"/>
      <c r="AC8159" s="212"/>
      <c r="AD8159" s="212"/>
      <c r="AE8159" s="212"/>
    </row>
    <row r="8160" spans="5:31" ht="15" customHeight="1" x14ac:dyDescent="0.3">
      <c r="E8160" s="212"/>
      <c r="F8160" s="212"/>
      <c r="G8160" s="212"/>
      <c r="H8160" s="212"/>
      <c r="I8160" s="212"/>
      <c r="J8160" s="212"/>
      <c r="K8160" s="212"/>
      <c r="L8160" s="212"/>
      <c r="M8160" s="212"/>
      <c r="N8160" s="212"/>
      <c r="O8160" s="212"/>
      <c r="P8160" s="212"/>
      <c r="Q8160" s="212"/>
      <c r="R8160" s="212"/>
      <c r="S8160" s="212"/>
      <c r="T8160" s="212"/>
      <c r="U8160" s="212"/>
      <c r="V8160" s="212"/>
      <c r="W8160" s="212"/>
      <c r="X8160" s="212"/>
      <c r="Y8160" s="212"/>
      <c r="Z8160" s="212"/>
      <c r="AA8160" s="212"/>
      <c r="AB8160" s="212"/>
      <c r="AC8160" s="212"/>
      <c r="AD8160" s="212"/>
      <c r="AE8160" s="212"/>
    </row>
    <row r="8161" spans="5:31" ht="15" customHeight="1" x14ac:dyDescent="0.3">
      <c r="E8161" s="212"/>
      <c r="F8161" s="212"/>
      <c r="G8161" s="212"/>
      <c r="H8161" s="212"/>
      <c r="I8161" s="212"/>
      <c r="J8161" s="212"/>
      <c r="K8161" s="212"/>
      <c r="L8161" s="212"/>
      <c r="M8161" s="212"/>
      <c r="N8161" s="212"/>
      <c r="O8161" s="212"/>
      <c r="P8161" s="212"/>
      <c r="Q8161" s="212"/>
      <c r="R8161" s="212"/>
      <c r="S8161" s="212"/>
      <c r="T8161" s="212"/>
      <c r="U8161" s="212"/>
      <c r="V8161" s="212"/>
      <c r="W8161" s="212"/>
      <c r="X8161" s="212"/>
      <c r="Y8161" s="212"/>
      <c r="Z8161" s="212"/>
      <c r="AA8161" s="212"/>
      <c r="AB8161" s="212"/>
      <c r="AC8161" s="212"/>
      <c r="AD8161" s="212"/>
      <c r="AE8161" s="212"/>
    </row>
    <row r="8162" spans="5:31" ht="15" customHeight="1" x14ac:dyDescent="0.3">
      <c r="E8162" s="212"/>
      <c r="F8162" s="212"/>
      <c r="G8162" s="212"/>
      <c r="H8162" s="212"/>
      <c r="I8162" s="212"/>
      <c r="J8162" s="212"/>
      <c r="K8162" s="212"/>
      <c r="L8162" s="212"/>
      <c r="M8162" s="212"/>
      <c r="N8162" s="212"/>
      <c r="O8162" s="212"/>
      <c r="P8162" s="212"/>
      <c r="Q8162" s="212"/>
      <c r="R8162" s="212"/>
      <c r="S8162" s="212"/>
      <c r="T8162" s="212"/>
      <c r="U8162" s="212"/>
      <c r="V8162" s="212"/>
      <c r="W8162" s="212"/>
      <c r="X8162" s="212"/>
      <c r="Y8162" s="212"/>
      <c r="Z8162" s="212"/>
      <c r="AA8162" s="212"/>
      <c r="AB8162" s="212"/>
      <c r="AC8162" s="212"/>
      <c r="AD8162" s="212"/>
      <c r="AE8162" s="212"/>
    </row>
    <row r="8163" spans="5:31" ht="15" customHeight="1" x14ac:dyDescent="0.3">
      <c r="E8163" s="212"/>
      <c r="F8163" s="212"/>
      <c r="G8163" s="212"/>
      <c r="H8163" s="212"/>
      <c r="I8163" s="212"/>
      <c r="J8163" s="212"/>
      <c r="K8163" s="212"/>
      <c r="L8163" s="212"/>
      <c r="M8163" s="212"/>
      <c r="N8163" s="212"/>
      <c r="O8163" s="212"/>
      <c r="P8163" s="212"/>
      <c r="Q8163" s="212"/>
      <c r="R8163" s="212"/>
      <c r="S8163" s="212"/>
      <c r="T8163" s="212"/>
      <c r="U8163" s="212"/>
      <c r="V8163" s="212"/>
      <c r="W8163" s="212"/>
      <c r="X8163" s="212"/>
      <c r="Y8163" s="212"/>
      <c r="Z8163" s="212"/>
      <c r="AA8163" s="212"/>
      <c r="AB8163" s="212"/>
      <c r="AC8163" s="212"/>
      <c r="AD8163" s="212"/>
      <c r="AE8163" s="212"/>
    </row>
    <row r="8164" spans="5:31" ht="15" customHeight="1" x14ac:dyDescent="0.3">
      <c r="E8164" s="212"/>
      <c r="F8164" s="212"/>
      <c r="G8164" s="212"/>
      <c r="H8164" s="212"/>
      <c r="I8164" s="212"/>
      <c r="J8164" s="212"/>
      <c r="K8164" s="212"/>
      <c r="L8164" s="212"/>
      <c r="M8164" s="212"/>
      <c r="N8164" s="212"/>
      <c r="O8164" s="212"/>
      <c r="P8164" s="212"/>
      <c r="Q8164" s="212"/>
      <c r="R8164" s="212"/>
      <c r="S8164" s="212"/>
      <c r="T8164" s="212"/>
      <c r="U8164" s="212"/>
      <c r="V8164" s="212"/>
      <c r="W8164" s="212"/>
      <c r="X8164" s="212"/>
      <c r="Y8164" s="212"/>
      <c r="Z8164" s="212"/>
      <c r="AA8164" s="212"/>
      <c r="AB8164" s="212"/>
      <c r="AC8164" s="212"/>
      <c r="AD8164" s="212"/>
      <c r="AE8164" s="212"/>
    </row>
    <row r="8165" spans="5:31" ht="15" customHeight="1" x14ac:dyDescent="0.3">
      <c r="E8165" s="212"/>
      <c r="F8165" s="212"/>
      <c r="G8165" s="212"/>
      <c r="H8165" s="212"/>
      <c r="I8165" s="212"/>
      <c r="J8165" s="212"/>
      <c r="K8165" s="212"/>
      <c r="L8165" s="212"/>
      <c r="M8165" s="212"/>
      <c r="N8165" s="212"/>
      <c r="O8165" s="212"/>
      <c r="P8165" s="212"/>
      <c r="Q8165" s="212"/>
      <c r="R8165" s="212"/>
      <c r="S8165" s="212"/>
      <c r="T8165" s="212"/>
      <c r="U8165" s="212"/>
      <c r="V8165" s="212"/>
      <c r="W8165" s="212"/>
      <c r="X8165" s="212"/>
      <c r="Y8165" s="212"/>
      <c r="Z8165" s="212"/>
      <c r="AA8165" s="212"/>
      <c r="AB8165" s="212"/>
      <c r="AC8165" s="212"/>
      <c r="AD8165" s="212"/>
      <c r="AE8165" s="212"/>
    </row>
    <row r="8166" spans="5:31" ht="15" customHeight="1" x14ac:dyDescent="0.3">
      <c r="E8166" s="212"/>
      <c r="F8166" s="212"/>
      <c r="G8166" s="212"/>
      <c r="H8166" s="212"/>
      <c r="I8166" s="212"/>
      <c r="J8166" s="212"/>
      <c r="K8166" s="212"/>
      <c r="L8166" s="212"/>
      <c r="M8166" s="212"/>
      <c r="N8166" s="212"/>
      <c r="O8166" s="212"/>
      <c r="P8166" s="212"/>
      <c r="Q8166" s="212"/>
      <c r="R8166" s="212"/>
      <c r="S8166" s="212"/>
      <c r="T8166" s="212"/>
      <c r="U8166" s="212"/>
      <c r="V8166" s="212"/>
      <c r="W8166" s="212"/>
      <c r="X8166" s="212"/>
      <c r="Y8166" s="212"/>
      <c r="Z8166" s="212"/>
      <c r="AA8166" s="212"/>
      <c r="AB8166" s="212"/>
      <c r="AC8166" s="212"/>
      <c r="AD8166" s="212"/>
      <c r="AE8166" s="212"/>
    </row>
    <row r="8167" spans="5:31" ht="15" customHeight="1" x14ac:dyDescent="0.3">
      <c r="E8167" s="212"/>
      <c r="F8167" s="212"/>
      <c r="G8167" s="212"/>
      <c r="H8167" s="212"/>
      <c r="I8167" s="212"/>
      <c r="J8167" s="212"/>
      <c r="K8167" s="212"/>
      <c r="L8167" s="212"/>
      <c r="M8167" s="212"/>
      <c r="N8167" s="212"/>
      <c r="O8167" s="212"/>
      <c r="P8167" s="212"/>
      <c r="Q8167" s="212"/>
      <c r="R8167" s="212"/>
      <c r="S8167" s="212"/>
      <c r="T8167" s="212"/>
      <c r="U8167" s="212"/>
      <c r="V8167" s="212"/>
      <c r="W8167" s="212"/>
      <c r="X8167" s="212"/>
      <c r="Y8167" s="212"/>
      <c r="Z8167" s="212"/>
      <c r="AA8167" s="212"/>
      <c r="AB8167" s="212"/>
      <c r="AC8167" s="212"/>
      <c r="AD8167" s="212"/>
      <c r="AE8167" s="212"/>
    </row>
    <row r="8168" spans="5:31" ht="15" customHeight="1" x14ac:dyDescent="0.3">
      <c r="E8168" s="212"/>
      <c r="F8168" s="212"/>
      <c r="G8168" s="212"/>
      <c r="H8168" s="212"/>
      <c r="I8168" s="212"/>
      <c r="J8168" s="212"/>
      <c r="K8168" s="212"/>
      <c r="L8168" s="212"/>
      <c r="M8168" s="212"/>
      <c r="N8168" s="212"/>
      <c r="O8168" s="212"/>
      <c r="P8168" s="212"/>
      <c r="Q8168" s="212"/>
      <c r="R8168" s="212"/>
      <c r="S8168" s="212"/>
      <c r="T8168" s="212"/>
      <c r="U8168" s="212"/>
      <c r="V8168" s="212"/>
      <c r="W8168" s="212"/>
      <c r="X8168" s="212"/>
      <c r="Y8168" s="212"/>
      <c r="Z8168" s="212"/>
      <c r="AA8168" s="212"/>
      <c r="AB8168" s="212"/>
      <c r="AC8168" s="212"/>
      <c r="AD8168" s="212"/>
      <c r="AE8168" s="212"/>
    </row>
    <row r="8169" spans="5:31" ht="15" customHeight="1" x14ac:dyDescent="0.3">
      <c r="E8169" s="212"/>
      <c r="F8169" s="212"/>
      <c r="G8169" s="212"/>
      <c r="H8169" s="212"/>
      <c r="I8169" s="212"/>
      <c r="J8169" s="212"/>
      <c r="K8169" s="212"/>
      <c r="L8169" s="212"/>
      <c r="M8169" s="212"/>
      <c r="N8169" s="212"/>
      <c r="O8169" s="212"/>
      <c r="P8169" s="212"/>
      <c r="Q8169" s="212"/>
      <c r="R8169" s="212"/>
      <c r="S8169" s="212"/>
      <c r="T8169" s="212"/>
      <c r="U8169" s="212"/>
      <c r="V8169" s="212"/>
      <c r="W8169" s="212"/>
      <c r="X8169" s="212"/>
      <c r="Y8169" s="212"/>
      <c r="Z8169" s="212"/>
      <c r="AA8169" s="212"/>
      <c r="AB8169" s="212"/>
      <c r="AC8169" s="212"/>
      <c r="AD8169" s="212"/>
      <c r="AE8169" s="212"/>
    </row>
    <row r="8170" spans="5:31" ht="15" customHeight="1" x14ac:dyDescent="0.3">
      <c r="E8170" s="212"/>
      <c r="F8170" s="212"/>
      <c r="G8170" s="212"/>
      <c r="H8170" s="212"/>
      <c r="I8170" s="212"/>
      <c r="J8170" s="212"/>
      <c r="K8170" s="212"/>
      <c r="L8170" s="212"/>
      <c r="M8170" s="212"/>
      <c r="N8170" s="212"/>
      <c r="O8170" s="212"/>
      <c r="P8170" s="212"/>
      <c r="Q8170" s="212"/>
      <c r="R8170" s="212"/>
      <c r="S8170" s="212"/>
      <c r="T8170" s="212"/>
      <c r="U8170" s="212"/>
      <c r="V8170" s="212"/>
      <c r="W8170" s="212"/>
      <c r="X8170" s="212"/>
      <c r="Y8170" s="212"/>
      <c r="Z8170" s="212"/>
      <c r="AA8170" s="212"/>
      <c r="AB8170" s="212"/>
      <c r="AC8170" s="212"/>
      <c r="AD8170" s="212"/>
      <c r="AE8170" s="212"/>
    </row>
    <row r="8171" spans="5:31" ht="15" customHeight="1" x14ac:dyDescent="0.3">
      <c r="E8171" s="212"/>
      <c r="F8171" s="212"/>
      <c r="G8171" s="212"/>
      <c r="H8171" s="212"/>
      <c r="I8171" s="212"/>
      <c r="J8171" s="212"/>
      <c r="K8171" s="212"/>
      <c r="L8171" s="212"/>
      <c r="M8171" s="212"/>
      <c r="N8171" s="212"/>
      <c r="O8171" s="212"/>
      <c r="P8171" s="212"/>
      <c r="Q8171" s="212"/>
      <c r="R8171" s="212"/>
      <c r="S8171" s="212"/>
      <c r="T8171" s="212"/>
      <c r="U8171" s="212"/>
      <c r="V8171" s="212"/>
      <c r="W8171" s="212"/>
      <c r="X8171" s="212"/>
      <c r="Y8171" s="212"/>
      <c r="Z8171" s="212"/>
      <c r="AA8171" s="212"/>
      <c r="AB8171" s="212"/>
      <c r="AC8171" s="212"/>
      <c r="AD8171" s="212"/>
      <c r="AE8171" s="212"/>
    </row>
    <row r="8172" spans="5:31" ht="15" customHeight="1" x14ac:dyDescent="0.3">
      <c r="E8172" s="212"/>
      <c r="F8172" s="212"/>
      <c r="G8172" s="212"/>
      <c r="H8172" s="212"/>
      <c r="I8172" s="212"/>
      <c r="J8172" s="212"/>
      <c r="K8172" s="212"/>
      <c r="L8172" s="212"/>
      <c r="M8172" s="212"/>
      <c r="N8172" s="212"/>
      <c r="O8172" s="212"/>
      <c r="P8172" s="212"/>
      <c r="Q8172" s="212"/>
      <c r="R8172" s="212"/>
      <c r="S8172" s="212"/>
      <c r="T8172" s="212"/>
      <c r="U8172" s="212"/>
      <c r="V8172" s="212"/>
      <c r="W8172" s="212"/>
      <c r="X8172" s="212"/>
      <c r="Y8172" s="212"/>
      <c r="Z8172" s="212"/>
      <c r="AA8172" s="212"/>
      <c r="AB8172" s="212"/>
      <c r="AC8172" s="212"/>
      <c r="AD8172" s="212"/>
      <c r="AE8172" s="212"/>
    </row>
    <row r="8173" spans="5:31" ht="15" customHeight="1" x14ac:dyDescent="0.3">
      <c r="E8173" s="212"/>
      <c r="F8173" s="212"/>
      <c r="G8173" s="212"/>
      <c r="H8173" s="212"/>
      <c r="I8173" s="212"/>
      <c r="J8173" s="212"/>
      <c r="K8173" s="212"/>
      <c r="L8173" s="212"/>
      <c r="M8173" s="212"/>
      <c r="N8173" s="212"/>
      <c r="O8173" s="212"/>
      <c r="P8173" s="212"/>
      <c r="Q8173" s="212"/>
      <c r="R8173" s="212"/>
      <c r="S8173" s="212"/>
      <c r="T8173" s="212"/>
      <c r="U8173" s="212"/>
      <c r="V8173" s="212"/>
      <c r="W8173" s="212"/>
      <c r="X8173" s="212"/>
      <c r="Y8173" s="212"/>
      <c r="Z8173" s="212"/>
      <c r="AA8173" s="212"/>
      <c r="AB8173" s="212"/>
      <c r="AC8173" s="212"/>
      <c r="AD8173" s="212"/>
      <c r="AE8173" s="212"/>
    </row>
    <row r="8174" spans="5:31" ht="15" customHeight="1" x14ac:dyDescent="0.3">
      <c r="E8174" s="212"/>
      <c r="F8174" s="212"/>
      <c r="G8174" s="212"/>
      <c r="H8174" s="212"/>
      <c r="I8174" s="212"/>
      <c r="J8174" s="212"/>
      <c r="K8174" s="212"/>
      <c r="L8174" s="212"/>
      <c r="M8174" s="212"/>
      <c r="N8174" s="212"/>
      <c r="O8174" s="212"/>
      <c r="P8174" s="212"/>
      <c r="Q8174" s="212"/>
      <c r="R8174" s="212"/>
      <c r="S8174" s="212"/>
      <c r="T8174" s="212"/>
      <c r="U8174" s="212"/>
      <c r="V8174" s="212"/>
      <c r="W8174" s="212"/>
      <c r="X8174" s="212"/>
      <c r="Y8174" s="212"/>
      <c r="Z8174" s="212"/>
      <c r="AA8174" s="212"/>
      <c r="AB8174" s="212"/>
      <c r="AC8174" s="212"/>
      <c r="AD8174" s="212"/>
      <c r="AE8174" s="212"/>
    </row>
    <row r="8175" spans="5:31" ht="15" customHeight="1" x14ac:dyDescent="0.3">
      <c r="E8175" s="212"/>
      <c r="F8175" s="212"/>
      <c r="G8175" s="212"/>
      <c r="H8175" s="212"/>
      <c r="I8175" s="212"/>
      <c r="J8175" s="212"/>
      <c r="K8175" s="212"/>
      <c r="L8175" s="212"/>
      <c r="M8175" s="212"/>
      <c r="N8175" s="212"/>
      <c r="O8175" s="212"/>
      <c r="P8175" s="212"/>
      <c r="Q8175" s="212"/>
      <c r="R8175" s="212"/>
      <c r="S8175" s="212"/>
      <c r="T8175" s="212"/>
      <c r="U8175" s="212"/>
      <c r="V8175" s="212"/>
      <c r="W8175" s="212"/>
      <c r="X8175" s="212"/>
      <c r="Y8175" s="212"/>
      <c r="Z8175" s="212"/>
      <c r="AA8175" s="212"/>
      <c r="AB8175" s="212"/>
      <c r="AC8175" s="212"/>
      <c r="AD8175" s="212"/>
      <c r="AE8175" s="212"/>
    </row>
    <row r="8176" spans="5:31" ht="15" customHeight="1" x14ac:dyDescent="0.3">
      <c r="E8176" s="212"/>
      <c r="F8176" s="212"/>
      <c r="G8176" s="212"/>
      <c r="H8176" s="212"/>
      <c r="I8176" s="212"/>
      <c r="J8176" s="212"/>
      <c r="K8176" s="212"/>
      <c r="L8176" s="212"/>
      <c r="M8176" s="212"/>
      <c r="N8176" s="212"/>
      <c r="O8176" s="212"/>
      <c r="P8176" s="212"/>
      <c r="Q8176" s="212"/>
      <c r="R8176" s="212"/>
      <c r="S8176" s="212"/>
      <c r="T8176" s="212"/>
      <c r="U8176" s="212"/>
      <c r="V8176" s="212"/>
      <c r="W8176" s="212"/>
      <c r="X8176" s="212"/>
      <c r="Y8176" s="212"/>
      <c r="Z8176" s="212"/>
      <c r="AA8176" s="212"/>
      <c r="AB8176" s="212"/>
      <c r="AC8176" s="212"/>
      <c r="AD8176" s="212"/>
      <c r="AE8176" s="212"/>
    </row>
    <row r="8177" spans="5:31" ht="15" customHeight="1" x14ac:dyDescent="0.3">
      <c r="E8177" s="212"/>
      <c r="F8177" s="212"/>
      <c r="G8177" s="212"/>
      <c r="H8177" s="212"/>
      <c r="I8177" s="212"/>
      <c r="J8177" s="212"/>
      <c r="K8177" s="212"/>
      <c r="L8177" s="212"/>
      <c r="M8177" s="212"/>
      <c r="N8177" s="212"/>
      <c r="O8177" s="212"/>
      <c r="P8177" s="212"/>
      <c r="Q8177" s="212"/>
      <c r="R8177" s="212"/>
      <c r="S8177" s="212"/>
      <c r="T8177" s="212"/>
      <c r="U8177" s="212"/>
      <c r="V8177" s="212"/>
      <c r="W8177" s="212"/>
      <c r="X8177" s="212"/>
      <c r="Y8177" s="212"/>
      <c r="Z8177" s="212"/>
      <c r="AA8177" s="212"/>
      <c r="AB8177" s="212"/>
      <c r="AC8177" s="212"/>
      <c r="AD8177" s="212"/>
      <c r="AE8177" s="212"/>
    </row>
    <row r="8178" spans="5:31" ht="15" customHeight="1" x14ac:dyDescent="0.3">
      <c r="E8178" s="212"/>
      <c r="F8178" s="212"/>
      <c r="G8178" s="212"/>
      <c r="H8178" s="212"/>
      <c r="I8178" s="212"/>
      <c r="J8178" s="212"/>
      <c r="K8178" s="212"/>
      <c r="L8178" s="212"/>
      <c r="M8178" s="212"/>
      <c r="N8178" s="212"/>
      <c r="O8178" s="212"/>
      <c r="P8178" s="212"/>
      <c r="Q8178" s="212"/>
      <c r="R8178" s="212"/>
      <c r="S8178" s="212"/>
      <c r="T8178" s="212"/>
      <c r="U8178" s="212"/>
      <c r="V8178" s="212"/>
      <c r="W8178" s="212"/>
      <c r="X8178" s="212"/>
      <c r="Y8178" s="212"/>
      <c r="Z8178" s="212"/>
      <c r="AA8178" s="212"/>
      <c r="AB8178" s="212"/>
      <c r="AC8178" s="212"/>
      <c r="AD8178" s="212"/>
      <c r="AE8178" s="212"/>
    </row>
    <row r="8179" spans="5:31" ht="15" customHeight="1" x14ac:dyDescent="0.3">
      <c r="E8179" s="212"/>
      <c r="F8179" s="212"/>
      <c r="G8179" s="212"/>
      <c r="H8179" s="212"/>
      <c r="I8179" s="212"/>
      <c r="J8179" s="212"/>
      <c r="K8179" s="212"/>
      <c r="L8179" s="212"/>
      <c r="M8179" s="212"/>
      <c r="N8179" s="212"/>
      <c r="O8179" s="212"/>
      <c r="P8179" s="212"/>
      <c r="Q8179" s="212"/>
      <c r="R8179" s="212"/>
      <c r="S8179" s="212"/>
      <c r="T8179" s="212"/>
      <c r="U8179" s="212"/>
      <c r="V8179" s="212"/>
      <c r="W8179" s="212"/>
      <c r="X8179" s="212"/>
      <c r="Y8179" s="212"/>
      <c r="Z8179" s="212"/>
      <c r="AA8179" s="212"/>
      <c r="AB8179" s="212"/>
      <c r="AC8179" s="212"/>
      <c r="AD8179" s="212"/>
      <c r="AE8179" s="212"/>
    </row>
    <row r="8180" spans="5:31" ht="15" customHeight="1" x14ac:dyDescent="0.3">
      <c r="E8180" s="212"/>
      <c r="F8180" s="212"/>
      <c r="G8180" s="212"/>
      <c r="H8180" s="212"/>
      <c r="I8180" s="212"/>
      <c r="J8180" s="212"/>
      <c r="K8180" s="212"/>
      <c r="L8180" s="212"/>
      <c r="M8180" s="212"/>
      <c r="N8180" s="212"/>
      <c r="O8180" s="212"/>
      <c r="P8180" s="212"/>
      <c r="Q8180" s="212"/>
      <c r="R8180" s="212"/>
      <c r="S8180" s="212"/>
      <c r="T8180" s="212"/>
      <c r="U8180" s="212"/>
      <c r="V8180" s="212"/>
      <c r="W8180" s="212"/>
      <c r="X8180" s="212"/>
      <c r="Y8180" s="212"/>
      <c r="Z8180" s="212"/>
      <c r="AA8180" s="212"/>
      <c r="AB8180" s="212"/>
      <c r="AC8180" s="212"/>
      <c r="AD8180" s="212"/>
      <c r="AE8180" s="212"/>
    </row>
    <row r="8181" spans="5:31" ht="15" customHeight="1" x14ac:dyDescent="0.3">
      <c r="E8181" s="212"/>
      <c r="F8181" s="212"/>
      <c r="G8181" s="212"/>
      <c r="H8181" s="212"/>
      <c r="I8181" s="212"/>
      <c r="J8181" s="212"/>
      <c r="K8181" s="212"/>
      <c r="L8181" s="212"/>
      <c r="M8181" s="212"/>
      <c r="N8181" s="212"/>
      <c r="O8181" s="212"/>
      <c r="P8181" s="212"/>
      <c r="Q8181" s="212"/>
      <c r="R8181" s="212"/>
      <c r="S8181" s="212"/>
      <c r="T8181" s="212"/>
      <c r="U8181" s="212"/>
      <c r="V8181" s="212"/>
      <c r="W8181" s="212"/>
      <c r="X8181" s="212"/>
      <c r="Y8181" s="212"/>
      <c r="Z8181" s="212"/>
      <c r="AA8181" s="212"/>
      <c r="AB8181" s="212"/>
      <c r="AC8181" s="212"/>
      <c r="AD8181" s="212"/>
      <c r="AE8181" s="212"/>
    </row>
    <row r="8182" spans="5:31" ht="15" customHeight="1" x14ac:dyDescent="0.3">
      <c r="E8182" s="212"/>
      <c r="F8182" s="212"/>
      <c r="G8182" s="212"/>
      <c r="H8182" s="212"/>
      <c r="I8182" s="212"/>
      <c r="J8182" s="212"/>
      <c r="K8182" s="212"/>
      <c r="L8182" s="212"/>
      <c r="M8182" s="212"/>
      <c r="N8182" s="212"/>
      <c r="O8182" s="212"/>
      <c r="P8182" s="212"/>
      <c r="Q8182" s="212"/>
      <c r="R8182" s="212"/>
      <c r="S8182" s="212"/>
      <c r="T8182" s="212"/>
      <c r="U8182" s="212"/>
      <c r="V8182" s="212"/>
      <c r="W8182" s="212"/>
      <c r="X8182" s="212"/>
      <c r="Y8182" s="212"/>
      <c r="Z8182" s="212"/>
      <c r="AA8182" s="212"/>
      <c r="AB8182" s="212"/>
      <c r="AC8182" s="212"/>
      <c r="AD8182" s="212"/>
      <c r="AE8182" s="212"/>
    </row>
    <row r="8183" spans="5:31" ht="15" customHeight="1" x14ac:dyDescent="0.3">
      <c r="E8183" s="212"/>
      <c r="F8183" s="212"/>
      <c r="G8183" s="212"/>
      <c r="H8183" s="212"/>
      <c r="I8183" s="212"/>
      <c r="J8183" s="212"/>
      <c r="K8183" s="212"/>
      <c r="L8183" s="212"/>
      <c r="M8183" s="212"/>
      <c r="N8183" s="212"/>
      <c r="O8183" s="212"/>
      <c r="P8183" s="212"/>
      <c r="Q8183" s="212"/>
      <c r="R8183" s="212"/>
      <c r="S8183" s="212"/>
      <c r="T8183" s="212"/>
      <c r="U8183" s="212"/>
      <c r="V8183" s="212"/>
      <c r="W8183" s="212"/>
      <c r="X8183" s="212"/>
      <c r="Y8183" s="212"/>
      <c r="Z8183" s="212"/>
      <c r="AA8183" s="212"/>
      <c r="AB8183" s="212"/>
      <c r="AC8183" s="212"/>
      <c r="AD8183" s="212"/>
      <c r="AE8183" s="212"/>
    </row>
    <row r="8184" spans="5:31" ht="15" customHeight="1" x14ac:dyDescent="0.3">
      <c r="E8184" s="212"/>
      <c r="F8184" s="212"/>
      <c r="G8184" s="212"/>
      <c r="H8184" s="212"/>
      <c r="I8184" s="212"/>
      <c r="J8184" s="212"/>
      <c r="K8184" s="212"/>
      <c r="L8184" s="212"/>
      <c r="M8184" s="212"/>
      <c r="N8184" s="212"/>
      <c r="O8184" s="212"/>
      <c r="P8184" s="212"/>
      <c r="Q8184" s="212"/>
      <c r="R8184" s="212"/>
      <c r="S8184" s="212"/>
      <c r="T8184" s="212"/>
      <c r="U8184" s="212"/>
      <c r="V8184" s="212"/>
      <c r="W8184" s="212"/>
      <c r="X8184" s="212"/>
      <c r="Y8184" s="212"/>
      <c r="Z8184" s="212"/>
      <c r="AA8184" s="212"/>
      <c r="AB8184" s="212"/>
      <c r="AC8184" s="212"/>
      <c r="AD8184" s="212"/>
      <c r="AE8184" s="212"/>
    </row>
    <row r="8185" spans="5:31" ht="15" customHeight="1" x14ac:dyDescent="0.3">
      <c r="E8185" s="212"/>
      <c r="F8185" s="212"/>
      <c r="G8185" s="212"/>
      <c r="H8185" s="212"/>
      <c r="I8185" s="212"/>
      <c r="J8185" s="212"/>
      <c r="K8185" s="212"/>
      <c r="L8185" s="212"/>
      <c r="M8185" s="212"/>
      <c r="N8185" s="212"/>
      <c r="O8185" s="212"/>
      <c r="P8185" s="212"/>
      <c r="Q8185" s="212"/>
      <c r="R8185" s="212"/>
      <c r="S8185" s="212"/>
      <c r="T8185" s="212"/>
      <c r="U8185" s="212"/>
      <c r="V8185" s="212"/>
      <c r="W8185" s="212"/>
      <c r="X8185" s="212"/>
      <c r="Y8185" s="212"/>
      <c r="Z8185" s="212"/>
      <c r="AA8185" s="212"/>
      <c r="AB8185" s="212"/>
      <c r="AC8185" s="212"/>
      <c r="AD8185" s="212"/>
      <c r="AE8185" s="212"/>
    </row>
    <row r="8186" spans="5:31" ht="15" customHeight="1" x14ac:dyDescent="0.3">
      <c r="E8186" s="212"/>
      <c r="F8186" s="212"/>
      <c r="G8186" s="212"/>
      <c r="H8186" s="212"/>
      <c r="I8186" s="212"/>
      <c r="J8186" s="212"/>
      <c r="K8186" s="212"/>
      <c r="L8186" s="212"/>
      <c r="M8186" s="212"/>
      <c r="N8186" s="212"/>
      <c r="O8186" s="212"/>
      <c r="P8186" s="212"/>
      <c r="Q8186" s="212"/>
      <c r="R8186" s="212"/>
      <c r="S8186" s="212"/>
      <c r="T8186" s="212"/>
      <c r="U8186" s="212"/>
      <c r="V8186" s="212"/>
      <c r="W8186" s="212"/>
      <c r="X8186" s="212"/>
      <c r="Y8186" s="212"/>
      <c r="Z8186" s="212"/>
      <c r="AA8186" s="212"/>
      <c r="AB8186" s="212"/>
      <c r="AC8186" s="212"/>
      <c r="AD8186" s="212"/>
      <c r="AE8186" s="212"/>
    </row>
    <row r="8187" spans="5:31" ht="15" customHeight="1" x14ac:dyDescent="0.3">
      <c r="E8187" s="212"/>
      <c r="F8187" s="212"/>
      <c r="G8187" s="212"/>
      <c r="H8187" s="212"/>
      <c r="I8187" s="212"/>
      <c r="J8187" s="212"/>
      <c r="K8187" s="212"/>
      <c r="L8187" s="212"/>
      <c r="M8187" s="212"/>
      <c r="N8187" s="212"/>
      <c r="O8187" s="212"/>
      <c r="P8187" s="212"/>
      <c r="Q8187" s="212"/>
      <c r="R8187" s="212"/>
      <c r="S8187" s="212"/>
      <c r="T8187" s="212"/>
      <c r="U8187" s="212"/>
      <c r="V8187" s="212"/>
      <c r="W8187" s="212"/>
      <c r="X8187" s="212"/>
      <c r="Y8187" s="212"/>
      <c r="Z8187" s="212"/>
      <c r="AA8187" s="212"/>
      <c r="AB8187" s="212"/>
      <c r="AC8187" s="212"/>
      <c r="AD8187" s="212"/>
      <c r="AE8187" s="212"/>
    </row>
    <row r="8188" spans="5:31" ht="15" customHeight="1" x14ac:dyDescent="0.3">
      <c r="E8188" s="212"/>
      <c r="F8188" s="212"/>
      <c r="G8188" s="212"/>
      <c r="H8188" s="212"/>
      <c r="I8188" s="212"/>
      <c r="J8188" s="212"/>
      <c r="K8188" s="212"/>
      <c r="L8188" s="212"/>
      <c r="M8188" s="212"/>
      <c r="N8188" s="212"/>
      <c r="O8188" s="212"/>
      <c r="P8188" s="212"/>
      <c r="Q8188" s="212"/>
      <c r="R8188" s="212"/>
      <c r="S8188" s="212"/>
      <c r="T8188" s="212"/>
      <c r="U8188" s="212"/>
      <c r="V8188" s="212"/>
      <c r="W8188" s="212"/>
      <c r="X8188" s="212"/>
      <c r="Y8188" s="212"/>
      <c r="Z8188" s="212"/>
      <c r="AA8188" s="212"/>
      <c r="AB8188" s="212"/>
      <c r="AC8188" s="212"/>
      <c r="AD8188" s="212"/>
      <c r="AE8188" s="212"/>
    </row>
    <row r="8189" spans="5:31" ht="15" customHeight="1" x14ac:dyDescent="0.3">
      <c r="E8189" s="212"/>
      <c r="F8189" s="212"/>
      <c r="G8189" s="212"/>
      <c r="H8189" s="212"/>
      <c r="I8189" s="212"/>
      <c r="J8189" s="212"/>
      <c r="K8189" s="212"/>
      <c r="L8189" s="212"/>
      <c r="M8189" s="212"/>
      <c r="N8189" s="212"/>
      <c r="O8189" s="212"/>
      <c r="P8189" s="212"/>
      <c r="Q8189" s="212"/>
      <c r="R8189" s="212"/>
      <c r="S8189" s="212"/>
      <c r="T8189" s="212"/>
      <c r="U8189" s="212"/>
      <c r="V8189" s="212"/>
      <c r="W8189" s="212"/>
      <c r="X8189" s="212"/>
      <c r="Y8189" s="212"/>
      <c r="Z8189" s="212"/>
      <c r="AA8189" s="212"/>
      <c r="AB8189" s="212"/>
      <c r="AC8189" s="212"/>
      <c r="AD8189" s="212"/>
      <c r="AE8189" s="212"/>
    </row>
    <row r="8190" spans="5:31" ht="15" customHeight="1" x14ac:dyDescent="0.3">
      <c r="E8190" s="212"/>
      <c r="F8190" s="212"/>
      <c r="G8190" s="212"/>
      <c r="H8190" s="212"/>
      <c r="I8190" s="212"/>
      <c r="J8190" s="212"/>
      <c r="K8190" s="212"/>
      <c r="L8190" s="212"/>
      <c r="M8190" s="212"/>
      <c r="N8190" s="212"/>
      <c r="O8190" s="212"/>
      <c r="P8190" s="212"/>
      <c r="Q8190" s="212"/>
      <c r="R8190" s="212"/>
      <c r="S8190" s="212"/>
      <c r="T8190" s="212"/>
      <c r="U8190" s="212"/>
      <c r="V8190" s="212"/>
      <c r="W8190" s="212"/>
      <c r="X8190" s="212"/>
      <c r="Y8190" s="212"/>
      <c r="Z8190" s="212"/>
      <c r="AA8190" s="212"/>
      <c r="AB8190" s="212"/>
      <c r="AC8190" s="212"/>
      <c r="AD8190" s="212"/>
      <c r="AE8190" s="212"/>
    </row>
    <row r="8191" spans="5:31" ht="15" customHeight="1" x14ac:dyDescent="0.3">
      <c r="E8191" s="212"/>
      <c r="F8191" s="212"/>
      <c r="G8191" s="212"/>
      <c r="H8191" s="212"/>
      <c r="I8191" s="212"/>
      <c r="J8191" s="212"/>
      <c r="K8191" s="212"/>
      <c r="L8191" s="212"/>
      <c r="M8191" s="212"/>
      <c r="N8191" s="212"/>
      <c r="O8191" s="212"/>
      <c r="P8191" s="212"/>
      <c r="Q8191" s="212"/>
      <c r="R8191" s="212"/>
      <c r="S8191" s="212"/>
      <c r="T8191" s="212"/>
      <c r="U8191" s="212"/>
      <c r="V8191" s="212"/>
      <c r="W8191" s="212"/>
      <c r="X8191" s="212"/>
      <c r="Y8191" s="212"/>
      <c r="Z8191" s="212"/>
      <c r="AA8191" s="212"/>
      <c r="AB8191" s="212"/>
      <c r="AC8191" s="212"/>
      <c r="AD8191" s="212"/>
      <c r="AE8191" s="212"/>
    </row>
    <row r="8192" spans="5:31" ht="15" customHeight="1" x14ac:dyDescent="0.3">
      <c r="E8192" s="212"/>
      <c r="F8192" s="212"/>
      <c r="G8192" s="212"/>
      <c r="H8192" s="212"/>
      <c r="I8192" s="212"/>
      <c r="J8192" s="212"/>
      <c r="K8192" s="212"/>
      <c r="L8192" s="212"/>
      <c r="M8192" s="212"/>
      <c r="N8192" s="212"/>
      <c r="O8192" s="212"/>
      <c r="P8192" s="212"/>
      <c r="Q8192" s="212"/>
      <c r="R8192" s="212"/>
      <c r="S8192" s="212"/>
      <c r="T8192" s="212"/>
      <c r="U8192" s="212"/>
      <c r="V8192" s="212"/>
      <c r="W8192" s="212"/>
      <c r="X8192" s="212"/>
      <c r="Y8192" s="212"/>
      <c r="Z8192" s="212"/>
      <c r="AA8192" s="212"/>
      <c r="AB8192" s="212"/>
      <c r="AC8192" s="212"/>
      <c r="AD8192" s="212"/>
      <c r="AE8192" s="212"/>
    </row>
    <row r="8193" spans="5:31" ht="15" customHeight="1" x14ac:dyDescent="0.3">
      <c r="E8193" s="212"/>
      <c r="F8193" s="212"/>
      <c r="G8193" s="212"/>
      <c r="H8193" s="212"/>
      <c r="I8193" s="212"/>
      <c r="J8193" s="212"/>
      <c r="K8193" s="212"/>
      <c r="L8193" s="212"/>
      <c r="M8193" s="212"/>
      <c r="N8193" s="212"/>
      <c r="O8193" s="212"/>
      <c r="P8193" s="212"/>
      <c r="Q8193" s="212"/>
      <c r="R8193" s="212"/>
      <c r="S8193" s="212"/>
      <c r="T8193" s="212"/>
      <c r="U8193" s="212"/>
      <c r="V8193" s="212"/>
      <c r="W8193" s="212"/>
      <c r="X8193" s="212"/>
      <c r="Y8193" s="212"/>
      <c r="Z8193" s="212"/>
      <c r="AA8193" s="212"/>
      <c r="AB8193" s="212"/>
      <c r="AC8193" s="212"/>
      <c r="AD8193" s="212"/>
      <c r="AE8193" s="212"/>
    </row>
    <row r="8194" spans="5:31" ht="15" customHeight="1" x14ac:dyDescent="0.3">
      <c r="E8194" s="212"/>
      <c r="F8194" s="212"/>
      <c r="G8194" s="212"/>
      <c r="H8194" s="212"/>
      <c r="I8194" s="212"/>
      <c r="J8194" s="212"/>
      <c r="K8194" s="212"/>
      <c r="L8194" s="212"/>
      <c r="M8194" s="212"/>
      <c r="N8194" s="212"/>
      <c r="O8194" s="212"/>
      <c r="P8194" s="212"/>
      <c r="Q8194" s="212"/>
      <c r="R8194" s="212"/>
      <c r="S8194" s="212"/>
      <c r="T8194" s="212"/>
      <c r="U8194" s="212"/>
      <c r="V8194" s="212"/>
      <c r="W8194" s="212"/>
      <c r="X8194" s="212"/>
      <c r="Y8194" s="212"/>
      <c r="Z8194" s="212"/>
      <c r="AA8194" s="212"/>
      <c r="AB8194" s="212"/>
      <c r="AC8194" s="212"/>
      <c r="AD8194" s="212"/>
      <c r="AE8194" s="212"/>
    </row>
    <row r="8195" spans="5:31" ht="15" customHeight="1" x14ac:dyDescent="0.3">
      <c r="E8195" s="212"/>
      <c r="F8195" s="212"/>
      <c r="G8195" s="212"/>
      <c r="H8195" s="212"/>
      <c r="I8195" s="212"/>
      <c r="J8195" s="212"/>
      <c r="K8195" s="212"/>
      <c r="L8195" s="212"/>
      <c r="M8195" s="212"/>
      <c r="N8195" s="212"/>
      <c r="O8195" s="212"/>
      <c r="P8195" s="212"/>
      <c r="Q8195" s="212"/>
      <c r="R8195" s="212"/>
      <c r="S8195" s="212"/>
      <c r="T8195" s="212"/>
      <c r="U8195" s="212"/>
      <c r="V8195" s="212"/>
      <c r="W8195" s="212"/>
      <c r="X8195" s="212"/>
      <c r="Y8195" s="212"/>
      <c r="Z8195" s="212"/>
      <c r="AA8195" s="212"/>
      <c r="AB8195" s="212"/>
      <c r="AC8195" s="212"/>
      <c r="AD8195" s="212"/>
      <c r="AE8195" s="212"/>
    </row>
    <row r="8196" spans="5:31" ht="15" customHeight="1" x14ac:dyDescent="0.3">
      <c r="E8196" s="212"/>
      <c r="F8196" s="212"/>
      <c r="G8196" s="212"/>
      <c r="H8196" s="212"/>
      <c r="I8196" s="212"/>
      <c r="J8196" s="212"/>
      <c r="K8196" s="212"/>
      <c r="L8196" s="212"/>
      <c r="M8196" s="212"/>
      <c r="N8196" s="212"/>
      <c r="O8196" s="212"/>
      <c r="P8196" s="212"/>
      <c r="Q8196" s="212"/>
      <c r="R8196" s="212"/>
      <c r="S8196" s="212"/>
      <c r="T8196" s="212"/>
      <c r="U8196" s="212"/>
      <c r="V8196" s="212"/>
      <c r="W8196" s="212"/>
      <c r="X8196" s="212"/>
      <c r="Y8196" s="212"/>
      <c r="Z8196" s="212"/>
      <c r="AA8196" s="212"/>
      <c r="AB8196" s="212"/>
      <c r="AC8196" s="212"/>
      <c r="AD8196" s="212"/>
      <c r="AE8196" s="212"/>
    </row>
    <row r="8197" spans="5:31" ht="15" customHeight="1" x14ac:dyDescent="0.3">
      <c r="E8197" s="212"/>
      <c r="F8197" s="212"/>
      <c r="G8197" s="212"/>
      <c r="H8197" s="212"/>
      <c r="I8197" s="212"/>
      <c r="J8197" s="212"/>
      <c r="K8197" s="212"/>
      <c r="L8197" s="212"/>
      <c r="M8197" s="212"/>
      <c r="N8197" s="212"/>
      <c r="O8197" s="212"/>
      <c r="P8197" s="212"/>
      <c r="Q8197" s="212"/>
      <c r="R8197" s="212"/>
      <c r="S8197" s="212"/>
      <c r="T8197" s="212"/>
      <c r="U8197" s="212"/>
      <c r="V8197" s="212"/>
      <c r="W8197" s="212"/>
      <c r="X8197" s="212"/>
      <c r="Y8197" s="212"/>
      <c r="Z8197" s="212"/>
      <c r="AA8197" s="212"/>
      <c r="AB8197" s="212"/>
      <c r="AC8197" s="212"/>
      <c r="AD8197" s="212"/>
      <c r="AE8197" s="212"/>
    </row>
    <row r="8198" spans="5:31" ht="15" customHeight="1" x14ac:dyDescent="0.3">
      <c r="E8198" s="212"/>
      <c r="F8198" s="212"/>
      <c r="G8198" s="212"/>
      <c r="H8198" s="212"/>
      <c r="I8198" s="212"/>
      <c r="J8198" s="212"/>
      <c r="K8198" s="212"/>
      <c r="L8198" s="212"/>
      <c r="M8198" s="212"/>
      <c r="N8198" s="212"/>
      <c r="O8198" s="212"/>
      <c r="P8198" s="212"/>
      <c r="Q8198" s="212"/>
      <c r="R8198" s="212"/>
      <c r="S8198" s="212"/>
      <c r="T8198" s="212"/>
      <c r="U8198" s="212"/>
      <c r="V8198" s="212"/>
      <c r="W8198" s="212"/>
      <c r="X8198" s="212"/>
      <c r="Y8198" s="212"/>
      <c r="Z8198" s="212"/>
      <c r="AA8198" s="212"/>
      <c r="AB8198" s="212"/>
      <c r="AC8198" s="212"/>
      <c r="AD8198" s="212"/>
      <c r="AE8198" s="212"/>
    </row>
    <row r="8199" spans="5:31" ht="15" customHeight="1" x14ac:dyDescent="0.3">
      <c r="E8199" s="212"/>
      <c r="F8199" s="212"/>
      <c r="G8199" s="212"/>
      <c r="H8199" s="212"/>
      <c r="I8199" s="212"/>
      <c r="J8199" s="212"/>
      <c r="K8199" s="212"/>
      <c r="L8199" s="212"/>
      <c r="M8199" s="212"/>
      <c r="N8199" s="212"/>
      <c r="O8199" s="212"/>
      <c r="P8199" s="212"/>
      <c r="Q8199" s="212"/>
      <c r="R8199" s="212"/>
      <c r="S8199" s="212"/>
      <c r="T8199" s="212"/>
      <c r="U8199" s="212"/>
      <c r="V8199" s="212"/>
      <c r="W8199" s="212"/>
      <c r="X8199" s="212"/>
      <c r="Y8199" s="212"/>
      <c r="Z8199" s="212"/>
      <c r="AA8199" s="212"/>
      <c r="AB8199" s="212"/>
      <c r="AC8199" s="212"/>
      <c r="AD8199" s="212"/>
      <c r="AE8199" s="212"/>
    </row>
    <row r="8200" spans="5:31" ht="15" customHeight="1" x14ac:dyDescent="0.3">
      <c r="E8200" s="212"/>
      <c r="F8200" s="212"/>
      <c r="G8200" s="212"/>
      <c r="H8200" s="212"/>
      <c r="I8200" s="212"/>
      <c r="J8200" s="212"/>
      <c r="K8200" s="212"/>
      <c r="L8200" s="212"/>
      <c r="M8200" s="212"/>
      <c r="N8200" s="212"/>
      <c r="O8200" s="212"/>
      <c r="P8200" s="212"/>
      <c r="Q8200" s="212"/>
      <c r="R8200" s="212"/>
      <c r="S8200" s="212"/>
      <c r="T8200" s="212"/>
      <c r="U8200" s="212"/>
      <c r="V8200" s="212"/>
      <c r="W8200" s="212"/>
      <c r="X8200" s="212"/>
      <c r="Y8200" s="212"/>
      <c r="Z8200" s="212"/>
      <c r="AA8200" s="212"/>
      <c r="AB8200" s="212"/>
      <c r="AC8200" s="212"/>
      <c r="AD8200" s="212"/>
      <c r="AE8200" s="212"/>
    </row>
    <row r="8201" spans="5:31" ht="15" customHeight="1" x14ac:dyDescent="0.3">
      <c r="E8201" s="212"/>
      <c r="F8201" s="212"/>
      <c r="G8201" s="212"/>
      <c r="H8201" s="212"/>
      <c r="I8201" s="212"/>
      <c r="J8201" s="212"/>
      <c r="K8201" s="212"/>
      <c r="L8201" s="212"/>
      <c r="M8201" s="212"/>
      <c r="N8201" s="212"/>
      <c r="O8201" s="212"/>
      <c r="P8201" s="212"/>
      <c r="Q8201" s="212"/>
      <c r="R8201" s="212"/>
      <c r="S8201" s="212"/>
      <c r="T8201" s="212"/>
      <c r="U8201" s="212"/>
      <c r="V8201" s="212"/>
      <c r="W8201" s="212"/>
      <c r="X8201" s="212"/>
      <c r="Y8201" s="212"/>
      <c r="Z8201" s="212"/>
      <c r="AA8201" s="212"/>
      <c r="AB8201" s="212"/>
      <c r="AC8201" s="212"/>
      <c r="AD8201" s="212"/>
      <c r="AE8201" s="212"/>
    </row>
    <row r="8202" spans="5:31" ht="15" customHeight="1" x14ac:dyDescent="0.3">
      <c r="E8202" s="212"/>
      <c r="F8202" s="212"/>
      <c r="G8202" s="212"/>
      <c r="H8202" s="212"/>
      <c r="I8202" s="212"/>
      <c r="J8202" s="212"/>
      <c r="K8202" s="212"/>
      <c r="L8202" s="212"/>
      <c r="M8202" s="212"/>
      <c r="N8202" s="212"/>
      <c r="O8202" s="212"/>
      <c r="P8202" s="212"/>
      <c r="Q8202" s="212"/>
      <c r="R8202" s="212"/>
      <c r="S8202" s="212"/>
      <c r="T8202" s="212"/>
      <c r="U8202" s="212"/>
      <c r="V8202" s="212"/>
      <c r="W8202" s="212"/>
      <c r="X8202" s="212"/>
      <c r="Y8202" s="212"/>
      <c r="Z8202" s="212"/>
      <c r="AA8202" s="212"/>
      <c r="AB8202" s="212"/>
      <c r="AC8202" s="212"/>
      <c r="AD8202" s="212"/>
      <c r="AE8202" s="212"/>
    </row>
    <row r="8203" spans="5:31" ht="15" customHeight="1" x14ac:dyDescent="0.3">
      <c r="E8203" s="212"/>
      <c r="F8203" s="212"/>
      <c r="G8203" s="212"/>
      <c r="H8203" s="212"/>
      <c r="I8203" s="212"/>
      <c r="J8203" s="212"/>
      <c r="K8203" s="212"/>
      <c r="L8203" s="212"/>
      <c r="M8203" s="212"/>
      <c r="N8203" s="212"/>
      <c r="O8203" s="212"/>
      <c r="P8203" s="212"/>
      <c r="Q8203" s="212"/>
      <c r="R8203" s="212"/>
      <c r="S8203" s="212"/>
      <c r="T8203" s="212"/>
      <c r="U8203" s="212"/>
      <c r="V8203" s="212"/>
      <c r="W8203" s="212"/>
      <c r="X8203" s="212"/>
      <c r="Y8203" s="212"/>
      <c r="Z8203" s="212"/>
      <c r="AA8203" s="212"/>
      <c r="AB8203" s="212"/>
      <c r="AC8203" s="212"/>
      <c r="AD8203" s="212"/>
      <c r="AE8203" s="212"/>
    </row>
    <row r="8204" spans="5:31" ht="15" customHeight="1" x14ac:dyDescent="0.3">
      <c r="E8204" s="212"/>
      <c r="F8204" s="212"/>
      <c r="G8204" s="212"/>
      <c r="H8204" s="212"/>
      <c r="I8204" s="212"/>
      <c r="J8204" s="212"/>
      <c r="K8204" s="212"/>
      <c r="L8204" s="212"/>
      <c r="M8204" s="212"/>
      <c r="N8204" s="212"/>
      <c r="O8204" s="212"/>
      <c r="P8204" s="212"/>
      <c r="Q8204" s="212"/>
      <c r="R8204" s="212"/>
      <c r="S8204" s="212"/>
      <c r="T8204" s="212"/>
      <c r="U8204" s="212"/>
      <c r="V8204" s="212"/>
      <c r="W8204" s="212"/>
      <c r="X8204" s="212"/>
      <c r="Y8204" s="212"/>
      <c r="Z8204" s="212"/>
      <c r="AA8204" s="212"/>
      <c r="AB8204" s="212"/>
      <c r="AC8204" s="212"/>
      <c r="AD8204" s="212"/>
      <c r="AE8204" s="212"/>
    </row>
    <row r="8205" spans="5:31" ht="15" customHeight="1" x14ac:dyDescent="0.3">
      <c r="E8205" s="212"/>
      <c r="F8205" s="212"/>
      <c r="G8205" s="212"/>
      <c r="H8205" s="212"/>
      <c r="I8205" s="212"/>
      <c r="J8205" s="212"/>
      <c r="K8205" s="212"/>
      <c r="L8205" s="212"/>
      <c r="M8205" s="212"/>
      <c r="N8205" s="212"/>
      <c r="O8205" s="212"/>
      <c r="P8205" s="212"/>
      <c r="Q8205" s="212"/>
      <c r="R8205" s="212"/>
      <c r="S8205" s="212"/>
      <c r="T8205" s="212"/>
      <c r="U8205" s="212"/>
      <c r="V8205" s="212"/>
      <c r="W8205" s="212"/>
      <c r="X8205" s="212"/>
      <c r="Y8205" s="212"/>
      <c r="Z8205" s="212"/>
      <c r="AA8205" s="212"/>
      <c r="AB8205" s="212"/>
      <c r="AC8205" s="212"/>
      <c r="AD8205" s="212"/>
      <c r="AE8205" s="212"/>
    </row>
    <row r="8206" spans="5:31" ht="15" customHeight="1" x14ac:dyDescent="0.3">
      <c r="E8206" s="212"/>
      <c r="F8206" s="212"/>
      <c r="G8206" s="212"/>
      <c r="H8206" s="212"/>
      <c r="I8206" s="212"/>
      <c r="J8206" s="212"/>
      <c r="K8206" s="212"/>
      <c r="L8206" s="212"/>
      <c r="M8206" s="212"/>
      <c r="N8206" s="212"/>
      <c r="O8206" s="212"/>
      <c r="P8206" s="212"/>
      <c r="Q8206" s="212"/>
      <c r="R8206" s="212"/>
      <c r="S8206" s="212"/>
      <c r="T8206" s="212"/>
      <c r="U8206" s="212"/>
      <c r="V8206" s="212"/>
      <c r="W8206" s="212"/>
      <c r="X8206" s="212"/>
      <c r="Y8206" s="212"/>
      <c r="Z8206" s="212"/>
      <c r="AA8206" s="212"/>
      <c r="AB8206" s="212"/>
      <c r="AC8206" s="212"/>
      <c r="AD8206" s="212"/>
      <c r="AE8206" s="212"/>
    </row>
    <row r="8207" spans="5:31" ht="15" customHeight="1" x14ac:dyDescent="0.3">
      <c r="E8207" s="212"/>
      <c r="F8207" s="212"/>
      <c r="G8207" s="212"/>
      <c r="H8207" s="212"/>
      <c r="I8207" s="212"/>
      <c r="J8207" s="212"/>
      <c r="K8207" s="212"/>
      <c r="L8207" s="212"/>
      <c r="M8207" s="212"/>
      <c r="N8207" s="212"/>
      <c r="O8207" s="212"/>
      <c r="P8207" s="212"/>
      <c r="Q8207" s="212"/>
      <c r="R8207" s="212"/>
      <c r="S8207" s="212"/>
      <c r="T8207" s="212"/>
      <c r="U8207" s="212"/>
      <c r="V8207" s="212"/>
      <c r="W8207" s="212"/>
      <c r="X8207" s="212"/>
      <c r="Y8207" s="212"/>
      <c r="Z8207" s="212"/>
      <c r="AA8207" s="212"/>
      <c r="AB8207" s="212"/>
      <c r="AC8207" s="212"/>
      <c r="AD8207" s="212"/>
      <c r="AE8207" s="212"/>
    </row>
    <row r="8208" spans="5:31" ht="15" customHeight="1" x14ac:dyDescent="0.3">
      <c r="E8208" s="212"/>
      <c r="F8208" s="212"/>
      <c r="G8208" s="212"/>
      <c r="H8208" s="212"/>
      <c r="I8208" s="212"/>
      <c r="J8208" s="212"/>
      <c r="K8208" s="212"/>
      <c r="L8208" s="212"/>
      <c r="M8208" s="212"/>
      <c r="N8208" s="212"/>
      <c r="O8208" s="212"/>
      <c r="P8208" s="212"/>
      <c r="Q8208" s="212"/>
      <c r="R8208" s="212"/>
      <c r="S8208" s="212"/>
      <c r="T8208" s="212"/>
      <c r="U8208" s="212"/>
      <c r="V8208" s="212"/>
      <c r="W8208" s="212"/>
      <c r="X8208" s="212"/>
      <c r="Y8208" s="212"/>
      <c r="Z8208" s="212"/>
      <c r="AA8208" s="212"/>
      <c r="AB8208" s="212"/>
      <c r="AC8208" s="212"/>
      <c r="AD8208" s="212"/>
      <c r="AE8208" s="212"/>
    </row>
    <row r="8209" spans="5:31" ht="15" customHeight="1" x14ac:dyDescent="0.3">
      <c r="E8209" s="212"/>
      <c r="F8209" s="212"/>
      <c r="G8209" s="212"/>
      <c r="H8209" s="212"/>
      <c r="I8209" s="212"/>
      <c r="J8209" s="212"/>
      <c r="K8209" s="212"/>
      <c r="L8209" s="212"/>
      <c r="M8209" s="212"/>
      <c r="N8209" s="212"/>
      <c r="O8209" s="212"/>
      <c r="P8209" s="212"/>
      <c r="Q8209" s="212"/>
      <c r="R8209" s="212"/>
      <c r="S8209" s="212"/>
      <c r="T8209" s="212"/>
      <c r="U8209" s="212"/>
      <c r="V8209" s="212"/>
      <c r="W8209" s="212"/>
      <c r="X8209" s="212"/>
      <c r="Y8209" s="212"/>
      <c r="Z8209" s="212"/>
      <c r="AA8209" s="212"/>
      <c r="AB8209" s="212"/>
      <c r="AC8209" s="212"/>
      <c r="AD8209" s="212"/>
      <c r="AE8209" s="212"/>
    </row>
    <row r="8210" spans="5:31" ht="15" customHeight="1" x14ac:dyDescent="0.3">
      <c r="E8210" s="212"/>
      <c r="F8210" s="212"/>
      <c r="G8210" s="212"/>
      <c r="H8210" s="212"/>
      <c r="I8210" s="212"/>
      <c r="J8210" s="212"/>
      <c r="K8210" s="212"/>
      <c r="L8210" s="212"/>
      <c r="M8210" s="212"/>
      <c r="N8210" s="212"/>
      <c r="O8210" s="212"/>
      <c r="P8210" s="212"/>
      <c r="Q8210" s="212"/>
      <c r="R8210" s="212"/>
      <c r="S8210" s="212"/>
      <c r="T8210" s="212"/>
      <c r="U8210" s="212"/>
      <c r="V8210" s="212"/>
      <c r="W8210" s="212"/>
      <c r="X8210" s="212"/>
      <c r="Y8210" s="212"/>
      <c r="Z8210" s="212"/>
      <c r="AA8210" s="212"/>
      <c r="AB8210" s="212"/>
      <c r="AC8210" s="212"/>
      <c r="AD8210" s="212"/>
      <c r="AE8210" s="212"/>
    </row>
    <row r="8211" spans="5:31" ht="15" customHeight="1" x14ac:dyDescent="0.3">
      <c r="E8211" s="212"/>
      <c r="F8211" s="212"/>
      <c r="G8211" s="212"/>
      <c r="H8211" s="212"/>
      <c r="I8211" s="212"/>
      <c r="J8211" s="212"/>
      <c r="K8211" s="212"/>
      <c r="L8211" s="212"/>
      <c r="M8211" s="212"/>
      <c r="N8211" s="212"/>
      <c r="O8211" s="212"/>
      <c r="P8211" s="212"/>
      <c r="Q8211" s="212"/>
      <c r="R8211" s="212"/>
      <c r="S8211" s="212"/>
      <c r="T8211" s="212"/>
      <c r="U8211" s="212"/>
      <c r="V8211" s="212"/>
      <c r="W8211" s="212"/>
      <c r="X8211" s="212"/>
      <c r="Y8211" s="212"/>
      <c r="Z8211" s="212"/>
      <c r="AA8211" s="212"/>
      <c r="AB8211" s="212"/>
      <c r="AC8211" s="212"/>
      <c r="AD8211" s="212"/>
      <c r="AE8211" s="212"/>
    </row>
    <row r="8212" spans="5:31" ht="15" customHeight="1" x14ac:dyDescent="0.3">
      <c r="E8212" s="212"/>
      <c r="F8212" s="212"/>
      <c r="G8212" s="212"/>
      <c r="H8212" s="212"/>
      <c r="I8212" s="212"/>
      <c r="J8212" s="212"/>
      <c r="K8212" s="212"/>
      <c r="L8212" s="212"/>
      <c r="M8212" s="212"/>
      <c r="N8212" s="212"/>
      <c r="O8212" s="212"/>
      <c r="P8212" s="212"/>
      <c r="Q8212" s="212"/>
      <c r="R8212" s="212"/>
      <c r="S8212" s="212"/>
      <c r="T8212" s="212"/>
      <c r="U8212" s="212"/>
      <c r="V8212" s="212"/>
      <c r="W8212" s="212"/>
      <c r="X8212" s="212"/>
      <c r="Y8212" s="212"/>
      <c r="Z8212" s="212"/>
      <c r="AA8212" s="212"/>
      <c r="AB8212" s="212"/>
      <c r="AC8212" s="212"/>
      <c r="AD8212" s="212"/>
      <c r="AE8212" s="212"/>
    </row>
    <row r="8213" spans="5:31" ht="15" customHeight="1" x14ac:dyDescent="0.3">
      <c r="E8213" s="212"/>
      <c r="F8213" s="212"/>
      <c r="G8213" s="212"/>
      <c r="H8213" s="212"/>
      <c r="I8213" s="212"/>
      <c r="J8213" s="212"/>
      <c r="K8213" s="212"/>
      <c r="L8213" s="212"/>
      <c r="M8213" s="212"/>
      <c r="N8213" s="212"/>
      <c r="O8213" s="212"/>
      <c r="P8213" s="212"/>
      <c r="Q8213" s="212"/>
      <c r="R8213" s="212"/>
      <c r="S8213" s="212"/>
      <c r="T8213" s="212"/>
      <c r="U8213" s="212"/>
      <c r="V8213" s="212"/>
      <c r="W8213" s="212"/>
      <c r="X8213" s="212"/>
      <c r="Y8213" s="212"/>
      <c r="Z8213" s="212"/>
      <c r="AA8213" s="212"/>
      <c r="AB8213" s="212"/>
      <c r="AC8213" s="212"/>
      <c r="AD8213" s="212"/>
      <c r="AE8213" s="212"/>
    </row>
    <row r="8214" spans="5:31" ht="15" customHeight="1" x14ac:dyDescent="0.3">
      <c r="E8214" s="212"/>
      <c r="F8214" s="212"/>
      <c r="G8214" s="212"/>
      <c r="H8214" s="212"/>
      <c r="I8214" s="212"/>
      <c r="J8214" s="212"/>
      <c r="K8214" s="212"/>
      <c r="L8214" s="212"/>
      <c r="M8214" s="212"/>
      <c r="N8214" s="212"/>
      <c r="O8214" s="212"/>
      <c r="P8214" s="212"/>
      <c r="Q8214" s="212"/>
      <c r="R8214" s="212"/>
      <c r="S8214" s="212"/>
      <c r="T8214" s="212"/>
      <c r="U8214" s="212"/>
      <c r="V8214" s="212"/>
      <c r="W8214" s="212"/>
      <c r="X8214" s="212"/>
      <c r="Y8214" s="212"/>
      <c r="Z8214" s="212"/>
      <c r="AA8214" s="212"/>
      <c r="AB8214" s="212"/>
      <c r="AC8214" s="212"/>
      <c r="AD8214" s="212"/>
      <c r="AE8214" s="212"/>
    </row>
    <row r="8215" spans="5:31" ht="15" customHeight="1" x14ac:dyDescent="0.3">
      <c r="E8215" s="212"/>
      <c r="F8215" s="212"/>
      <c r="G8215" s="212"/>
      <c r="H8215" s="212"/>
      <c r="I8215" s="212"/>
      <c r="J8215" s="212"/>
      <c r="K8215" s="212"/>
      <c r="L8215" s="212"/>
      <c r="M8215" s="212"/>
      <c r="N8215" s="212"/>
      <c r="O8215" s="212"/>
      <c r="P8215" s="212"/>
      <c r="Q8215" s="212"/>
      <c r="R8215" s="212"/>
      <c r="S8215" s="212"/>
      <c r="T8215" s="212"/>
      <c r="U8215" s="212"/>
      <c r="V8215" s="212"/>
      <c r="W8215" s="212"/>
      <c r="X8215" s="212"/>
      <c r="Y8215" s="212"/>
      <c r="Z8215" s="212"/>
      <c r="AA8215" s="212"/>
      <c r="AB8215" s="212"/>
      <c r="AC8215" s="212"/>
      <c r="AD8215" s="212"/>
      <c r="AE8215" s="212"/>
    </row>
    <row r="8216" spans="5:31" ht="15" customHeight="1" x14ac:dyDescent="0.3">
      <c r="E8216" s="212"/>
      <c r="F8216" s="212"/>
      <c r="G8216" s="212"/>
      <c r="H8216" s="212"/>
      <c r="I8216" s="212"/>
      <c r="J8216" s="212"/>
      <c r="K8216" s="212"/>
      <c r="L8216" s="212"/>
      <c r="M8216" s="212"/>
      <c r="N8216" s="212"/>
      <c r="O8216" s="212"/>
      <c r="P8216" s="212"/>
      <c r="Q8216" s="212"/>
      <c r="R8216" s="212"/>
      <c r="S8216" s="212"/>
      <c r="T8216" s="212"/>
      <c r="U8216" s="212"/>
      <c r="V8216" s="212"/>
      <c r="W8216" s="212"/>
      <c r="X8216" s="212"/>
      <c r="Y8216" s="212"/>
      <c r="Z8216" s="212"/>
      <c r="AA8216" s="212"/>
      <c r="AB8216" s="212"/>
      <c r="AC8216" s="212"/>
      <c r="AD8216" s="212"/>
      <c r="AE8216" s="212"/>
    </row>
    <row r="8217" spans="5:31" ht="15" customHeight="1" x14ac:dyDescent="0.3">
      <c r="E8217" s="212"/>
      <c r="F8217" s="212"/>
      <c r="G8217" s="212"/>
      <c r="H8217" s="212"/>
      <c r="I8217" s="212"/>
      <c r="J8217" s="212"/>
      <c r="K8217" s="212"/>
      <c r="L8217" s="212"/>
      <c r="M8217" s="212"/>
      <c r="N8217" s="212"/>
      <c r="O8217" s="212"/>
      <c r="P8217" s="212"/>
      <c r="Q8217" s="212"/>
      <c r="R8217" s="212"/>
      <c r="S8217" s="212"/>
      <c r="T8217" s="212"/>
      <c r="U8217" s="212"/>
      <c r="V8217" s="212"/>
      <c r="W8217" s="212"/>
      <c r="X8217" s="212"/>
      <c r="Y8217" s="212"/>
      <c r="Z8217" s="212"/>
      <c r="AA8217" s="212"/>
      <c r="AB8217" s="212"/>
      <c r="AC8217" s="212"/>
      <c r="AD8217" s="212"/>
      <c r="AE8217" s="212"/>
    </row>
    <row r="8218" spans="5:31" ht="15" customHeight="1" x14ac:dyDescent="0.3">
      <c r="E8218" s="212"/>
      <c r="F8218" s="212"/>
      <c r="G8218" s="212"/>
      <c r="H8218" s="212"/>
      <c r="I8218" s="212"/>
      <c r="J8218" s="212"/>
      <c r="K8218" s="212"/>
      <c r="L8218" s="212"/>
      <c r="M8218" s="212"/>
      <c r="N8218" s="212"/>
      <c r="O8218" s="212"/>
      <c r="P8218" s="212"/>
      <c r="Q8218" s="212"/>
      <c r="R8218" s="212"/>
      <c r="S8218" s="212"/>
      <c r="T8218" s="212"/>
      <c r="U8218" s="212"/>
      <c r="V8218" s="212"/>
      <c r="W8218" s="212"/>
      <c r="X8218" s="212"/>
      <c r="Y8218" s="212"/>
      <c r="Z8218" s="212"/>
      <c r="AA8218" s="212"/>
      <c r="AB8218" s="212"/>
      <c r="AC8218" s="212"/>
      <c r="AD8218" s="212"/>
      <c r="AE8218" s="212"/>
    </row>
    <row r="8219" spans="5:31" ht="15" customHeight="1" x14ac:dyDescent="0.3">
      <c r="E8219" s="212"/>
      <c r="F8219" s="212"/>
      <c r="G8219" s="212"/>
      <c r="H8219" s="212"/>
      <c r="I8219" s="212"/>
      <c r="J8219" s="212"/>
      <c r="K8219" s="212"/>
      <c r="L8219" s="212"/>
      <c r="M8219" s="212"/>
      <c r="N8219" s="212"/>
      <c r="O8219" s="212"/>
      <c r="P8219" s="212"/>
      <c r="Q8219" s="212"/>
      <c r="R8219" s="212"/>
      <c r="S8219" s="212"/>
      <c r="T8219" s="212"/>
      <c r="U8219" s="212"/>
      <c r="V8219" s="212"/>
      <c r="W8219" s="212"/>
      <c r="X8219" s="212"/>
      <c r="Y8219" s="212"/>
      <c r="Z8219" s="212"/>
      <c r="AA8219" s="212"/>
      <c r="AB8219" s="212"/>
      <c r="AC8219" s="212"/>
      <c r="AD8219" s="212"/>
      <c r="AE8219" s="212"/>
    </row>
    <row r="8220" spans="5:31" ht="15" customHeight="1" x14ac:dyDescent="0.3">
      <c r="E8220" s="212"/>
      <c r="F8220" s="212"/>
      <c r="G8220" s="212"/>
      <c r="H8220" s="212"/>
      <c r="I8220" s="212"/>
      <c r="J8220" s="212"/>
      <c r="K8220" s="212"/>
      <c r="L8220" s="212"/>
      <c r="M8220" s="212"/>
      <c r="N8220" s="212"/>
      <c r="O8220" s="212"/>
      <c r="P8220" s="212"/>
      <c r="Q8220" s="212"/>
      <c r="R8220" s="212"/>
      <c r="S8220" s="212"/>
      <c r="T8220" s="212"/>
      <c r="U8220" s="212"/>
      <c r="V8220" s="212"/>
      <c r="W8220" s="212"/>
      <c r="X8220" s="212"/>
      <c r="Y8220" s="212"/>
      <c r="Z8220" s="212"/>
      <c r="AA8220" s="212"/>
      <c r="AB8220" s="212"/>
      <c r="AC8220" s="212"/>
      <c r="AD8220" s="212"/>
      <c r="AE8220" s="212"/>
    </row>
    <row r="8221" spans="5:31" ht="15" customHeight="1" x14ac:dyDescent="0.3">
      <c r="E8221" s="212"/>
      <c r="F8221" s="212"/>
      <c r="G8221" s="212"/>
      <c r="H8221" s="212"/>
      <c r="I8221" s="212"/>
      <c r="J8221" s="212"/>
      <c r="K8221" s="212"/>
      <c r="L8221" s="212"/>
      <c r="M8221" s="212"/>
      <c r="N8221" s="212"/>
      <c r="O8221" s="212"/>
      <c r="P8221" s="212"/>
      <c r="Q8221" s="212"/>
      <c r="R8221" s="212"/>
      <c r="S8221" s="212"/>
      <c r="T8221" s="212"/>
      <c r="U8221" s="212"/>
      <c r="V8221" s="212"/>
      <c r="W8221" s="212"/>
      <c r="X8221" s="212"/>
      <c r="Y8221" s="212"/>
      <c r="Z8221" s="212"/>
      <c r="AA8221" s="212"/>
      <c r="AB8221" s="212"/>
      <c r="AC8221" s="212"/>
      <c r="AD8221" s="212"/>
      <c r="AE8221" s="212"/>
    </row>
    <row r="8222" spans="5:31" ht="15" customHeight="1" x14ac:dyDescent="0.3">
      <c r="E8222" s="212"/>
      <c r="F8222" s="212"/>
      <c r="G8222" s="212"/>
      <c r="H8222" s="212"/>
      <c r="I8222" s="212"/>
      <c r="J8222" s="212"/>
      <c r="K8222" s="212"/>
      <c r="L8222" s="212"/>
      <c r="M8222" s="212"/>
      <c r="N8222" s="212"/>
      <c r="O8222" s="212"/>
      <c r="P8222" s="212"/>
      <c r="Q8222" s="212"/>
      <c r="R8222" s="212"/>
      <c r="S8222" s="212"/>
      <c r="T8222" s="212"/>
      <c r="U8222" s="212"/>
      <c r="V8222" s="212"/>
      <c r="W8222" s="212"/>
      <c r="X8222" s="212"/>
      <c r="Y8222" s="212"/>
      <c r="Z8222" s="212"/>
      <c r="AA8222" s="212"/>
      <c r="AB8222" s="212"/>
      <c r="AC8222" s="212"/>
      <c r="AD8222" s="212"/>
      <c r="AE8222" s="212"/>
    </row>
    <row r="8223" spans="5:31" ht="15" customHeight="1" x14ac:dyDescent="0.3">
      <c r="E8223" s="212"/>
      <c r="F8223" s="212"/>
      <c r="G8223" s="212"/>
      <c r="H8223" s="212"/>
      <c r="I8223" s="212"/>
      <c r="J8223" s="212"/>
      <c r="K8223" s="212"/>
      <c r="L8223" s="212"/>
      <c r="M8223" s="212"/>
      <c r="N8223" s="212"/>
      <c r="O8223" s="212"/>
      <c r="P8223" s="212"/>
      <c r="Q8223" s="212"/>
      <c r="R8223" s="212"/>
      <c r="S8223" s="212"/>
      <c r="T8223" s="212"/>
      <c r="U8223" s="212"/>
      <c r="V8223" s="212"/>
      <c r="W8223" s="212"/>
      <c r="X8223" s="212"/>
      <c r="Y8223" s="212"/>
      <c r="Z8223" s="212"/>
      <c r="AA8223" s="212"/>
      <c r="AB8223" s="212"/>
      <c r="AC8223" s="212"/>
      <c r="AD8223" s="212"/>
      <c r="AE8223" s="212"/>
    </row>
    <row r="8224" spans="5:31" ht="15" customHeight="1" x14ac:dyDescent="0.3">
      <c r="E8224" s="212"/>
      <c r="F8224" s="212"/>
      <c r="G8224" s="212"/>
      <c r="H8224" s="212"/>
      <c r="I8224" s="212"/>
      <c r="J8224" s="212"/>
      <c r="K8224" s="212"/>
      <c r="L8224" s="212"/>
      <c r="M8224" s="212"/>
      <c r="N8224" s="212"/>
      <c r="O8224" s="212"/>
      <c r="P8224" s="212"/>
      <c r="Q8224" s="212"/>
      <c r="R8224" s="212"/>
      <c r="S8224" s="212"/>
      <c r="T8224" s="212"/>
      <c r="U8224" s="212"/>
      <c r="V8224" s="212"/>
      <c r="W8224" s="212"/>
      <c r="X8224" s="212"/>
      <c r="Y8224" s="212"/>
      <c r="Z8224" s="212"/>
      <c r="AA8224" s="212"/>
      <c r="AB8224" s="212"/>
      <c r="AC8224" s="212"/>
      <c r="AD8224" s="212"/>
      <c r="AE8224" s="212"/>
    </row>
    <row r="8225" spans="5:31" ht="15" customHeight="1" x14ac:dyDescent="0.3">
      <c r="E8225" s="212"/>
      <c r="F8225" s="212"/>
      <c r="G8225" s="212"/>
      <c r="H8225" s="212"/>
      <c r="I8225" s="212"/>
      <c r="J8225" s="212"/>
      <c r="K8225" s="212"/>
      <c r="L8225" s="212"/>
      <c r="M8225" s="212"/>
      <c r="N8225" s="212"/>
      <c r="O8225" s="212"/>
      <c r="P8225" s="212"/>
      <c r="Q8225" s="212"/>
      <c r="R8225" s="212"/>
      <c r="S8225" s="212"/>
      <c r="T8225" s="212"/>
      <c r="U8225" s="212"/>
      <c r="V8225" s="212"/>
      <c r="W8225" s="212"/>
      <c r="X8225" s="212"/>
      <c r="Y8225" s="212"/>
      <c r="Z8225" s="212"/>
      <c r="AA8225" s="212"/>
      <c r="AB8225" s="212"/>
      <c r="AC8225" s="212"/>
      <c r="AD8225" s="212"/>
      <c r="AE8225" s="212"/>
    </row>
    <row r="8226" spans="5:31" ht="15" customHeight="1" x14ac:dyDescent="0.3">
      <c r="E8226" s="212"/>
      <c r="F8226" s="212"/>
      <c r="G8226" s="212"/>
      <c r="H8226" s="212"/>
      <c r="I8226" s="212"/>
      <c r="J8226" s="212"/>
      <c r="K8226" s="212"/>
      <c r="L8226" s="212"/>
      <c r="M8226" s="212"/>
      <c r="N8226" s="212"/>
      <c r="O8226" s="212"/>
      <c r="P8226" s="212"/>
      <c r="Q8226" s="212"/>
      <c r="R8226" s="212"/>
      <c r="S8226" s="212"/>
      <c r="T8226" s="212"/>
      <c r="U8226" s="212"/>
      <c r="V8226" s="212"/>
      <c r="W8226" s="212"/>
      <c r="X8226" s="212"/>
      <c r="Y8226" s="212"/>
      <c r="Z8226" s="212"/>
      <c r="AA8226" s="212"/>
      <c r="AB8226" s="212"/>
      <c r="AC8226" s="212"/>
      <c r="AD8226" s="212"/>
      <c r="AE8226" s="212"/>
    </row>
    <row r="8227" spans="5:31" ht="15" customHeight="1" x14ac:dyDescent="0.3">
      <c r="E8227" s="212"/>
      <c r="F8227" s="212"/>
      <c r="G8227" s="212"/>
      <c r="H8227" s="212"/>
      <c r="I8227" s="212"/>
      <c r="J8227" s="212"/>
      <c r="K8227" s="212"/>
      <c r="L8227" s="212"/>
      <c r="M8227" s="212"/>
      <c r="N8227" s="212"/>
      <c r="O8227" s="212"/>
      <c r="P8227" s="212"/>
      <c r="Q8227" s="212"/>
      <c r="R8227" s="212"/>
      <c r="S8227" s="212"/>
      <c r="T8227" s="212"/>
      <c r="U8227" s="212"/>
      <c r="V8227" s="212"/>
      <c r="W8227" s="212"/>
      <c r="X8227" s="212"/>
      <c r="Y8227" s="212"/>
      <c r="Z8227" s="212"/>
      <c r="AA8227" s="212"/>
      <c r="AB8227" s="212"/>
      <c r="AC8227" s="212"/>
      <c r="AD8227" s="212"/>
      <c r="AE8227" s="212"/>
    </row>
    <row r="8228" spans="5:31" ht="15" customHeight="1" x14ac:dyDescent="0.3">
      <c r="E8228" s="212"/>
      <c r="F8228" s="212"/>
      <c r="G8228" s="212"/>
      <c r="H8228" s="212"/>
      <c r="I8228" s="212"/>
      <c r="J8228" s="212"/>
      <c r="K8228" s="212"/>
      <c r="L8228" s="212"/>
      <c r="M8228" s="212"/>
      <c r="N8228" s="212"/>
      <c r="O8228" s="212"/>
      <c r="P8228" s="212"/>
      <c r="Q8228" s="212"/>
      <c r="R8228" s="212"/>
      <c r="S8228" s="212"/>
      <c r="T8228" s="212"/>
      <c r="U8228" s="212"/>
      <c r="V8228" s="212"/>
      <c r="W8228" s="212"/>
      <c r="X8228" s="212"/>
      <c r="Y8228" s="212"/>
      <c r="Z8228" s="212"/>
      <c r="AA8228" s="212"/>
      <c r="AB8228" s="212"/>
      <c r="AC8228" s="212"/>
      <c r="AD8228" s="212"/>
      <c r="AE8228" s="212"/>
    </row>
    <row r="8229" spans="5:31" ht="15" customHeight="1" x14ac:dyDescent="0.3">
      <c r="E8229" s="212"/>
      <c r="F8229" s="212"/>
      <c r="G8229" s="212"/>
      <c r="H8229" s="212"/>
      <c r="I8229" s="212"/>
      <c r="J8229" s="212"/>
      <c r="K8229" s="212"/>
      <c r="L8229" s="212"/>
      <c r="M8229" s="212"/>
      <c r="N8229" s="212"/>
      <c r="O8229" s="212"/>
      <c r="P8229" s="212"/>
      <c r="Q8229" s="212"/>
      <c r="R8229" s="212"/>
      <c r="S8229" s="212"/>
      <c r="T8229" s="212"/>
      <c r="U8229" s="212"/>
      <c r="V8229" s="212"/>
      <c r="W8229" s="212"/>
      <c r="X8229" s="212"/>
      <c r="Y8229" s="212"/>
      <c r="Z8229" s="212"/>
      <c r="AA8229" s="212"/>
      <c r="AB8229" s="212"/>
      <c r="AC8229" s="212"/>
      <c r="AD8229" s="212"/>
      <c r="AE8229" s="212"/>
    </row>
    <row r="8230" spans="5:31" ht="15" customHeight="1" x14ac:dyDescent="0.3">
      <c r="E8230" s="212"/>
      <c r="F8230" s="212"/>
      <c r="G8230" s="212"/>
      <c r="H8230" s="212"/>
      <c r="I8230" s="212"/>
      <c r="J8230" s="212"/>
      <c r="K8230" s="212"/>
      <c r="L8230" s="212"/>
      <c r="M8230" s="212"/>
      <c r="N8230" s="212"/>
      <c r="O8230" s="212"/>
      <c r="P8230" s="212"/>
      <c r="Q8230" s="212"/>
      <c r="R8230" s="212"/>
      <c r="S8230" s="212"/>
      <c r="T8230" s="212"/>
      <c r="U8230" s="212"/>
      <c r="V8230" s="212"/>
      <c r="W8230" s="212"/>
      <c r="X8230" s="212"/>
      <c r="Y8230" s="212"/>
      <c r="Z8230" s="212"/>
      <c r="AA8230" s="212"/>
      <c r="AB8230" s="212"/>
      <c r="AC8230" s="212"/>
      <c r="AD8230" s="212"/>
      <c r="AE8230" s="212"/>
    </row>
    <row r="8231" spans="5:31" ht="15" customHeight="1" x14ac:dyDescent="0.3">
      <c r="E8231" s="212"/>
      <c r="F8231" s="212"/>
      <c r="G8231" s="212"/>
      <c r="H8231" s="212"/>
      <c r="I8231" s="212"/>
      <c r="J8231" s="212"/>
      <c r="K8231" s="212"/>
      <c r="L8231" s="212"/>
      <c r="M8231" s="212"/>
      <c r="N8231" s="212"/>
      <c r="O8231" s="212"/>
      <c r="P8231" s="212"/>
      <c r="Q8231" s="212"/>
      <c r="R8231" s="212"/>
      <c r="S8231" s="212"/>
      <c r="T8231" s="212"/>
      <c r="U8231" s="212"/>
      <c r="V8231" s="212"/>
      <c r="W8231" s="212"/>
      <c r="X8231" s="212"/>
      <c r="Y8231" s="212"/>
      <c r="Z8231" s="212"/>
      <c r="AA8231" s="212"/>
      <c r="AB8231" s="212"/>
      <c r="AC8231" s="212"/>
      <c r="AD8231" s="212"/>
      <c r="AE8231" s="212"/>
    </row>
    <row r="8232" spans="5:31" ht="15" customHeight="1" x14ac:dyDescent="0.3">
      <c r="E8232" s="212"/>
      <c r="F8232" s="212"/>
      <c r="G8232" s="212"/>
      <c r="H8232" s="212"/>
      <c r="I8232" s="212"/>
      <c r="J8232" s="212"/>
      <c r="K8232" s="212"/>
      <c r="L8232" s="212"/>
      <c r="M8232" s="212"/>
      <c r="N8232" s="212"/>
      <c r="O8232" s="212"/>
      <c r="P8232" s="212"/>
      <c r="Q8232" s="212"/>
      <c r="R8232" s="212"/>
      <c r="S8232" s="212"/>
      <c r="T8232" s="212"/>
      <c r="U8232" s="212"/>
      <c r="V8232" s="212"/>
      <c r="W8232" s="212"/>
      <c r="X8232" s="212"/>
      <c r="Y8232" s="212"/>
      <c r="Z8232" s="212"/>
      <c r="AA8232" s="212"/>
      <c r="AB8232" s="212"/>
      <c r="AC8232" s="212"/>
      <c r="AD8232" s="212"/>
      <c r="AE8232" s="212"/>
    </row>
    <row r="8233" spans="5:31" ht="15" customHeight="1" x14ac:dyDescent="0.3">
      <c r="E8233" s="212"/>
      <c r="F8233" s="212"/>
      <c r="G8233" s="212"/>
      <c r="H8233" s="212"/>
      <c r="I8233" s="212"/>
      <c r="J8233" s="212"/>
      <c r="K8233" s="212"/>
      <c r="L8233" s="212"/>
      <c r="M8233" s="212"/>
      <c r="N8233" s="212"/>
      <c r="O8233" s="212"/>
      <c r="P8233" s="212"/>
      <c r="Q8233" s="212"/>
      <c r="R8233" s="212"/>
      <c r="S8233" s="212"/>
      <c r="T8233" s="212"/>
      <c r="U8233" s="212"/>
      <c r="V8233" s="212"/>
      <c r="W8233" s="212"/>
      <c r="X8233" s="212"/>
      <c r="Y8233" s="212"/>
      <c r="Z8233" s="212"/>
      <c r="AA8233" s="212"/>
      <c r="AB8233" s="212"/>
      <c r="AC8233" s="212"/>
      <c r="AD8233" s="212"/>
      <c r="AE8233" s="212"/>
    </row>
    <row r="8234" spans="5:31" ht="15" customHeight="1" x14ac:dyDescent="0.3">
      <c r="E8234" s="212"/>
      <c r="F8234" s="212"/>
      <c r="G8234" s="212"/>
      <c r="H8234" s="212"/>
      <c r="I8234" s="212"/>
      <c r="J8234" s="212"/>
      <c r="K8234" s="212"/>
      <c r="L8234" s="212"/>
      <c r="M8234" s="212"/>
      <c r="N8234" s="212"/>
      <c r="O8234" s="212"/>
      <c r="P8234" s="212"/>
      <c r="Q8234" s="212"/>
      <c r="R8234" s="212"/>
      <c r="S8234" s="212"/>
      <c r="T8234" s="212"/>
      <c r="U8234" s="212"/>
      <c r="V8234" s="212"/>
      <c r="W8234" s="212"/>
      <c r="X8234" s="212"/>
      <c r="Y8234" s="212"/>
      <c r="Z8234" s="212"/>
      <c r="AA8234" s="212"/>
      <c r="AB8234" s="212"/>
      <c r="AC8234" s="212"/>
      <c r="AD8234" s="212"/>
      <c r="AE8234" s="212"/>
    </row>
    <row r="8235" spans="5:31" ht="15" customHeight="1" x14ac:dyDescent="0.3">
      <c r="E8235" s="212"/>
      <c r="F8235" s="212"/>
      <c r="G8235" s="212"/>
      <c r="H8235" s="212"/>
      <c r="I8235" s="212"/>
      <c r="J8235" s="212"/>
      <c r="K8235" s="212"/>
      <c r="L8235" s="212"/>
      <c r="M8235" s="212"/>
      <c r="N8235" s="212"/>
      <c r="O8235" s="212"/>
      <c r="P8235" s="212"/>
      <c r="Q8235" s="212"/>
      <c r="R8235" s="212"/>
      <c r="S8235" s="212"/>
      <c r="T8235" s="212"/>
      <c r="U8235" s="212"/>
      <c r="V8235" s="212"/>
      <c r="W8235" s="212"/>
      <c r="X8235" s="212"/>
      <c r="Y8235" s="212"/>
      <c r="Z8235" s="212"/>
      <c r="AA8235" s="212"/>
      <c r="AB8235" s="212"/>
      <c r="AC8235" s="212"/>
      <c r="AD8235" s="212"/>
      <c r="AE8235" s="212"/>
    </row>
    <row r="8236" spans="5:31" ht="15" customHeight="1" x14ac:dyDescent="0.3">
      <c r="E8236" s="212"/>
      <c r="F8236" s="212"/>
      <c r="G8236" s="212"/>
      <c r="H8236" s="212"/>
      <c r="I8236" s="212"/>
      <c r="J8236" s="212"/>
      <c r="K8236" s="212"/>
      <c r="L8236" s="212"/>
      <c r="M8236" s="212"/>
      <c r="N8236" s="212"/>
      <c r="O8236" s="212"/>
      <c r="P8236" s="212"/>
      <c r="Q8236" s="212"/>
      <c r="R8236" s="212"/>
      <c r="S8236" s="212"/>
      <c r="T8236" s="212"/>
      <c r="U8236" s="212"/>
      <c r="V8236" s="212"/>
      <c r="W8236" s="212"/>
      <c r="X8236" s="212"/>
      <c r="Y8236" s="212"/>
      <c r="Z8236" s="212"/>
      <c r="AA8236" s="212"/>
      <c r="AB8236" s="212"/>
      <c r="AC8236" s="212"/>
      <c r="AD8236" s="212"/>
      <c r="AE8236" s="212"/>
    </row>
    <row r="8237" spans="5:31" ht="15" customHeight="1" x14ac:dyDescent="0.3">
      <c r="E8237" s="212"/>
      <c r="F8237" s="212"/>
      <c r="G8237" s="212"/>
      <c r="H8237" s="212"/>
      <c r="I8237" s="212"/>
      <c r="J8237" s="212"/>
      <c r="K8237" s="212"/>
      <c r="L8237" s="212"/>
      <c r="M8237" s="212"/>
      <c r="N8237" s="212"/>
      <c r="O8237" s="212"/>
      <c r="P8237" s="212"/>
      <c r="Q8237" s="212"/>
      <c r="R8237" s="212"/>
      <c r="S8237" s="212"/>
      <c r="T8237" s="212"/>
      <c r="U8237" s="212"/>
      <c r="V8237" s="212"/>
      <c r="W8237" s="212"/>
      <c r="X8237" s="212"/>
      <c r="Y8237" s="212"/>
      <c r="Z8237" s="212"/>
      <c r="AA8237" s="212"/>
      <c r="AB8237" s="212"/>
      <c r="AC8237" s="212"/>
      <c r="AD8237" s="212"/>
      <c r="AE8237" s="212"/>
    </row>
    <row r="8238" spans="5:31" ht="15" customHeight="1" x14ac:dyDescent="0.3">
      <c r="E8238" s="212"/>
      <c r="F8238" s="212"/>
      <c r="G8238" s="212"/>
      <c r="H8238" s="212"/>
      <c r="I8238" s="212"/>
      <c r="J8238" s="212"/>
      <c r="K8238" s="212"/>
      <c r="L8238" s="212"/>
      <c r="M8238" s="212"/>
      <c r="N8238" s="212"/>
      <c r="O8238" s="212"/>
      <c r="P8238" s="212"/>
      <c r="Q8238" s="212"/>
      <c r="R8238" s="212"/>
      <c r="S8238" s="212"/>
      <c r="T8238" s="212"/>
      <c r="U8238" s="212"/>
      <c r="V8238" s="212"/>
      <c r="W8238" s="212"/>
      <c r="X8238" s="212"/>
      <c r="Y8238" s="212"/>
      <c r="Z8238" s="212"/>
      <c r="AA8238" s="212"/>
      <c r="AB8238" s="212"/>
      <c r="AC8238" s="212"/>
      <c r="AD8238" s="212"/>
      <c r="AE8238" s="212"/>
    </row>
    <row r="8239" spans="5:31" ht="15" customHeight="1" x14ac:dyDescent="0.3">
      <c r="E8239" s="212"/>
      <c r="F8239" s="212"/>
      <c r="G8239" s="212"/>
      <c r="H8239" s="212"/>
      <c r="I8239" s="212"/>
      <c r="J8239" s="212"/>
      <c r="K8239" s="212"/>
      <c r="L8239" s="212"/>
      <c r="M8239" s="212"/>
      <c r="N8239" s="212"/>
      <c r="O8239" s="212"/>
      <c r="P8239" s="212"/>
      <c r="Q8239" s="212"/>
      <c r="R8239" s="212"/>
      <c r="S8239" s="212"/>
      <c r="T8239" s="212"/>
      <c r="U8239" s="212"/>
      <c r="V8239" s="212"/>
      <c r="W8239" s="212"/>
      <c r="X8239" s="212"/>
      <c r="Y8239" s="212"/>
      <c r="Z8239" s="212"/>
      <c r="AA8239" s="212"/>
      <c r="AB8239" s="212"/>
      <c r="AC8239" s="212"/>
      <c r="AD8239" s="212"/>
      <c r="AE8239" s="212"/>
    </row>
    <row r="8240" spans="5:31" ht="15" customHeight="1" x14ac:dyDescent="0.3">
      <c r="E8240" s="212"/>
      <c r="F8240" s="212"/>
      <c r="G8240" s="212"/>
      <c r="H8240" s="212"/>
      <c r="I8240" s="212"/>
      <c r="J8240" s="212"/>
      <c r="K8240" s="212"/>
      <c r="L8240" s="212"/>
      <c r="M8240" s="212"/>
      <c r="N8240" s="212"/>
      <c r="O8240" s="212"/>
      <c r="P8240" s="212"/>
      <c r="Q8240" s="212"/>
      <c r="R8240" s="212"/>
      <c r="S8240" s="212"/>
      <c r="T8240" s="212"/>
      <c r="U8240" s="212"/>
      <c r="V8240" s="212"/>
      <c r="W8240" s="212"/>
      <c r="X8240" s="212"/>
      <c r="Y8240" s="212"/>
      <c r="Z8240" s="212"/>
      <c r="AA8240" s="212"/>
      <c r="AB8240" s="212"/>
      <c r="AC8240" s="212"/>
      <c r="AD8240" s="212"/>
      <c r="AE8240" s="212"/>
    </row>
    <row r="8241" spans="5:31" ht="15" customHeight="1" x14ac:dyDescent="0.3">
      <c r="E8241" s="212"/>
      <c r="F8241" s="212"/>
      <c r="G8241" s="212"/>
      <c r="H8241" s="212"/>
      <c r="I8241" s="212"/>
      <c r="J8241" s="212"/>
      <c r="K8241" s="212"/>
      <c r="L8241" s="212"/>
      <c r="M8241" s="212"/>
      <c r="N8241" s="212"/>
      <c r="O8241" s="212"/>
      <c r="P8241" s="212"/>
      <c r="Q8241" s="212"/>
      <c r="R8241" s="212"/>
      <c r="S8241" s="212"/>
      <c r="T8241" s="212"/>
      <c r="U8241" s="212"/>
      <c r="V8241" s="212"/>
      <c r="W8241" s="212"/>
      <c r="X8241" s="212"/>
      <c r="Y8241" s="212"/>
      <c r="Z8241" s="212"/>
      <c r="AA8241" s="212"/>
      <c r="AB8241" s="212"/>
      <c r="AC8241" s="212"/>
      <c r="AD8241" s="212"/>
      <c r="AE8241" s="212"/>
    </row>
    <row r="8242" spans="5:31" ht="15" customHeight="1" x14ac:dyDescent="0.3">
      <c r="E8242" s="212"/>
      <c r="F8242" s="212"/>
      <c r="G8242" s="212"/>
      <c r="H8242" s="212"/>
      <c r="I8242" s="212"/>
      <c r="J8242" s="212"/>
      <c r="K8242" s="212"/>
      <c r="L8242" s="212"/>
      <c r="M8242" s="212"/>
      <c r="N8242" s="212"/>
      <c r="O8242" s="212"/>
      <c r="P8242" s="212"/>
      <c r="Q8242" s="212"/>
      <c r="R8242" s="212"/>
      <c r="S8242" s="212"/>
      <c r="T8242" s="212"/>
      <c r="U8242" s="212"/>
      <c r="V8242" s="212"/>
      <c r="W8242" s="212"/>
      <c r="X8242" s="212"/>
      <c r="Y8242" s="212"/>
      <c r="Z8242" s="212"/>
      <c r="AA8242" s="212"/>
      <c r="AB8242" s="212"/>
      <c r="AC8242" s="212"/>
      <c r="AD8242" s="212"/>
      <c r="AE8242" s="212"/>
    </row>
    <row r="8243" spans="5:31" ht="15" customHeight="1" x14ac:dyDescent="0.3">
      <c r="E8243" s="212"/>
      <c r="F8243" s="212"/>
      <c r="G8243" s="212"/>
      <c r="H8243" s="212"/>
      <c r="I8243" s="212"/>
      <c r="J8243" s="212"/>
      <c r="K8243" s="212"/>
      <c r="L8243" s="212"/>
      <c r="M8243" s="212"/>
      <c r="N8243" s="212"/>
      <c r="O8243" s="212"/>
      <c r="P8243" s="212"/>
      <c r="Q8243" s="212"/>
      <c r="R8243" s="212"/>
      <c r="S8243" s="212"/>
      <c r="T8243" s="212"/>
      <c r="U8243" s="212"/>
      <c r="V8243" s="212"/>
      <c r="W8243" s="212"/>
      <c r="X8243" s="212"/>
      <c r="Y8243" s="212"/>
      <c r="Z8243" s="212"/>
      <c r="AA8243" s="212"/>
      <c r="AB8243" s="212"/>
      <c r="AC8243" s="212"/>
      <c r="AD8243" s="212"/>
      <c r="AE8243" s="212"/>
    </row>
    <row r="8244" spans="5:31" ht="15" customHeight="1" x14ac:dyDescent="0.3">
      <c r="E8244" s="212"/>
      <c r="F8244" s="212"/>
      <c r="G8244" s="212"/>
      <c r="H8244" s="212"/>
      <c r="I8244" s="212"/>
      <c r="J8244" s="212"/>
      <c r="K8244" s="212"/>
      <c r="L8244" s="212"/>
      <c r="M8244" s="212"/>
      <c r="N8244" s="212"/>
      <c r="O8244" s="212"/>
      <c r="P8244" s="212"/>
      <c r="Q8244" s="212"/>
      <c r="R8244" s="212"/>
      <c r="S8244" s="212"/>
      <c r="T8244" s="212"/>
      <c r="U8244" s="212"/>
      <c r="V8244" s="212"/>
      <c r="W8244" s="212"/>
      <c r="X8244" s="212"/>
      <c r="Y8244" s="212"/>
      <c r="Z8244" s="212"/>
      <c r="AA8244" s="212"/>
      <c r="AB8244" s="212"/>
      <c r="AC8244" s="212"/>
      <c r="AD8244" s="212"/>
      <c r="AE8244" s="212"/>
    </row>
    <row r="8245" spans="5:31" ht="15" customHeight="1" x14ac:dyDescent="0.3">
      <c r="E8245" s="212"/>
      <c r="F8245" s="212"/>
      <c r="G8245" s="212"/>
      <c r="H8245" s="212"/>
      <c r="I8245" s="212"/>
      <c r="J8245" s="212"/>
      <c r="K8245" s="212"/>
      <c r="L8245" s="212"/>
      <c r="M8245" s="212"/>
      <c r="N8245" s="212"/>
      <c r="O8245" s="212"/>
      <c r="P8245" s="212"/>
      <c r="Q8245" s="212"/>
      <c r="R8245" s="212"/>
      <c r="S8245" s="212"/>
      <c r="T8245" s="212"/>
      <c r="U8245" s="212"/>
      <c r="V8245" s="212"/>
      <c r="W8245" s="212"/>
      <c r="X8245" s="212"/>
      <c r="Y8245" s="212"/>
      <c r="Z8245" s="212"/>
      <c r="AA8245" s="212"/>
      <c r="AB8245" s="212"/>
      <c r="AC8245" s="212"/>
      <c r="AD8245" s="212"/>
      <c r="AE8245" s="212"/>
    </row>
    <row r="8246" spans="5:31" ht="15" customHeight="1" x14ac:dyDescent="0.3">
      <c r="E8246" s="212"/>
      <c r="F8246" s="212"/>
      <c r="G8246" s="212"/>
      <c r="H8246" s="212"/>
      <c r="I8246" s="212"/>
      <c r="J8246" s="212"/>
      <c r="K8246" s="212"/>
      <c r="L8246" s="212"/>
      <c r="M8246" s="212"/>
      <c r="N8246" s="212"/>
      <c r="O8246" s="212"/>
      <c r="P8246" s="212"/>
      <c r="Q8246" s="212"/>
      <c r="R8246" s="212"/>
      <c r="S8246" s="212"/>
      <c r="T8246" s="212"/>
      <c r="U8246" s="212"/>
      <c r="V8246" s="212"/>
      <c r="W8246" s="212"/>
      <c r="X8246" s="212"/>
      <c r="Y8246" s="212"/>
      <c r="Z8246" s="212"/>
      <c r="AA8246" s="212"/>
      <c r="AB8246" s="212"/>
      <c r="AC8246" s="212"/>
      <c r="AD8246" s="212"/>
      <c r="AE8246" s="212"/>
    </row>
    <row r="8247" spans="5:31" ht="15" customHeight="1" x14ac:dyDescent="0.3">
      <c r="E8247" s="212"/>
      <c r="F8247" s="212"/>
      <c r="G8247" s="212"/>
      <c r="H8247" s="212"/>
      <c r="I8247" s="212"/>
      <c r="J8247" s="212"/>
      <c r="K8247" s="212"/>
      <c r="L8247" s="212"/>
      <c r="M8247" s="212"/>
      <c r="N8247" s="212"/>
      <c r="O8247" s="212"/>
      <c r="P8247" s="212"/>
      <c r="Q8247" s="212"/>
      <c r="R8247" s="212"/>
      <c r="S8247" s="212"/>
      <c r="T8247" s="212"/>
      <c r="U8247" s="212"/>
      <c r="V8247" s="212"/>
      <c r="W8247" s="212"/>
      <c r="X8247" s="212"/>
      <c r="Y8247" s="212"/>
      <c r="Z8247" s="212"/>
      <c r="AA8247" s="212"/>
      <c r="AB8247" s="212"/>
      <c r="AC8247" s="212"/>
      <c r="AD8247" s="212"/>
      <c r="AE8247" s="212"/>
    </row>
    <row r="8248" spans="5:31" ht="15" customHeight="1" x14ac:dyDescent="0.3">
      <c r="E8248" s="212"/>
      <c r="F8248" s="212"/>
      <c r="G8248" s="212"/>
      <c r="H8248" s="212"/>
      <c r="I8248" s="212"/>
      <c r="J8248" s="212"/>
      <c r="K8248" s="212"/>
      <c r="L8248" s="212"/>
      <c r="M8248" s="212"/>
      <c r="N8248" s="212"/>
      <c r="O8248" s="212"/>
      <c r="P8248" s="212"/>
      <c r="Q8248" s="212"/>
      <c r="R8248" s="212"/>
      <c r="S8248" s="212"/>
      <c r="T8248" s="212"/>
      <c r="U8248" s="212"/>
      <c r="V8248" s="212"/>
      <c r="W8248" s="212"/>
      <c r="X8248" s="212"/>
      <c r="Y8248" s="212"/>
      <c r="Z8248" s="212"/>
      <c r="AA8248" s="212"/>
      <c r="AB8248" s="212"/>
      <c r="AC8248" s="212"/>
      <c r="AD8248" s="212"/>
      <c r="AE8248" s="212"/>
    </row>
    <row r="8249" spans="5:31" ht="15" customHeight="1" x14ac:dyDescent="0.3">
      <c r="E8249" s="212"/>
      <c r="F8249" s="212"/>
      <c r="G8249" s="212"/>
      <c r="H8249" s="212"/>
      <c r="I8249" s="212"/>
      <c r="J8249" s="212"/>
      <c r="K8249" s="212"/>
      <c r="L8249" s="212"/>
      <c r="M8249" s="212"/>
      <c r="N8249" s="212"/>
      <c r="O8249" s="212"/>
      <c r="P8249" s="212"/>
      <c r="Q8249" s="212"/>
      <c r="R8249" s="212"/>
      <c r="S8249" s="212"/>
      <c r="T8249" s="212"/>
      <c r="U8249" s="212"/>
      <c r="V8249" s="212"/>
      <c r="W8249" s="212"/>
      <c r="X8249" s="212"/>
      <c r="Y8249" s="212"/>
      <c r="Z8249" s="212"/>
      <c r="AA8249" s="212"/>
      <c r="AB8249" s="212"/>
      <c r="AC8249" s="212"/>
      <c r="AD8249" s="212"/>
      <c r="AE8249" s="212"/>
    </row>
    <row r="8250" spans="5:31" ht="15" customHeight="1" x14ac:dyDescent="0.3">
      <c r="E8250" s="212"/>
      <c r="F8250" s="212"/>
      <c r="G8250" s="212"/>
      <c r="H8250" s="212"/>
      <c r="I8250" s="212"/>
      <c r="J8250" s="212"/>
      <c r="K8250" s="212"/>
      <c r="L8250" s="212"/>
      <c r="M8250" s="212"/>
      <c r="N8250" s="212"/>
      <c r="O8250" s="212"/>
      <c r="P8250" s="212"/>
      <c r="Q8250" s="212"/>
      <c r="R8250" s="212"/>
      <c r="S8250" s="212"/>
      <c r="T8250" s="212"/>
      <c r="U8250" s="212"/>
      <c r="V8250" s="212"/>
      <c r="W8250" s="212"/>
      <c r="X8250" s="212"/>
      <c r="Y8250" s="212"/>
      <c r="Z8250" s="212"/>
      <c r="AA8250" s="212"/>
      <c r="AB8250" s="212"/>
      <c r="AC8250" s="212"/>
      <c r="AD8250" s="212"/>
      <c r="AE8250" s="212"/>
    </row>
    <row r="8251" spans="5:31" ht="15" customHeight="1" x14ac:dyDescent="0.3">
      <c r="E8251" s="212"/>
      <c r="F8251" s="212"/>
      <c r="G8251" s="212"/>
      <c r="H8251" s="212"/>
      <c r="I8251" s="212"/>
      <c r="J8251" s="212"/>
      <c r="K8251" s="212"/>
      <c r="L8251" s="212"/>
      <c r="M8251" s="212"/>
      <c r="N8251" s="212"/>
      <c r="O8251" s="212"/>
      <c r="P8251" s="212"/>
      <c r="Q8251" s="212"/>
      <c r="R8251" s="212"/>
      <c r="S8251" s="212"/>
      <c r="T8251" s="212"/>
      <c r="U8251" s="212"/>
      <c r="V8251" s="212"/>
      <c r="W8251" s="212"/>
      <c r="X8251" s="212"/>
      <c r="Y8251" s="212"/>
      <c r="Z8251" s="212"/>
      <c r="AA8251" s="212"/>
      <c r="AB8251" s="212"/>
      <c r="AC8251" s="212"/>
      <c r="AD8251" s="212"/>
      <c r="AE8251" s="212"/>
    </row>
    <row r="8252" spans="5:31" ht="15" customHeight="1" x14ac:dyDescent="0.3">
      <c r="E8252" s="212"/>
      <c r="F8252" s="212"/>
      <c r="G8252" s="212"/>
      <c r="H8252" s="212"/>
      <c r="I8252" s="212"/>
      <c r="J8252" s="212"/>
      <c r="K8252" s="212"/>
      <c r="L8252" s="212"/>
      <c r="M8252" s="212"/>
      <c r="N8252" s="212"/>
      <c r="O8252" s="212"/>
      <c r="P8252" s="212"/>
      <c r="Q8252" s="212"/>
      <c r="R8252" s="212"/>
      <c r="S8252" s="212"/>
      <c r="T8252" s="212"/>
      <c r="U8252" s="212"/>
      <c r="V8252" s="212"/>
      <c r="W8252" s="212"/>
      <c r="X8252" s="212"/>
      <c r="Y8252" s="212"/>
      <c r="Z8252" s="212"/>
      <c r="AA8252" s="212"/>
      <c r="AB8252" s="212"/>
      <c r="AC8252" s="212"/>
      <c r="AD8252" s="212"/>
      <c r="AE8252" s="212"/>
    </row>
    <row r="8253" spans="5:31" ht="15" customHeight="1" x14ac:dyDescent="0.3">
      <c r="E8253" s="212"/>
      <c r="F8253" s="212"/>
      <c r="G8253" s="212"/>
      <c r="H8253" s="212"/>
      <c r="I8253" s="212"/>
      <c r="J8253" s="212"/>
      <c r="K8253" s="212"/>
      <c r="L8253" s="212"/>
      <c r="M8253" s="212"/>
      <c r="N8253" s="212"/>
      <c r="O8253" s="212"/>
      <c r="P8253" s="212"/>
      <c r="Q8253" s="212"/>
      <c r="R8253" s="212"/>
      <c r="S8253" s="212"/>
      <c r="T8253" s="212"/>
      <c r="U8253" s="212"/>
      <c r="V8253" s="212"/>
      <c r="W8253" s="212"/>
      <c r="X8253" s="212"/>
      <c r="Y8253" s="212"/>
      <c r="Z8253" s="212"/>
      <c r="AA8253" s="212"/>
      <c r="AB8253" s="212"/>
      <c r="AC8253" s="212"/>
      <c r="AD8253" s="212"/>
      <c r="AE8253" s="212"/>
    </row>
    <row r="8254" spans="5:31" ht="15" customHeight="1" x14ac:dyDescent="0.3">
      <c r="E8254" s="212"/>
      <c r="F8254" s="212"/>
      <c r="G8254" s="212"/>
      <c r="H8254" s="212"/>
      <c r="I8254" s="212"/>
      <c r="J8254" s="212"/>
      <c r="K8254" s="212"/>
      <c r="L8254" s="212"/>
      <c r="M8254" s="212"/>
      <c r="N8254" s="212"/>
      <c r="O8254" s="212"/>
      <c r="P8254" s="212"/>
      <c r="Q8254" s="212"/>
      <c r="R8254" s="212"/>
      <c r="S8254" s="212"/>
      <c r="T8254" s="212"/>
      <c r="U8254" s="212"/>
      <c r="V8254" s="212"/>
      <c r="W8254" s="212"/>
      <c r="X8254" s="212"/>
      <c r="Y8254" s="212"/>
      <c r="Z8254" s="212"/>
      <c r="AA8254" s="212"/>
      <c r="AB8254" s="212"/>
      <c r="AC8254" s="212"/>
      <c r="AD8254" s="212"/>
      <c r="AE8254" s="212"/>
    </row>
    <row r="8255" spans="5:31" ht="15" customHeight="1" x14ac:dyDescent="0.3">
      <c r="E8255" s="212"/>
      <c r="F8255" s="212"/>
      <c r="G8255" s="212"/>
      <c r="H8255" s="212"/>
      <c r="I8255" s="212"/>
      <c r="J8255" s="212"/>
      <c r="K8255" s="212"/>
      <c r="L8255" s="212"/>
      <c r="M8255" s="212"/>
      <c r="N8255" s="212"/>
      <c r="O8255" s="212"/>
      <c r="P8255" s="212"/>
      <c r="Q8255" s="212"/>
      <c r="R8255" s="212"/>
      <c r="S8255" s="212"/>
      <c r="T8255" s="212"/>
      <c r="U8255" s="212"/>
      <c r="V8255" s="212"/>
      <c r="W8255" s="212"/>
      <c r="X8255" s="212"/>
      <c r="Y8255" s="212"/>
      <c r="Z8255" s="212"/>
      <c r="AA8255" s="212"/>
      <c r="AB8255" s="212"/>
      <c r="AC8255" s="212"/>
      <c r="AD8255" s="212"/>
      <c r="AE8255" s="212"/>
    </row>
    <row r="8256" spans="5:31" ht="15" customHeight="1" x14ac:dyDescent="0.3">
      <c r="E8256" s="212"/>
      <c r="F8256" s="212"/>
      <c r="G8256" s="212"/>
      <c r="H8256" s="212"/>
      <c r="I8256" s="212"/>
      <c r="J8256" s="212"/>
      <c r="K8256" s="212"/>
      <c r="L8256" s="212"/>
      <c r="M8256" s="212"/>
      <c r="N8256" s="212"/>
      <c r="O8256" s="212"/>
      <c r="P8256" s="212"/>
      <c r="Q8256" s="212"/>
      <c r="R8256" s="212"/>
      <c r="S8256" s="212"/>
      <c r="T8256" s="212"/>
      <c r="U8256" s="212"/>
      <c r="V8256" s="212"/>
      <c r="W8256" s="212"/>
      <c r="X8256" s="212"/>
      <c r="Y8256" s="212"/>
      <c r="Z8256" s="212"/>
      <c r="AA8256" s="212"/>
      <c r="AB8256" s="212"/>
      <c r="AC8256" s="212"/>
      <c r="AD8256" s="212"/>
      <c r="AE8256" s="212"/>
    </row>
    <row r="8257" spans="5:31" ht="15" customHeight="1" x14ac:dyDescent="0.3">
      <c r="E8257" s="212"/>
      <c r="F8257" s="212"/>
      <c r="G8257" s="212"/>
      <c r="H8257" s="212"/>
      <c r="I8257" s="212"/>
      <c r="J8257" s="212"/>
      <c r="K8257" s="212"/>
      <c r="L8257" s="212"/>
      <c r="M8257" s="212"/>
      <c r="N8257" s="212"/>
      <c r="O8257" s="212"/>
      <c r="P8257" s="212"/>
      <c r="Q8257" s="212"/>
      <c r="R8257" s="212"/>
      <c r="S8257" s="212"/>
      <c r="T8257" s="212"/>
      <c r="U8257" s="212"/>
      <c r="V8257" s="212"/>
      <c r="W8257" s="212"/>
      <c r="X8257" s="212"/>
      <c r="Y8257" s="212"/>
      <c r="Z8257" s="212"/>
      <c r="AA8257" s="212"/>
      <c r="AB8257" s="212"/>
      <c r="AC8257" s="212"/>
      <c r="AD8257" s="212"/>
      <c r="AE8257" s="212"/>
    </row>
    <row r="8258" spans="5:31" ht="15" customHeight="1" x14ac:dyDescent="0.3">
      <c r="E8258" s="212"/>
      <c r="F8258" s="212"/>
      <c r="G8258" s="212"/>
      <c r="H8258" s="212"/>
      <c r="I8258" s="212"/>
      <c r="J8258" s="212"/>
      <c r="K8258" s="212"/>
      <c r="L8258" s="212"/>
      <c r="M8258" s="212"/>
      <c r="N8258" s="212"/>
      <c r="O8258" s="212"/>
      <c r="P8258" s="212"/>
      <c r="Q8258" s="212"/>
      <c r="R8258" s="212"/>
      <c r="S8258" s="212"/>
      <c r="T8258" s="212"/>
      <c r="U8258" s="212"/>
      <c r="V8258" s="212"/>
      <c r="W8258" s="212"/>
      <c r="X8258" s="212"/>
      <c r="Y8258" s="212"/>
      <c r="Z8258" s="212"/>
      <c r="AA8258" s="212"/>
      <c r="AB8258" s="212"/>
      <c r="AC8258" s="212"/>
      <c r="AD8258" s="212"/>
      <c r="AE8258" s="212"/>
    </row>
    <row r="8259" spans="5:31" ht="15" customHeight="1" x14ac:dyDescent="0.3">
      <c r="E8259" s="212"/>
      <c r="F8259" s="212"/>
      <c r="G8259" s="212"/>
      <c r="H8259" s="212"/>
      <c r="I8259" s="212"/>
      <c r="J8259" s="212"/>
      <c r="K8259" s="212"/>
      <c r="L8259" s="212"/>
      <c r="M8259" s="212"/>
      <c r="N8259" s="212"/>
      <c r="O8259" s="212"/>
      <c r="P8259" s="212"/>
      <c r="Q8259" s="212"/>
      <c r="R8259" s="212"/>
      <c r="S8259" s="212"/>
      <c r="T8259" s="212"/>
      <c r="U8259" s="212"/>
      <c r="V8259" s="212"/>
      <c r="W8259" s="212"/>
      <c r="X8259" s="212"/>
      <c r="Y8259" s="212"/>
      <c r="Z8259" s="212"/>
      <c r="AA8259" s="212"/>
      <c r="AB8259" s="212"/>
      <c r="AC8259" s="212"/>
      <c r="AD8259" s="212"/>
      <c r="AE8259" s="212"/>
    </row>
    <row r="8260" spans="5:31" ht="15" customHeight="1" x14ac:dyDescent="0.3">
      <c r="E8260" s="212"/>
      <c r="F8260" s="212"/>
      <c r="G8260" s="212"/>
      <c r="H8260" s="212"/>
      <c r="I8260" s="212"/>
      <c r="J8260" s="212"/>
      <c r="K8260" s="212"/>
      <c r="L8260" s="212"/>
      <c r="M8260" s="212"/>
      <c r="N8260" s="212"/>
      <c r="O8260" s="212"/>
      <c r="P8260" s="212"/>
      <c r="Q8260" s="212"/>
      <c r="R8260" s="212"/>
      <c r="S8260" s="212"/>
      <c r="T8260" s="212"/>
      <c r="U8260" s="212"/>
      <c r="V8260" s="212"/>
      <c r="W8260" s="212"/>
      <c r="X8260" s="212"/>
      <c r="Y8260" s="212"/>
      <c r="Z8260" s="212"/>
      <c r="AA8260" s="212"/>
      <c r="AB8260" s="212"/>
      <c r="AC8260" s="212"/>
      <c r="AD8260" s="212"/>
      <c r="AE8260" s="212"/>
    </row>
    <row r="8261" spans="5:31" ht="15" customHeight="1" x14ac:dyDescent="0.3">
      <c r="E8261" s="212"/>
      <c r="F8261" s="212"/>
      <c r="G8261" s="212"/>
      <c r="H8261" s="212"/>
      <c r="I8261" s="212"/>
      <c r="J8261" s="212"/>
      <c r="K8261" s="212"/>
      <c r="L8261" s="212"/>
      <c r="M8261" s="212"/>
      <c r="N8261" s="212"/>
      <c r="O8261" s="212"/>
      <c r="P8261" s="212"/>
      <c r="Q8261" s="212"/>
      <c r="R8261" s="212"/>
      <c r="S8261" s="212"/>
      <c r="T8261" s="212"/>
      <c r="U8261" s="212"/>
      <c r="V8261" s="212"/>
      <c r="W8261" s="212"/>
      <c r="X8261" s="212"/>
      <c r="Y8261" s="212"/>
      <c r="Z8261" s="212"/>
      <c r="AA8261" s="212"/>
      <c r="AB8261" s="212"/>
      <c r="AC8261" s="212"/>
      <c r="AD8261" s="212"/>
      <c r="AE8261" s="212"/>
    </row>
    <row r="8262" spans="5:31" ht="15" customHeight="1" x14ac:dyDescent="0.3">
      <c r="E8262" s="212"/>
      <c r="F8262" s="212"/>
      <c r="G8262" s="212"/>
      <c r="H8262" s="212"/>
      <c r="I8262" s="212"/>
      <c r="J8262" s="212"/>
      <c r="K8262" s="212"/>
      <c r="L8262" s="212"/>
      <c r="M8262" s="212"/>
      <c r="N8262" s="212"/>
      <c r="O8262" s="212"/>
      <c r="P8262" s="212"/>
      <c r="Q8262" s="212"/>
      <c r="R8262" s="212"/>
      <c r="S8262" s="212"/>
      <c r="T8262" s="212"/>
      <c r="U8262" s="212"/>
      <c r="V8262" s="212"/>
      <c r="W8262" s="212"/>
      <c r="X8262" s="212"/>
      <c r="Y8262" s="212"/>
      <c r="Z8262" s="212"/>
      <c r="AA8262" s="212"/>
      <c r="AB8262" s="212"/>
      <c r="AC8262" s="212"/>
      <c r="AD8262" s="212"/>
      <c r="AE8262" s="212"/>
    </row>
    <row r="8263" spans="5:31" ht="15" customHeight="1" x14ac:dyDescent="0.3">
      <c r="E8263" s="212"/>
      <c r="F8263" s="212"/>
      <c r="G8263" s="212"/>
      <c r="H8263" s="212"/>
      <c r="I8263" s="212"/>
      <c r="J8263" s="212"/>
      <c r="K8263" s="212"/>
      <c r="L8263" s="212"/>
      <c r="M8263" s="212"/>
      <c r="N8263" s="212"/>
      <c r="O8263" s="212"/>
      <c r="P8263" s="212"/>
      <c r="Q8263" s="212"/>
      <c r="R8263" s="212"/>
      <c r="S8263" s="212"/>
      <c r="T8263" s="212"/>
      <c r="U8263" s="212"/>
      <c r="V8263" s="212"/>
      <c r="W8263" s="212"/>
      <c r="X8263" s="212"/>
      <c r="Y8263" s="212"/>
      <c r="Z8263" s="212"/>
      <c r="AA8263" s="212"/>
      <c r="AB8263" s="212"/>
      <c r="AC8263" s="212"/>
      <c r="AD8263" s="212"/>
      <c r="AE8263" s="212"/>
    </row>
    <row r="8264" spans="5:31" ht="15" customHeight="1" x14ac:dyDescent="0.3">
      <c r="E8264" s="212"/>
      <c r="F8264" s="212"/>
      <c r="G8264" s="212"/>
      <c r="H8264" s="212"/>
      <c r="I8264" s="212"/>
      <c r="J8264" s="212"/>
      <c r="K8264" s="212"/>
      <c r="L8264" s="212"/>
      <c r="M8264" s="212"/>
      <c r="N8264" s="212"/>
      <c r="O8264" s="212"/>
      <c r="P8264" s="212"/>
      <c r="Q8264" s="212"/>
      <c r="R8264" s="212"/>
      <c r="S8264" s="212"/>
      <c r="T8264" s="212"/>
      <c r="U8264" s="212"/>
      <c r="V8264" s="212"/>
      <c r="W8264" s="212"/>
      <c r="X8264" s="212"/>
      <c r="Y8264" s="212"/>
      <c r="Z8264" s="212"/>
      <c r="AA8264" s="212"/>
      <c r="AB8264" s="212"/>
      <c r="AC8264" s="212"/>
      <c r="AD8264" s="212"/>
      <c r="AE8264" s="212"/>
    </row>
    <row r="8265" spans="5:31" ht="15" customHeight="1" x14ac:dyDescent="0.3">
      <c r="E8265" s="212"/>
      <c r="F8265" s="212"/>
      <c r="G8265" s="212"/>
      <c r="H8265" s="212"/>
      <c r="I8265" s="212"/>
      <c r="J8265" s="212"/>
      <c r="K8265" s="212"/>
      <c r="L8265" s="212"/>
      <c r="M8265" s="212"/>
      <c r="N8265" s="212"/>
      <c r="O8265" s="212"/>
      <c r="P8265" s="212"/>
      <c r="Q8265" s="212"/>
      <c r="R8265" s="212"/>
      <c r="S8265" s="212"/>
      <c r="T8265" s="212"/>
      <c r="U8265" s="212"/>
      <c r="V8265" s="212"/>
      <c r="W8265" s="212"/>
      <c r="X8265" s="212"/>
      <c r="Y8265" s="212"/>
      <c r="Z8265" s="212"/>
      <c r="AA8265" s="212"/>
      <c r="AB8265" s="212"/>
      <c r="AC8265" s="212"/>
      <c r="AD8265" s="212"/>
      <c r="AE8265" s="212"/>
    </row>
    <row r="8266" spans="5:31" ht="15" customHeight="1" x14ac:dyDescent="0.3">
      <c r="E8266" s="212"/>
      <c r="F8266" s="212"/>
      <c r="G8266" s="212"/>
      <c r="H8266" s="212"/>
      <c r="I8266" s="212"/>
      <c r="J8266" s="212"/>
      <c r="K8266" s="212"/>
      <c r="L8266" s="212"/>
      <c r="M8266" s="212"/>
      <c r="N8266" s="212"/>
      <c r="O8266" s="212"/>
      <c r="P8266" s="212"/>
      <c r="Q8266" s="212"/>
      <c r="R8266" s="212"/>
      <c r="S8266" s="212"/>
      <c r="T8266" s="212"/>
      <c r="U8266" s="212"/>
      <c r="V8266" s="212"/>
      <c r="W8266" s="212"/>
      <c r="X8266" s="212"/>
      <c r="Y8266" s="212"/>
      <c r="Z8266" s="212"/>
      <c r="AA8266" s="212"/>
      <c r="AB8266" s="212"/>
      <c r="AC8266" s="212"/>
      <c r="AD8266" s="212"/>
      <c r="AE8266" s="212"/>
    </row>
    <row r="8267" spans="5:31" ht="15" customHeight="1" x14ac:dyDescent="0.3">
      <c r="E8267" s="212"/>
      <c r="F8267" s="212"/>
      <c r="G8267" s="212"/>
      <c r="H8267" s="212"/>
      <c r="I8267" s="212"/>
      <c r="J8267" s="212"/>
      <c r="K8267" s="212"/>
      <c r="L8267" s="212"/>
      <c r="M8267" s="212"/>
      <c r="N8267" s="212"/>
      <c r="O8267" s="212"/>
      <c r="P8267" s="212"/>
      <c r="Q8267" s="212"/>
      <c r="R8267" s="212"/>
      <c r="S8267" s="212"/>
      <c r="T8267" s="212"/>
      <c r="U8267" s="212"/>
      <c r="V8267" s="212"/>
      <c r="W8267" s="212"/>
      <c r="X8267" s="212"/>
      <c r="Y8267" s="212"/>
      <c r="Z8267" s="212"/>
      <c r="AA8267" s="212"/>
      <c r="AB8267" s="212"/>
      <c r="AC8267" s="212"/>
      <c r="AD8267" s="212"/>
      <c r="AE8267" s="212"/>
    </row>
    <row r="8268" spans="5:31" ht="15" customHeight="1" x14ac:dyDescent="0.3">
      <c r="E8268" s="212"/>
      <c r="F8268" s="212"/>
      <c r="G8268" s="212"/>
      <c r="H8268" s="212"/>
      <c r="I8268" s="212"/>
      <c r="J8268" s="212"/>
      <c r="K8268" s="212"/>
      <c r="L8268" s="212"/>
      <c r="M8268" s="212"/>
      <c r="N8268" s="212"/>
      <c r="O8268" s="212"/>
      <c r="P8268" s="212"/>
      <c r="Q8268" s="212"/>
      <c r="R8268" s="212"/>
      <c r="S8268" s="212"/>
      <c r="T8268" s="212"/>
      <c r="U8268" s="212"/>
      <c r="V8268" s="212"/>
      <c r="W8268" s="212"/>
      <c r="X8268" s="212"/>
      <c r="Y8268" s="212"/>
      <c r="Z8268" s="212"/>
      <c r="AA8268" s="212"/>
      <c r="AB8268" s="212"/>
      <c r="AC8268" s="212"/>
      <c r="AD8268" s="212"/>
      <c r="AE8268" s="212"/>
    </row>
    <row r="8269" spans="5:31" ht="15" customHeight="1" x14ac:dyDescent="0.3">
      <c r="E8269" s="212"/>
      <c r="F8269" s="212"/>
      <c r="G8269" s="212"/>
      <c r="H8269" s="212"/>
      <c r="I8269" s="212"/>
      <c r="J8269" s="212"/>
      <c r="K8269" s="212"/>
      <c r="L8269" s="212"/>
      <c r="M8269" s="212"/>
      <c r="N8269" s="212"/>
      <c r="O8269" s="212"/>
      <c r="P8269" s="212"/>
      <c r="Q8269" s="212"/>
      <c r="R8269" s="212"/>
      <c r="S8269" s="212"/>
      <c r="T8269" s="212"/>
      <c r="U8269" s="212"/>
      <c r="V8269" s="212"/>
      <c r="W8269" s="212"/>
      <c r="X8269" s="212"/>
      <c r="Y8269" s="212"/>
      <c r="Z8269" s="212"/>
      <c r="AA8269" s="212"/>
      <c r="AB8269" s="212"/>
      <c r="AC8269" s="212"/>
      <c r="AD8269" s="212"/>
      <c r="AE8269" s="212"/>
    </row>
    <row r="8270" spans="5:31" ht="15" customHeight="1" x14ac:dyDescent="0.3">
      <c r="E8270" s="212"/>
      <c r="F8270" s="212"/>
      <c r="G8270" s="212"/>
      <c r="H8270" s="212"/>
      <c r="I8270" s="212"/>
      <c r="J8270" s="212"/>
      <c r="K8270" s="212"/>
      <c r="L8270" s="212"/>
      <c r="M8270" s="212"/>
      <c r="N8270" s="212"/>
      <c r="O8270" s="212"/>
      <c r="P8270" s="212"/>
      <c r="Q8270" s="212"/>
      <c r="R8270" s="212"/>
      <c r="S8270" s="212"/>
      <c r="T8270" s="212"/>
      <c r="U8270" s="212"/>
      <c r="V8270" s="212"/>
      <c r="W8270" s="212"/>
      <c r="X8270" s="212"/>
      <c r="Y8270" s="212"/>
      <c r="Z8270" s="212"/>
      <c r="AA8270" s="212"/>
      <c r="AB8270" s="212"/>
      <c r="AC8270" s="212"/>
      <c r="AD8270" s="212"/>
      <c r="AE8270" s="212"/>
    </row>
    <row r="8271" spans="5:31" ht="15" customHeight="1" x14ac:dyDescent="0.3">
      <c r="E8271" s="212"/>
      <c r="F8271" s="212"/>
      <c r="G8271" s="212"/>
      <c r="H8271" s="212"/>
      <c r="I8271" s="212"/>
      <c r="J8271" s="212"/>
      <c r="K8271" s="212"/>
      <c r="L8271" s="212"/>
      <c r="M8271" s="212"/>
      <c r="N8271" s="212"/>
      <c r="O8271" s="212"/>
      <c r="P8271" s="212"/>
      <c r="Q8271" s="212"/>
      <c r="R8271" s="212"/>
      <c r="S8271" s="212"/>
      <c r="T8271" s="212"/>
      <c r="U8271" s="212"/>
      <c r="V8271" s="212"/>
      <c r="W8271" s="212"/>
      <c r="X8271" s="212"/>
      <c r="Y8271" s="212"/>
      <c r="Z8271" s="212"/>
      <c r="AA8271" s="212"/>
      <c r="AB8271" s="212"/>
      <c r="AC8271" s="212"/>
      <c r="AD8271" s="212"/>
      <c r="AE8271" s="212"/>
    </row>
    <row r="8272" spans="5:31" ht="15" customHeight="1" x14ac:dyDescent="0.3">
      <c r="E8272" s="212"/>
      <c r="F8272" s="212"/>
      <c r="G8272" s="212"/>
      <c r="H8272" s="212"/>
      <c r="I8272" s="212"/>
      <c r="J8272" s="212"/>
      <c r="K8272" s="212"/>
      <c r="L8272" s="212"/>
      <c r="M8272" s="212"/>
      <c r="N8272" s="212"/>
      <c r="O8272" s="212"/>
      <c r="P8272" s="212"/>
      <c r="Q8272" s="212"/>
      <c r="R8272" s="212"/>
      <c r="S8272" s="212"/>
      <c r="T8272" s="212"/>
      <c r="U8272" s="212"/>
      <c r="V8272" s="212"/>
      <c r="W8272" s="212"/>
      <c r="X8272" s="212"/>
      <c r="Y8272" s="212"/>
      <c r="Z8272" s="212"/>
      <c r="AA8272" s="212"/>
      <c r="AB8272" s="212"/>
      <c r="AC8272" s="212"/>
      <c r="AD8272" s="212"/>
      <c r="AE8272" s="212"/>
    </row>
    <row r="8273" spans="5:31" ht="15" customHeight="1" x14ac:dyDescent="0.3">
      <c r="E8273" s="212"/>
      <c r="F8273" s="212"/>
      <c r="G8273" s="212"/>
      <c r="H8273" s="212"/>
      <c r="I8273" s="212"/>
      <c r="J8273" s="212"/>
      <c r="K8273" s="212"/>
      <c r="L8273" s="212"/>
      <c r="M8273" s="212"/>
      <c r="N8273" s="212"/>
      <c r="O8273" s="212"/>
      <c r="P8273" s="212"/>
      <c r="Q8273" s="212"/>
      <c r="R8273" s="212"/>
      <c r="S8273" s="212"/>
      <c r="T8273" s="212"/>
      <c r="U8273" s="212"/>
      <c r="V8273" s="212"/>
      <c r="W8273" s="212"/>
      <c r="X8273" s="212"/>
      <c r="Y8273" s="212"/>
      <c r="Z8273" s="212"/>
      <c r="AA8273" s="212"/>
      <c r="AB8273" s="212"/>
      <c r="AC8273" s="212"/>
      <c r="AD8273" s="212"/>
      <c r="AE8273" s="212"/>
    </row>
    <row r="8274" spans="5:31" ht="15" customHeight="1" x14ac:dyDescent="0.3">
      <c r="E8274" s="212"/>
      <c r="F8274" s="212"/>
      <c r="G8274" s="212"/>
      <c r="H8274" s="212"/>
      <c r="I8274" s="212"/>
      <c r="J8274" s="212"/>
      <c r="K8274" s="212"/>
      <c r="L8274" s="212"/>
      <c r="M8274" s="212"/>
      <c r="N8274" s="212"/>
      <c r="O8274" s="212"/>
      <c r="P8274" s="212"/>
      <c r="Q8274" s="212"/>
      <c r="R8274" s="212"/>
      <c r="S8274" s="212"/>
      <c r="T8274" s="212"/>
      <c r="U8274" s="212"/>
      <c r="V8274" s="212"/>
      <c r="W8274" s="212"/>
      <c r="X8274" s="212"/>
      <c r="Y8274" s="212"/>
      <c r="Z8274" s="212"/>
      <c r="AA8274" s="212"/>
      <c r="AB8274" s="212"/>
      <c r="AC8274" s="212"/>
      <c r="AD8274" s="212"/>
      <c r="AE8274" s="212"/>
    </row>
    <row r="8275" spans="5:31" ht="15" customHeight="1" x14ac:dyDescent="0.3">
      <c r="E8275" s="212"/>
      <c r="F8275" s="212"/>
      <c r="G8275" s="212"/>
      <c r="H8275" s="212"/>
      <c r="I8275" s="212"/>
      <c r="J8275" s="212"/>
      <c r="K8275" s="212"/>
      <c r="L8275" s="212"/>
      <c r="M8275" s="212"/>
      <c r="N8275" s="212"/>
      <c r="O8275" s="212"/>
      <c r="P8275" s="212"/>
      <c r="Q8275" s="212"/>
      <c r="R8275" s="212"/>
      <c r="S8275" s="212"/>
      <c r="T8275" s="212"/>
      <c r="U8275" s="212"/>
      <c r="V8275" s="212"/>
      <c r="W8275" s="212"/>
      <c r="X8275" s="212"/>
      <c r="Y8275" s="212"/>
      <c r="Z8275" s="212"/>
      <c r="AA8275" s="212"/>
      <c r="AB8275" s="212"/>
      <c r="AC8275" s="212"/>
      <c r="AD8275" s="212"/>
      <c r="AE8275" s="212"/>
    </row>
    <row r="8276" spans="5:31" ht="15" customHeight="1" x14ac:dyDescent="0.3">
      <c r="E8276" s="212"/>
      <c r="F8276" s="212"/>
      <c r="G8276" s="212"/>
      <c r="H8276" s="212"/>
      <c r="I8276" s="212"/>
      <c r="J8276" s="212"/>
      <c r="K8276" s="212"/>
      <c r="L8276" s="212"/>
      <c r="M8276" s="212"/>
      <c r="N8276" s="212"/>
      <c r="O8276" s="212"/>
      <c r="P8276" s="212"/>
      <c r="Q8276" s="212"/>
      <c r="R8276" s="212"/>
      <c r="S8276" s="212"/>
      <c r="T8276" s="212"/>
      <c r="U8276" s="212"/>
      <c r="V8276" s="212"/>
      <c r="W8276" s="212"/>
      <c r="X8276" s="212"/>
      <c r="Y8276" s="212"/>
      <c r="Z8276" s="212"/>
      <c r="AA8276" s="212"/>
      <c r="AB8276" s="212"/>
      <c r="AC8276" s="212"/>
      <c r="AD8276" s="212"/>
      <c r="AE8276" s="212"/>
    </row>
    <row r="8277" spans="5:31" ht="15" customHeight="1" x14ac:dyDescent="0.3">
      <c r="E8277" s="212"/>
      <c r="F8277" s="212"/>
      <c r="G8277" s="212"/>
      <c r="H8277" s="212"/>
      <c r="I8277" s="212"/>
      <c r="J8277" s="212"/>
      <c r="K8277" s="212"/>
      <c r="L8277" s="212"/>
      <c r="M8277" s="212"/>
      <c r="N8277" s="212"/>
      <c r="O8277" s="212"/>
      <c r="P8277" s="212"/>
      <c r="Q8277" s="212"/>
      <c r="R8277" s="212"/>
      <c r="S8277" s="212"/>
      <c r="T8277" s="212"/>
      <c r="U8277" s="212"/>
      <c r="V8277" s="212"/>
      <c r="W8277" s="212"/>
      <c r="X8277" s="212"/>
      <c r="Y8277" s="212"/>
      <c r="Z8277" s="212"/>
      <c r="AA8277" s="212"/>
      <c r="AB8277" s="212"/>
      <c r="AC8277" s="212"/>
      <c r="AD8277" s="212"/>
      <c r="AE8277" s="212"/>
    </row>
    <row r="8278" spans="5:31" ht="15" customHeight="1" x14ac:dyDescent="0.3">
      <c r="E8278" s="212"/>
      <c r="F8278" s="212"/>
      <c r="G8278" s="212"/>
      <c r="H8278" s="212"/>
      <c r="I8278" s="212"/>
      <c r="J8278" s="212"/>
      <c r="K8278" s="212"/>
      <c r="L8278" s="212"/>
      <c r="M8278" s="212"/>
      <c r="N8278" s="212"/>
      <c r="O8278" s="212"/>
      <c r="P8278" s="212"/>
      <c r="Q8278" s="212"/>
      <c r="R8278" s="212"/>
      <c r="S8278" s="212"/>
      <c r="T8278" s="212"/>
      <c r="U8278" s="212"/>
      <c r="V8278" s="212"/>
      <c r="W8278" s="212"/>
      <c r="X8278" s="212"/>
      <c r="Y8278" s="212"/>
      <c r="Z8278" s="212"/>
      <c r="AA8278" s="212"/>
      <c r="AB8278" s="212"/>
      <c r="AC8278" s="212"/>
      <c r="AD8278" s="212"/>
      <c r="AE8278" s="212"/>
    </row>
    <row r="8279" spans="5:31" ht="15" customHeight="1" x14ac:dyDescent="0.3">
      <c r="E8279" s="212"/>
      <c r="F8279" s="212"/>
      <c r="G8279" s="212"/>
      <c r="H8279" s="212"/>
      <c r="I8279" s="212"/>
      <c r="J8279" s="212"/>
      <c r="K8279" s="212"/>
      <c r="L8279" s="212"/>
      <c r="M8279" s="212"/>
      <c r="N8279" s="212"/>
      <c r="O8279" s="212"/>
      <c r="P8279" s="212"/>
      <c r="Q8279" s="212"/>
      <c r="R8279" s="212"/>
      <c r="S8279" s="212"/>
      <c r="T8279" s="212"/>
      <c r="U8279" s="212"/>
      <c r="V8279" s="212"/>
      <c r="W8279" s="212"/>
      <c r="X8279" s="212"/>
      <c r="Y8279" s="212"/>
      <c r="Z8279" s="212"/>
      <c r="AA8279" s="212"/>
      <c r="AB8279" s="212"/>
      <c r="AC8279" s="212"/>
      <c r="AD8279" s="212"/>
      <c r="AE8279" s="212"/>
    </row>
    <row r="8280" spans="5:31" ht="15" customHeight="1" x14ac:dyDescent="0.3">
      <c r="E8280" s="212"/>
      <c r="F8280" s="212"/>
      <c r="G8280" s="212"/>
      <c r="H8280" s="212"/>
      <c r="I8280" s="212"/>
      <c r="J8280" s="212"/>
      <c r="K8280" s="212"/>
      <c r="L8280" s="212"/>
      <c r="M8280" s="212"/>
      <c r="N8280" s="212"/>
      <c r="O8280" s="212"/>
      <c r="P8280" s="212"/>
      <c r="Q8280" s="212"/>
      <c r="R8280" s="212"/>
      <c r="S8280" s="212"/>
      <c r="T8280" s="212"/>
      <c r="U8280" s="212"/>
      <c r="V8280" s="212"/>
      <c r="W8280" s="212"/>
      <c r="X8280" s="212"/>
      <c r="Y8280" s="212"/>
      <c r="Z8280" s="212"/>
      <c r="AA8280" s="212"/>
      <c r="AB8280" s="212"/>
      <c r="AC8280" s="212"/>
      <c r="AD8280" s="212"/>
      <c r="AE8280" s="212"/>
    </row>
    <row r="8281" spans="5:31" ht="15" customHeight="1" x14ac:dyDescent="0.3">
      <c r="E8281" s="212"/>
      <c r="F8281" s="212"/>
      <c r="G8281" s="212"/>
      <c r="H8281" s="212"/>
      <c r="I8281" s="212"/>
      <c r="J8281" s="212"/>
      <c r="K8281" s="212"/>
      <c r="L8281" s="212"/>
      <c r="M8281" s="212"/>
      <c r="N8281" s="212"/>
      <c r="O8281" s="212"/>
      <c r="P8281" s="212"/>
      <c r="Q8281" s="212"/>
      <c r="R8281" s="212"/>
      <c r="S8281" s="212"/>
      <c r="T8281" s="212"/>
      <c r="U8281" s="212"/>
      <c r="V8281" s="212"/>
      <c r="W8281" s="212"/>
      <c r="X8281" s="212"/>
      <c r="Y8281" s="212"/>
      <c r="Z8281" s="212"/>
      <c r="AA8281" s="212"/>
      <c r="AB8281" s="212"/>
      <c r="AC8281" s="212"/>
      <c r="AD8281" s="212"/>
      <c r="AE8281" s="212"/>
    </row>
    <row r="8282" spans="5:31" ht="15" customHeight="1" x14ac:dyDescent="0.3">
      <c r="E8282" s="212"/>
      <c r="F8282" s="212"/>
      <c r="G8282" s="212"/>
      <c r="H8282" s="212"/>
      <c r="I8282" s="212"/>
      <c r="J8282" s="212"/>
      <c r="K8282" s="212"/>
      <c r="L8282" s="212"/>
      <c r="M8282" s="212"/>
      <c r="N8282" s="212"/>
      <c r="O8282" s="212"/>
      <c r="P8282" s="212"/>
      <c r="Q8282" s="212"/>
      <c r="R8282" s="212"/>
      <c r="S8282" s="212"/>
      <c r="T8282" s="212"/>
      <c r="U8282" s="212"/>
      <c r="V8282" s="212"/>
      <c r="W8282" s="212"/>
      <c r="X8282" s="212"/>
      <c r="Y8282" s="212"/>
      <c r="Z8282" s="212"/>
      <c r="AA8282" s="212"/>
      <c r="AB8282" s="212"/>
      <c r="AC8282" s="212"/>
      <c r="AD8282" s="212"/>
      <c r="AE8282" s="212"/>
    </row>
    <row r="8283" spans="5:31" ht="15" customHeight="1" x14ac:dyDescent="0.3">
      <c r="E8283" s="212"/>
      <c r="F8283" s="212"/>
      <c r="G8283" s="212"/>
      <c r="H8283" s="212"/>
      <c r="I8283" s="212"/>
      <c r="J8283" s="212"/>
      <c r="K8283" s="212"/>
      <c r="L8283" s="212"/>
      <c r="M8283" s="212"/>
      <c r="N8283" s="212"/>
      <c r="O8283" s="212"/>
      <c r="P8283" s="212"/>
      <c r="Q8283" s="212"/>
      <c r="R8283" s="212"/>
      <c r="S8283" s="212"/>
      <c r="T8283" s="212"/>
      <c r="U8283" s="212"/>
      <c r="V8283" s="212"/>
      <c r="W8283" s="212"/>
      <c r="X8283" s="212"/>
      <c r="Y8283" s="212"/>
      <c r="Z8283" s="212"/>
      <c r="AA8283" s="212"/>
      <c r="AB8283" s="212"/>
      <c r="AC8283" s="212"/>
      <c r="AD8283" s="212"/>
      <c r="AE8283" s="212"/>
    </row>
    <row r="8284" spans="5:31" ht="15" customHeight="1" x14ac:dyDescent="0.3">
      <c r="E8284" s="212"/>
      <c r="F8284" s="212"/>
      <c r="G8284" s="212"/>
      <c r="H8284" s="212"/>
      <c r="I8284" s="212"/>
      <c r="J8284" s="212"/>
      <c r="K8284" s="212"/>
      <c r="L8284" s="212"/>
      <c r="M8284" s="212"/>
      <c r="N8284" s="212"/>
      <c r="O8284" s="212"/>
      <c r="P8284" s="212"/>
      <c r="Q8284" s="212"/>
      <c r="R8284" s="212"/>
      <c r="S8284" s="212"/>
      <c r="T8284" s="212"/>
      <c r="U8284" s="212"/>
      <c r="V8284" s="212"/>
      <c r="W8284" s="212"/>
      <c r="X8284" s="212"/>
      <c r="Y8284" s="212"/>
      <c r="Z8284" s="212"/>
      <c r="AA8284" s="212"/>
      <c r="AB8284" s="212"/>
      <c r="AC8284" s="212"/>
      <c r="AD8284" s="212"/>
      <c r="AE8284" s="212"/>
    </row>
    <row r="8285" spans="5:31" ht="15" customHeight="1" x14ac:dyDescent="0.3">
      <c r="E8285" s="212"/>
      <c r="F8285" s="212"/>
      <c r="G8285" s="212"/>
      <c r="H8285" s="212"/>
      <c r="I8285" s="212"/>
      <c r="J8285" s="212"/>
      <c r="K8285" s="212"/>
      <c r="L8285" s="212"/>
      <c r="M8285" s="212"/>
      <c r="N8285" s="212"/>
      <c r="O8285" s="212"/>
      <c r="P8285" s="212"/>
      <c r="Q8285" s="212"/>
      <c r="R8285" s="212"/>
      <c r="S8285" s="212"/>
      <c r="T8285" s="212"/>
      <c r="U8285" s="212"/>
      <c r="V8285" s="212"/>
      <c r="W8285" s="212"/>
      <c r="X8285" s="212"/>
      <c r="Y8285" s="212"/>
      <c r="Z8285" s="212"/>
      <c r="AA8285" s="212"/>
      <c r="AB8285" s="212"/>
      <c r="AC8285" s="212"/>
      <c r="AD8285" s="212"/>
      <c r="AE8285" s="212"/>
    </row>
    <row r="8286" spans="5:31" ht="15" customHeight="1" x14ac:dyDescent="0.3">
      <c r="E8286" s="212"/>
      <c r="F8286" s="212"/>
      <c r="G8286" s="212"/>
      <c r="H8286" s="212"/>
      <c r="I8286" s="212"/>
      <c r="J8286" s="212"/>
      <c r="K8286" s="212"/>
      <c r="L8286" s="212"/>
      <c r="M8286" s="212"/>
      <c r="N8286" s="212"/>
      <c r="O8286" s="212"/>
      <c r="P8286" s="212"/>
      <c r="Q8286" s="212"/>
      <c r="R8286" s="212"/>
      <c r="S8286" s="212"/>
      <c r="T8286" s="212"/>
      <c r="U8286" s="212"/>
      <c r="V8286" s="212"/>
      <c r="W8286" s="212"/>
      <c r="X8286" s="212"/>
      <c r="Y8286" s="212"/>
      <c r="Z8286" s="212"/>
      <c r="AA8286" s="212"/>
      <c r="AB8286" s="212"/>
      <c r="AC8286" s="212"/>
      <c r="AD8286" s="212"/>
      <c r="AE8286" s="212"/>
    </row>
    <row r="8287" spans="5:31" ht="15" customHeight="1" x14ac:dyDescent="0.3">
      <c r="E8287" s="212"/>
      <c r="F8287" s="212"/>
      <c r="G8287" s="212"/>
      <c r="H8287" s="212"/>
      <c r="I8287" s="212"/>
      <c r="J8287" s="212"/>
      <c r="K8287" s="212"/>
      <c r="L8287" s="212"/>
      <c r="M8287" s="212"/>
      <c r="N8287" s="212"/>
      <c r="O8287" s="212"/>
      <c r="P8287" s="212"/>
      <c r="Q8287" s="212"/>
      <c r="R8287" s="212"/>
      <c r="S8287" s="212"/>
      <c r="T8287" s="212"/>
      <c r="U8287" s="212"/>
      <c r="V8287" s="212"/>
      <c r="W8287" s="212"/>
      <c r="X8287" s="212"/>
      <c r="Y8287" s="212"/>
      <c r="Z8287" s="212"/>
      <c r="AA8287" s="212"/>
      <c r="AB8287" s="212"/>
      <c r="AC8287" s="212"/>
      <c r="AD8287" s="212"/>
      <c r="AE8287" s="212"/>
    </row>
    <row r="8288" spans="5:31" ht="15" customHeight="1" x14ac:dyDescent="0.3">
      <c r="E8288" s="212"/>
      <c r="F8288" s="212"/>
      <c r="G8288" s="212"/>
      <c r="H8288" s="212"/>
      <c r="I8288" s="212"/>
      <c r="J8288" s="212"/>
      <c r="K8288" s="212"/>
      <c r="L8288" s="212"/>
      <c r="M8288" s="212"/>
      <c r="N8288" s="212"/>
      <c r="O8288" s="212"/>
      <c r="P8288" s="212"/>
      <c r="Q8288" s="212"/>
      <c r="R8288" s="212"/>
      <c r="S8288" s="212"/>
      <c r="T8288" s="212"/>
      <c r="U8288" s="212"/>
      <c r="V8288" s="212"/>
      <c r="W8288" s="212"/>
      <c r="X8288" s="212"/>
      <c r="Y8288" s="212"/>
      <c r="Z8288" s="212"/>
      <c r="AA8288" s="212"/>
      <c r="AB8288" s="212"/>
      <c r="AC8288" s="212"/>
      <c r="AD8288" s="212"/>
      <c r="AE8288" s="212"/>
    </row>
    <row r="8289" spans="5:31" ht="15" customHeight="1" x14ac:dyDescent="0.3">
      <c r="E8289" s="212"/>
      <c r="F8289" s="212"/>
      <c r="G8289" s="212"/>
      <c r="H8289" s="212"/>
      <c r="I8289" s="212"/>
      <c r="J8289" s="212"/>
      <c r="K8289" s="212"/>
      <c r="L8289" s="212"/>
      <c r="M8289" s="212"/>
      <c r="N8289" s="212"/>
      <c r="O8289" s="212"/>
      <c r="P8289" s="212"/>
      <c r="Q8289" s="212"/>
      <c r="R8289" s="212"/>
      <c r="S8289" s="212"/>
      <c r="T8289" s="212"/>
      <c r="U8289" s="212"/>
      <c r="V8289" s="212"/>
      <c r="W8289" s="212"/>
      <c r="X8289" s="212"/>
      <c r="Y8289" s="212"/>
      <c r="Z8289" s="212"/>
      <c r="AA8289" s="212"/>
      <c r="AB8289" s="212"/>
      <c r="AC8289" s="212"/>
      <c r="AD8289" s="212"/>
      <c r="AE8289" s="212"/>
    </row>
    <row r="8290" spans="5:31" ht="15" customHeight="1" x14ac:dyDescent="0.3">
      <c r="E8290" s="212"/>
      <c r="F8290" s="212"/>
      <c r="G8290" s="212"/>
      <c r="H8290" s="212"/>
      <c r="I8290" s="212"/>
      <c r="J8290" s="212"/>
      <c r="K8290" s="212"/>
      <c r="L8290" s="212"/>
      <c r="M8290" s="212"/>
      <c r="N8290" s="212"/>
      <c r="O8290" s="212"/>
      <c r="P8290" s="212"/>
      <c r="Q8290" s="212"/>
      <c r="R8290" s="212"/>
      <c r="S8290" s="212"/>
      <c r="T8290" s="212"/>
      <c r="U8290" s="212"/>
      <c r="V8290" s="212"/>
      <c r="W8290" s="212"/>
      <c r="X8290" s="212"/>
      <c r="Y8290" s="212"/>
      <c r="Z8290" s="212"/>
      <c r="AA8290" s="212"/>
      <c r="AB8290" s="212"/>
      <c r="AC8290" s="212"/>
      <c r="AD8290" s="212"/>
      <c r="AE8290" s="212"/>
    </row>
    <row r="8291" spans="5:31" ht="15" customHeight="1" x14ac:dyDescent="0.3">
      <c r="E8291" s="212"/>
      <c r="F8291" s="212"/>
      <c r="G8291" s="212"/>
      <c r="H8291" s="212"/>
      <c r="I8291" s="212"/>
      <c r="J8291" s="212"/>
      <c r="K8291" s="212"/>
      <c r="L8291" s="212"/>
      <c r="M8291" s="212"/>
      <c r="N8291" s="212"/>
      <c r="O8291" s="212"/>
      <c r="P8291" s="212"/>
      <c r="Q8291" s="212"/>
      <c r="R8291" s="212"/>
      <c r="S8291" s="212"/>
      <c r="T8291" s="212"/>
      <c r="U8291" s="212"/>
      <c r="V8291" s="212"/>
      <c r="W8291" s="212"/>
      <c r="X8291" s="212"/>
      <c r="Y8291" s="212"/>
      <c r="Z8291" s="212"/>
      <c r="AA8291" s="212"/>
      <c r="AB8291" s="212"/>
      <c r="AC8291" s="212"/>
      <c r="AD8291" s="212"/>
      <c r="AE8291" s="212"/>
    </row>
    <row r="8292" spans="5:31" ht="15" customHeight="1" x14ac:dyDescent="0.3">
      <c r="E8292" s="212"/>
      <c r="F8292" s="212"/>
      <c r="G8292" s="212"/>
      <c r="H8292" s="212"/>
      <c r="I8292" s="212"/>
      <c r="J8292" s="212"/>
      <c r="K8292" s="212"/>
      <c r="L8292" s="212"/>
      <c r="M8292" s="212"/>
      <c r="N8292" s="212"/>
      <c r="O8292" s="212"/>
      <c r="P8292" s="212"/>
      <c r="Q8292" s="212"/>
      <c r="R8292" s="212"/>
      <c r="S8292" s="212"/>
      <c r="T8292" s="212"/>
      <c r="U8292" s="212"/>
      <c r="V8292" s="212"/>
      <c r="W8292" s="212"/>
      <c r="X8292" s="212"/>
      <c r="Y8292" s="212"/>
      <c r="Z8292" s="212"/>
      <c r="AA8292" s="212"/>
      <c r="AB8292" s="212"/>
      <c r="AC8292" s="212"/>
      <c r="AD8292" s="212"/>
      <c r="AE8292" s="212"/>
    </row>
    <row r="8293" spans="5:31" ht="15" customHeight="1" x14ac:dyDescent="0.3">
      <c r="E8293" s="212"/>
      <c r="F8293" s="212"/>
      <c r="G8293" s="212"/>
      <c r="H8293" s="212"/>
      <c r="I8293" s="212"/>
      <c r="J8293" s="212"/>
      <c r="K8293" s="212"/>
      <c r="L8293" s="212"/>
      <c r="M8293" s="212"/>
      <c r="N8293" s="212"/>
      <c r="O8293" s="212"/>
      <c r="P8293" s="212"/>
      <c r="Q8293" s="212"/>
      <c r="R8293" s="212"/>
      <c r="S8293" s="212"/>
      <c r="T8293" s="212"/>
      <c r="U8293" s="212"/>
      <c r="V8293" s="212"/>
      <c r="W8293" s="212"/>
      <c r="X8293" s="212"/>
      <c r="Y8293" s="212"/>
      <c r="Z8293" s="212"/>
      <c r="AA8293" s="212"/>
      <c r="AB8293" s="212"/>
      <c r="AC8293" s="212"/>
      <c r="AD8293" s="212"/>
      <c r="AE8293" s="212"/>
    </row>
    <row r="8294" spans="5:31" ht="15" customHeight="1" x14ac:dyDescent="0.3">
      <c r="E8294" s="212"/>
      <c r="F8294" s="212"/>
      <c r="G8294" s="212"/>
      <c r="H8294" s="212"/>
      <c r="I8294" s="212"/>
      <c r="J8294" s="212"/>
      <c r="K8294" s="212"/>
      <c r="L8294" s="212"/>
      <c r="M8294" s="212"/>
      <c r="N8294" s="212"/>
      <c r="O8294" s="212"/>
      <c r="P8294" s="212"/>
      <c r="Q8294" s="212"/>
      <c r="R8294" s="212"/>
      <c r="S8294" s="212"/>
      <c r="T8294" s="212"/>
      <c r="U8294" s="212"/>
      <c r="V8294" s="212"/>
      <c r="W8294" s="212"/>
      <c r="X8294" s="212"/>
      <c r="Y8294" s="212"/>
      <c r="Z8294" s="212"/>
      <c r="AA8294" s="212"/>
      <c r="AB8294" s="212"/>
      <c r="AC8294" s="212"/>
      <c r="AD8294" s="212"/>
      <c r="AE8294" s="212"/>
    </row>
    <row r="8295" spans="5:31" ht="15" customHeight="1" x14ac:dyDescent="0.3">
      <c r="E8295" s="212"/>
      <c r="F8295" s="212"/>
      <c r="G8295" s="212"/>
      <c r="H8295" s="212"/>
      <c r="I8295" s="212"/>
      <c r="J8295" s="212"/>
      <c r="K8295" s="212"/>
      <c r="L8295" s="212"/>
      <c r="M8295" s="212"/>
      <c r="N8295" s="212"/>
      <c r="O8295" s="212"/>
      <c r="P8295" s="212"/>
      <c r="Q8295" s="212"/>
      <c r="R8295" s="212"/>
      <c r="S8295" s="212"/>
      <c r="T8295" s="212"/>
      <c r="U8295" s="212"/>
      <c r="V8295" s="212"/>
      <c r="W8295" s="212"/>
      <c r="X8295" s="212"/>
      <c r="Y8295" s="212"/>
      <c r="Z8295" s="212"/>
      <c r="AA8295" s="212"/>
      <c r="AB8295" s="212"/>
      <c r="AC8295" s="212"/>
      <c r="AD8295" s="212"/>
      <c r="AE8295" s="212"/>
    </row>
    <row r="8296" spans="5:31" ht="15" customHeight="1" x14ac:dyDescent="0.3">
      <c r="E8296" s="212"/>
      <c r="F8296" s="212"/>
      <c r="G8296" s="212"/>
      <c r="H8296" s="212"/>
      <c r="I8296" s="212"/>
      <c r="J8296" s="212"/>
      <c r="K8296" s="212"/>
      <c r="L8296" s="212"/>
      <c r="M8296" s="212"/>
      <c r="N8296" s="212"/>
      <c r="O8296" s="212"/>
      <c r="P8296" s="212"/>
      <c r="Q8296" s="212"/>
      <c r="R8296" s="212"/>
      <c r="S8296" s="212"/>
      <c r="T8296" s="212"/>
      <c r="U8296" s="212"/>
      <c r="V8296" s="212"/>
      <c r="W8296" s="212"/>
      <c r="X8296" s="212"/>
      <c r="Y8296" s="212"/>
      <c r="Z8296" s="212"/>
      <c r="AA8296" s="212"/>
      <c r="AB8296" s="212"/>
      <c r="AC8296" s="212"/>
      <c r="AD8296" s="212"/>
      <c r="AE8296" s="212"/>
    </row>
    <row r="8297" spans="5:31" ht="15" customHeight="1" x14ac:dyDescent="0.3">
      <c r="E8297" s="212"/>
      <c r="F8297" s="212"/>
      <c r="G8297" s="212"/>
      <c r="H8297" s="212"/>
      <c r="I8297" s="212"/>
      <c r="J8297" s="212"/>
      <c r="K8297" s="212"/>
      <c r="L8297" s="212"/>
      <c r="M8297" s="212"/>
      <c r="N8297" s="212"/>
      <c r="O8297" s="212"/>
      <c r="P8297" s="212"/>
      <c r="Q8297" s="212"/>
      <c r="R8297" s="212"/>
      <c r="S8297" s="212"/>
      <c r="T8297" s="212"/>
      <c r="U8297" s="212"/>
      <c r="V8297" s="212"/>
      <c r="W8297" s="212"/>
      <c r="X8297" s="212"/>
      <c r="Y8297" s="212"/>
      <c r="Z8297" s="212"/>
      <c r="AA8297" s="212"/>
      <c r="AB8297" s="212"/>
      <c r="AC8297" s="212"/>
      <c r="AD8297" s="212"/>
      <c r="AE8297" s="212"/>
    </row>
    <row r="8298" spans="5:31" ht="15" customHeight="1" x14ac:dyDescent="0.3">
      <c r="E8298" s="212"/>
      <c r="F8298" s="212"/>
      <c r="G8298" s="212"/>
      <c r="H8298" s="212"/>
      <c r="I8298" s="212"/>
      <c r="J8298" s="212"/>
      <c r="K8298" s="212"/>
      <c r="L8298" s="212"/>
      <c r="M8298" s="212"/>
      <c r="N8298" s="212"/>
      <c r="O8298" s="212"/>
      <c r="P8298" s="212"/>
      <c r="Q8298" s="212"/>
      <c r="R8298" s="212"/>
      <c r="S8298" s="212"/>
      <c r="T8298" s="212"/>
      <c r="U8298" s="212"/>
      <c r="V8298" s="212"/>
      <c r="W8298" s="212"/>
      <c r="X8298" s="212"/>
      <c r="Y8298" s="212"/>
      <c r="Z8298" s="212"/>
      <c r="AA8298" s="212"/>
      <c r="AB8298" s="212"/>
      <c r="AC8298" s="212"/>
      <c r="AD8298" s="212"/>
      <c r="AE8298" s="212"/>
    </row>
    <row r="8299" spans="5:31" ht="15" customHeight="1" x14ac:dyDescent="0.3">
      <c r="E8299" s="212"/>
      <c r="F8299" s="212"/>
      <c r="G8299" s="212"/>
      <c r="H8299" s="212"/>
      <c r="I8299" s="212"/>
      <c r="J8299" s="212"/>
      <c r="K8299" s="212"/>
      <c r="L8299" s="212"/>
      <c r="M8299" s="212"/>
      <c r="N8299" s="212"/>
      <c r="O8299" s="212"/>
      <c r="P8299" s="212"/>
      <c r="Q8299" s="212"/>
      <c r="R8299" s="212"/>
      <c r="S8299" s="212"/>
      <c r="T8299" s="212"/>
      <c r="U8299" s="212"/>
      <c r="V8299" s="212"/>
      <c r="W8299" s="212"/>
      <c r="X8299" s="212"/>
      <c r="Y8299" s="212"/>
      <c r="Z8299" s="212"/>
      <c r="AA8299" s="212"/>
      <c r="AB8299" s="212"/>
      <c r="AC8299" s="212"/>
      <c r="AD8299" s="212"/>
      <c r="AE8299" s="212"/>
    </row>
    <row r="8300" spans="5:31" ht="15" customHeight="1" x14ac:dyDescent="0.3">
      <c r="E8300" s="212"/>
      <c r="F8300" s="212"/>
      <c r="G8300" s="212"/>
      <c r="H8300" s="212"/>
      <c r="I8300" s="212"/>
      <c r="J8300" s="212"/>
      <c r="K8300" s="212"/>
      <c r="L8300" s="212"/>
      <c r="M8300" s="212"/>
      <c r="N8300" s="212"/>
      <c r="O8300" s="212"/>
      <c r="P8300" s="212"/>
      <c r="Q8300" s="212"/>
      <c r="R8300" s="212"/>
      <c r="S8300" s="212"/>
      <c r="T8300" s="212"/>
      <c r="U8300" s="212"/>
      <c r="V8300" s="212"/>
      <c r="W8300" s="212"/>
      <c r="X8300" s="212"/>
      <c r="Y8300" s="212"/>
      <c r="Z8300" s="212"/>
      <c r="AA8300" s="212"/>
      <c r="AB8300" s="212"/>
      <c r="AC8300" s="212"/>
      <c r="AD8300" s="212"/>
      <c r="AE8300" s="212"/>
    </row>
    <row r="8301" spans="5:31" ht="15" customHeight="1" x14ac:dyDescent="0.3">
      <c r="E8301" s="212"/>
      <c r="F8301" s="212"/>
      <c r="G8301" s="212"/>
      <c r="H8301" s="212"/>
      <c r="I8301" s="212"/>
      <c r="J8301" s="212"/>
      <c r="K8301" s="212"/>
      <c r="L8301" s="212"/>
      <c r="M8301" s="212"/>
      <c r="N8301" s="212"/>
      <c r="O8301" s="212"/>
      <c r="P8301" s="212"/>
      <c r="Q8301" s="212"/>
      <c r="R8301" s="212"/>
      <c r="S8301" s="212"/>
      <c r="T8301" s="212"/>
      <c r="U8301" s="212"/>
      <c r="V8301" s="212"/>
      <c r="W8301" s="212"/>
      <c r="X8301" s="212"/>
      <c r="Y8301" s="212"/>
      <c r="Z8301" s="212"/>
      <c r="AA8301" s="212"/>
      <c r="AB8301" s="212"/>
      <c r="AC8301" s="212"/>
      <c r="AD8301" s="212"/>
      <c r="AE8301" s="212"/>
    </row>
    <row r="8302" spans="5:31" ht="15" customHeight="1" x14ac:dyDescent="0.3">
      <c r="E8302" s="212"/>
      <c r="F8302" s="212"/>
      <c r="G8302" s="212"/>
      <c r="H8302" s="212"/>
      <c r="I8302" s="212"/>
      <c r="J8302" s="212"/>
      <c r="K8302" s="212"/>
      <c r="L8302" s="212"/>
      <c r="M8302" s="212"/>
      <c r="N8302" s="212"/>
      <c r="O8302" s="212"/>
      <c r="P8302" s="212"/>
      <c r="Q8302" s="212"/>
      <c r="R8302" s="212"/>
      <c r="S8302" s="212"/>
      <c r="T8302" s="212"/>
      <c r="U8302" s="212"/>
      <c r="V8302" s="212"/>
      <c r="W8302" s="212"/>
      <c r="X8302" s="212"/>
      <c r="Y8302" s="212"/>
      <c r="Z8302" s="212"/>
      <c r="AA8302" s="212"/>
      <c r="AB8302" s="212"/>
      <c r="AC8302" s="212"/>
      <c r="AD8302" s="212"/>
      <c r="AE8302" s="212"/>
    </row>
    <row r="8303" spans="5:31" ht="15" customHeight="1" x14ac:dyDescent="0.3">
      <c r="E8303" s="212"/>
      <c r="F8303" s="212"/>
      <c r="G8303" s="212"/>
      <c r="H8303" s="212"/>
      <c r="I8303" s="212"/>
      <c r="J8303" s="212"/>
      <c r="K8303" s="212"/>
      <c r="L8303" s="212"/>
      <c r="M8303" s="212"/>
      <c r="N8303" s="212"/>
      <c r="O8303" s="212"/>
      <c r="P8303" s="212"/>
      <c r="Q8303" s="212"/>
      <c r="R8303" s="212"/>
      <c r="S8303" s="212"/>
      <c r="T8303" s="212"/>
      <c r="U8303" s="212"/>
      <c r="V8303" s="212"/>
      <c r="W8303" s="212"/>
      <c r="X8303" s="212"/>
      <c r="Y8303" s="212"/>
      <c r="Z8303" s="212"/>
      <c r="AA8303" s="212"/>
      <c r="AB8303" s="212"/>
      <c r="AC8303" s="212"/>
      <c r="AD8303" s="212"/>
      <c r="AE8303" s="212"/>
    </row>
    <row r="8304" spans="5:31" ht="15" customHeight="1" x14ac:dyDescent="0.3">
      <c r="E8304" s="212"/>
      <c r="F8304" s="212"/>
      <c r="G8304" s="212"/>
      <c r="H8304" s="212"/>
      <c r="I8304" s="212"/>
      <c r="J8304" s="212"/>
      <c r="K8304" s="212"/>
      <c r="L8304" s="212"/>
      <c r="M8304" s="212"/>
      <c r="N8304" s="212"/>
      <c r="O8304" s="212"/>
      <c r="P8304" s="212"/>
      <c r="Q8304" s="212"/>
      <c r="R8304" s="212"/>
      <c r="S8304" s="212"/>
      <c r="T8304" s="212"/>
      <c r="U8304" s="212"/>
      <c r="V8304" s="212"/>
      <c r="W8304" s="212"/>
      <c r="X8304" s="212"/>
      <c r="Y8304" s="212"/>
      <c r="Z8304" s="212"/>
      <c r="AA8304" s="212"/>
      <c r="AB8304" s="212"/>
      <c r="AC8304" s="212"/>
      <c r="AD8304" s="212"/>
      <c r="AE8304" s="212"/>
    </row>
    <row r="8305" spans="5:31" ht="15" customHeight="1" x14ac:dyDescent="0.3">
      <c r="E8305" s="212"/>
      <c r="F8305" s="212"/>
      <c r="G8305" s="212"/>
      <c r="H8305" s="212"/>
      <c r="I8305" s="212"/>
      <c r="J8305" s="212"/>
      <c r="K8305" s="212"/>
      <c r="L8305" s="212"/>
      <c r="M8305" s="212"/>
      <c r="N8305" s="212"/>
      <c r="O8305" s="212"/>
      <c r="P8305" s="212"/>
      <c r="Q8305" s="212"/>
      <c r="R8305" s="212"/>
      <c r="S8305" s="212"/>
      <c r="T8305" s="212"/>
      <c r="U8305" s="212"/>
      <c r="V8305" s="212"/>
      <c r="W8305" s="212"/>
      <c r="X8305" s="212"/>
      <c r="Y8305" s="212"/>
      <c r="Z8305" s="212"/>
      <c r="AA8305" s="212"/>
      <c r="AB8305" s="212"/>
      <c r="AC8305" s="212"/>
      <c r="AD8305" s="212"/>
      <c r="AE8305" s="212"/>
    </row>
    <row r="8306" spans="5:31" ht="15" customHeight="1" x14ac:dyDescent="0.3">
      <c r="E8306" s="212"/>
      <c r="F8306" s="212"/>
      <c r="G8306" s="212"/>
      <c r="H8306" s="212"/>
      <c r="I8306" s="212"/>
      <c r="J8306" s="212"/>
      <c r="K8306" s="212"/>
      <c r="L8306" s="212"/>
      <c r="M8306" s="212"/>
      <c r="N8306" s="212"/>
      <c r="O8306" s="212"/>
      <c r="P8306" s="212"/>
      <c r="Q8306" s="212"/>
      <c r="R8306" s="212"/>
      <c r="S8306" s="212"/>
      <c r="T8306" s="212"/>
      <c r="U8306" s="212"/>
      <c r="V8306" s="212"/>
      <c r="W8306" s="212"/>
      <c r="X8306" s="212"/>
      <c r="Y8306" s="212"/>
      <c r="Z8306" s="212"/>
      <c r="AA8306" s="212"/>
      <c r="AB8306" s="212"/>
      <c r="AC8306" s="212"/>
      <c r="AD8306" s="212"/>
      <c r="AE8306" s="212"/>
    </row>
    <row r="8307" spans="5:31" ht="15" customHeight="1" x14ac:dyDescent="0.3">
      <c r="E8307" s="212"/>
      <c r="F8307" s="212"/>
      <c r="G8307" s="212"/>
      <c r="H8307" s="212"/>
      <c r="I8307" s="212"/>
      <c r="J8307" s="212"/>
      <c r="K8307" s="212"/>
      <c r="L8307" s="212"/>
      <c r="M8307" s="212"/>
      <c r="N8307" s="212"/>
      <c r="O8307" s="212"/>
      <c r="P8307" s="212"/>
      <c r="Q8307" s="212"/>
      <c r="R8307" s="212"/>
      <c r="S8307" s="212"/>
      <c r="T8307" s="212"/>
      <c r="U8307" s="212"/>
      <c r="V8307" s="212"/>
      <c r="W8307" s="212"/>
      <c r="X8307" s="212"/>
      <c r="Y8307" s="212"/>
      <c r="Z8307" s="212"/>
      <c r="AA8307" s="212"/>
      <c r="AB8307" s="212"/>
      <c r="AC8307" s="212"/>
      <c r="AD8307" s="212"/>
      <c r="AE8307" s="212"/>
    </row>
    <row r="8308" spans="5:31" ht="15" customHeight="1" x14ac:dyDescent="0.3">
      <c r="E8308" s="212"/>
      <c r="F8308" s="212"/>
      <c r="G8308" s="212"/>
      <c r="H8308" s="212"/>
      <c r="I8308" s="212"/>
      <c r="J8308" s="212"/>
      <c r="K8308" s="212"/>
      <c r="L8308" s="212"/>
      <c r="M8308" s="212"/>
      <c r="N8308" s="212"/>
      <c r="O8308" s="212"/>
      <c r="P8308" s="212"/>
      <c r="Q8308" s="212"/>
      <c r="R8308" s="212"/>
      <c r="S8308" s="212"/>
      <c r="T8308" s="212"/>
      <c r="U8308" s="212"/>
      <c r="V8308" s="212"/>
      <c r="W8308" s="212"/>
      <c r="X8308" s="212"/>
      <c r="Y8308" s="212"/>
      <c r="Z8308" s="212"/>
      <c r="AA8308" s="212"/>
      <c r="AB8308" s="212"/>
      <c r="AC8308" s="212"/>
      <c r="AD8308" s="212"/>
      <c r="AE8308" s="212"/>
    </row>
    <row r="8309" spans="5:31" ht="15" customHeight="1" x14ac:dyDescent="0.3">
      <c r="E8309" s="212"/>
      <c r="F8309" s="212"/>
      <c r="G8309" s="212"/>
      <c r="H8309" s="212"/>
      <c r="I8309" s="212"/>
      <c r="J8309" s="212"/>
      <c r="K8309" s="212"/>
      <c r="L8309" s="212"/>
      <c r="M8309" s="212"/>
      <c r="N8309" s="212"/>
      <c r="O8309" s="212"/>
      <c r="P8309" s="212"/>
      <c r="Q8309" s="212"/>
      <c r="R8309" s="212"/>
      <c r="S8309" s="212"/>
      <c r="T8309" s="212"/>
      <c r="U8309" s="212"/>
      <c r="V8309" s="212"/>
      <c r="W8309" s="212"/>
      <c r="X8309" s="212"/>
      <c r="Y8309" s="212"/>
      <c r="Z8309" s="212"/>
      <c r="AA8309" s="212"/>
      <c r="AB8309" s="212"/>
      <c r="AC8309" s="212"/>
      <c r="AD8309" s="212"/>
      <c r="AE8309" s="212"/>
    </row>
    <row r="8310" spans="5:31" ht="15" customHeight="1" x14ac:dyDescent="0.3">
      <c r="E8310" s="212"/>
      <c r="F8310" s="212"/>
      <c r="G8310" s="212"/>
      <c r="H8310" s="212"/>
      <c r="I8310" s="212"/>
      <c r="J8310" s="212"/>
      <c r="K8310" s="212"/>
      <c r="L8310" s="212"/>
      <c r="M8310" s="212"/>
      <c r="N8310" s="212"/>
      <c r="O8310" s="212"/>
      <c r="P8310" s="212"/>
      <c r="Q8310" s="212"/>
      <c r="R8310" s="212"/>
      <c r="S8310" s="212"/>
      <c r="T8310" s="212"/>
      <c r="U8310" s="212"/>
      <c r="V8310" s="212"/>
      <c r="W8310" s="212"/>
      <c r="X8310" s="212"/>
      <c r="Y8310" s="212"/>
      <c r="Z8310" s="212"/>
      <c r="AA8310" s="212"/>
      <c r="AB8310" s="212"/>
      <c r="AC8310" s="212"/>
      <c r="AD8310" s="212"/>
      <c r="AE8310" s="212"/>
    </row>
    <row r="8311" spans="5:31" ht="15" customHeight="1" x14ac:dyDescent="0.3">
      <c r="E8311" s="212"/>
      <c r="F8311" s="212"/>
      <c r="G8311" s="212"/>
      <c r="H8311" s="212"/>
      <c r="I8311" s="212"/>
      <c r="J8311" s="212"/>
      <c r="K8311" s="212"/>
      <c r="L8311" s="212"/>
      <c r="M8311" s="212"/>
      <c r="N8311" s="212"/>
      <c r="O8311" s="212"/>
      <c r="P8311" s="212"/>
      <c r="Q8311" s="212"/>
      <c r="R8311" s="212"/>
      <c r="S8311" s="212"/>
      <c r="T8311" s="212"/>
      <c r="U8311" s="212"/>
      <c r="V8311" s="212"/>
      <c r="W8311" s="212"/>
      <c r="X8311" s="212"/>
      <c r="Y8311" s="212"/>
      <c r="Z8311" s="212"/>
      <c r="AA8311" s="212"/>
      <c r="AB8311" s="212"/>
      <c r="AC8311" s="212"/>
      <c r="AD8311" s="212"/>
      <c r="AE8311" s="212"/>
    </row>
    <row r="8312" spans="5:31" ht="15" customHeight="1" x14ac:dyDescent="0.3">
      <c r="E8312" s="212"/>
      <c r="F8312" s="212"/>
      <c r="G8312" s="212"/>
      <c r="H8312" s="212"/>
      <c r="I8312" s="212"/>
      <c r="J8312" s="212"/>
      <c r="K8312" s="212"/>
      <c r="L8312" s="212"/>
      <c r="M8312" s="212"/>
      <c r="N8312" s="212"/>
      <c r="O8312" s="212"/>
      <c r="P8312" s="212"/>
      <c r="Q8312" s="212"/>
      <c r="R8312" s="212"/>
      <c r="S8312" s="212"/>
      <c r="T8312" s="212"/>
      <c r="U8312" s="212"/>
      <c r="V8312" s="212"/>
      <c r="W8312" s="212"/>
      <c r="X8312" s="212"/>
      <c r="Y8312" s="212"/>
      <c r="Z8312" s="212"/>
      <c r="AA8312" s="212"/>
      <c r="AB8312" s="212"/>
      <c r="AC8312" s="212"/>
      <c r="AD8312" s="212"/>
      <c r="AE8312" s="212"/>
    </row>
    <row r="8313" spans="5:31" ht="15" customHeight="1" x14ac:dyDescent="0.3">
      <c r="E8313" s="212"/>
      <c r="F8313" s="212"/>
      <c r="G8313" s="212"/>
      <c r="H8313" s="212"/>
      <c r="I8313" s="212"/>
      <c r="J8313" s="212"/>
      <c r="K8313" s="212"/>
      <c r="L8313" s="212"/>
      <c r="M8313" s="212"/>
      <c r="N8313" s="212"/>
      <c r="O8313" s="212"/>
      <c r="P8313" s="212"/>
      <c r="Q8313" s="212"/>
      <c r="R8313" s="212"/>
      <c r="S8313" s="212"/>
      <c r="T8313" s="212"/>
      <c r="U8313" s="212"/>
      <c r="V8313" s="212"/>
      <c r="W8313" s="212"/>
      <c r="X8313" s="212"/>
      <c r="Y8313" s="212"/>
      <c r="Z8313" s="212"/>
      <c r="AA8313" s="212"/>
      <c r="AB8313" s="212"/>
      <c r="AC8313" s="212"/>
      <c r="AD8313" s="212"/>
      <c r="AE8313" s="212"/>
    </row>
    <row r="8314" spans="5:31" ht="15" customHeight="1" x14ac:dyDescent="0.3">
      <c r="E8314" s="212"/>
      <c r="F8314" s="212"/>
      <c r="G8314" s="212"/>
      <c r="H8314" s="212"/>
      <c r="I8314" s="212"/>
      <c r="J8314" s="212"/>
      <c r="K8314" s="212"/>
      <c r="L8314" s="212"/>
      <c r="M8314" s="212"/>
      <c r="N8314" s="212"/>
      <c r="O8314" s="212"/>
      <c r="P8314" s="212"/>
      <c r="Q8314" s="212"/>
      <c r="R8314" s="212"/>
      <c r="S8314" s="212"/>
      <c r="T8314" s="212"/>
      <c r="U8314" s="212"/>
      <c r="V8314" s="212"/>
      <c r="W8314" s="212"/>
      <c r="X8314" s="212"/>
      <c r="Y8314" s="212"/>
      <c r="Z8314" s="212"/>
      <c r="AA8314" s="212"/>
      <c r="AB8314" s="212"/>
      <c r="AC8314" s="212"/>
      <c r="AD8314" s="212"/>
      <c r="AE8314" s="212"/>
    </row>
    <row r="8315" spans="5:31" ht="15" customHeight="1" x14ac:dyDescent="0.3">
      <c r="E8315" s="212"/>
      <c r="F8315" s="212"/>
      <c r="G8315" s="212"/>
      <c r="H8315" s="212"/>
      <c r="I8315" s="212"/>
      <c r="J8315" s="212"/>
      <c r="K8315" s="212"/>
      <c r="L8315" s="212"/>
      <c r="M8315" s="212"/>
      <c r="N8315" s="212"/>
      <c r="O8315" s="212"/>
      <c r="P8315" s="212"/>
      <c r="Q8315" s="212"/>
      <c r="R8315" s="212"/>
      <c r="S8315" s="212"/>
      <c r="T8315" s="212"/>
      <c r="U8315" s="212"/>
      <c r="V8315" s="212"/>
      <c r="W8315" s="212"/>
      <c r="X8315" s="212"/>
      <c r="Y8315" s="212"/>
      <c r="Z8315" s="212"/>
      <c r="AA8315" s="212"/>
      <c r="AB8315" s="212"/>
      <c r="AC8315" s="212"/>
      <c r="AD8315" s="212"/>
      <c r="AE8315" s="212"/>
    </row>
    <row r="8316" spans="5:31" ht="15" customHeight="1" x14ac:dyDescent="0.3">
      <c r="E8316" s="212"/>
      <c r="F8316" s="212"/>
      <c r="G8316" s="212"/>
      <c r="H8316" s="212"/>
      <c r="I8316" s="212"/>
      <c r="J8316" s="212"/>
      <c r="K8316" s="212"/>
      <c r="L8316" s="212"/>
      <c r="M8316" s="212"/>
      <c r="N8316" s="212"/>
      <c r="O8316" s="212"/>
      <c r="P8316" s="212"/>
      <c r="Q8316" s="212"/>
      <c r="R8316" s="212"/>
      <c r="S8316" s="212"/>
      <c r="T8316" s="212"/>
      <c r="U8316" s="212"/>
      <c r="V8316" s="212"/>
      <c r="W8316" s="212"/>
      <c r="X8316" s="212"/>
      <c r="Y8316" s="212"/>
      <c r="Z8316" s="212"/>
      <c r="AA8316" s="212"/>
      <c r="AB8316" s="212"/>
      <c r="AC8316" s="212"/>
      <c r="AD8316" s="212"/>
      <c r="AE8316" s="212"/>
    </row>
    <row r="8317" spans="5:31" ht="15" customHeight="1" x14ac:dyDescent="0.3">
      <c r="E8317" s="212"/>
      <c r="F8317" s="212"/>
      <c r="G8317" s="212"/>
      <c r="H8317" s="212"/>
      <c r="I8317" s="212"/>
      <c r="J8317" s="212"/>
      <c r="K8317" s="212"/>
      <c r="L8317" s="212"/>
      <c r="M8317" s="212"/>
      <c r="N8317" s="212"/>
      <c r="O8317" s="212"/>
      <c r="P8317" s="212"/>
      <c r="Q8317" s="212"/>
      <c r="R8317" s="212"/>
      <c r="S8317" s="212"/>
      <c r="T8317" s="212"/>
      <c r="U8317" s="212"/>
      <c r="V8317" s="212"/>
      <c r="W8317" s="212"/>
      <c r="X8317" s="212"/>
      <c r="Y8317" s="212"/>
      <c r="Z8317" s="212"/>
      <c r="AA8317" s="212"/>
      <c r="AB8317" s="212"/>
      <c r="AC8317" s="212"/>
      <c r="AD8317" s="212"/>
      <c r="AE8317" s="212"/>
    </row>
    <row r="8318" spans="5:31" ht="15" customHeight="1" x14ac:dyDescent="0.3">
      <c r="E8318" s="212"/>
      <c r="F8318" s="212"/>
      <c r="G8318" s="212"/>
      <c r="H8318" s="212"/>
      <c r="I8318" s="212"/>
      <c r="J8318" s="212"/>
      <c r="K8318" s="212"/>
      <c r="L8318" s="212"/>
      <c r="M8318" s="212"/>
      <c r="N8318" s="212"/>
      <c r="O8318" s="212"/>
      <c r="P8318" s="212"/>
      <c r="Q8318" s="212"/>
      <c r="R8318" s="212"/>
      <c r="S8318" s="212"/>
      <c r="T8318" s="212"/>
      <c r="U8318" s="212"/>
      <c r="V8318" s="212"/>
      <c r="W8318" s="212"/>
      <c r="X8318" s="212"/>
      <c r="Y8318" s="212"/>
      <c r="Z8318" s="212"/>
      <c r="AA8318" s="212"/>
      <c r="AB8318" s="212"/>
      <c r="AC8318" s="212"/>
      <c r="AD8318" s="212"/>
      <c r="AE8318" s="212"/>
    </row>
    <row r="8319" spans="5:31" ht="15" customHeight="1" x14ac:dyDescent="0.3">
      <c r="E8319" s="212"/>
      <c r="F8319" s="212"/>
      <c r="G8319" s="212"/>
      <c r="H8319" s="212"/>
      <c r="I8319" s="212"/>
      <c r="J8319" s="212"/>
      <c r="K8319" s="212"/>
      <c r="L8319" s="212"/>
      <c r="M8319" s="212"/>
      <c r="N8319" s="212"/>
      <c r="O8319" s="212"/>
      <c r="P8319" s="212"/>
      <c r="Q8319" s="212"/>
      <c r="R8319" s="212"/>
      <c r="S8319" s="212"/>
      <c r="T8319" s="212"/>
      <c r="U8319" s="212"/>
      <c r="V8319" s="212"/>
      <c r="W8319" s="212"/>
      <c r="X8319" s="212"/>
      <c r="Y8319" s="212"/>
      <c r="Z8319" s="212"/>
      <c r="AA8319" s="212"/>
      <c r="AB8319" s="212"/>
      <c r="AC8319" s="212"/>
      <c r="AD8319" s="212"/>
      <c r="AE8319" s="212"/>
    </row>
    <row r="8320" spans="5:31" ht="15" customHeight="1" x14ac:dyDescent="0.3">
      <c r="E8320" s="212"/>
      <c r="F8320" s="212"/>
      <c r="G8320" s="212"/>
      <c r="H8320" s="212"/>
      <c r="I8320" s="212"/>
      <c r="J8320" s="212"/>
      <c r="K8320" s="212"/>
      <c r="L8320" s="212"/>
      <c r="M8320" s="212"/>
      <c r="N8320" s="212"/>
      <c r="O8320" s="212"/>
      <c r="P8320" s="212"/>
      <c r="Q8320" s="212"/>
      <c r="R8320" s="212"/>
      <c r="S8320" s="212"/>
      <c r="T8320" s="212"/>
      <c r="U8320" s="212"/>
      <c r="V8320" s="212"/>
      <c r="W8320" s="212"/>
      <c r="X8320" s="212"/>
      <c r="Y8320" s="212"/>
      <c r="Z8320" s="212"/>
      <c r="AA8320" s="212"/>
      <c r="AB8320" s="212"/>
      <c r="AC8320" s="212"/>
      <c r="AD8320" s="212"/>
      <c r="AE8320" s="212"/>
    </row>
    <row r="8321" spans="5:31" ht="15" customHeight="1" x14ac:dyDescent="0.3">
      <c r="E8321" s="212"/>
      <c r="F8321" s="212"/>
      <c r="G8321" s="212"/>
      <c r="H8321" s="212"/>
      <c r="I8321" s="212"/>
      <c r="J8321" s="212"/>
      <c r="K8321" s="212"/>
      <c r="L8321" s="212"/>
      <c r="M8321" s="212"/>
      <c r="N8321" s="212"/>
      <c r="O8321" s="212"/>
      <c r="P8321" s="212"/>
      <c r="Q8321" s="212"/>
      <c r="R8321" s="212"/>
      <c r="S8321" s="212"/>
      <c r="T8321" s="212"/>
      <c r="U8321" s="212"/>
      <c r="V8321" s="212"/>
      <c r="W8321" s="212"/>
      <c r="X8321" s="212"/>
      <c r="Y8321" s="212"/>
      <c r="Z8321" s="212"/>
      <c r="AA8321" s="212"/>
      <c r="AB8321" s="212"/>
      <c r="AC8321" s="212"/>
      <c r="AD8321" s="212"/>
      <c r="AE8321" s="212"/>
    </row>
    <row r="8322" spans="5:31" ht="15" customHeight="1" x14ac:dyDescent="0.3">
      <c r="E8322" s="212"/>
      <c r="F8322" s="212"/>
      <c r="G8322" s="212"/>
      <c r="H8322" s="212"/>
      <c r="I8322" s="212"/>
      <c r="J8322" s="212"/>
      <c r="K8322" s="212"/>
      <c r="L8322" s="212"/>
      <c r="M8322" s="212"/>
      <c r="N8322" s="212"/>
      <c r="O8322" s="212"/>
      <c r="P8322" s="212"/>
      <c r="Q8322" s="212"/>
      <c r="R8322" s="212"/>
      <c r="S8322" s="212"/>
      <c r="T8322" s="212"/>
      <c r="U8322" s="212"/>
      <c r="V8322" s="212"/>
      <c r="W8322" s="212"/>
      <c r="X8322" s="212"/>
      <c r="Y8322" s="212"/>
      <c r="Z8322" s="212"/>
      <c r="AA8322" s="212"/>
      <c r="AB8322" s="212"/>
      <c r="AC8322" s="212"/>
      <c r="AD8322" s="212"/>
      <c r="AE8322" s="212"/>
    </row>
    <row r="8323" spans="5:31" ht="15" customHeight="1" x14ac:dyDescent="0.3">
      <c r="E8323" s="212"/>
      <c r="F8323" s="212"/>
      <c r="G8323" s="212"/>
      <c r="H8323" s="212"/>
      <c r="I8323" s="212"/>
      <c r="J8323" s="212"/>
      <c r="K8323" s="212"/>
      <c r="L8323" s="212"/>
      <c r="M8323" s="212"/>
      <c r="N8323" s="212"/>
      <c r="O8323" s="212"/>
      <c r="P8323" s="212"/>
      <c r="Q8323" s="212"/>
      <c r="R8323" s="212"/>
      <c r="S8323" s="212"/>
      <c r="T8323" s="212"/>
      <c r="U8323" s="212"/>
      <c r="V8323" s="212"/>
      <c r="W8323" s="212"/>
      <c r="X8323" s="212"/>
      <c r="Y8323" s="212"/>
      <c r="Z8323" s="212"/>
      <c r="AA8323" s="212"/>
      <c r="AB8323" s="212"/>
      <c r="AC8323" s="212"/>
      <c r="AD8323" s="212"/>
      <c r="AE8323" s="212"/>
    </row>
    <row r="8324" spans="5:31" ht="15" customHeight="1" x14ac:dyDescent="0.3">
      <c r="E8324" s="212"/>
      <c r="F8324" s="212"/>
      <c r="G8324" s="212"/>
      <c r="H8324" s="212"/>
      <c r="I8324" s="212"/>
      <c r="J8324" s="212"/>
      <c r="K8324" s="212"/>
      <c r="L8324" s="212"/>
      <c r="M8324" s="212"/>
      <c r="N8324" s="212"/>
      <c r="O8324" s="212"/>
      <c r="P8324" s="212"/>
      <c r="Q8324" s="212"/>
      <c r="R8324" s="212"/>
      <c r="S8324" s="212"/>
      <c r="T8324" s="212"/>
      <c r="U8324" s="212"/>
      <c r="V8324" s="212"/>
      <c r="W8324" s="212"/>
      <c r="X8324" s="212"/>
      <c r="Y8324" s="212"/>
      <c r="Z8324" s="212"/>
      <c r="AA8324" s="212"/>
      <c r="AB8324" s="212"/>
      <c r="AC8324" s="212"/>
      <c r="AD8324" s="212"/>
      <c r="AE8324" s="212"/>
    </row>
    <row r="8325" spans="5:31" ht="15" customHeight="1" x14ac:dyDescent="0.3">
      <c r="E8325" s="212"/>
      <c r="F8325" s="212"/>
      <c r="G8325" s="212"/>
      <c r="H8325" s="212"/>
      <c r="I8325" s="212"/>
      <c r="J8325" s="212"/>
      <c r="K8325" s="212"/>
      <c r="L8325" s="212"/>
      <c r="M8325" s="212"/>
      <c r="N8325" s="212"/>
      <c r="O8325" s="212"/>
      <c r="P8325" s="212"/>
      <c r="Q8325" s="212"/>
      <c r="R8325" s="212"/>
      <c r="S8325" s="212"/>
      <c r="T8325" s="212"/>
      <c r="U8325" s="212"/>
      <c r="V8325" s="212"/>
      <c r="W8325" s="212"/>
      <c r="X8325" s="212"/>
      <c r="Y8325" s="212"/>
      <c r="Z8325" s="212"/>
      <c r="AA8325" s="212"/>
      <c r="AB8325" s="212"/>
      <c r="AC8325" s="212"/>
      <c r="AD8325" s="212"/>
      <c r="AE8325" s="212"/>
    </row>
    <row r="8326" spans="5:31" ht="15" customHeight="1" x14ac:dyDescent="0.3">
      <c r="E8326" s="212"/>
      <c r="F8326" s="212"/>
      <c r="G8326" s="212"/>
      <c r="H8326" s="212"/>
      <c r="I8326" s="212"/>
      <c r="J8326" s="212"/>
      <c r="K8326" s="212"/>
      <c r="L8326" s="212"/>
      <c r="M8326" s="212"/>
      <c r="N8326" s="212"/>
      <c r="O8326" s="212"/>
      <c r="P8326" s="212"/>
      <c r="Q8326" s="212"/>
      <c r="R8326" s="212"/>
      <c r="S8326" s="212"/>
      <c r="T8326" s="212"/>
      <c r="U8326" s="212"/>
      <c r="V8326" s="212"/>
      <c r="W8326" s="212"/>
      <c r="X8326" s="212"/>
      <c r="Y8326" s="212"/>
      <c r="Z8326" s="212"/>
      <c r="AA8326" s="212"/>
      <c r="AB8326" s="212"/>
      <c r="AC8326" s="212"/>
      <c r="AD8326" s="212"/>
      <c r="AE8326" s="212"/>
    </row>
    <row r="8327" spans="5:31" ht="15" customHeight="1" x14ac:dyDescent="0.3">
      <c r="E8327" s="212"/>
      <c r="F8327" s="212"/>
      <c r="G8327" s="212"/>
      <c r="H8327" s="212"/>
      <c r="I8327" s="212"/>
      <c r="J8327" s="212"/>
      <c r="K8327" s="212"/>
      <c r="L8327" s="212"/>
      <c r="M8327" s="212"/>
      <c r="N8327" s="212"/>
      <c r="O8327" s="212"/>
      <c r="P8327" s="212"/>
      <c r="Q8327" s="212"/>
      <c r="R8327" s="212"/>
      <c r="S8327" s="212"/>
      <c r="T8327" s="212"/>
      <c r="U8327" s="212"/>
      <c r="V8327" s="212"/>
      <c r="W8327" s="212"/>
      <c r="X8327" s="212"/>
      <c r="Y8327" s="212"/>
      <c r="Z8327" s="212"/>
      <c r="AA8327" s="212"/>
      <c r="AB8327" s="212"/>
      <c r="AC8327" s="212"/>
      <c r="AD8327" s="212"/>
      <c r="AE8327" s="212"/>
    </row>
    <row r="8328" spans="5:31" ht="15" customHeight="1" x14ac:dyDescent="0.3">
      <c r="E8328" s="212"/>
      <c r="F8328" s="212"/>
      <c r="G8328" s="212"/>
      <c r="H8328" s="212"/>
      <c r="I8328" s="212"/>
      <c r="J8328" s="212"/>
      <c r="K8328" s="212"/>
      <c r="L8328" s="212"/>
      <c r="M8328" s="212"/>
      <c r="N8328" s="212"/>
      <c r="O8328" s="212"/>
      <c r="P8328" s="212"/>
      <c r="Q8328" s="212"/>
      <c r="R8328" s="212"/>
      <c r="S8328" s="212"/>
      <c r="T8328" s="212"/>
      <c r="U8328" s="212"/>
      <c r="V8328" s="212"/>
      <c r="W8328" s="212"/>
      <c r="X8328" s="212"/>
      <c r="Y8328" s="212"/>
      <c r="Z8328" s="212"/>
      <c r="AA8328" s="212"/>
      <c r="AB8328" s="212"/>
      <c r="AC8328" s="212"/>
      <c r="AD8328" s="212"/>
      <c r="AE8328" s="212"/>
    </row>
    <row r="8329" spans="5:31" ht="15" customHeight="1" x14ac:dyDescent="0.3">
      <c r="E8329" s="212"/>
      <c r="F8329" s="212"/>
      <c r="G8329" s="212"/>
      <c r="H8329" s="212"/>
      <c r="I8329" s="212"/>
      <c r="J8329" s="212"/>
      <c r="K8329" s="212"/>
      <c r="L8329" s="212"/>
      <c r="M8329" s="212"/>
      <c r="N8329" s="212"/>
      <c r="O8329" s="212"/>
      <c r="P8329" s="212"/>
      <c r="Q8329" s="212"/>
      <c r="R8329" s="212"/>
      <c r="S8329" s="212"/>
      <c r="T8329" s="212"/>
      <c r="U8329" s="212"/>
      <c r="V8329" s="212"/>
      <c r="W8329" s="212"/>
      <c r="X8329" s="212"/>
      <c r="Y8329" s="212"/>
      <c r="Z8329" s="212"/>
      <c r="AA8329" s="212"/>
      <c r="AB8329" s="212"/>
      <c r="AC8329" s="212"/>
      <c r="AD8329" s="212"/>
      <c r="AE8329" s="212"/>
    </row>
    <row r="8330" spans="5:31" ht="15" customHeight="1" x14ac:dyDescent="0.3">
      <c r="E8330" s="212"/>
      <c r="F8330" s="212"/>
      <c r="G8330" s="212"/>
      <c r="H8330" s="212"/>
      <c r="I8330" s="212"/>
      <c r="J8330" s="212"/>
      <c r="K8330" s="212"/>
      <c r="L8330" s="212"/>
      <c r="M8330" s="212"/>
      <c r="N8330" s="212"/>
      <c r="O8330" s="212"/>
      <c r="P8330" s="212"/>
      <c r="Q8330" s="212"/>
      <c r="R8330" s="212"/>
      <c r="S8330" s="212"/>
      <c r="T8330" s="212"/>
      <c r="U8330" s="212"/>
      <c r="V8330" s="212"/>
      <c r="W8330" s="212"/>
      <c r="X8330" s="212"/>
      <c r="Y8330" s="212"/>
      <c r="Z8330" s="212"/>
      <c r="AA8330" s="212"/>
      <c r="AB8330" s="212"/>
      <c r="AC8330" s="212"/>
      <c r="AD8330" s="212"/>
      <c r="AE8330" s="212"/>
    </row>
    <row r="8331" spans="5:31" ht="15" customHeight="1" x14ac:dyDescent="0.3">
      <c r="E8331" s="212"/>
      <c r="F8331" s="212"/>
      <c r="G8331" s="212"/>
      <c r="H8331" s="212"/>
      <c r="I8331" s="212"/>
      <c r="J8331" s="212"/>
      <c r="K8331" s="212"/>
      <c r="L8331" s="212"/>
      <c r="M8331" s="212"/>
      <c r="N8331" s="212"/>
      <c r="O8331" s="212"/>
      <c r="P8331" s="212"/>
      <c r="Q8331" s="212"/>
      <c r="R8331" s="212"/>
      <c r="S8331" s="212"/>
      <c r="T8331" s="212"/>
      <c r="U8331" s="212"/>
      <c r="V8331" s="212"/>
      <c r="W8331" s="212"/>
      <c r="X8331" s="212"/>
      <c r="Y8331" s="212"/>
      <c r="Z8331" s="212"/>
      <c r="AA8331" s="212"/>
      <c r="AB8331" s="212"/>
      <c r="AC8331" s="212"/>
      <c r="AD8331" s="212"/>
      <c r="AE8331" s="212"/>
    </row>
    <row r="8332" spans="5:31" ht="15" customHeight="1" x14ac:dyDescent="0.3">
      <c r="E8332" s="212"/>
      <c r="F8332" s="212"/>
      <c r="G8332" s="212"/>
      <c r="H8332" s="212"/>
      <c r="I8332" s="212"/>
      <c r="J8332" s="212"/>
      <c r="K8332" s="212"/>
      <c r="L8332" s="212"/>
      <c r="M8332" s="212"/>
      <c r="N8332" s="212"/>
      <c r="O8332" s="212"/>
      <c r="P8332" s="212"/>
      <c r="Q8332" s="212"/>
      <c r="R8332" s="212"/>
      <c r="S8332" s="212"/>
      <c r="T8332" s="212"/>
      <c r="U8332" s="212"/>
      <c r="V8332" s="212"/>
      <c r="W8332" s="212"/>
      <c r="X8332" s="212"/>
      <c r="Y8332" s="212"/>
      <c r="Z8332" s="212"/>
      <c r="AA8332" s="212"/>
      <c r="AB8332" s="212"/>
      <c r="AC8332" s="212"/>
      <c r="AD8332" s="212"/>
      <c r="AE8332" s="212"/>
    </row>
    <row r="8333" spans="5:31" ht="15" customHeight="1" x14ac:dyDescent="0.3">
      <c r="E8333" s="212"/>
      <c r="F8333" s="212"/>
      <c r="G8333" s="212"/>
      <c r="H8333" s="212"/>
      <c r="I8333" s="212"/>
      <c r="J8333" s="212"/>
      <c r="K8333" s="212"/>
      <c r="L8333" s="212"/>
      <c r="M8333" s="212"/>
      <c r="N8333" s="212"/>
      <c r="O8333" s="212"/>
      <c r="P8333" s="212"/>
      <c r="Q8333" s="212"/>
      <c r="R8333" s="212"/>
      <c r="S8333" s="212"/>
      <c r="T8333" s="212"/>
      <c r="U8333" s="212"/>
      <c r="V8333" s="212"/>
      <c r="W8333" s="212"/>
      <c r="X8333" s="212"/>
      <c r="Y8333" s="212"/>
      <c r="Z8333" s="212"/>
      <c r="AA8333" s="212"/>
      <c r="AB8333" s="212"/>
      <c r="AC8333" s="212"/>
      <c r="AD8333" s="212"/>
      <c r="AE8333" s="212"/>
    </row>
    <row r="8334" spans="5:31" ht="15" customHeight="1" x14ac:dyDescent="0.3">
      <c r="E8334" s="212"/>
      <c r="F8334" s="212"/>
      <c r="G8334" s="212"/>
      <c r="H8334" s="212"/>
      <c r="I8334" s="212"/>
      <c r="J8334" s="212"/>
      <c r="K8334" s="212"/>
      <c r="L8334" s="212"/>
      <c r="M8334" s="212"/>
      <c r="N8334" s="212"/>
      <c r="O8334" s="212"/>
      <c r="P8334" s="212"/>
      <c r="Q8334" s="212"/>
      <c r="R8334" s="212"/>
      <c r="S8334" s="212"/>
      <c r="T8334" s="212"/>
      <c r="U8334" s="212"/>
      <c r="V8334" s="212"/>
      <c r="W8334" s="212"/>
      <c r="X8334" s="212"/>
      <c r="Y8334" s="212"/>
      <c r="Z8334" s="212"/>
      <c r="AA8334" s="212"/>
      <c r="AB8334" s="212"/>
      <c r="AC8334" s="212"/>
      <c r="AD8334" s="212"/>
      <c r="AE8334" s="212"/>
    </row>
    <row r="8335" spans="5:31" ht="15" customHeight="1" x14ac:dyDescent="0.3">
      <c r="E8335" s="212"/>
      <c r="F8335" s="212"/>
      <c r="G8335" s="212"/>
      <c r="H8335" s="212"/>
      <c r="I8335" s="212"/>
      <c r="J8335" s="212"/>
      <c r="K8335" s="212"/>
      <c r="L8335" s="212"/>
      <c r="M8335" s="212"/>
      <c r="N8335" s="212"/>
      <c r="O8335" s="212"/>
      <c r="P8335" s="212"/>
      <c r="Q8335" s="212"/>
      <c r="R8335" s="212"/>
      <c r="S8335" s="212"/>
      <c r="T8335" s="212"/>
      <c r="U8335" s="212"/>
      <c r="V8335" s="212"/>
      <c r="W8335" s="212"/>
      <c r="X8335" s="212"/>
      <c r="Y8335" s="212"/>
      <c r="Z8335" s="212"/>
      <c r="AA8335" s="212"/>
      <c r="AB8335" s="212"/>
      <c r="AC8335" s="212"/>
      <c r="AD8335" s="212"/>
      <c r="AE8335" s="212"/>
    </row>
    <row r="8336" spans="5:31" ht="15" customHeight="1" x14ac:dyDescent="0.3">
      <c r="E8336" s="212"/>
      <c r="F8336" s="212"/>
      <c r="G8336" s="212"/>
      <c r="H8336" s="212"/>
      <c r="I8336" s="212"/>
      <c r="J8336" s="212"/>
      <c r="K8336" s="212"/>
      <c r="L8336" s="212"/>
      <c r="M8336" s="212"/>
      <c r="N8336" s="212"/>
      <c r="O8336" s="212"/>
      <c r="P8336" s="212"/>
      <c r="Q8336" s="212"/>
      <c r="R8336" s="212"/>
      <c r="S8336" s="212"/>
      <c r="T8336" s="212"/>
      <c r="U8336" s="212"/>
      <c r="V8336" s="212"/>
      <c r="W8336" s="212"/>
      <c r="X8336" s="212"/>
      <c r="Y8336" s="212"/>
      <c r="Z8336" s="212"/>
      <c r="AA8336" s="212"/>
      <c r="AB8336" s="212"/>
      <c r="AC8336" s="212"/>
      <c r="AD8336" s="212"/>
      <c r="AE8336" s="212"/>
    </row>
    <row r="8337" spans="5:31" ht="15" customHeight="1" x14ac:dyDescent="0.3">
      <c r="E8337" s="212"/>
      <c r="F8337" s="212"/>
      <c r="G8337" s="212"/>
      <c r="H8337" s="212"/>
      <c r="I8337" s="212"/>
      <c r="J8337" s="212"/>
      <c r="K8337" s="212"/>
      <c r="L8337" s="212"/>
      <c r="M8337" s="212"/>
      <c r="N8337" s="212"/>
      <c r="O8337" s="212"/>
      <c r="P8337" s="212"/>
      <c r="Q8337" s="212"/>
      <c r="R8337" s="212"/>
      <c r="S8337" s="212"/>
      <c r="T8337" s="212"/>
      <c r="U8337" s="212"/>
      <c r="V8337" s="212"/>
      <c r="W8337" s="212"/>
      <c r="X8337" s="212"/>
      <c r="Y8337" s="212"/>
      <c r="Z8337" s="212"/>
      <c r="AA8337" s="212"/>
      <c r="AB8337" s="212"/>
      <c r="AC8337" s="212"/>
      <c r="AD8337" s="212"/>
      <c r="AE8337" s="212"/>
    </row>
    <row r="8338" spans="5:31" ht="15" customHeight="1" x14ac:dyDescent="0.3">
      <c r="E8338" s="212"/>
      <c r="F8338" s="212"/>
      <c r="G8338" s="212"/>
      <c r="H8338" s="212"/>
      <c r="I8338" s="212"/>
      <c r="J8338" s="212"/>
      <c r="K8338" s="212"/>
      <c r="L8338" s="212"/>
      <c r="M8338" s="212"/>
      <c r="N8338" s="212"/>
      <c r="O8338" s="212"/>
      <c r="P8338" s="212"/>
      <c r="Q8338" s="212"/>
      <c r="R8338" s="212"/>
      <c r="S8338" s="212"/>
      <c r="T8338" s="212"/>
      <c r="U8338" s="212"/>
      <c r="V8338" s="212"/>
      <c r="W8338" s="212"/>
      <c r="X8338" s="212"/>
      <c r="Y8338" s="212"/>
      <c r="Z8338" s="212"/>
      <c r="AA8338" s="212"/>
      <c r="AB8338" s="212"/>
      <c r="AC8338" s="212"/>
      <c r="AD8338" s="212"/>
      <c r="AE8338" s="212"/>
    </row>
    <row r="8339" spans="5:31" ht="15" customHeight="1" x14ac:dyDescent="0.3">
      <c r="E8339" s="212"/>
      <c r="F8339" s="212"/>
      <c r="G8339" s="212"/>
      <c r="H8339" s="212"/>
      <c r="I8339" s="212"/>
      <c r="J8339" s="212"/>
      <c r="K8339" s="212"/>
      <c r="L8339" s="212"/>
      <c r="M8339" s="212"/>
      <c r="N8339" s="212"/>
      <c r="O8339" s="212"/>
      <c r="P8339" s="212"/>
      <c r="Q8339" s="212"/>
      <c r="R8339" s="212"/>
      <c r="S8339" s="212"/>
      <c r="T8339" s="212"/>
      <c r="U8339" s="212"/>
      <c r="V8339" s="212"/>
      <c r="W8339" s="212"/>
      <c r="X8339" s="212"/>
      <c r="Y8339" s="212"/>
      <c r="Z8339" s="212"/>
      <c r="AA8339" s="212"/>
      <c r="AB8339" s="212"/>
      <c r="AC8339" s="212"/>
      <c r="AD8339" s="212"/>
      <c r="AE8339" s="212"/>
    </row>
    <row r="8340" spans="5:31" ht="15" customHeight="1" x14ac:dyDescent="0.3">
      <c r="E8340" s="212"/>
      <c r="F8340" s="212"/>
      <c r="G8340" s="212"/>
      <c r="H8340" s="212"/>
      <c r="I8340" s="212"/>
      <c r="J8340" s="212"/>
      <c r="K8340" s="212"/>
      <c r="L8340" s="212"/>
      <c r="M8340" s="212"/>
      <c r="N8340" s="212"/>
      <c r="O8340" s="212"/>
      <c r="P8340" s="212"/>
      <c r="Q8340" s="212"/>
      <c r="R8340" s="212"/>
      <c r="S8340" s="212"/>
      <c r="T8340" s="212"/>
      <c r="U8340" s="212"/>
      <c r="V8340" s="212"/>
      <c r="W8340" s="212"/>
      <c r="X8340" s="212"/>
      <c r="Y8340" s="212"/>
      <c r="Z8340" s="212"/>
      <c r="AA8340" s="212"/>
      <c r="AB8340" s="212"/>
      <c r="AC8340" s="212"/>
      <c r="AD8340" s="212"/>
      <c r="AE8340" s="212"/>
    </row>
    <row r="8341" spans="5:31" ht="15" customHeight="1" x14ac:dyDescent="0.3">
      <c r="E8341" s="212"/>
      <c r="F8341" s="212"/>
      <c r="G8341" s="212"/>
      <c r="H8341" s="212"/>
      <c r="I8341" s="212"/>
      <c r="J8341" s="212"/>
      <c r="K8341" s="212"/>
      <c r="L8341" s="212"/>
      <c r="M8341" s="212"/>
      <c r="N8341" s="212"/>
      <c r="O8341" s="212"/>
      <c r="P8341" s="212"/>
      <c r="Q8341" s="212"/>
      <c r="R8341" s="212"/>
      <c r="S8341" s="212"/>
      <c r="T8341" s="212"/>
      <c r="U8341" s="212"/>
      <c r="V8341" s="212"/>
      <c r="W8341" s="212"/>
      <c r="X8341" s="212"/>
      <c r="Y8341" s="212"/>
      <c r="Z8341" s="212"/>
      <c r="AA8341" s="212"/>
      <c r="AB8341" s="212"/>
      <c r="AC8341" s="212"/>
      <c r="AD8341" s="212"/>
      <c r="AE8341" s="212"/>
    </row>
    <row r="8342" spans="5:31" ht="15" customHeight="1" x14ac:dyDescent="0.3">
      <c r="E8342" s="212"/>
      <c r="F8342" s="212"/>
      <c r="G8342" s="212"/>
      <c r="H8342" s="212"/>
      <c r="I8342" s="212"/>
      <c r="J8342" s="212"/>
      <c r="K8342" s="212"/>
      <c r="L8342" s="212"/>
      <c r="M8342" s="212"/>
      <c r="N8342" s="212"/>
      <c r="O8342" s="212"/>
      <c r="P8342" s="212"/>
      <c r="Q8342" s="212"/>
      <c r="R8342" s="212"/>
      <c r="S8342" s="212"/>
      <c r="T8342" s="212"/>
      <c r="U8342" s="212"/>
      <c r="V8342" s="212"/>
      <c r="W8342" s="212"/>
      <c r="X8342" s="212"/>
      <c r="Y8342" s="212"/>
      <c r="Z8342" s="212"/>
      <c r="AA8342" s="212"/>
      <c r="AB8342" s="212"/>
      <c r="AC8342" s="212"/>
      <c r="AD8342" s="212"/>
      <c r="AE8342" s="212"/>
    </row>
    <row r="8343" spans="5:31" ht="15" customHeight="1" x14ac:dyDescent="0.3">
      <c r="E8343" s="212"/>
      <c r="F8343" s="212"/>
      <c r="G8343" s="212"/>
      <c r="H8343" s="212"/>
      <c r="I8343" s="212"/>
      <c r="J8343" s="212"/>
      <c r="K8343" s="212"/>
      <c r="L8343" s="212"/>
      <c r="M8343" s="212"/>
      <c r="N8343" s="212"/>
      <c r="O8343" s="212"/>
      <c r="P8343" s="212"/>
      <c r="Q8343" s="212"/>
      <c r="R8343" s="212"/>
      <c r="S8343" s="212"/>
      <c r="T8343" s="212"/>
      <c r="U8343" s="212"/>
      <c r="V8343" s="212"/>
      <c r="W8343" s="212"/>
      <c r="X8343" s="212"/>
      <c r="Y8343" s="212"/>
      <c r="Z8343" s="212"/>
      <c r="AA8343" s="212"/>
      <c r="AB8343" s="212"/>
      <c r="AC8343" s="212"/>
      <c r="AD8343" s="212"/>
      <c r="AE8343" s="212"/>
    </row>
    <row r="8344" spans="5:31" ht="15" customHeight="1" x14ac:dyDescent="0.3">
      <c r="E8344" s="212"/>
      <c r="F8344" s="212"/>
      <c r="G8344" s="212"/>
      <c r="H8344" s="212"/>
      <c r="I8344" s="212"/>
      <c r="J8344" s="212"/>
      <c r="K8344" s="212"/>
      <c r="L8344" s="212"/>
      <c r="M8344" s="212"/>
      <c r="N8344" s="212"/>
      <c r="O8344" s="212"/>
      <c r="P8344" s="212"/>
      <c r="Q8344" s="212"/>
      <c r="R8344" s="212"/>
      <c r="S8344" s="212"/>
      <c r="T8344" s="212"/>
      <c r="U8344" s="212"/>
      <c r="V8344" s="212"/>
      <c r="W8344" s="212"/>
      <c r="X8344" s="212"/>
      <c r="Y8344" s="212"/>
      <c r="Z8344" s="212"/>
      <c r="AA8344" s="212"/>
      <c r="AB8344" s="212"/>
      <c r="AC8344" s="212"/>
      <c r="AD8344" s="212"/>
      <c r="AE8344" s="212"/>
    </row>
    <row r="8345" spans="5:31" ht="15" customHeight="1" x14ac:dyDescent="0.3">
      <c r="E8345" s="212"/>
      <c r="F8345" s="212"/>
      <c r="G8345" s="212"/>
      <c r="H8345" s="212"/>
      <c r="I8345" s="212"/>
      <c r="J8345" s="212"/>
      <c r="K8345" s="212"/>
      <c r="L8345" s="212"/>
      <c r="M8345" s="212"/>
      <c r="N8345" s="212"/>
      <c r="O8345" s="212"/>
      <c r="P8345" s="212"/>
      <c r="Q8345" s="212"/>
      <c r="R8345" s="212"/>
      <c r="S8345" s="212"/>
      <c r="T8345" s="212"/>
      <c r="U8345" s="212"/>
      <c r="V8345" s="212"/>
      <c r="W8345" s="212"/>
      <c r="X8345" s="212"/>
      <c r="Y8345" s="212"/>
      <c r="Z8345" s="212"/>
      <c r="AA8345" s="212"/>
      <c r="AB8345" s="212"/>
      <c r="AC8345" s="212"/>
      <c r="AD8345" s="212"/>
      <c r="AE8345" s="212"/>
    </row>
    <row r="8346" spans="5:31" ht="15" customHeight="1" x14ac:dyDescent="0.3">
      <c r="E8346" s="212"/>
      <c r="F8346" s="212"/>
      <c r="G8346" s="212"/>
      <c r="H8346" s="212"/>
      <c r="I8346" s="212"/>
      <c r="J8346" s="212"/>
      <c r="K8346" s="212"/>
      <c r="L8346" s="212"/>
      <c r="M8346" s="212"/>
      <c r="N8346" s="212"/>
      <c r="O8346" s="212"/>
      <c r="P8346" s="212"/>
      <c r="Q8346" s="212"/>
      <c r="R8346" s="212"/>
      <c r="S8346" s="212"/>
      <c r="T8346" s="212"/>
      <c r="U8346" s="212"/>
      <c r="V8346" s="212"/>
      <c r="W8346" s="212"/>
      <c r="X8346" s="212"/>
      <c r="Y8346" s="212"/>
      <c r="Z8346" s="212"/>
      <c r="AA8346" s="212"/>
      <c r="AB8346" s="212"/>
      <c r="AC8346" s="212"/>
      <c r="AD8346" s="212"/>
      <c r="AE8346" s="212"/>
    </row>
    <row r="8347" spans="5:31" ht="15" customHeight="1" x14ac:dyDescent="0.3">
      <c r="E8347" s="212"/>
      <c r="F8347" s="212"/>
      <c r="G8347" s="212"/>
      <c r="H8347" s="212"/>
      <c r="I8347" s="212"/>
      <c r="J8347" s="212"/>
      <c r="K8347" s="212"/>
      <c r="L8347" s="212"/>
      <c r="M8347" s="212"/>
      <c r="N8347" s="212"/>
      <c r="O8347" s="212"/>
      <c r="P8347" s="212"/>
      <c r="Q8347" s="212"/>
      <c r="R8347" s="212"/>
      <c r="S8347" s="212"/>
      <c r="T8347" s="212"/>
      <c r="U8347" s="212"/>
      <c r="V8347" s="212"/>
      <c r="W8347" s="212"/>
      <c r="X8347" s="212"/>
      <c r="Y8347" s="212"/>
      <c r="Z8347" s="212"/>
      <c r="AA8347" s="212"/>
      <c r="AB8347" s="212"/>
      <c r="AC8347" s="212"/>
      <c r="AD8347" s="212"/>
      <c r="AE8347" s="212"/>
    </row>
    <row r="8348" spans="5:31" ht="15" customHeight="1" x14ac:dyDescent="0.3">
      <c r="E8348" s="212"/>
      <c r="F8348" s="212"/>
      <c r="G8348" s="212"/>
      <c r="H8348" s="212"/>
      <c r="I8348" s="212"/>
      <c r="J8348" s="212"/>
      <c r="K8348" s="212"/>
      <c r="L8348" s="212"/>
      <c r="M8348" s="212"/>
      <c r="N8348" s="212"/>
      <c r="O8348" s="212"/>
      <c r="P8348" s="212"/>
      <c r="Q8348" s="212"/>
      <c r="R8348" s="212"/>
      <c r="S8348" s="212"/>
      <c r="T8348" s="212"/>
      <c r="U8348" s="212"/>
      <c r="V8348" s="212"/>
      <c r="W8348" s="212"/>
      <c r="X8348" s="212"/>
      <c r="Y8348" s="212"/>
      <c r="Z8348" s="212"/>
      <c r="AA8348" s="212"/>
      <c r="AB8348" s="212"/>
      <c r="AC8348" s="212"/>
      <c r="AD8348" s="212"/>
      <c r="AE8348" s="212"/>
    </row>
    <row r="8349" spans="5:31" ht="15" customHeight="1" x14ac:dyDescent="0.3">
      <c r="E8349" s="212"/>
      <c r="F8349" s="212"/>
      <c r="G8349" s="212"/>
      <c r="H8349" s="212"/>
      <c r="I8349" s="212"/>
      <c r="J8349" s="212"/>
      <c r="K8349" s="212"/>
      <c r="L8349" s="212"/>
      <c r="M8349" s="212"/>
      <c r="N8349" s="212"/>
      <c r="O8349" s="212"/>
      <c r="P8349" s="212"/>
      <c r="Q8349" s="212"/>
      <c r="R8349" s="212"/>
      <c r="S8349" s="212"/>
      <c r="T8349" s="212"/>
      <c r="U8349" s="212"/>
      <c r="V8349" s="212"/>
      <c r="W8349" s="212"/>
      <c r="X8349" s="212"/>
      <c r="Y8349" s="212"/>
      <c r="Z8349" s="212"/>
      <c r="AA8349" s="212"/>
      <c r="AB8349" s="212"/>
      <c r="AC8349" s="212"/>
      <c r="AD8349" s="212"/>
      <c r="AE8349" s="212"/>
    </row>
    <row r="8350" spans="5:31" ht="15" customHeight="1" x14ac:dyDescent="0.3">
      <c r="E8350" s="212"/>
      <c r="F8350" s="212"/>
      <c r="G8350" s="212"/>
      <c r="H8350" s="212"/>
      <c r="I8350" s="212"/>
      <c r="J8350" s="212"/>
      <c r="K8350" s="212"/>
      <c r="L8350" s="212"/>
      <c r="M8350" s="212"/>
      <c r="N8350" s="212"/>
      <c r="O8350" s="212"/>
      <c r="P8350" s="212"/>
      <c r="Q8350" s="212"/>
      <c r="R8350" s="212"/>
      <c r="S8350" s="212"/>
      <c r="T8350" s="212"/>
      <c r="U8350" s="212"/>
      <c r="V8350" s="212"/>
      <c r="W8350" s="212"/>
      <c r="X8350" s="212"/>
      <c r="Y8350" s="212"/>
      <c r="Z8350" s="212"/>
      <c r="AA8350" s="212"/>
      <c r="AB8350" s="212"/>
      <c r="AC8350" s="212"/>
      <c r="AD8350" s="212"/>
      <c r="AE8350" s="212"/>
    </row>
    <row r="8351" spans="5:31" ht="15" customHeight="1" x14ac:dyDescent="0.3">
      <c r="E8351" s="212"/>
      <c r="F8351" s="212"/>
      <c r="G8351" s="212"/>
      <c r="H8351" s="212"/>
      <c r="I8351" s="212"/>
      <c r="J8351" s="212"/>
      <c r="K8351" s="212"/>
      <c r="L8351" s="212"/>
      <c r="M8351" s="212"/>
      <c r="N8351" s="212"/>
      <c r="O8351" s="212"/>
      <c r="P8351" s="212"/>
      <c r="Q8351" s="212"/>
      <c r="R8351" s="212"/>
      <c r="S8351" s="212"/>
      <c r="T8351" s="212"/>
      <c r="U8351" s="212"/>
      <c r="V8351" s="212"/>
      <c r="W8351" s="212"/>
      <c r="X8351" s="212"/>
      <c r="Y8351" s="212"/>
      <c r="Z8351" s="212"/>
      <c r="AA8351" s="212"/>
      <c r="AB8351" s="212"/>
      <c r="AC8351" s="212"/>
      <c r="AD8351" s="212"/>
      <c r="AE8351" s="212"/>
    </row>
    <row r="8352" spans="5:31" ht="15" customHeight="1" x14ac:dyDescent="0.3">
      <c r="E8352" s="212"/>
      <c r="F8352" s="212"/>
      <c r="G8352" s="212"/>
      <c r="H8352" s="212"/>
      <c r="I8352" s="212"/>
      <c r="J8352" s="212"/>
      <c r="K8352" s="212"/>
      <c r="L8352" s="212"/>
      <c r="M8352" s="212"/>
      <c r="N8352" s="212"/>
      <c r="O8352" s="212"/>
      <c r="P8352" s="212"/>
      <c r="Q8352" s="212"/>
      <c r="R8352" s="212"/>
      <c r="S8352" s="212"/>
      <c r="T8352" s="212"/>
      <c r="U8352" s="212"/>
      <c r="V8352" s="212"/>
      <c r="W8352" s="212"/>
      <c r="X8352" s="212"/>
      <c r="Y8352" s="212"/>
      <c r="Z8352" s="212"/>
      <c r="AA8352" s="212"/>
      <c r="AB8352" s="212"/>
      <c r="AC8352" s="212"/>
      <c r="AD8352" s="212"/>
      <c r="AE8352" s="212"/>
    </row>
    <row r="8353" spans="5:31" ht="15" customHeight="1" x14ac:dyDescent="0.3">
      <c r="E8353" s="212"/>
      <c r="F8353" s="212"/>
      <c r="G8353" s="212"/>
      <c r="H8353" s="212"/>
      <c r="I8353" s="212"/>
      <c r="J8353" s="212"/>
      <c r="K8353" s="212"/>
      <c r="L8353" s="212"/>
      <c r="M8353" s="212"/>
      <c r="N8353" s="212"/>
      <c r="O8353" s="212"/>
      <c r="P8353" s="212"/>
      <c r="Q8353" s="212"/>
      <c r="R8353" s="212"/>
      <c r="S8353" s="212"/>
      <c r="T8353" s="212"/>
      <c r="U8353" s="212"/>
      <c r="V8353" s="212"/>
      <c r="W8353" s="212"/>
      <c r="X8353" s="212"/>
      <c r="Y8353" s="212"/>
      <c r="Z8353" s="212"/>
      <c r="AA8353" s="212"/>
      <c r="AB8353" s="212"/>
      <c r="AC8353" s="212"/>
      <c r="AD8353" s="212"/>
      <c r="AE8353" s="212"/>
    </row>
    <row r="8354" spans="5:31" ht="15" customHeight="1" x14ac:dyDescent="0.3">
      <c r="E8354" s="212"/>
      <c r="F8354" s="212"/>
      <c r="G8354" s="212"/>
      <c r="H8354" s="212"/>
      <c r="I8354" s="212"/>
      <c r="J8354" s="212"/>
      <c r="K8354" s="212"/>
      <c r="L8354" s="212"/>
      <c r="M8354" s="212"/>
      <c r="N8354" s="212"/>
      <c r="O8354" s="212"/>
      <c r="P8354" s="212"/>
      <c r="Q8354" s="212"/>
      <c r="R8354" s="212"/>
      <c r="S8354" s="212"/>
      <c r="T8354" s="212"/>
      <c r="U8354" s="212"/>
      <c r="V8354" s="212"/>
      <c r="W8354" s="212"/>
      <c r="X8354" s="212"/>
      <c r="Y8354" s="212"/>
      <c r="Z8354" s="212"/>
      <c r="AA8354" s="212"/>
      <c r="AB8354" s="212"/>
      <c r="AC8354" s="212"/>
      <c r="AD8354" s="212"/>
      <c r="AE8354" s="212"/>
    </row>
    <row r="8355" spans="5:31" ht="15" customHeight="1" x14ac:dyDescent="0.3">
      <c r="E8355" s="212"/>
      <c r="F8355" s="212"/>
      <c r="G8355" s="212"/>
      <c r="H8355" s="212"/>
      <c r="I8355" s="212"/>
      <c r="J8355" s="212"/>
      <c r="K8355" s="212"/>
      <c r="L8355" s="212"/>
      <c r="M8355" s="212"/>
      <c r="N8355" s="212"/>
      <c r="O8355" s="212"/>
      <c r="P8355" s="212"/>
      <c r="Q8355" s="212"/>
      <c r="R8355" s="212"/>
      <c r="S8355" s="212"/>
      <c r="T8355" s="212"/>
      <c r="U8355" s="212"/>
      <c r="V8355" s="212"/>
      <c r="W8355" s="212"/>
      <c r="X8355" s="212"/>
      <c r="Y8355" s="212"/>
      <c r="Z8355" s="212"/>
      <c r="AA8355" s="212"/>
      <c r="AB8355" s="212"/>
      <c r="AC8355" s="212"/>
      <c r="AD8355" s="212"/>
      <c r="AE8355" s="212"/>
    </row>
    <row r="8356" spans="5:31" ht="15" customHeight="1" x14ac:dyDescent="0.3">
      <c r="E8356" s="212"/>
      <c r="F8356" s="212"/>
      <c r="G8356" s="212"/>
      <c r="H8356" s="212"/>
      <c r="I8356" s="212"/>
      <c r="J8356" s="212"/>
      <c r="K8356" s="212"/>
      <c r="L8356" s="212"/>
      <c r="M8356" s="212"/>
      <c r="N8356" s="212"/>
      <c r="O8356" s="212"/>
      <c r="P8356" s="212"/>
      <c r="Q8356" s="212"/>
      <c r="R8356" s="212"/>
      <c r="S8356" s="212"/>
      <c r="T8356" s="212"/>
      <c r="U8356" s="212"/>
      <c r="V8356" s="212"/>
      <c r="W8356" s="212"/>
      <c r="X8356" s="212"/>
      <c r="Y8356" s="212"/>
      <c r="Z8356" s="212"/>
      <c r="AA8356" s="212"/>
      <c r="AB8356" s="212"/>
      <c r="AC8356" s="212"/>
      <c r="AD8356" s="212"/>
      <c r="AE8356" s="212"/>
    </row>
    <row r="8357" spans="5:31" ht="15" customHeight="1" x14ac:dyDescent="0.3">
      <c r="E8357" s="212"/>
      <c r="F8357" s="212"/>
      <c r="G8357" s="212"/>
      <c r="H8357" s="212"/>
      <c r="I8357" s="212"/>
      <c r="J8357" s="212"/>
      <c r="K8357" s="212"/>
      <c r="L8357" s="212"/>
      <c r="M8357" s="212"/>
      <c r="N8357" s="212"/>
      <c r="O8357" s="212"/>
      <c r="P8357" s="212"/>
      <c r="Q8357" s="212"/>
      <c r="R8357" s="212"/>
      <c r="S8357" s="212"/>
      <c r="T8357" s="212"/>
      <c r="U8357" s="212"/>
      <c r="V8357" s="212"/>
      <c r="W8357" s="212"/>
      <c r="X8357" s="212"/>
      <c r="Y8357" s="212"/>
      <c r="Z8357" s="212"/>
      <c r="AA8357" s="212"/>
      <c r="AB8357" s="212"/>
      <c r="AC8357" s="212"/>
      <c r="AD8357" s="212"/>
      <c r="AE8357" s="212"/>
    </row>
    <row r="8358" spans="5:31" ht="15" customHeight="1" x14ac:dyDescent="0.3">
      <c r="E8358" s="212"/>
      <c r="F8358" s="212"/>
      <c r="G8358" s="212"/>
      <c r="H8358" s="212"/>
      <c r="I8358" s="212"/>
      <c r="J8358" s="212"/>
      <c r="K8358" s="212"/>
      <c r="L8358" s="212"/>
      <c r="M8358" s="212"/>
      <c r="N8358" s="212"/>
      <c r="O8358" s="212"/>
      <c r="P8358" s="212"/>
      <c r="Q8358" s="212"/>
      <c r="R8358" s="212"/>
      <c r="S8358" s="212"/>
      <c r="T8358" s="212"/>
      <c r="U8358" s="212"/>
      <c r="V8358" s="212"/>
      <c r="W8358" s="212"/>
      <c r="X8358" s="212"/>
      <c r="Y8358" s="212"/>
      <c r="Z8358" s="212"/>
      <c r="AA8358" s="212"/>
      <c r="AB8358" s="212"/>
      <c r="AC8358" s="212"/>
      <c r="AD8358" s="212"/>
      <c r="AE8358" s="212"/>
    </row>
    <row r="8359" spans="5:31" ht="15" customHeight="1" x14ac:dyDescent="0.3">
      <c r="E8359" s="212"/>
      <c r="F8359" s="212"/>
      <c r="G8359" s="212"/>
      <c r="H8359" s="212"/>
      <c r="I8359" s="212"/>
      <c r="J8359" s="212"/>
      <c r="K8359" s="212"/>
      <c r="L8359" s="212"/>
      <c r="M8359" s="212"/>
      <c r="N8359" s="212"/>
      <c r="O8359" s="212"/>
      <c r="P8359" s="212"/>
      <c r="Q8359" s="212"/>
      <c r="R8359" s="212"/>
      <c r="S8359" s="212"/>
      <c r="T8359" s="212"/>
      <c r="U8359" s="212"/>
      <c r="V8359" s="212"/>
      <c r="W8359" s="212"/>
      <c r="X8359" s="212"/>
      <c r="Y8359" s="212"/>
      <c r="Z8359" s="212"/>
      <c r="AA8359" s="212"/>
      <c r="AB8359" s="212"/>
      <c r="AC8359" s="212"/>
      <c r="AD8359" s="212"/>
      <c r="AE8359" s="212"/>
    </row>
    <row r="8360" spans="5:31" ht="15" customHeight="1" x14ac:dyDescent="0.3">
      <c r="E8360" s="212"/>
      <c r="F8360" s="212"/>
      <c r="G8360" s="212"/>
      <c r="H8360" s="212"/>
      <c r="I8360" s="212"/>
      <c r="J8360" s="212"/>
      <c r="K8360" s="212"/>
      <c r="L8360" s="212"/>
      <c r="M8360" s="212"/>
      <c r="N8360" s="212"/>
      <c r="O8360" s="212"/>
      <c r="P8360" s="212"/>
      <c r="Q8360" s="212"/>
      <c r="R8360" s="212"/>
      <c r="S8360" s="212"/>
      <c r="T8360" s="212"/>
      <c r="U8360" s="212"/>
      <c r="V8360" s="212"/>
      <c r="W8360" s="212"/>
      <c r="X8360" s="212"/>
      <c r="Y8360" s="212"/>
      <c r="Z8360" s="212"/>
      <c r="AA8360" s="212"/>
      <c r="AB8360" s="212"/>
      <c r="AC8360" s="212"/>
      <c r="AD8360" s="212"/>
      <c r="AE8360" s="212"/>
    </row>
    <row r="8361" spans="5:31" ht="15" customHeight="1" x14ac:dyDescent="0.3">
      <c r="E8361" s="212"/>
      <c r="F8361" s="212"/>
      <c r="G8361" s="212"/>
      <c r="H8361" s="212"/>
      <c r="I8361" s="212"/>
      <c r="J8361" s="212"/>
      <c r="K8361" s="212"/>
      <c r="L8361" s="212"/>
      <c r="M8361" s="212"/>
      <c r="N8361" s="212"/>
      <c r="O8361" s="212"/>
      <c r="P8361" s="212"/>
      <c r="Q8361" s="212"/>
      <c r="R8361" s="212"/>
      <c r="S8361" s="212"/>
      <c r="T8361" s="212"/>
      <c r="U8361" s="212"/>
      <c r="V8361" s="212"/>
      <c r="W8361" s="212"/>
      <c r="X8361" s="212"/>
      <c r="Y8361" s="212"/>
      <c r="Z8361" s="212"/>
      <c r="AA8361" s="212"/>
      <c r="AB8361" s="212"/>
      <c r="AC8361" s="212"/>
      <c r="AD8361" s="212"/>
      <c r="AE8361" s="212"/>
    </row>
    <row r="8362" spans="5:31" ht="15" customHeight="1" x14ac:dyDescent="0.3">
      <c r="E8362" s="212"/>
      <c r="F8362" s="212"/>
      <c r="G8362" s="212"/>
      <c r="H8362" s="212"/>
      <c r="I8362" s="212"/>
      <c r="J8362" s="212"/>
      <c r="K8362" s="212"/>
      <c r="L8362" s="212"/>
      <c r="M8362" s="212"/>
      <c r="N8362" s="212"/>
      <c r="O8362" s="212"/>
      <c r="P8362" s="212"/>
      <c r="Q8362" s="212"/>
      <c r="R8362" s="212"/>
      <c r="S8362" s="212"/>
      <c r="T8362" s="212"/>
      <c r="U8362" s="212"/>
      <c r="V8362" s="212"/>
      <c r="W8362" s="212"/>
      <c r="X8362" s="212"/>
      <c r="Y8362" s="212"/>
      <c r="Z8362" s="212"/>
      <c r="AA8362" s="212"/>
      <c r="AB8362" s="212"/>
      <c r="AC8362" s="212"/>
      <c r="AD8362" s="212"/>
      <c r="AE8362" s="212"/>
    </row>
    <row r="8363" spans="5:31" ht="15" customHeight="1" x14ac:dyDescent="0.3">
      <c r="E8363" s="212"/>
      <c r="F8363" s="212"/>
      <c r="G8363" s="212"/>
      <c r="H8363" s="212"/>
      <c r="I8363" s="212"/>
      <c r="J8363" s="212"/>
      <c r="K8363" s="212"/>
      <c r="L8363" s="212"/>
      <c r="M8363" s="212"/>
      <c r="N8363" s="212"/>
      <c r="O8363" s="212"/>
      <c r="P8363" s="212"/>
      <c r="Q8363" s="212"/>
      <c r="R8363" s="212"/>
      <c r="S8363" s="212"/>
      <c r="T8363" s="212"/>
      <c r="U8363" s="212"/>
      <c r="V8363" s="212"/>
      <c r="W8363" s="212"/>
      <c r="X8363" s="212"/>
      <c r="Y8363" s="212"/>
      <c r="Z8363" s="212"/>
      <c r="AA8363" s="212"/>
      <c r="AB8363" s="212"/>
      <c r="AC8363" s="212"/>
      <c r="AD8363" s="212"/>
      <c r="AE8363" s="212"/>
    </row>
    <row r="8364" spans="5:31" ht="15" customHeight="1" x14ac:dyDescent="0.3">
      <c r="E8364" s="212"/>
      <c r="F8364" s="212"/>
      <c r="G8364" s="212"/>
      <c r="H8364" s="212"/>
      <c r="I8364" s="212"/>
      <c r="J8364" s="212"/>
      <c r="K8364" s="212"/>
      <c r="L8364" s="212"/>
      <c r="M8364" s="212"/>
      <c r="N8364" s="212"/>
      <c r="O8364" s="212"/>
      <c r="P8364" s="212"/>
      <c r="Q8364" s="212"/>
      <c r="R8364" s="212"/>
      <c r="S8364" s="212"/>
      <c r="T8364" s="212"/>
      <c r="U8364" s="212"/>
      <c r="V8364" s="212"/>
      <c r="W8364" s="212"/>
      <c r="X8364" s="212"/>
      <c r="Y8364" s="212"/>
      <c r="Z8364" s="212"/>
      <c r="AA8364" s="212"/>
      <c r="AB8364" s="212"/>
      <c r="AC8364" s="212"/>
      <c r="AD8364" s="212"/>
      <c r="AE8364" s="212"/>
    </row>
    <row r="8365" spans="5:31" ht="15" customHeight="1" x14ac:dyDescent="0.3">
      <c r="E8365" s="212"/>
      <c r="F8365" s="212"/>
      <c r="G8365" s="212"/>
      <c r="H8365" s="212"/>
      <c r="I8365" s="212"/>
      <c r="J8365" s="212"/>
      <c r="K8365" s="212"/>
      <c r="L8365" s="212"/>
      <c r="M8365" s="212"/>
      <c r="N8365" s="212"/>
      <c r="O8365" s="212"/>
      <c r="P8365" s="212"/>
      <c r="Q8365" s="212"/>
      <c r="R8365" s="212"/>
      <c r="S8365" s="212"/>
      <c r="T8365" s="212"/>
      <c r="U8365" s="212"/>
      <c r="V8365" s="212"/>
      <c r="W8365" s="212"/>
      <c r="X8365" s="212"/>
      <c r="Y8365" s="212"/>
      <c r="Z8365" s="212"/>
      <c r="AA8365" s="212"/>
      <c r="AB8365" s="212"/>
      <c r="AC8365" s="212"/>
      <c r="AD8365" s="212"/>
      <c r="AE8365" s="212"/>
    </row>
    <row r="8366" spans="5:31" ht="15" customHeight="1" x14ac:dyDescent="0.3">
      <c r="E8366" s="212"/>
      <c r="F8366" s="212"/>
      <c r="G8366" s="212"/>
      <c r="H8366" s="212"/>
      <c r="I8366" s="212"/>
      <c r="J8366" s="212"/>
      <c r="K8366" s="212"/>
      <c r="L8366" s="212"/>
      <c r="M8366" s="212"/>
      <c r="N8366" s="212"/>
      <c r="O8366" s="212"/>
      <c r="P8366" s="212"/>
      <c r="Q8366" s="212"/>
      <c r="R8366" s="212"/>
      <c r="S8366" s="212"/>
      <c r="T8366" s="212"/>
      <c r="U8366" s="212"/>
      <c r="V8366" s="212"/>
      <c r="W8366" s="212"/>
      <c r="X8366" s="212"/>
      <c r="Y8366" s="212"/>
      <c r="Z8366" s="212"/>
      <c r="AA8366" s="212"/>
      <c r="AB8366" s="212"/>
      <c r="AC8366" s="212"/>
      <c r="AD8366" s="212"/>
      <c r="AE8366" s="212"/>
    </row>
    <row r="8367" spans="5:31" ht="15" customHeight="1" x14ac:dyDescent="0.3">
      <c r="E8367" s="212"/>
      <c r="F8367" s="212"/>
      <c r="G8367" s="212"/>
      <c r="H8367" s="212"/>
      <c r="I8367" s="212"/>
      <c r="J8367" s="212"/>
      <c r="K8367" s="212"/>
      <c r="L8367" s="212"/>
      <c r="M8367" s="212"/>
      <c r="N8367" s="212"/>
      <c r="O8367" s="212"/>
      <c r="P8367" s="212"/>
      <c r="Q8367" s="212"/>
      <c r="R8367" s="212"/>
      <c r="S8367" s="212"/>
      <c r="T8367" s="212"/>
      <c r="U8367" s="212"/>
      <c r="V8367" s="212"/>
      <c r="W8367" s="212"/>
      <c r="X8367" s="212"/>
      <c r="Y8367" s="212"/>
      <c r="Z8367" s="212"/>
      <c r="AA8367" s="212"/>
      <c r="AB8367" s="212"/>
      <c r="AC8367" s="212"/>
      <c r="AD8367" s="212"/>
      <c r="AE8367" s="212"/>
    </row>
    <row r="8368" spans="5:31" ht="15" customHeight="1" x14ac:dyDescent="0.3">
      <c r="E8368" s="212"/>
      <c r="F8368" s="212"/>
      <c r="G8368" s="212"/>
      <c r="H8368" s="212"/>
      <c r="I8368" s="212"/>
      <c r="J8368" s="212"/>
      <c r="K8368" s="212"/>
      <c r="L8368" s="212"/>
      <c r="M8368" s="212"/>
      <c r="N8368" s="212"/>
      <c r="O8368" s="212"/>
      <c r="P8368" s="212"/>
      <c r="Q8368" s="212"/>
      <c r="R8368" s="212"/>
      <c r="S8368" s="212"/>
      <c r="T8368" s="212"/>
      <c r="U8368" s="212"/>
      <c r="V8368" s="212"/>
      <c r="W8368" s="212"/>
      <c r="X8368" s="212"/>
      <c r="Y8368" s="212"/>
      <c r="Z8368" s="212"/>
      <c r="AA8368" s="212"/>
      <c r="AB8368" s="212"/>
      <c r="AC8368" s="212"/>
      <c r="AD8368" s="212"/>
      <c r="AE8368" s="212"/>
    </row>
    <row r="8369" spans="5:31" ht="15" customHeight="1" x14ac:dyDescent="0.3">
      <c r="E8369" s="212"/>
      <c r="F8369" s="212"/>
      <c r="G8369" s="212"/>
      <c r="H8369" s="212"/>
      <c r="I8369" s="212"/>
      <c r="J8369" s="212"/>
      <c r="K8369" s="212"/>
      <c r="L8369" s="212"/>
      <c r="M8369" s="212"/>
      <c r="N8369" s="212"/>
      <c r="O8369" s="212"/>
      <c r="P8369" s="212"/>
      <c r="Q8369" s="212"/>
      <c r="R8369" s="212"/>
      <c r="S8369" s="212"/>
      <c r="T8369" s="212"/>
      <c r="U8369" s="212"/>
      <c r="V8369" s="212"/>
      <c r="W8369" s="212"/>
      <c r="X8369" s="212"/>
      <c r="Y8369" s="212"/>
      <c r="Z8369" s="212"/>
      <c r="AA8369" s="212"/>
      <c r="AB8369" s="212"/>
      <c r="AC8369" s="212"/>
      <c r="AD8369" s="212"/>
      <c r="AE8369" s="212"/>
    </row>
    <row r="8370" spans="5:31" ht="15" customHeight="1" x14ac:dyDescent="0.3">
      <c r="E8370" s="212"/>
      <c r="F8370" s="212"/>
      <c r="G8370" s="212"/>
      <c r="H8370" s="212"/>
      <c r="I8370" s="212"/>
      <c r="J8370" s="212"/>
      <c r="K8370" s="212"/>
      <c r="L8370" s="212"/>
      <c r="M8370" s="212"/>
      <c r="N8370" s="212"/>
      <c r="O8370" s="212"/>
      <c r="P8370" s="212"/>
      <c r="Q8370" s="212"/>
      <c r="R8370" s="212"/>
      <c r="S8370" s="212"/>
      <c r="T8370" s="212"/>
      <c r="U8370" s="212"/>
      <c r="V8370" s="212"/>
      <c r="W8370" s="212"/>
      <c r="X8370" s="212"/>
      <c r="Y8370" s="212"/>
      <c r="Z8370" s="212"/>
      <c r="AA8370" s="212"/>
      <c r="AB8370" s="212"/>
      <c r="AC8370" s="212"/>
      <c r="AD8370" s="212"/>
      <c r="AE8370" s="212"/>
    </row>
    <row r="8371" spans="5:31" ht="15" customHeight="1" x14ac:dyDescent="0.3">
      <c r="E8371" s="212"/>
      <c r="F8371" s="212"/>
      <c r="G8371" s="212"/>
      <c r="H8371" s="212"/>
      <c r="I8371" s="212"/>
      <c r="J8371" s="212"/>
      <c r="K8371" s="212"/>
      <c r="L8371" s="212"/>
      <c r="M8371" s="212"/>
      <c r="N8371" s="212"/>
      <c r="O8371" s="212"/>
      <c r="P8371" s="212"/>
      <c r="Q8371" s="212"/>
      <c r="R8371" s="212"/>
      <c r="S8371" s="212"/>
      <c r="T8371" s="212"/>
      <c r="U8371" s="212"/>
      <c r="V8371" s="212"/>
      <c r="W8371" s="212"/>
      <c r="X8371" s="212"/>
      <c r="Y8371" s="212"/>
      <c r="Z8371" s="212"/>
      <c r="AA8371" s="212"/>
      <c r="AB8371" s="212"/>
      <c r="AC8371" s="212"/>
      <c r="AD8371" s="212"/>
      <c r="AE8371" s="212"/>
    </row>
    <row r="8372" spans="5:31" ht="15" customHeight="1" x14ac:dyDescent="0.3">
      <c r="E8372" s="212"/>
      <c r="F8372" s="212"/>
      <c r="G8372" s="212"/>
      <c r="H8372" s="212"/>
      <c r="I8372" s="212"/>
      <c r="J8372" s="212"/>
      <c r="K8372" s="212"/>
      <c r="L8372" s="212"/>
      <c r="M8372" s="212"/>
      <c r="N8372" s="212"/>
      <c r="O8372" s="212"/>
      <c r="P8372" s="212"/>
      <c r="Q8372" s="212"/>
      <c r="R8372" s="212"/>
      <c r="S8372" s="212"/>
      <c r="T8372" s="212"/>
      <c r="U8372" s="212"/>
      <c r="V8372" s="212"/>
      <c r="W8372" s="212"/>
      <c r="X8372" s="212"/>
      <c r="Y8372" s="212"/>
      <c r="Z8372" s="212"/>
      <c r="AA8372" s="212"/>
      <c r="AB8372" s="212"/>
      <c r="AC8372" s="212"/>
      <c r="AD8372" s="212"/>
      <c r="AE8372" s="212"/>
    </row>
    <row r="8373" spans="5:31" ht="15" customHeight="1" x14ac:dyDescent="0.3">
      <c r="E8373" s="212"/>
      <c r="F8373" s="212"/>
      <c r="G8373" s="212"/>
      <c r="H8373" s="212"/>
      <c r="I8373" s="212"/>
      <c r="J8373" s="212"/>
      <c r="K8373" s="212"/>
      <c r="L8373" s="212"/>
      <c r="M8373" s="212"/>
      <c r="N8373" s="212"/>
      <c r="O8373" s="212"/>
      <c r="P8373" s="212"/>
      <c r="Q8373" s="212"/>
      <c r="R8373" s="212"/>
      <c r="S8373" s="212"/>
      <c r="T8373" s="212"/>
      <c r="U8373" s="212"/>
      <c r="V8373" s="212"/>
      <c r="W8373" s="212"/>
      <c r="X8373" s="212"/>
      <c r="Y8373" s="212"/>
      <c r="Z8373" s="212"/>
      <c r="AA8373" s="212"/>
      <c r="AB8373" s="212"/>
      <c r="AC8373" s="212"/>
      <c r="AD8373" s="212"/>
      <c r="AE8373" s="212"/>
    </row>
    <row r="8374" spans="5:31" ht="15" customHeight="1" x14ac:dyDescent="0.3">
      <c r="E8374" s="212"/>
      <c r="F8374" s="212"/>
      <c r="G8374" s="212"/>
      <c r="H8374" s="212"/>
      <c r="I8374" s="212"/>
      <c r="J8374" s="212"/>
      <c r="K8374" s="212"/>
      <c r="L8374" s="212"/>
      <c r="M8374" s="212"/>
      <c r="N8374" s="212"/>
      <c r="O8374" s="212"/>
      <c r="P8374" s="212"/>
      <c r="Q8374" s="212"/>
      <c r="R8374" s="212"/>
      <c r="S8374" s="212"/>
      <c r="T8374" s="212"/>
      <c r="U8374" s="212"/>
      <c r="V8374" s="212"/>
      <c r="W8374" s="212"/>
      <c r="X8374" s="212"/>
      <c r="Y8374" s="212"/>
      <c r="Z8374" s="212"/>
      <c r="AA8374" s="212"/>
      <c r="AB8374" s="212"/>
      <c r="AC8374" s="212"/>
      <c r="AD8374" s="212"/>
      <c r="AE8374" s="212"/>
    </row>
    <row r="8375" spans="5:31" ht="15" customHeight="1" x14ac:dyDescent="0.3">
      <c r="E8375" s="212"/>
      <c r="F8375" s="212"/>
      <c r="G8375" s="212"/>
      <c r="H8375" s="212"/>
      <c r="I8375" s="212"/>
      <c r="J8375" s="212"/>
      <c r="K8375" s="212"/>
      <c r="L8375" s="212"/>
      <c r="M8375" s="212"/>
      <c r="N8375" s="212"/>
      <c r="O8375" s="212"/>
      <c r="P8375" s="212"/>
      <c r="Q8375" s="212"/>
      <c r="R8375" s="212"/>
      <c r="S8375" s="212"/>
      <c r="T8375" s="212"/>
      <c r="U8375" s="212"/>
      <c r="V8375" s="212"/>
      <c r="W8375" s="212"/>
      <c r="X8375" s="212"/>
      <c r="Y8375" s="212"/>
      <c r="Z8375" s="212"/>
      <c r="AA8375" s="212"/>
      <c r="AB8375" s="212"/>
      <c r="AC8375" s="212"/>
      <c r="AD8375" s="212"/>
      <c r="AE8375" s="212"/>
    </row>
    <row r="8376" spans="5:31" ht="15" customHeight="1" x14ac:dyDescent="0.3">
      <c r="E8376" s="212"/>
      <c r="F8376" s="212"/>
      <c r="G8376" s="212"/>
      <c r="H8376" s="212"/>
      <c r="I8376" s="212"/>
      <c r="J8376" s="212"/>
      <c r="K8376" s="212"/>
      <c r="L8376" s="212"/>
      <c r="M8376" s="212"/>
      <c r="N8376" s="212"/>
      <c r="O8376" s="212"/>
      <c r="P8376" s="212"/>
      <c r="Q8376" s="212"/>
      <c r="R8376" s="212"/>
      <c r="S8376" s="212"/>
      <c r="T8376" s="212"/>
      <c r="U8376" s="212"/>
      <c r="V8376" s="212"/>
      <c r="W8376" s="212"/>
      <c r="X8376" s="212"/>
      <c r="Y8376" s="212"/>
      <c r="Z8376" s="212"/>
      <c r="AA8376" s="212"/>
      <c r="AB8376" s="212"/>
      <c r="AC8376" s="212"/>
      <c r="AD8376" s="212"/>
      <c r="AE8376" s="212"/>
    </row>
    <row r="8377" spans="5:31" ht="15" customHeight="1" x14ac:dyDescent="0.3">
      <c r="E8377" s="212"/>
      <c r="F8377" s="212"/>
      <c r="G8377" s="212"/>
      <c r="H8377" s="212"/>
      <c r="I8377" s="212"/>
      <c r="J8377" s="212"/>
      <c r="K8377" s="212"/>
      <c r="L8377" s="212"/>
      <c r="M8377" s="212"/>
      <c r="N8377" s="212"/>
      <c r="O8377" s="212"/>
      <c r="P8377" s="212"/>
      <c r="Q8377" s="212"/>
      <c r="R8377" s="212"/>
      <c r="S8377" s="212"/>
      <c r="T8377" s="212"/>
      <c r="U8377" s="212"/>
      <c r="V8377" s="212"/>
      <c r="W8377" s="212"/>
      <c r="X8377" s="212"/>
      <c r="Y8377" s="212"/>
      <c r="Z8377" s="212"/>
      <c r="AA8377" s="212"/>
      <c r="AB8377" s="212"/>
      <c r="AC8377" s="212"/>
      <c r="AD8377" s="212"/>
      <c r="AE8377" s="212"/>
    </row>
    <row r="8378" spans="5:31" ht="15" customHeight="1" x14ac:dyDescent="0.3">
      <c r="E8378" s="212"/>
      <c r="F8378" s="212"/>
      <c r="G8378" s="212"/>
      <c r="H8378" s="212"/>
      <c r="I8378" s="212"/>
      <c r="J8378" s="212"/>
      <c r="K8378" s="212"/>
      <c r="L8378" s="212"/>
      <c r="M8378" s="212"/>
      <c r="N8378" s="212"/>
      <c r="O8378" s="212"/>
      <c r="P8378" s="212"/>
      <c r="Q8378" s="212"/>
      <c r="R8378" s="212"/>
      <c r="S8378" s="212"/>
      <c r="T8378" s="212"/>
      <c r="U8378" s="212"/>
      <c r="V8378" s="212"/>
      <c r="W8378" s="212"/>
      <c r="X8378" s="212"/>
      <c r="Y8378" s="212"/>
      <c r="Z8378" s="212"/>
      <c r="AA8378" s="212"/>
      <c r="AB8378" s="212"/>
      <c r="AC8378" s="212"/>
      <c r="AD8378" s="212"/>
      <c r="AE8378" s="212"/>
    </row>
    <row r="8379" spans="5:31" ht="15" customHeight="1" x14ac:dyDescent="0.3">
      <c r="E8379" s="212"/>
      <c r="F8379" s="212"/>
      <c r="G8379" s="212"/>
      <c r="H8379" s="212"/>
      <c r="I8379" s="212"/>
      <c r="J8379" s="212"/>
      <c r="K8379" s="212"/>
      <c r="L8379" s="212"/>
      <c r="M8379" s="212"/>
      <c r="N8379" s="212"/>
      <c r="O8379" s="212"/>
      <c r="P8379" s="212"/>
      <c r="Q8379" s="212"/>
      <c r="R8379" s="212"/>
      <c r="S8379" s="212"/>
      <c r="T8379" s="212"/>
      <c r="U8379" s="212"/>
      <c r="V8379" s="212"/>
      <c r="W8379" s="212"/>
      <c r="X8379" s="212"/>
      <c r="Y8379" s="212"/>
      <c r="Z8379" s="212"/>
      <c r="AA8379" s="212"/>
      <c r="AB8379" s="212"/>
      <c r="AC8379" s="212"/>
      <c r="AD8379" s="212"/>
      <c r="AE8379" s="212"/>
    </row>
    <row r="8380" spans="5:31" ht="15" customHeight="1" x14ac:dyDescent="0.3">
      <c r="E8380" s="212"/>
      <c r="F8380" s="212"/>
      <c r="G8380" s="212"/>
      <c r="H8380" s="212"/>
      <c r="I8380" s="212"/>
      <c r="J8380" s="212"/>
      <c r="K8380" s="212"/>
      <c r="L8380" s="212"/>
      <c r="M8380" s="212"/>
      <c r="N8380" s="212"/>
      <c r="O8380" s="212"/>
      <c r="P8380" s="212"/>
      <c r="Q8380" s="212"/>
      <c r="R8380" s="212"/>
      <c r="S8380" s="212"/>
      <c r="T8380" s="212"/>
      <c r="U8380" s="212"/>
      <c r="V8380" s="212"/>
      <c r="W8380" s="212"/>
      <c r="X8380" s="212"/>
      <c r="Y8380" s="212"/>
      <c r="Z8380" s="212"/>
      <c r="AA8380" s="212"/>
      <c r="AB8380" s="212"/>
      <c r="AC8380" s="212"/>
      <c r="AD8380" s="212"/>
      <c r="AE8380" s="212"/>
    </row>
    <row r="8381" spans="5:31" ht="15" customHeight="1" x14ac:dyDescent="0.3">
      <c r="E8381" s="212"/>
      <c r="F8381" s="212"/>
      <c r="G8381" s="212"/>
      <c r="H8381" s="212"/>
      <c r="I8381" s="212"/>
      <c r="J8381" s="212"/>
      <c r="K8381" s="212"/>
      <c r="L8381" s="212"/>
      <c r="M8381" s="212"/>
      <c r="N8381" s="212"/>
      <c r="O8381" s="212"/>
      <c r="P8381" s="212"/>
      <c r="Q8381" s="212"/>
      <c r="R8381" s="212"/>
      <c r="S8381" s="212"/>
      <c r="T8381" s="212"/>
      <c r="U8381" s="212"/>
      <c r="V8381" s="212"/>
      <c r="W8381" s="212"/>
      <c r="X8381" s="212"/>
      <c r="Y8381" s="212"/>
      <c r="Z8381" s="212"/>
      <c r="AA8381" s="212"/>
      <c r="AB8381" s="212"/>
      <c r="AC8381" s="212"/>
      <c r="AD8381" s="212"/>
      <c r="AE8381" s="212"/>
    </row>
    <row r="8382" spans="5:31" ht="15" customHeight="1" x14ac:dyDescent="0.3">
      <c r="E8382" s="212"/>
      <c r="F8382" s="212"/>
      <c r="G8382" s="212"/>
      <c r="H8382" s="212"/>
      <c r="I8382" s="212"/>
      <c r="J8382" s="212"/>
      <c r="K8382" s="212"/>
      <c r="L8382" s="212"/>
      <c r="M8382" s="212"/>
      <c r="N8382" s="212"/>
      <c r="O8382" s="212"/>
      <c r="P8382" s="212"/>
      <c r="Q8382" s="212"/>
      <c r="R8382" s="212"/>
      <c r="S8382" s="212"/>
      <c r="T8382" s="212"/>
      <c r="U8382" s="212"/>
      <c r="V8382" s="212"/>
      <c r="W8382" s="212"/>
      <c r="X8382" s="212"/>
      <c r="Y8382" s="212"/>
      <c r="Z8382" s="212"/>
      <c r="AA8382" s="212"/>
      <c r="AB8382" s="212"/>
      <c r="AC8382" s="212"/>
      <c r="AD8382" s="212"/>
      <c r="AE8382" s="212"/>
    </row>
    <row r="8383" spans="5:31" ht="15" customHeight="1" x14ac:dyDescent="0.3">
      <c r="E8383" s="212"/>
      <c r="F8383" s="212"/>
      <c r="G8383" s="212"/>
      <c r="H8383" s="212"/>
      <c r="I8383" s="212"/>
      <c r="J8383" s="212"/>
      <c r="K8383" s="212"/>
      <c r="L8383" s="212"/>
      <c r="M8383" s="212"/>
      <c r="N8383" s="212"/>
      <c r="O8383" s="212"/>
      <c r="P8383" s="212"/>
      <c r="Q8383" s="212"/>
      <c r="R8383" s="212"/>
      <c r="S8383" s="212"/>
      <c r="T8383" s="212"/>
      <c r="U8383" s="212"/>
      <c r="V8383" s="212"/>
      <c r="W8383" s="212"/>
      <c r="X8383" s="212"/>
      <c r="Y8383" s="212"/>
      <c r="Z8383" s="212"/>
      <c r="AA8383" s="212"/>
      <c r="AB8383" s="212"/>
      <c r="AC8383" s="212"/>
      <c r="AD8383" s="212"/>
      <c r="AE8383" s="212"/>
    </row>
    <row r="8384" spans="5:31" ht="15" customHeight="1" x14ac:dyDescent="0.3">
      <c r="E8384" s="212"/>
      <c r="F8384" s="212"/>
      <c r="G8384" s="212"/>
      <c r="H8384" s="212"/>
      <c r="I8384" s="212"/>
      <c r="J8384" s="212"/>
      <c r="K8384" s="212"/>
      <c r="L8384" s="212"/>
      <c r="M8384" s="212"/>
      <c r="N8384" s="212"/>
      <c r="O8384" s="212"/>
      <c r="P8384" s="212"/>
      <c r="Q8384" s="212"/>
      <c r="R8384" s="212"/>
      <c r="S8384" s="212"/>
      <c r="T8384" s="212"/>
      <c r="U8384" s="212"/>
      <c r="V8384" s="212"/>
      <c r="W8384" s="212"/>
      <c r="X8384" s="212"/>
      <c r="Y8384" s="212"/>
      <c r="Z8384" s="212"/>
      <c r="AA8384" s="212"/>
      <c r="AB8384" s="212"/>
      <c r="AC8384" s="212"/>
      <c r="AD8384" s="212"/>
      <c r="AE8384" s="212"/>
    </row>
    <row r="8385" spans="5:31" ht="15" customHeight="1" x14ac:dyDescent="0.3">
      <c r="E8385" s="212"/>
      <c r="F8385" s="212"/>
      <c r="G8385" s="212"/>
      <c r="H8385" s="212"/>
      <c r="I8385" s="212"/>
      <c r="J8385" s="212"/>
      <c r="K8385" s="212"/>
      <c r="L8385" s="212"/>
      <c r="M8385" s="212"/>
      <c r="N8385" s="212"/>
      <c r="O8385" s="212"/>
      <c r="P8385" s="212"/>
      <c r="Q8385" s="212"/>
      <c r="R8385" s="212"/>
      <c r="S8385" s="212"/>
      <c r="T8385" s="212"/>
      <c r="U8385" s="212"/>
      <c r="V8385" s="212"/>
      <c r="W8385" s="212"/>
      <c r="X8385" s="212"/>
      <c r="Y8385" s="212"/>
      <c r="Z8385" s="212"/>
      <c r="AA8385" s="212"/>
      <c r="AB8385" s="212"/>
      <c r="AC8385" s="212"/>
      <c r="AD8385" s="212"/>
      <c r="AE8385" s="212"/>
    </row>
    <row r="8386" spans="5:31" ht="15" customHeight="1" x14ac:dyDescent="0.3">
      <c r="E8386" s="212"/>
      <c r="F8386" s="212"/>
      <c r="G8386" s="212"/>
      <c r="H8386" s="212"/>
      <c r="I8386" s="212"/>
      <c r="J8386" s="212"/>
      <c r="K8386" s="212"/>
      <c r="L8386" s="212"/>
      <c r="M8386" s="212"/>
      <c r="N8386" s="212"/>
      <c r="O8386" s="212"/>
      <c r="P8386" s="212"/>
      <c r="Q8386" s="212"/>
      <c r="R8386" s="212"/>
      <c r="S8386" s="212"/>
      <c r="T8386" s="212"/>
      <c r="U8386" s="212"/>
      <c r="V8386" s="212"/>
      <c r="W8386" s="212"/>
      <c r="X8386" s="212"/>
      <c r="Y8386" s="212"/>
      <c r="Z8386" s="212"/>
      <c r="AA8386" s="212"/>
      <c r="AB8386" s="212"/>
      <c r="AC8386" s="212"/>
      <c r="AD8386" s="212"/>
      <c r="AE8386" s="212"/>
    </row>
    <row r="8387" spans="5:31" ht="15" customHeight="1" x14ac:dyDescent="0.3">
      <c r="E8387" s="212"/>
      <c r="F8387" s="212"/>
      <c r="G8387" s="212"/>
      <c r="H8387" s="212"/>
      <c r="I8387" s="212"/>
      <c r="J8387" s="212"/>
      <c r="K8387" s="212"/>
      <c r="L8387" s="212"/>
      <c r="M8387" s="212"/>
      <c r="N8387" s="212"/>
      <c r="O8387" s="212"/>
      <c r="P8387" s="212"/>
      <c r="Q8387" s="212"/>
      <c r="R8387" s="212"/>
      <c r="S8387" s="212"/>
      <c r="T8387" s="212"/>
      <c r="U8387" s="212"/>
      <c r="V8387" s="212"/>
      <c r="W8387" s="212"/>
      <c r="X8387" s="212"/>
      <c r="Y8387" s="212"/>
      <c r="Z8387" s="212"/>
      <c r="AA8387" s="212"/>
      <c r="AB8387" s="212"/>
      <c r="AC8387" s="212"/>
      <c r="AD8387" s="212"/>
      <c r="AE8387" s="212"/>
    </row>
    <row r="8388" spans="5:31" ht="15" customHeight="1" x14ac:dyDescent="0.3">
      <c r="E8388" s="212"/>
      <c r="F8388" s="212"/>
      <c r="G8388" s="212"/>
      <c r="H8388" s="212"/>
      <c r="I8388" s="212"/>
      <c r="J8388" s="212"/>
      <c r="K8388" s="212"/>
      <c r="L8388" s="212"/>
      <c r="M8388" s="212"/>
      <c r="N8388" s="212"/>
      <c r="O8388" s="212"/>
      <c r="P8388" s="212"/>
      <c r="Q8388" s="212"/>
      <c r="R8388" s="212"/>
      <c r="S8388" s="212"/>
      <c r="T8388" s="212"/>
      <c r="U8388" s="212"/>
      <c r="V8388" s="212"/>
      <c r="W8388" s="212"/>
      <c r="X8388" s="212"/>
      <c r="Y8388" s="212"/>
      <c r="Z8388" s="212"/>
      <c r="AA8388" s="212"/>
      <c r="AB8388" s="212"/>
      <c r="AC8388" s="212"/>
      <c r="AD8388" s="212"/>
      <c r="AE8388" s="212"/>
    </row>
    <row r="8389" spans="5:31" ht="15" customHeight="1" x14ac:dyDescent="0.3">
      <c r="E8389" s="212"/>
      <c r="F8389" s="212"/>
      <c r="G8389" s="212"/>
      <c r="H8389" s="212"/>
      <c r="I8389" s="212"/>
      <c r="J8389" s="212"/>
      <c r="K8389" s="212"/>
      <c r="L8389" s="212"/>
      <c r="M8389" s="212"/>
      <c r="N8389" s="212"/>
      <c r="O8389" s="212"/>
      <c r="P8389" s="212"/>
      <c r="Q8389" s="212"/>
      <c r="R8389" s="212"/>
      <c r="S8389" s="212"/>
      <c r="T8389" s="212"/>
      <c r="U8389" s="212"/>
      <c r="V8389" s="212"/>
      <c r="W8389" s="212"/>
      <c r="X8389" s="212"/>
      <c r="Y8389" s="212"/>
      <c r="Z8389" s="212"/>
      <c r="AA8389" s="212"/>
      <c r="AB8389" s="212"/>
      <c r="AC8389" s="212"/>
      <c r="AD8389" s="212"/>
      <c r="AE8389" s="212"/>
    </row>
    <row r="8390" spans="5:31" ht="15" customHeight="1" x14ac:dyDescent="0.3">
      <c r="E8390" s="212"/>
      <c r="F8390" s="212"/>
      <c r="G8390" s="212"/>
      <c r="H8390" s="212"/>
      <c r="I8390" s="212"/>
      <c r="J8390" s="212"/>
      <c r="K8390" s="212"/>
      <c r="L8390" s="212"/>
      <c r="M8390" s="212"/>
      <c r="N8390" s="212"/>
      <c r="O8390" s="212"/>
      <c r="P8390" s="212"/>
      <c r="Q8390" s="212"/>
      <c r="R8390" s="212"/>
      <c r="S8390" s="212"/>
      <c r="T8390" s="212"/>
      <c r="U8390" s="212"/>
      <c r="V8390" s="212"/>
      <c r="W8390" s="212"/>
      <c r="X8390" s="212"/>
      <c r="Y8390" s="212"/>
      <c r="Z8390" s="212"/>
      <c r="AA8390" s="212"/>
      <c r="AB8390" s="212"/>
      <c r="AC8390" s="212"/>
      <c r="AD8390" s="212"/>
      <c r="AE8390" s="212"/>
    </row>
    <row r="8391" spans="5:31" ht="15" customHeight="1" x14ac:dyDescent="0.3">
      <c r="E8391" s="212"/>
      <c r="F8391" s="212"/>
      <c r="G8391" s="212"/>
      <c r="H8391" s="212"/>
      <c r="I8391" s="212"/>
      <c r="J8391" s="212"/>
      <c r="K8391" s="212"/>
      <c r="L8391" s="212"/>
      <c r="M8391" s="212"/>
      <c r="N8391" s="212"/>
      <c r="O8391" s="212"/>
      <c r="P8391" s="212"/>
      <c r="Q8391" s="212"/>
      <c r="R8391" s="212"/>
      <c r="S8391" s="212"/>
      <c r="T8391" s="212"/>
      <c r="U8391" s="212"/>
      <c r="V8391" s="212"/>
      <c r="W8391" s="212"/>
      <c r="X8391" s="212"/>
      <c r="Y8391" s="212"/>
      <c r="Z8391" s="212"/>
      <c r="AA8391" s="212"/>
      <c r="AB8391" s="212"/>
      <c r="AC8391" s="212"/>
      <c r="AD8391" s="212"/>
      <c r="AE8391" s="212"/>
    </row>
    <row r="8392" spans="5:31" ht="15" customHeight="1" x14ac:dyDescent="0.3">
      <c r="E8392" s="212"/>
      <c r="F8392" s="212"/>
      <c r="G8392" s="212"/>
      <c r="H8392" s="212"/>
      <c r="I8392" s="212"/>
      <c r="J8392" s="212"/>
      <c r="K8392" s="212"/>
      <c r="L8392" s="212"/>
      <c r="M8392" s="212"/>
      <c r="N8392" s="212"/>
      <c r="O8392" s="212"/>
      <c r="P8392" s="212"/>
      <c r="Q8392" s="212"/>
      <c r="R8392" s="212"/>
      <c r="S8392" s="212"/>
      <c r="T8392" s="212"/>
      <c r="U8392" s="212"/>
      <c r="V8392" s="212"/>
      <c r="W8392" s="212"/>
      <c r="X8392" s="212"/>
      <c r="Y8392" s="212"/>
      <c r="Z8392" s="212"/>
      <c r="AA8392" s="212"/>
      <c r="AB8392" s="212"/>
      <c r="AC8392" s="212"/>
      <c r="AD8392" s="212"/>
      <c r="AE8392" s="212"/>
    </row>
    <row r="8393" spans="5:31" ht="15" customHeight="1" x14ac:dyDescent="0.3">
      <c r="E8393" s="212"/>
      <c r="F8393" s="212"/>
      <c r="G8393" s="212"/>
      <c r="H8393" s="212"/>
      <c r="I8393" s="212"/>
      <c r="J8393" s="212"/>
      <c r="K8393" s="212"/>
      <c r="L8393" s="212"/>
      <c r="M8393" s="212"/>
      <c r="N8393" s="212"/>
      <c r="O8393" s="212"/>
      <c r="P8393" s="212"/>
      <c r="Q8393" s="212"/>
      <c r="R8393" s="212"/>
      <c r="S8393" s="212"/>
      <c r="T8393" s="212"/>
      <c r="U8393" s="212"/>
      <c r="V8393" s="212"/>
      <c r="W8393" s="212"/>
      <c r="X8393" s="212"/>
      <c r="Y8393" s="212"/>
      <c r="Z8393" s="212"/>
      <c r="AA8393" s="212"/>
      <c r="AB8393" s="212"/>
      <c r="AC8393" s="212"/>
      <c r="AD8393" s="212"/>
      <c r="AE8393" s="212"/>
    </row>
    <row r="8394" spans="5:31" ht="15" customHeight="1" x14ac:dyDescent="0.3">
      <c r="E8394" s="212"/>
      <c r="F8394" s="212"/>
      <c r="G8394" s="212"/>
      <c r="H8394" s="212"/>
      <c r="I8394" s="212"/>
      <c r="J8394" s="212"/>
      <c r="K8394" s="212"/>
      <c r="L8394" s="212"/>
      <c r="M8394" s="212"/>
      <c r="N8394" s="212"/>
      <c r="O8394" s="212"/>
      <c r="P8394" s="212"/>
      <c r="Q8394" s="212"/>
      <c r="R8394" s="212"/>
      <c r="S8394" s="212"/>
      <c r="T8394" s="212"/>
      <c r="U8394" s="212"/>
      <c r="V8394" s="212"/>
      <c r="W8394" s="212"/>
      <c r="X8394" s="212"/>
      <c r="Y8394" s="212"/>
      <c r="Z8394" s="212"/>
      <c r="AA8394" s="212"/>
      <c r="AB8394" s="212"/>
      <c r="AC8394" s="212"/>
      <c r="AD8394" s="212"/>
      <c r="AE8394" s="212"/>
    </row>
    <row r="8395" spans="5:31" ht="15" customHeight="1" x14ac:dyDescent="0.3">
      <c r="E8395" s="212"/>
      <c r="F8395" s="212"/>
      <c r="G8395" s="212"/>
      <c r="H8395" s="212"/>
      <c r="I8395" s="212"/>
      <c r="J8395" s="212"/>
      <c r="K8395" s="212"/>
      <c r="L8395" s="212"/>
      <c r="M8395" s="212"/>
      <c r="N8395" s="212"/>
      <c r="O8395" s="212"/>
      <c r="P8395" s="212"/>
      <c r="Q8395" s="212"/>
      <c r="R8395" s="212"/>
      <c r="S8395" s="212"/>
      <c r="T8395" s="212"/>
      <c r="U8395" s="212"/>
      <c r="V8395" s="212"/>
      <c r="W8395" s="212"/>
      <c r="X8395" s="212"/>
      <c r="Y8395" s="212"/>
      <c r="Z8395" s="212"/>
      <c r="AA8395" s="212"/>
      <c r="AB8395" s="212"/>
      <c r="AC8395" s="212"/>
      <c r="AD8395" s="212"/>
      <c r="AE8395" s="212"/>
    </row>
    <row r="8396" spans="5:31" ht="15" customHeight="1" x14ac:dyDescent="0.3">
      <c r="E8396" s="212"/>
      <c r="F8396" s="212"/>
      <c r="G8396" s="212"/>
      <c r="H8396" s="212"/>
      <c r="I8396" s="212"/>
      <c r="J8396" s="212"/>
      <c r="K8396" s="212"/>
      <c r="L8396" s="212"/>
      <c r="M8396" s="212"/>
      <c r="N8396" s="212"/>
      <c r="O8396" s="212"/>
      <c r="P8396" s="212"/>
      <c r="Q8396" s="212"/>
      <c r="R8396" s="212"/>
      <c r="S8396" s="212"/>
      <c r="T8396" s="212"/>
      <c r="U8396" s="212"/>
      <c r="V8396" s="212"/>
      <c r="W8396" s="212"/>
      <c r="X8396" s="212"/>
      <c r="Y8396" s="212"/>
      <c r="Z8396" s="212"/>
      <c r="AA8396" s="212"/>
      <c r="AB8396" s="212"/>
      <c r="AC8396" s="212"/>
      <c r="AD8396" s="212"/>
      <c r="AE8396" s="212"/>
    </row>
    <row r="8397" spans="5:31" ht="15" customHeight="1" x14ac:dyDescent="0.3">
      <c r="E8397" s="212"/>
      <c r="F8397" s="212"/>
      <c r="G8397" s="212"/>
      <c r="H8397" s="212"/>
      <c r="I8397" s="212"/>
      <c r="J8397" s="212"/>
      <c r="K8397" s="212"/>
      <c r="L8397" s="212"/>
      <c r="M8397" s="212"/>
      <c r="N8397" s="212"/>
      <c r="O8397" s="212"/>
      <c r="P8397" s="212"/>
      <c r="Q8397" s="212"/>
      <c r="R8397" s="212"/>
      <c r="S8397" s="212"/>
      <c r="T8397" s="212"/>
      <c r="U8397" s="212"/>
      <c r="V8397" s="212"/>
      <c r="W8397" s="212"/>
      <c r="X8397" s="212"/>
      <c r="Y8397" s="212"/>
      <c r="Z8397" s="212"/>
      <c r="AA8397" s="212"/>
      <c r="AB8397" s="212"/>
      <c r="AC8397" s="212"/>
      <c r="AD8397" s="212"/>
      <c r="AE8397" s="212"/>
    </row>
    <row r="8398" spans="5:31" ht="15" customHeight="1" x14ac:dyDescent="0.3">
      <c r="E8398" s="212"/>
      <c r="F8398" s="212"/>
      <c r="G8398" s="212"/>
      <c r="H8398" s="212"/>
      <c r="I8398" s="212"/>
      <c r="J8398" s="212"/>
      <c r="K8398" s="212"/>
      <c r="L8398" s="212"/>
      <c r="M8398" s="212"/>
      <c r="N8398" s="212"/>
      <c r="O8398" s="212"/>
      <c r="P8398" s="212"/>
      <c r="Q8398" s="212"/>
      <c r="R8398" s="212"/>
      <c r="S8398" s="212"/>
      <c r="T8398" s="212"/>
      <c r="U8398" s="212"/>
      <c r="V8398" s="212"/>
      <c r="W8398" s="212"/>
      <c r="X8398" s="212"/>
      <c r="Y8398" s="212"/>
      <c r="Z8398" s="212"/>
      <c r="AA8398" s="212"/>
      <c r="AB8398" s="212"/>
      <c r="AC8398" s="212"/>
      <c r="AD8398" s="212"/>
      <c r="AE8398" s="212"/>
    </row>
    <row r="8399" spans="5:31" ht="15" customHeight="1" x14ac:dyDescent="0.3">
      <c r="E8399" s="212"/>
      <c r="F8399" s="212"/>
      <c r="G8399" s="212"/>
      <c r="H8399" s="212"/>
      <c r="I8399" s="212"/>
      <c r="J8399" s="212"/>
      <c r="K8399" s="212"/>
      <c r="L8399" s="212"/>
      <c r="M8399" s="212"/>
      <c r="N8399" s="212"/>
      <c r="O8399" s="212"/>
      <c r="P8399" s="212"/>
      <c r="Q8399" s="212"/>
      <c r="R8399" s="212"/>
      <c r="S8399" s="212"/>
      <c r="T8399" s="212"/>
      <c r="U8399" s="212"/>
      <c r="V8399" s="212"/>
      <c r="W8399" s="212"/>
      <c r="X8399" s="212"/>
      <c r="Y8399" s="212"/>
      <c r="Z8399" s="212"/>
      <c r="AA8399" s="212"/>
      <c r="AB8399" s="212"/>
      <c r="AC8399" s="212"/>
      <c r="AD8399" s="212"/>
      <c r="AE8399" s="212"/>
    </row>
    <row r="8400" spans="5:31" ht="15" customHeight="1" x14ac:dyDescent="0.3">
      <c r="E8400" s="212"/>
      <c r="F8400" s="212"/>
      <c r="G8400" s="212"/>
      <c r="H8400" s="212"/>
      <c r="I8400" s="212"/>
      <c r="J8400" s="212"/>
      <c r="K8400" s="212"/>
      <c r="L8400" s="212"/>
      <c r="M8400" s="212"/>
      <c r="N8400" s="212"/>
      <c r="O8400" s="212"/>
      <c r="P8400" s="212"/>
      <c r="Q8400" s="212"/>
      <c r="R8400" s="212"/>
      <c r="S8400" s="212"/>
      <c r="T8400" s="212"/>
      <c r="U8400" s="212"/>
      <c r="V8400" s="212"/>
      <c r="W8400" s="212"/>
      <c r="X8400" s="212"/>
      <c r="Y8400" s="212"/>
      <c r="Z8400" s="212"/>
      <c r="AA8400" s="212"/>
      <c r="AB8400" s="212"/>
      <c r="AC8400" s="212"/>
      <c r="AD8400" s="212"/>
      <c r="AE8400" s="212"/>
    </row>
    <row r="8401" spans="5:31" ht="15" customHeight="1" x14ac:dyDescent="0.3">
      <c r="E8401" s="212"/>
      <c r="F8401" s="212"/>
      <c r="G8401" s="212"/>
      <c r="H8401" s="212"/>
      <c r="I8401" s="212"/>
      <c r="J8401" s="212"/>
      <c r="K8401" s="212"/>
      <c r="L8401" s="212"/>
      <c r="M8401" s="212"/>
      <c r="N8401" s="212"/>
      <c r="O8401" s="212"/>
      <c r="P8401" s="212"/>
      <c r="Q8401" s="212"/>
      <c r="R8401" s="212"/>
      <c r="S8401" s="212"/>
      <c r="T8401" s="212"/>
      <c r="U8401" s="212"/>
      <c r="V8401" s="212"/>
      <c r="W8401" s="212"/>
      <c r="X8401" s="212"/>
      <c r="Y8401" s="212"/>
      <c r="Z8401" s="212"/>
      <c r="AA8401" s="212"/>
      <c r="AB8401" s="212"/>
      <c r="AC8401" s="212"/>
      <c r="AD8401" s="212"/>
      <c r="AE8401" s="212"/>
    </row>
    <row r="8402" spans="5:31" ht="15" customHeight="1" x14ac:dyDescent="0.3">
      <c r="E8402" s="212"/>
      <c r="F8402" s="212"/>
      <c r="G8402" s="212"/>
      <c r="H8402" s="212"/>
      <c r="I8402" s="212"/>
      <c r="J8402" s="212"/>
      <c r="K8402" s="212"/>
      <c r="L8402" s="212"/>
      <c r="M8402" s="212"/>
      <c r="N8402" s="212"/>
      <c r="O8402" s="212"/>
      <c r="P8402" s="212"/>
      <c r="Q8402" s="212"/>
      <c r="R8402" s="212"/>
      <c r="S8402" s="212"/>
      <c r="T8402" s="212"/>
      <c r="U8402" s="212"/>
      <c r="V8402" s="212"/>
      <c r="W8402" s="212"/>
      <c r="X8402" s="212"/>
      <c r="Y8402" s="212"/>
      <c r="Z8402" s="212"/>
      <c r="AA8402" s="212"/>
      <c r="AB8402" s="212"/>
      <c r="AC8402" s="212"/>
      <c r="AD8402" s="212"/>
      <c r="AE8402" s="212"/>
    </row>
    <row r="8403" spans="5:31" ht="15" customHeight="1" x14ac:dyDescent="0.3">
      <c r="E8403" s="212"/>
      <c r="F8403" s="212"/>
      <c r="G8403" s="212"/>
      <c r="H8403" s="212"/>
      <c r="I8403" s="212"/>
      <c r="J8403" s="212"/>
      <c r="K8403" s="212"/>
      <c r="L8403" s="212"/>
      <c r="M8403" s="212"/>
      <c r="N8403" s="212"/>
      <c r="O8403" s="212"/>
      <c r="P8403" s="212"/>
      <c r="Q8403" s="212"/>
      <c r="R8403" s="212"/>
      <c r="S8403" s="212"/>
      <c r="T8403" s="212"/>
      <c r="U8403" s="212"/>
      <c r="V8403" s="212"/>
      <c r="W8403" s="212"/>
      <c r="X8403" s="212"/>
      <c r="Y8403" s="212"/>
      <c r="Z8403" s="212"/>
      <c r="AA8403" s="212"/>
      <c r="AB8403" s="212"/>
      <c r="AC8403" s="212"/>
      <c r="AD8403" s="212"/>
      <c r="AE8403" s="212"/>
    </row>
    <row r="8404" spans="5:31" ht="15" customHeight="1" x14ac:dyDescent="0.3">
      <c r="E8404" s="212"/>
      <c r="F8404" s="212"/>
      <c r="G8404" s="212"/>
      <c r="H8404" s="212"/>
      <c r="I8404" s="212"/>
      <c r="J8404" s="212"/>
      <c r="K8404" s="212"/>
      <c r="L8404" s="212"/>
      <c r="M8404" s="212"/>
      <c r="N8404" s="212"/>
      <c r="O8404" s="212"/>
      <c r="P8404" s="212"/>
      <c r="Q8404" s="212"/>
      <c r="R8404" s="212"/>
      <c r="S8404" s="212"/>
      <c r="T8404" s="212"/>
      <c r="U8404" s="212"/>
      <c r="V8404" s="212"/>
      <c r="W8404" s="212"/>
      <c r="X8404" s="212"/>
      <c r="Y8404" s="212"/>
      <c r="Z8404" s="212"/>
      <c r="AA8404" s="212"/>
      <c r="AB8404" s="212"/>
      <c r="AC8404" s="212"/>
      <c r="AD8404" s="212"/>
      <c r="AE8404" s="212"/>
    </row>
    <row r="8405" spans="5:31" ht="15" customHeight="1" x14ac:dyDescent="0.3">
      <c r="E8405" s="212"/>
      <c r="F8405" s="212"/>
      <c r="G8405" s="212"/>
      <c r="H8405" s="212"/>
      <c r="I8405" s="212"/>
      <c r="J8405" s="212"/>
      <c r="K8405" s="212"/>
      <c r="L8405" s="212"/>
      <c r="M8405" s="212"/>
      <c r="N8405" s="212"/>
      <c r="O8405" s="212"/>
      <c r="P8405" s="212"/>
      <c r="Q8405" s="212"/>
      <c r="R8405" s="212"/>
      <c r="S8405" s="212"/>
      <c r="T8405" s="212"/>
      <c r="U8405" s="212"/>
      <c r="V8405" s="212"/>
      <c r="W8405" s="212"/>
      <c r="X8405" s="212"/>
      <c r="Y8405" s="212"/>
      <c r="Z8405" s="212"/>
      <c r="AA8405" s="212"/>
      <c r="AB8405" s="212"/>
      <c r="AC8405" s="212"/>
      <c r="AD8405" s="212"/>
      <c r="AE8405" s="212"/>
    </row>
    <row r="8406" spans="5:31" ht="15" customHeight="1" x14ac:dyDescent="0.3">
      <c r="E8406" s="212"/>
      <c r="F8406" s="212"/>
      <c r="G8406" s="212"/>
      <c r="H8406" s="212"/>
      <c r="I8406" s="212"/>
      <c r="J8406" s="212"/>
      <c r="K8406" s="212"/>
      <c r="L8406" s="212"/>
      <c r="M8406" s="212"/>
      <c r="N8406" s="212"/>
      <c r="O8406" s="212"/>
      <c r="P8406" s="212"/>
      <c r="Q8406" s="212"/>
      <c r="R8406" s="212"/>
      <c r="S8406" s="212"/>
      <c r="T8406" s="212"/>
      <c r="U8406" s="212"/>
      <c r="V8406" s="212"/>
      <c r="W8406" s="212"/>
      <c r="X8406" s="212"/>
      <c r="Y8406" s="212"/>
      <c r="Z8406" s="212"/>
      <c r="AA8406" s="212"/>
      <c r="AB8406" s="212"/>
      <c r="AC8406" s="212"/>
      <c r="AD8406" s="212"/>
      <c r="AE8406" s="212"/>
    </row>
    <row r="8407" spans="5:31" ht="15" customHeight="1" x14ac:dyDescent="0.3">
      <c r="E8407" s="212"/>
      <c r="F8407" s="212"/>
      <c r="G8407" s="212"/>
      <c r="H8407" s="212"/>
      <c r="I8407" s="212"/>
      <c r="J8407" s="212"/>
      <c r="K8407" s="212"/>
      <c r="L8407" s="212"/>
      <c r="M8407" s="212"/>
      <c r="N8407" s="212"/>
      <c r="O8407" s="212"/>
      <c r="P8407" s="212"/>
      <c r="Q8407" s="212"/>
      <c r="R8407" s="212"/>
      <c r="S8407" s="212"/>
      <c r="T8407" s="212"/>
      <c r="U8407" s="212"/>
      <c r="V8407" s="212"/>
      <c r="W8407" s="212"/>
      <c r="X8407" s="212"/>
      <c r="Y8407" s="212"/>
      <c r="Z8407" s="212"/>
      <c r="AA8407" s="212"/>
      <c r="AB8407" s="212"/>
      <c r="AC8407" s="212"/>
      <c r="AD8407" s="212"/>
      <c r="AE8407" s="212"/>
    </row>
    <row r="8408" spans="5:31" ht="15" customHeight="1" x14ac:dyDescent="0.3">
      <c r="E8408" s="212"/>
      <c r="F8408" s="212"/>
      <c r="G8408" s="212"/>
      <c r="H8408" s="212"/>
      <c r="I8408" s="212"/>
      <c r="J8408" s="212"/>
      <c r="K8408" s="212"/>
      <c r="L8408" s="212"/>
      <c r="M8408" s="212"/>
      <c r="N8408" s="212"/>
      <c r="O8408" s="212"/>
      <c r="P8408" s="212"/>
      <c r="Q8408" s="212"/>
      <c r="R8408" s="212"/>
      <c r="S8408" s="212"/>
      <c r="T8408" s="212"/>
      <c r="U8408" s="212"/>
      <c r="V8408" s="212"/>
      <c r="W8408" s="212"/>
      <c r="X8408" s="212"/>
      <c r="Y8408" s="212"/>
      <c r="Z8408" s="212"/>
      <c r="AA8408" s="212"/>
      <c r="AB8408" s="212"/>
      <c r="AC8408" s="212"/>
      <c r="AD8408" s="212"/>
      <c r="AE8408" s="212"/>
    </row>
    <row r="8409" spans="5:31" ht="15" customHeight="1" x14ac:dyDescent="0.3">
      <c r="E8409" s="212"/>
      <c r="F8409" s="212"/>
      <c r="G8409" s="212"/>
      <c r="H8409" s="212"/>
      <c r="I8409" s="212"/>
      <c r="J8409" s="212"/>
      <c r="K8409" s="212"/>
      <c r="L8409" s="212"/>
      <c r="M8409" s="212"/>
      <c r="N8409" s="212"/>
      <c r="O8409" s="212"/>
      <c r="P8409" s="212"/>
      <c r="Q8409" s="212"/>
      <c r="R8409" s="212"/>
      <c r="S8409" s="212"/>
      <c r="T8409" s="212"/>
      <c r="U8409" s="212"/>
      <c r="V8409" s="212"/>
      <c r="W8409" s="212"/>
      <c r="X8409" s="212"/>
      <c r="Y8409" s="212"/>
      <c r="Z8409" s="212"/>
      <c r="AA8409" s="212"/>
      <c r="AB8409" s="212"/>
      <c r="AC8409" s="212"/>
      <c r="AD8409" s="212"/>
      <c r="AE8409" s="212"/>
    </row>
    <row r="8410" spans="5:31" ht="15" customHeight="1" x14ac:dyDescent="0.3">
      <c r="E8410" s="212"/>
      <c r="F8410" s="212"/>
      <c r="G8410" s="212"/>
      <c r="H8410" s="212"/>
      <c r="I8410" s="212"/>
      <c r="J8410" s="212"/>
      <c r="K8410" s="212"/>
      <c r="L8410" s="212"/>
      <c r="M8410" s="212"/>
      <c r="N8410" s="212"/>
      <c r="O8410" s="212"/>
      <c r="P8410" s="212"/>
      <c r="Q8410" s="212"/>
      <c r="R8410" s="212"/>
      <c r="S8410" s="212"/>
      <c r="T8410" s="212"/>
      <c r="U8410" s="212"/>
      <c r="V8410" s="212"/>
      <c r="W8410" s="212"/>
      <c r="X8410" s="212"/>
      <c r="Y8410" s="212"/>
      <c r="Z8410" s="212"/>
      <c r="AA8410" s="212"/>
      <c r="AB8410" s="212"/>
      <c r="AC8410" s="212"/>
      <c r="AD8410" s="212"/>
      <c r="AE8410" s="212"/>
    </row>
    <row r="8411" spans="5:31" ht="15" customHeight="1" x14ac:dyDescent="0.3">
      <c r="E8411" s="212"/>
      <c r="F8411" s="212"/>
      <c r="G8411" s="212"/>
      <c r="H8411" s="212"/>
      <c r="I8411" s="212"/>
      <c r="J8411" s="212"/>
      <c r="K8411" s="212"/>
      <c r="L8411" s="212"/>
      <c r="M8411" s="212"/>
      <c r="N8411" s="212"/>
      <c r="O8411" s="212"/>
      <c r="P8411" s="212"/>
      <c r="Q8411" s="212"/>
      <c r="R8411" s="212"/>
      <c r="S8411" s="212"/>
      <c r="T8411" s="212"/>
      <c r="U8411" s="212"/>
      <c r="V8411" s="212"/>
      <c r="W8411" s="212"/>
      <c r="X8411" s="212"/>
      <c r="Y8411" s="212"/>
      <c r="Z8411" s="212"/>
      <c r="AA8411" s="212"/>
      <c r="AB8411" s="212"/>
      <c r="AC8411" s="212"/>
      <c r="AD8411" s="212"/>
      <c r="AE8411" s="212"/>
    </row>
    <row r="8412" spans="5:31" ht="15" customHeight="1" x14ac:dyDescent="0.3">
      <c r="E8412" s="212"/>
      <c r="F8412" s="212"/>
      <c r="G8412" s="212"/>
      <c r="H8412" s="212"/>
      <c r="I8412" s="212"/>
      <c r="J8412" s="212"/>
      <c r="K8412" s="212"/>
      <c r="L8412" s="212"/>
      <c r="M8412" s="212"/>
      <c r="N8412" s="212"/>
      <c r="O8412" s="212"/>
      <c r="P8412" s="212"/>
      <c r="Q8412" s="212"/>
      <c r="R8412" s="212"/>
      <c r="S8412" s="212"/>
      <c r="T8412" s="212"/>
      <c r="U8412" s="212"/>
      <c r="V8412" s="212"/>
      <c r="W8412" s="212"/>
      <c r="X8412" s="212"/>
      <c r="Y8412" s="212"/>
      <c r="Z8412" s="212"/>
      <c r="AA8412" s="212"/>
      <c r="AB8412" s="212"/>
      <c r="AC8412" s="212"/>
      <c r="AD8412" s="212"/>
      <c r="AE8412" s="212"/>
    </row>
    <row r="8413" spans="5:31" ht="15" customHeight="1" x14ac:dyDescent="0.3">
      <c r="E8413" s="212"/>
      <c r="F8413" s="212"/>
      <c r="G8413" s="212"/>
      <c r="H8413" s="212"/>
      <c r="I8413" s="212"/>
      <c r="J8413" s="212"/>
      <c r="K8413" s="212"/>
      <c r="L8413" s="212"/>
      <c r="M8413" s="212"/>
      <c r="N8413" s="212"/>
      <c r="O8413" s="212"/>
      <c r="P8413" s="212"/>
      <c r="Q8413" s="212"/>
      <c r="R8413" s="212"/>
      <c r="S8413" s="212"/>
      <c r="T8413" s="212"/>
      <c r="U8413" s="212"/>
      <c r="V8413" s="212"/>
      <c r="W8413" s="212"/>
      <c r="X8413" s="212"/>
      <c r="Y8413" s="212"/>
      <c r="Z8413" s="212"/>
      <c r="AA8413" s="212"/>
      <c r="AB8413" s="212"/>
      <c r="AC8413" s="212"/>
      <c r="AD8413" s="212"/>
      <c r="AE8413" s="212"/>
    </row>
    <row r="8414" spans="5:31" ht="15" customHeight="1" x14ac:dyDescent="0.3">
      <c r="E8414" s="212"/>
      <c r="F8414" s="212"/>
      <c r="G8414" s="212"/>
      <c r="H8414" s="212"/>
      <c r="I8414" s="212"/>
      <c r="J8414" s="212"/>
      <c r="K8414" s="212"/>
      <c r="L8414" s="212"/>
      <c r="M8414" s="212"/>
      <c r="N8414" s="212"/>
      <c r="O8414" s="212"/>
      <c r="P8414" s="212"/>
      <c r="Q8414" s="212"/>
      <c r="R8414" s="212"/>
      <c r="S8414" s="212"/>
      <c r="T8414" s="212"/>
      <c r="U8414" s="212"/>
      <c r="V8414" s="212"/>
      <c r="W8414" s="212"/>
      <c r="X8414" s="212"/>
      <c r="Y8414" s="212"/>
      <c r="Z8414" s="212"/>
      <c r="AA8414" s="212"/>
      <c r="AB8414" s="212"/>
      <c r="AC8414" s="212"/>
      <c r="AD8414" s="212"/>
      <c r="AE8414" s="212"/>
    </row>
    <row r="8415" spans="5:31" ht="15" customHeight="1" x14ac:dyDescent="0.3">
      <c r="E8415" s="212"/>
      <c r="F8415" s="212"/>
      <c r="G8415" s="212"/>
      <c r="H8415" s="212"/>
      <c r="I8415" s="212"/>
      <c r="J8415" s="212"/>
      <c r="K8415" s="212"/>
      <c r="L8415" s="212"/>
      <c r="M8415" s="212"/>
      <c r="N8415" s="212"/>
      <c r="O8415" s="212"/>
      <c r="P8415" s="212"/>
      <c r="Q8415" s="212"/>
      <c r="R8415" s="212"/>
      <c r="S8415" s="212"/>
      <c r="T8415" s="212"/>
      <c r="U8415" s="212"/>
      <c r="V8415" s="212"/>
      <c r="W8415" s="212"/>
      <c r="X8415" s="212"/>
      <c r="Y8415" s="212"/>
      <c r="Z8415" s="212"/>
      <c r="AA8415" s="212"/>
      <c r="AB8415" s="212"/>
      <c r="AC8415" s="212"/>
      <c r="AD8415" s="212"/>
      <c r="AE8415" s="212"/>
    </row>
    <row r="8416" spans="5:31" ht="15" customHeight="1" x14ac:dyDescent="0.3">
      <c r="E8416" s="212"/>
      <c r="F8416" s="212"/>
      <c r="G8416" s="212"/>
      <c r="H8416" s="212"/>
      <c r="I8416" s="212"/>
      <c r="J8416" s="212"/>
      <c r="K8416" s="212"/>
      <c r="L8416" s="212"/>
      <c r="M8416" s="212"/>
      <c r="N8416" s="212"/>
      <c r="O8416" s="212"/>
      <c r="P8416" s="212"/>
      <c r="Q8416" s="212"/>
      <c r="R8416" s="212"/>
      <c r="S8416" s="212"/>
      <c r="T8416" s="212"/>
      <c r="U8416" s="212"/>
      <c r="V8416" s="212"/>
      <c r="W8416" s="212"/>
      <c r="X8416" s="212"/>
      <c r="Y8416" s="212"/>
      <c r="Z8416" s="212"/>
      <c r="AA8416" s="212"/>
      <c r="AB8416" s="212"/>
      <c r="AC8416" s="212"/>
      <c r="AD8416" s="212"/>
      <c r="AE8416" s="212"/>
    </row>
    <row r="8417" spans="5:31" ht="15" customHeight="1" x14ac:dyDescent="0.3">
      <c r="E8417" s="212"/>
      <c r="F8417" s="212"/>
      <c r="G8417" s="212"/>
      <c r="H8417" s="212"/>
      <c r="I8417" s="212"/>
      <c r="J8417" s="212"/>
      <c r="K8417" s="212"/>
      <c r="L8417" s="212"/>
      <c r="M8417" s="212"/>
      <c r="N8417" s="212"/>
      <c r="O8417" s="212"/>
      <c r="P8417" s="212"/>
      <c r="Q8417" s="212"/>
      <c r="R8417" s="212"/>
      <c r="S8417" s="212"/>
      <c r="T8417" s="212"/>
      <c r="U8417" s="212"/>
      <c r="V8417" s="212"/>
      <c r="W8417" s="212"/>
      <c r="X8417" s="212"/>
      <c r="Y8417" s="212"/>
      <c r="Z8417" s="212"/>
      <c r="AA8417" s="212"/>
      <c r="AB8417" s="212"/>
      <c r="AC8417" s="212"/>
      <c r="AD8417" s="212"/>
      <c r="AE8417" s="212"/>
    </row>
    <row r="8418" spans="5:31" ht="15" customHeight="1" x14ac:dyDescent="0.3">
      <c r="E8418" s="212"/>
      <c r="F8418" s="212"/>
      <c r="G8418" s="212"/>
      <c r="H8418" s="212"/>
      <c r="I8418" s="212"/>
      <c r="J8418" s="212"/>
      <c r="K8418" s="212"/>
      <c r="L8418" s="212"/>
      <c r="M8418" s="212"/>
      <c r="N8418" s="212"/>
      <c r="O8418" s="212"/>
      <c r="P8418" s="212"/>
      <c r="Q8418" s="212"/>
      <c r="R8418" s="212"/>
      <c r="S8418" s="212"/>
      <c r="T8418" s="212"/>
      <c r="U8418" s="212"/>
      <c r="V8418" s="212"/>
      <c r="W8418" s="212"/>
      <c r="X8418" s="212"/>
      <c r="Y8418" s="212"/>
      <c r="Z8418" s="212"/>
      <c r="AA8418" s="212"/>
      <c r="AB8418" s="212"/>
      <c r="AC8418" s="212"/>
      <c r="AD8418" s="212"/>
      <c r="AE8418" s="212"/>
    </row>
    <row r="8419" spans="5:31" ht="15" customHeight="1" x14ac:dyDescent="0.3">
      <c r="E8419" s="212"/>
      <c r="F8419" s="212"/>
      <c r="G8419" s="212"/>
      <c r="H8419" s="212"/>
      <c r="I8419" s="212"/>
      <c r="J8419" s="212"/>
      <c r="K8419" s="212"/>
      <c r="L8419" s="212"/>
      <c r="M8419" s="212"/>
      <c r="N8419" s="212"/>
      <c r="O8419" s="212"/>
      <c r="P8419" s="212"/>
      <c r="Q8419" s="212"/>
      <c r="R8419" s="212"/>
      <c r="S8419" s="212"/>
      <c r="T8419" s="212"/>
      <c r="U8419" s="212"/>
      <c r="V8419" s="212"/>
      <c r="W8419" s="212"/>
      <c r="X8419" s="212"/>
      <c r="Y8419" s="212"/>
      <c r="Z8419" s="212"/>
      <c r="AA8419" s="212"/>
      <c r="AB8419" s="212"/>
      <c r="AC8419" s="212"/>
      <c r="AD8419" s="212"/>
      <c r="AE8419" s="212"/>
    </row>
    <row r="8420" spans="5:31" ht="15" customHeight="1" x14ac:dyDescent="0.3">
      <c r="E8420" s="212"/>
      <c r="F8420" s="212"/>
      <c r="G8420" s="212"/>
      <c r="H8420" s="212"/>
      <c r="I8420" s="212"/>
      <c r="J8420" s="212"/>
      <c r="K8420" s="212"/>
      <c r="L8420" s="212"/>
      <c r="M8420" s="212"/>
      <c r="N8420" s="212"/>
      <c r="O8420" s="212"/>
      <c r="P8420" s="212"/>
      <c r="Q8420" s="212"/>
      <c r="R8420" s="212"/>
      <c r="S8420" s="212"/>
      <c r="T8420" s="212"/>
      <c r="U8420" s="212"/>
      <c r="V8420" s="212"/>
      <c r="W8420" s="212"/>
      <c r="X8420" s="212"/>
      <c r="Y8420" s="212"/>
      <c r="Z8420" s="212"/>
      <c r="AA8420" s="212"/>
      <c r="AB8420" s="212"/>
      <c r="AC8420" s="212"/>
      <c r="AD8420" s="212"/>
      <c r="AE8420" s="212"/>
    </row>
    <row r="8421" spans="5:31" ht="15" customHeight="1" x14ac:dyDescent="0.3">
      <c r="E8421" s="212"/>
      <c r="F8421" s="212"/>
      <c r="G8421" s="212"/>
      <c r="H8421" s="212"/>
      <c r="I8421" s="212"/>
      <c r="J8421" s="212"/>
      <c r="K8421" s="212"/>
      <c r="L8421" s="212"/>
      <c r="M8421" s="212"/>
      <c r="N8421" s="212"/>
      <c r="O8421" s="212"/>
      <c r="P8421" s="212"/>
      <c r="Q8421" s="212"/>
      <c r="R8421" s="212"/>
      <c r="S8421" s="212"/>
      <c r="T8421" s="212"/>
      <c r="U8421" s="212"/>
      <c r="V8421" s="212"/>
      <c r="W8421" s="212"/>
      <c r="X8421" s="212"/>
      <c r="Y8421" s="212"/>
      <c r="Z8421" s="212"/>
      <c r="AA8421" s="212"/>
      <c r="AB8421" s="212"/>
      <c r="AC8421" s="212"/>
      <c r="AD8421" s="212"/>
      <c r="AE8421" s="212"/>
    </row>
    <row r="8422" spans="5:31" ht="15" customHeight="1" x14ac:dyDescent="0.3">
      <c r="E8422" s="212"/>
      <c r="F8422" s="212"/>
      <c r="G8422" s="212"/>
      <c r="H8422" s="212"/>
      <c r="I8422" s="212"/>
      <c r="J8422" s="212"/>
      <c r="K8422" s="212"/>
      <c r="L8422" s="212"/>
      <c r="M8422" s="212"/>
      <c r="N8422" s="212"/>
      <c r="O8422" s="212"/>
      <c r="P8422" s="212"/>
      <c r="Q8422" s="212"/>
      <c r="R8422" s="212"/>
      <c r="S8422" s="212"/>
      <c r="T8422" s="212"/>
      <c r="U8422" s="212"/>
      <c r="V8422" s="212"/>
      <c r="W8422" s="212"/>
      <c r="X8422" s="212"/>
      <c r="Y8422" s="212"/>
      <c r="Z8422" s="212"/>
      <c r="AA8422" s="212"/>
      <c r="AB8422" s="212"/>
      <c r="AC8422" s="212"/>
      <c r="AD8422" s="212"/>
      <c r="AE8422" s="212"/>
    </row>
    <row r="8423" spans="5:31" ht="15" customHeight="1" x14ac:dyDescent="0.3">
      <c r="E8423" s="212"/>
      <c r="F8423" s="212"/>
      <c r="G8423" s="212"/>
      <c r="H8423" s="212"/>
      <c r="I8423" s="212"/>
      <c r="J8423" s="212"/>
      <c r="K8423" s="212"/>
      <c r="L8423" s="212"/>
      <c r="M8423" s="212"/>
      <c r="N8423" s="212"/>
      <c r="O8423" s="212"/>
      <c r="P8423" s="212"/>
      <c r="Q8423" s="212"/>
      <c r="R8423" s="212"/>
      <c r="S8423" s="212"/>
      <c r="T8423" s="212"/>
      <c r="U8423" s="212"/>
      <c r="V8423" s="212"/>
      <c r="W8423" s="212"/>
      <c r="X8423" s="212"/>
      <c r="Y8423" s="212"/>
      <c r="Z8423" s="212"/>
      <c r="AA8423" s="212"/>
      <c r="AB8423" s="212"/>
      <c r="AC8423" s="212"/>
      <c r="AD8423" s="212"/>
      <c r="AE8423" s="212"/>
    </row>
    <row r="8424" spans="5:31" ht="15" customHeight="1" x14ac:dyDescent="0.3">
      <c r="E8424" s="212"/>
      <c r="F8424" s="212"/>
      <c r="G8424" s="212"/>
      <c r="H8424" s="212"/>
      <c r="I8424" s="212"/>
      <c r="J8424" s="212"/>
      <c r="K8424" s="212"/>
      <c r="L8424" s="212"/>
      <c r="M8424" s="212"/>
      <c r="N8424" s="212"/>
      <c r="O8424" s="212"/>
      <c r="P8424" s="212"/>
      <c r="Q8424" s="212"/>
      <c r="R8424" s="212"/>
      <c r="S8424" s="212"/>
      <c r="T8424" s="212"/>
      <c r="U8424" s="212"/>
      <c r="V8424" s="212"/>
      <c r="W8424" s="212"/>
      <c r="X8424" s="212"/>
      <c r="Y8424" s="212"/>
      <c r="Z8424" s="212"/>
      <c r="AA8424" s="212"/>
      <c r="AB8424" s="212"/>
      <c r="AC8424" s="212"/>
      <c r="AD8424" s="212"/>
      <c r="AE8424" s="212"/>
    </row>
    <row r="8425" spans="5:31" ht="15" customHeight="1" x14ac:dyDescent="0.3">
      <c r="E8425" s="212"/>
      <c r="F8425" s="212"/>
      <c r="G8425" s="212"/>
      <c r="H8425" s="212"/>
      <c r="I8425" s="212"/>
      <c r="J8425" s="212"/>
      <c r="K8425" s="212"/>
      <c r="L8425" s="212"/>
      <c r="M8425" s="212"/>
      <c r="N8425" s="212"/>
      <c r="O8425" s="212"/>
      <c r="P8425" s="212"/>
      <c r="Q8425" s="212"/>
      <c r="R8425" s="212"/>
      <c r="S8425" s="212"/>
      <c r="T8425" s="212"/>
      <c r="U8425" s="212"/>
      <c r="V8425" s="212"/>
      <c r="W8425" s="212"/>
      <c r="X8425" s="212"/>
      <c r="Y8425" s="212"/>
      <c r="Z8425" s="212"/>
      <c r="AA8425" s="212"/>
      <c r="AB8425" s="212"/>
      <c r="AC8425" s="212"/>
      <c r="AD8425" s="212"/>
      <c r="AE8425" s="212"/>
    </row>
    <row r="8426" spans="5:31" ht="15" customHeight="1" x14ac:dyDescent="0.3">
      <c r="E8426" s="212"/>
      <c r="F8426" s="212"/>
      <c r="G8426" s="212"/>
      <c r="H8426" s="212"/>
      <c r="I8426" s="212"/>
      <c r="J8426" s="212"/>
      <c r="K8426" s="212"/>
      <c r="L8426" s="212"/>
      <c r="M8426" s="212"/>
      <c r="N8426" s="212"/>
      <c r="O8426" s="212"/>
      <c r="P8426" s="212"/>
      <c r="Q8426" s="212"/>
      <c r="R8426" s="212"/>
      <c r="S8426" s="212"/>
      <c r="T8426" s="212"/>
      <c r="U8426" s="212"/>
      <c r="V8426" s="212"/>
      <c r="W8426" s="212"/>
      <c r="X8426" s="212"/>
      <c r="Y8426" s="212"/>
      <c r="Z8426" s="212"/>
      <c r="AA8426" s="212"/>
      <c r="AB8426" s="212"/>
      <c r="AC8426" s="212"/>
      <c r="AD8426" s="212"/>
      <c r="AE8426" s="212"/>
    </row>
    <row r="8427" spans="5:31" ht="15" customHeight="1" x14ac:dyDescent="0.3">
      <c r="E8427" s="212"/>
      <c r="F8427" s="212"/>
      <c r="G8427" s="212"/>
      <c r="H8427" s="212"/>
      <c r="I8427" s="212"/>
      <c r="J8427" s="212"/>
      <c r="K8427" s="212"/>
      <c r="L8427" s="212"/>
      <c r="M8427" s="212"/>
      <c r="N8427" s="212"/>
      <c r="O8427" s="212"/>
      <c r="P8427" s="212"/>
      <c r="Q8427" s="212"/>
      <c r="R8427" s="212"/>
      <c r="S8427" s="212"/>
      <c r="T8427" s="212"/>
      <c r="U8427" s="212"/>
      <c r="V8427" s="212"/>
      <c r="W8427" s="212"/>
      <c r="X8427" s="212"/>
      <c r="Y8427" s="212"/>
      <c r="Z8427" s="212"/>
      <c r="AA8427" s="212"/>
      <c r="AB8427" s="212"/>
      <c r="AC8427" s="212"/>
      <c r="AD8427" s="212"/>
      <c r="AE8427" s="212"/>
    </row>
    <row r="8428" spans="5:31" ht="15" customHeight="1" x14ac:dyDescent="0.3">
      <c r="E8428" s="212"/>
      <c r="F8428" s="212"/>
      <c r="G8428" s="212"/>
      <c r="H8428" s="212"/>
      <c r="I8428" s="212"/>
      <c r="J8428" s="212"/>
      <c r="K8428" s="212"/>
      <c r="L8428" s="212"/>
      <c r="M8428" s="212"/>
      <c r="N8428" s="212"/>
      <c r="O8428" s="212"/>
      <c r="P8428" s="212"/>
      <c r="Q8428" s="212"/>
      <c r="R8428" s="212"/>
      <c r="S8428" s="212"/>
      <c r="T8428" s="212"/>
      <c r="U8428" s="212"/>
      <c r="V8428" s="212"/>
      <c r="W8428" s="212"/>
      <c r="X8428" s="212"/>
      <c r="Y8428" s="212"/>
      <c r="Z8428" s="212"/>
      <c r="AA8428" s="212"/>
      <c r="AB8428" s="212"/>
      <c r="AC8428" s="212"/>
      <c r="AD8428" s="212"/>
      <c r="AE8428" s="212"/>
    </row>
    <row r="8429" spans="5:31" ht="15" customHeight="1" x14ac:dyDescent="0.3">
      <c r="E8429" s="212"/>
      <c r="F8429" s="212"/>
      <c r="G8429" s="212"/>
      <c r="H8429" s="212"/>
      <c r="I8429" s="212"/>
      <c r="J8429" s="212"/>
      <c r="K8429" s="212"/>
      <c r="L8429" s="212"/>
      <c r="M8429" s="212"/>
      <c r="N8429" s="212"/>
      <c r="O8429" s="212"/>
      <c r="P8429" s="212"/>
      <c r="Q8429" s="212"/>
      <c r="R8429" s="212"/>
      <c r="S8429" s="212"/>
      <c r="T8429" s="212"/>
      <c r="U8429" s="212"/>
      <c r="V8429" s="212"/>
      <c r="W8429" s="212"/>
      <c r="X8429" s="212"/>
      <c r="Y8429" s="212"/>
      <c r="Z8429" s="212"/>
      <c r="AA8429" s="212"/>
      <c r="AB8429" s="212"/>
      <c r="AC8429" s="212"/>
      <c r="AD8429" s="212"/>
      <c r="AE8429" s="212"/>
    </row>
    <row r="8430" spans="5:31" ht="15" customHeight="1" x14ac:dyDescent="0.3">
      <c r="E8430" s="212"/>
      <c r="F8430" s="212"/>
      <c r="G8430" s="212"/>
      <c r="H8430" s="212"/>
      <c r="I8430" s="212"/>
      <c r="J8430" s="212"/>
      <c r="K8430" s="212"/>
      <c r="L8430" s="212"/>
      <c r="M8430" s="212"/>
      <c r="N8430" s="212"/>
      <c r="O8430" s="212"/>
      <c r="P8430" s="212"/>
      <c r="Q8430" s="212"/>
      <c r="R8430" s="212"/>
      <c r="S8430" s="212"/>
      <c r="T8430" s="212"/>
      <c r="U8430" s="212"/>
      <c r="V8430" s="212"/>
      <c r="W8430" s="212"/>
      <c r="X8430" s="212"/>
      <c r="Y8430" s="212"/>
      <c r="Z8430" s="212"/>
      <c r="AA8430" s="212"/>
      <c r="AB8430" s="212"/>
      <c r="AC8430" s="212"/>
      <c r="AD8430" s="212"/>
      <c r="AE8430" s="212"/>
    </row>
    <row r="8431" spans="5:31" ht="15" customHeight="1" x14ac:dyDescent="0.3">
      <c r="E8431" s="212"/>
      <c r="F8431" s="212"/>
      <c r="G8431" s="212"/>
      <c r="H8431" s="212"/>
      <c r="I8431" s="212"/>
      <c r="J8431" s="212"/>
      <c r="K8431" s="212"/>
      <c r="L8431" s="212"/>
      <c r="M8431" s="212"/>
      <c r="N8431" s="212"/>
      <c r="O8431" s="212"/>
      <c r="P8431" s="212"/>
      <c r="Q8431" s="212"/>
      <c r="R8431" s="212"/>
      <c r="S8431" s="212"/>
      <c r="T8431" s="212"/>
      <c r="U8431" s="212"/>
      <c r="V8431" s="212"/>
      <c r="W8431" s="212"/>
      <c r="X8431" s="212"/>
      <c r="Y8431" s="212"/>
      <c r="Z8431" s="212"/>
      <c r="AA8431" s="212"/>
      <c r="AB8431" s="212"/>
      <c r="AC8431" s="212"/>
      <c r="AD8431" s="212"/>
      <c r="AE8431" s="212"/>
    </row>
    <row r="8432" spans="5:31" ht="15" customHeight="1" x14ac:dyDescent="0.3">
      <c r="E8432" s="212"/>
      <c r="F8432" s="212"/>
      <c r="G8432" s="212"/>
      <c r="H8432" s="212"/>
      <c r="I8432" s="212"/>
      <c r="J8432" s="212"/>
      <c r="K8432" s="212"/>
      <c r="L8432" s="212"/>
      <c r="M8432" s="212"/>
      <c r="N8432" s="212"/>
      <c r="O8432" s="212"/>
      <c r="P8432" s="212"/>
      <c r="Q8432" s="212"/>
      <c r="R8432" s="212"/>
      <c r="S8432" s="212"/>
      <c r="T8432" s="212"/>
      <c r="U8432" s="212"/>
      <c r="V8432" s="212"/>
      <c r="W8432" s="212"/>
      <c r="X8432" s="212"/>
      <c r="Y8432" s="212"/>
      <c r="Z8432" s="212"/>
      <c r="AA8432" s="212"/>
      <c r="AB8432" s="212"/>
      <c r="AC8432" s="212"/>
      <c r="AD8432" s="212"/>
      <c r="AE8432" s="212"/>
    </row>
    <row r="8433" spans="5:31" ht="15" customHeight="1" x14ac:dyDescent="0.3">
      <c r="E8433" s="212"/>
      <c r="F8433" s="212"/>
      <c r="G8433" s="212"/>
      <c r="H8433" s="212"/>
      <c r="I8433" s="212"/>
      <c r="J8433" s="212"/>
      <c r="K8433" s="212"/>
      <c r="L8433" s="212"/>
      <c r="M8433" s="212"/>
      <c r="N8433" s="212"/>
      <c r="O8433" s="212"/>
      <c r="P8433" s="212"/>
      <c r="Q8433" s="212"/>
      <c r="R8433" s="212"/>
      <c r="S8433" s="212"/>
      <c r="T8433" s="212"/>
      <c r="U8433" s="212"/>
      <c r="V8433" s="212"/>
      <c r="W8433" s="212"/>
      <c r="X8433" s="212"/>
      <c r="Y8433" s="212"/>
      <c r="Z8433" s="212"/>
      <c r="AA8433" s="212"/>
      <c r="AB8433" s="212"/>
      <c r="AC8433" s="212"/>
      <c r="AD8433" s="212"/>
      <c r="AE8433" s="212"/>
    </row>
    <row r="8434" spans="5:31" ht="15" customHeight="1" x14ac:dyDescent="0.3">
      <c r="E8434" s="212"/>
      <c r="F8434" s="212"/>
      <c r="G8434" s="212"/>
      <c r="H8434" s="212"/>
      <c r="I8434" s="212"/>
      <c r="J8434" s="212"/>
      <c r="K8434" s="212"/>
      <c r="L8434" s="212"/>
      <c r="M8434" s="212"/>
      <c r="N8434" s="212"/>
      <c r="O8434" s="212"/>
      <c r="P8434" s="212"/>
      <c r="Q8434" s="212"/>
      <c r="R8434" s="212"/>
      <c r="S8434" s="212"/>
      <c r="T8434" s="212"/>
      <c r="U8434" s="212"/>
      <c r="V8434" s="212"/>
      <c r="W8434" s="212"/>
      <c r="X8434" s="212"/>
      <c r="Y8434" s="212"/>
      <c r="Z8434" s="212"/>
      <c r="AA8434" s="212"/>
      <c r="AB8434" s="212"/>
      <c r="AC8434" s="212"/>
      <c r="AD8434" s="212"/>
      <c r="AE8434" s="212"/>
    </row>
    <row r="8435" spans="5:31" ht="15" customHeight="1" x14ac:dyDescent="0.3">
      <c r="E8435" s="212"/>
      <c r="F8435" s="212"/>
      <c r="G8435" s="212"/>
      <c r="H8435" s="212"/>
      <c r="I8435" s="212"/>
      <c r="J8435" s="212"/>
      <c r="K8435" s="212"/>
      <c r="L8435" s="212"/>
      <c r="M8435" s="212"/>
      <c r="N8435" s="212"/>
      <c r="O8435" s="212"/>
      <c r="P8435" s="212"/>
      <c r="Q8435" s="212"/>
      <c r="R8435" s="212"/>
      <c r="S8435" s="212"/>
      <c r="T8435" s="212"/>
      <c r="U8435" s="212"/>
      <c r="V8435" s="212"/>
      <c r="W8435" s="212"/>
      <c r="X8435" s="212"/>
      <c r="Y8435" s="212"/>
      <c r="Z8435" s="212"/>
      <c r="AA8435" s="212"/>
      <c r="AB8435" s="212"/>
      <c r="AC8435" s="212"/>
      <c r="AD8435" s="212"/>
      <c r="AE8435" s="212"/>
    </row>
    <row r="8436" spans="5:31" ht="15" customHeight="1" x14ac:dyDescent="0.3">
      <c r="E8436" s="212"/>
      <c r="F8436" s="212"/>
      <c r="G8436" s="212"/>
      <c r="H8436" s="212"/>
      <c r="I8436" s="212"/>
      <c r="J8436" s="212"/>
      <c r="K8436" s="212"/>
      <c r="L8436" s="212"/>
      <c r="M8436" s="212"/>
      <c r="N8436" s="212"/>
      <c r="O8436" s="212"/>
      <c r="P8436" s="212"/>
      <c r="Q8436" s="212"/>
      <c r="R8436" s="212"/>
      <c r="S8436" s="212"/>
      <c r="T8436" s="212"/>
      <c r="U8436" s="212"/>
      <c r="V8436" s="212"/>
      <c r="W8436" s="212"/>
      <c r="X8436" s="212"/>
      <c r="Y8436" s="212"/>
      <c r="Z8436" s="212"/>
      <c r="AA8436" s="212"/>
      <c r="AB8436" s="212"/>
      <c r="AC8436" s="212"/>
      <c r="AD8436" s="212"/>
      <c r="AE8436" s="212"/>
    </row>
    <row r="8437" spans="5:31" ht="15" customHeight="1" x14ac:dyDescent="0.3">
      <c r="E8437" s="212"/>
      <c r="F8437" s="212"/>
      <c r="G8437" s="212"/>
      <c r="H8437" s="212"/>
      <c r="I8437" s="212"/>
      <c r="J8437" s="212"/>
      <c r="K8437" s="212"/>
      <c r="L8437" s="212"/>
      <c r="M8437" s="212"/>
      <c r="N8437" s="212"/>
      <c r="O8437" s="212"/>
      <c r="P8437" s="212"/>
      <c r="Q8437" s="212"/>
      <c r="R8437" s="212"/>
      <c r="S8437" s="212"/>
      <c r="T8437" s="212"/>
      <c r="U8437" s="212"/>
      <c r="V8437" s="212"/>
      <c r="W8437" s="212"/>
      <c r="X8437" s="212"/>
      <c r="Y8437" s="212"/>
      <c r="Z8437" s="212"/>
      <c r="AA8437" s="212"/>
      <c r="AB8437" s="212"/>
      <c r="AC8437" s="212"/>
      <c r="AD8437" s="212"/>
      <c r="AE8437" s="212"/>
    </row>
    <row r="8438" spans="5:31" ht="15" customHeight="1" x14ac:dyDescent="0.3">
      <c r="E8438" s="212"/>
      <c r="F8438" s="212"/>
      <c r="G8438" s="212"/>
      <c r="H8438" s="212"/>
      <c r="I8438" s="212"/>
      <c r="J8438" s="212"/>
      <c r="K8438" s="212"/>
      <c r="L8438" s="212"/>
      <c r="M8438" s="212"/>
      <c r="N8438" s="212"/>
      <c r="O8438" s="212"/>
      <c r="P8438" s="212"/>
      <c r="Q8438" s="212"/>
      <c r="R8438" s="212"/>
      <c r="S8438" s="212"/>
      <c r="T8438" s="212"/>
      <c r="U8438" s="212"/>
      <c r="V8438" s="212"/>
      <c r="W8438" s="212"/>
      <c r="X8438" s="212"/>
      <c r="Y8438" s="212"/>
      <c r="Z8438" s="212"/>
      <c r="AA8438" s="212"/>
      <c r="AB8438" s="212"/>
      <c r="AC8438" s="212"/>
      <c r="AD8438" s="212"/>
      <c r="AE8438" s="212"/>
    </row>
    <row r="8439" spans="5:31" ht="15" customHeight="1" x14ac:dyDescent="0.3">
      <c r="E8439" s="212"/>
      <c r="F8439" s="212"/>
      <c r="G8439" s="212"/>
      <c r="H8439" s="212"/>
      <c r="I8439" s="212"/>
      <c r="J8439" s="212"/>
      <c r="K8439" s="212"/>
      <c r="L8439" s="212"/>
      <c r="M8439" s="212"/>
      <c r="N8439" s="212"/>
      <c r="O8439" s="212"/>
      <c r="P8439" s="212"/>
      <c r="Q8439" s="212"/>
      <c r="R8439" s="212"/>
      <c r="S8439" s="212"/>
      <c r="T8439" s="212"/>
      <c r="U8439" s="212"/>
      <c r="V8439" s="212"/>
      <c r="W8439" s="212"/>
      <c r="X8439" s="212"/>
      <c r="Y8439" s="212"/>
      <c r="Z8439" s="212"/>
      <c r="AA8439" s="212"/>
      <c r="AB8439" s="212"/>
      <c r="AC8439" s="212"/>
      <c r="AD8439" s="212"/>
      <c r="AE8439" s="212"/>
    </row>
    <row r="8440" spans="5:31" ht="15" customHeight="1" x14ac:dyDescent="0.3">
      <c r="E8440" s="212"/>
      <c r="F8440" s="212"/>
      <c r="G8440" s="212"/>
      <c r="H8440" s="212"/>
      <c r="I8440" s="212"/>
      <c r="J8440" s="212"/>
      <c r="K8440" s="212"/>
      <c r="L8440" s="212"/>
      <c r="M8440" s="212"/>
      <c r="N8440" s="212"/>
      <c r="O8440" s="212"/>
      <c r="P8440" s="212"/>
      <c r="Q8440" s="212"/>
      <c r="R8440" s="212"/>
      <c r="S8440" s="212"/>
      <c r="T8440" s="212"/>
      <c r="U8440" s="212"/>
      <c r="V8440" s="212"/>
      <c r="W8440" s="212"/>
      <c r="X8440" s="212"/>
      <c r="Y8440" s="212"/>
      <c r="Z8440" s="212"/>
      <c r="AA8440" s="212"/>
      <c r="AB8440" s="212"/>
      <c r="AC8440" s="212"/>
      <c r="AD8440" s="212"/>
      <c r="AE8440" s="212"/>
    </row>
    <row r="8441" spans="5:31" ht="15" customHeight="1" x14ac:dyDescent="0.3">
      <c r="E8441" s="212"/>
      <c r="F8441" s="212"/>
      <c r="G8441" s="212"/>
      <c r="H8441" s="212"/>
      <c r="I8441" s="212"/>
      <c r="J8441" s="212"/>
      <c r="K8441" s="212"/>
      <c r="L8441" s="212"/>
      <c r="M8441" s="212"/>
      <c r="N8441" s="212"/>
      <c r="O8441" s="212"/>
      <c r="P8441" s="212"/>
      <c r="Q8441" s="212"/>
      <c r="R8441" s="212"/>
      <c r="S8441" s="212"/>
      <c r="T8441" s="212"/>
      <c r="U8441" s="212"/>
      <c r="V8441" s="212"/>
      <c r="W8441" s="212"/>
      <c r="X8441" s="212"/>
      <c r="Y8441" s="212"/>
      <c r="Z8441" s="212"/>
      <c r="AA8441" s="212"/>
      <c r="AB8441" s="212"/>
      <c r="AC8441" s="212"/>
      <c r="AD8441" s="212"/>
      <c r="AE8441" s="212"/>
    </row>
    <row r="8442" spans="5:31" ht="15" customHeight="1" x14ac:dyDescent="0.3">
      <c r="E8442" s="212"/>
      <c r="F8442" s="212"/>
      <c r="G8442" s="212"/>
      <c r="H8442" s="212"/>
      <c r="I8442" s="212"/>
      <c r="J8442" s="212"/>
      <c r="K8442" s="212"/>
      <c r="L8442" s="212"/>
      <c r="M8442" s="212"/>
      <c r="N8442" s="212"/>
      <c r="O8442" s="212"/>
      <c r="P8442" s="212"/>
      <c r="Q8442" s="212"/>
      <c r="R8442" s="212"/>
      <c r="S8442" s="212"/>
      <c r="T8442" s="212"/>
      <c r="U8442" s="212"/>
      <c r="V8442" s="212"/>
      <c r="W8442" s="212"/>
      <c r="X8442" s="212"/>
      <c r="Y8442" s="212"/>
      <c r="Z8442" s="212"/>
      <c r="AA8442" s="212"/>
      <c r="AB8442" s="212"/>
      <c r="AC8442" s="212"/>
      <c r="AD8442" s="212"/>
      <c r="AE8442" s="212"/>
    </row>
    <row r="8443" spans="5:31" ht="15" customHeight="1" x14ac:dyDescent="0.3">
      <c r="E8443" s="212"/>
      <c r="F8443" s="212"/>
      <c r="G8443" s="212"/>
      <c r="H8443" s="212"/>
      <c r="I8443" s="212"/>
      <c r="J8443" s="212"/>
      <c r="K8443" s="212"/>
      <c r="L8443" s="212"/>
      <c r="M8443" s="212"/>
      <c r="N8443" s="212"/>
      <c r="O8443" s="212"/>
      <c r="P8443" s="212"/>
      <c r="Q8443" s="212"/>
      <c r="R8443" s="212"/>
      <c r="S8443" s="212"/>
      <c r="T8443" s="212"/>
      <c r="U8443" s="212"/>
      <c r="V8443" s="212"/>
      <c r="W8443" s="212"/>
      <c r="X8443" s="212"/>
      <c r="Y8443" s="212"/>
      <c r="Z8443" s="212"/>
      <c r="AA8443" s="212"/>
      <c r="AB8443" s="212"/>
      <c r="AC8443" s="212"/>
      <c r="AD8443" s="212"/>
      <c r="AE8443" s="212"/>
    </row>
    <row r="8444" spans="5:31" ht="15" customHeight="1" x14ac:dyDescent="0.3">
      <c r="E8444" s="212"/>
      <c r="F8444" s="212"/>
      <c r="G8444" s="212"/>
      <c r="H8444" s="212"/>
      <c r="I8444" s="212"/>
      <c r="J8444" s="212"/>
      <c r="K8444" s="212"/>
      <c r="L8444" s="212"/>
      <c r="M8444" s="212"/>
      <c r="N8444" s="212"/>
      <c r="O8444" s="212"/>
      <c r="P8444" s="212"/>
      <c r="Q8444" s="212"/>
      <c r="R8444" s="212"/>
      <c r="S8444" s="212"/>
      <c r="T8444" s="212"/>
      <c r="U8444" s="212"/>
      <c r="V8444" s="212"/>
      <c r="W8444" s="212"/>
      <c r="X8444" s="212"/>
      <c r="Y8444" s="212"/>
      <c r="Z8444" s="212"/>
      <c r="AA8444" s="212"/>
      <c r="AB8444" s="212"/>
      <c r="AC8444" s="212"/>
      <c r="AD8444" s="212"/>
      <c r="AE8444" s="212"/>
    </row>
    <row r="8445" spans="5:31" ht="15" customHeight="1" x14ac:dyDescent="0.3">
      <c r="E8445" s="212"/>
      <c r="F8445" s="212"/>
      <c r="G8445" s="212"/>
      <c r="H8445" s="212"/>
      <c r="I8445" s="212"/>
      <c r="J8445" s="212"/>
      <c r="K8445" s="212"/>
      <c r="L8445" s="212"/>
      <c r="M8445" s="212"/>
      <c r="N8445" s="212"/>
      <c r="O8445" s="212"/>
      <c r="P8445" s="212"/>
      <c r="Q8445" s="212"/>
      <c r="R8445" s="212"/>
      <c r="S8445" s="212"/>
      <c r="T8445" s="212"/>
      <c r="U8445" s="212"/>
      <c r="V8445" s="212"/>
      <c r="W8445" s="212"/>
      <c r="X8445" s="212"/>
      <c r="Y8445" s="212"/>
      <c r="Z8445" s="212"/>
      <c r="AA8445" s="212"/>
      <c r="AB8445" s="212"/>
      <c r="AC8445" s="212"/>
      <c r="AD8445" s="212"/>
      <c r="AE8445" s="212"/>
    </row>
    <row r="8446" spans="5:31" ht="15" customHeight="1" x14ac:dyDescent="0.3">
      <c r="E8446" s="212"/>
      <c r="F8446" s="212"/>
      <c r="G8446" s="212"/>
      <c r="H8446" s="212"/>
      <c r="I8446" s="212"/>
      <c r="J8446" s="212"/>
      <c r="K8446" s="212"/>
      <c r="L8446" s="212"/>
      <c r="M8446" s="212"/>
      <c r="N8446" s="212"/>
      <c r="O8446" s="212"/>
      <c r="P8446" s="212"/>
      <c r="Q8446" s="212"/>
      <c r="R8446" s="212"/>
      <c r="S8446" s="212"/>
      <c r="T8446" s="212"/>
      <c r="U8446" s="212"/>
      <c r="V8446" s="212"/>
      <c r="W8446" s="212"/>
      <c r="X8446" s="212"/>
      <c r="Y8446" s="212"/>
      <c r="Z8446" s="212"/>
      <c r="AA8446" s="212"/>
      <c r="AB8446" s="212"/>
      <c r="AC8446" s="212"/>
      <c r="AD8446" s="212"/>
      <c r="AE8446" s="212"/>
    </row>
    <row r="8447" spans="5:31" ht="15" customHeight="1" x14ac:dyDescent="0.3">
      <c r="E8447" s="212"/>
      <c r="F8447" s="212"/>
      <c r="G8447" s="212"/>
      <c r="H8447" s="212"/>
      <c r="I8447" s="212"/>
      <c r="J8447" s="212"/>
      <c r="K8447" s="212"/>
      <c r="L8447" s="212"/>
      <c r="M8447" s="212"/>
      <c r="N8447" s="212"/>
      <c r="O8447" s="212"/>
      <c r="P8447" s="212"/>
      <c r="Q8447" s="212"/>
      <c r="R8447" s="212"/>
      <c r="S8447" s="212"/>
      <c r="T8447" s="212"/>
      <c r="U8447" s="212"/>
      <c r="V8447" s="212"/>
      <c r="W8447" s="212"/>
      <c r="X8447" s="212"/>
      <c r="Y8447" s="212"/>
      <c r="Z8447" s="212"/>
      <c r="AA8447" s="212"/>
      <c r="AB8447" s="212"/>
      <c r="AC8447" s="212"/>
      <c r="AD8447" s="212"/>
      <c r="AE8447" s="212"/>
    </row>
    <row r="8448" spans="5:31" ht="15" customHeight="1" x14ac:dyDescent="0.3">
      <c r="E8448" s="212"/>
      <c r="F8448" s="212"/>
      <c r="G8448" s="212"/>
      <c r="H8448" s="212"/>
      <c r="I8448" s="212"/>
      <c r="J8448" s="212"/>
      <c r="K8448" s="212"/>
      <c r="L8448" s="212"/>
      <c r="M8448" s="212"/>
      <c r="N8448" s="212"/>
      <c r="O8448" s="212"/>
      <c r="P8448" s="212"/>
      <c r="Q8448" s="212"/>
      <c r="R8448" s="212"/>
      <c r="S8448" s="212"/>
      <c r="T8448" s="212"/>
      <c r="U8448" s="212"/>
      <c r="V8448" s="212"/>
      <c r="W8448" s="212"/>
      <c r="X8448" s="212"/>
      <c r="Y8448" s="212"/>
      <c r="Z8448" s="212"/>
      <c r="AA8448" s="212"/>
      <c r="AB8448" s="212"/>
      <c r="AC8448" s="212"/>
      <c r="AD8448" s="212"/>
      <c r="AE8448" s="212"/>
    </row>
    <row r="8449" spans="5:31" ht="15" customHeight="1" x14ac:dyDescent="0.3">
      <c r="E8449" s="212"/>
      <c r="F8449" s="212"/>
      <c r="G8449" s="212"/>
      <c r="H8449" s="212"/>
      <c r="I8449" s="212"/>
      <c r="J8449" s="212"/>
      <c r="K8449" s="212"/>
      <c r="L8449" s="212"/>
      <c r="M8449" s="212"/>
      <c r="N8449" s="212"/>
      <c r="O8449" s="212"/>
      <c r="P8449" s="212"/>
      <c r="Q8449" s="212"/>
      <c r="R8449" s="212"/>
      <c r="S8449" s="212"/>
      <c r="T8449" s="212"/>
      <c r="U8449" s="212"/>
      <c r="V8449" s="212"/>
      <c r="W8449" s="212"/>
      <c r="X8449" s="212"/>
      <c r="Y8449" s="212"/>
      <c r="Z8449" s="212"/>
      <c r="AA8449" s="212"/>
      <c r="AB8449" s="212"/>
      <c r="AC8449" s="212"/>
      <c r="AD8449" s="212"/>
      <c r="AE8449" s="212"/>
    </row>
    <row r="8450" spans="5:31" ht="15" customHeight="1" x14ac:dyDescent="0.3">
      <c r="E8450" s="212"/>
      <c r="F8450" s="212"/>
      <c r="G8450" s="212"/>
      <c r="H8450" s="212"/>
      <c r="I8450" s="212"/>
      <c r="J8450" s="212"/>
      <c r="K8450" s="212"/>
      <c r="L8450" s="212"/>
      <c r="M8450" s="212"/>
      <c r="N8450" s="212"/>
      <c r="O8450" s="212"/>
      <c r="P8450" s="212"/>
      <c r="Q8450" s="212"/>
      <c r="R8450" s="212"/>
      <c r="S8450" s="212"/>
      <c r="T8450" s="212"/>
      <c r="U8450" s="212"/>
      <c r="V8450" s="212"/>
      <c r="W8450" s="212"/>
      <c r="X8450" s="212"/>
      <c r="Y8450" s="212"/>
      <c r="Z8450" s="212"/>
      <c r="AA8450" s="212"/>
      <c r="AB8450" s="212"/>
      <c r="AC8450" s="212"/>
      <c r="AD8450" s="212"/>
      <c r="AE8450" s="212"/>
    </row>
    <row r="8451" spans="5:31" ht="15" customHeight="1" x14ac:dyDescent="0.3">
      <c r="E8451" s="212"/>
      <c r="F8451" s="212"/>
      <c r="G8451" s="212"/>
      <c r="H8451" s="212"/>
      <c r="I8451" s="212"/>
      <c r="J8451" s="212"/>
      <c r="K8451" s="212"/>
      <c r="L8451" s="212"/>
      <c r="M8451" s="212"/>
      <c r="N8451" s="212"/>
      <c r="O8451" s="212"/>
      <c r="P8451" s="212"/>
      <c r="Q8451" s="212"/>
      <c r="R8451" s="212"/>
      <c r="S8451" s="212"/>
      <c r="T8451" s="212"/>
      <c r="U8451" s="212"/>
      <c r="V8451" s="212"/>
      <c r="W8451" s="212"/>
      <c r="X8451" s="212"/>
      <c r="Y8451" s="212"/>
      <c r="Z8451" s="212"/>
      <c r="AA8451" s="212"/>
      <c r="AB8451" s="212"/>
      <c r="AC8451" s="212"/>
      <c r="AD8451" s="212"/>
      <c r="AE8451" s="212"/>
    </row>
    <row r="8452" spans="5:31" ht="15" customHeight="1" x14ac:dyDescent="0.3">
      <c r="E8452" s="212"/>
      <c r="F8452" s="212"/>
      <c r="G8452" s="212"/>
      <c r="H8452" s="212"/>
      <c r="I8452" s="212"/>
      <c r="J8452" s="212"/>
      <c r="K8452" s="212"/>
      <c r="L8452" s="212"/>
      <c r="M8452" s="212"/>
      <c r="N8452" s="212"/>
      <c r="O8452" s="212"/>
      <c r="P8452" s="212"/>
      <c r="Q8452" s="212"/>
      <c r="R8452" s="212"/>
      <c r="S8452" s="212"/>
      <c r="T8452" s="212"/>
      <c r="U8452" s="212"/>
      <c r="V8452" s="212"/>
      <c r="W8452" s="212"/>
      <c r="X8452" s="212"/>
      <c r="Y8452" s="212"/>
      <c r="Z8452" s="212"/>
      <c r="AA8452" s="212"/>
      <c r="AB8452" s="212"/>
      <c r="AC8452" s="212"/>
      <c r="AD8452" s="212"/>
      <c r="AE8452" s="212"/>
    </row>
    <row r="8453" spans="5:31" ht="15" customHeight="1" x14ac:dyDescent="0.3">
      <c r="E8453" s="212"/>
      <c r="F8453" s="212"/>
      <c r="G8453" s="212"/>
      <c r="H8453" s="212"/>
      <c r="I8453" s="212"/>
      <c r="J8453" s="212"/>
      <c r="K8453" s="212"/>
      <c r="L8453" s="212"/>
      <c r="M8453" s="212"/>
      <c r="N8453" s="212"/>
      <c r="O8453" s="212"/>
      <c r="P8453" s="212"/>
      <c r="Q8453" s="212"/>
      <c r="R8453" s="212"/>
      <c r="S8453" s="212"/>
      <c r="T8453" s="212"/>
      <c r="U8453" s="212"/>
      <c r="V8453" s="212"/>
      <c r="W8453" s="212"/>
      <c r="X8453" s="212"/>
      <c r="Y8453" s="212"/>
      <c r="Z8453" s="212"/>
      <c r="AA8453" s="212"/>
      <c r="AB8453" s="212"/>
      <c r="AC8453" s="212"/>
      <c r="AD8453" s="212"/>
      <c r="AE8453" s="212"/>
    </row>
    <row r="8454" spans="5:31" ht="15" customHeight="1" x14ac:dyDescent="0.3">
      <c r="E8454" s="212"/>
      <c r="F8454" s="212"/>
      <c r="G8454" s="212"/>
      <c r="H8454" s="212"/>
      <c r="I8454" s="212"/>
      <c r="J8454" s="212"/>
      <c r="K8454" s="212"/>
      <c r="L8454" s="212"/>
      <c r="M8454" s="212"/>
      <c r="N8454" s="212"/>
      <c r="O8454" s="212"/>
      <c r="P8454" s="212"/>
      <c r="Q8454" s="212"/>
      <c r="R8454" s="212"/>
      <c r="S8454" s="212"/>
      <c r="T8454" s="212"/>
      <c r="U8454" s="212"/>
      <c r="V8454" s="212"/>
      <c r="W8454" s="212"/>
      <c r="X8454" s="212"/>
      <c r="Y8454" s="212"/>
      <c r="Z8454" s="212"/>
      <c r="AA8454" s="212"/>
      <c r="AB8454" s="212"/>
      <c r="AC8454" s="212"/>
      <c r="AD8454" s="212"/>
      <c r="AE8454" s="212"/>
    </row>
    <row r="8455" spans="5:31" ht="15" customHeight="1" x14ac:dyDescent="0.3">
      <c r="E8455" s="212"/>
      <c r="F8455" s="212"/>
      <c r="G8455" s="212"/>
      <c r="H8455" s="212"/>
      <c r="I8455" s="212"/>
      <c r="J8455" s="212"/>
      <c r="K8455" s="212"/>
      <c r="L8455" s="212"/>
      <c r="M8455" s="212"/>
      <c r="N8455" s="212"/>
      <c r="O8455" s="212"/>
      <c r="P8455" s="212"/>
      <c r="Q8455" s="212"/>
      <c r="R8455" s="212"/>
      <c r="S8455" s="212"/>
      <c r="T8455" s="212"/>
      <c r="U8455" s="212"/>
      <c r="V8455" s="212"/>
      <c r="W8455" s="212"/>
      <c r="X8455" s="212"/>
      <c r="Y8455" s="212"/>
      <c r="Z8455" s="212"/>
      <c r="AA8455" s="212"/>
      <c r="AB8455" s="212"/>
      <c r="AC8455" s="212"/>
      <c r="AD8455" s="212"/>
      <c r="AE8455" s="212"/>
    </row>
    <row r="8456" spans="5:31" ht="15" customHeight="1" x14ac:dyDescent="0.3">
      <c r="E8456" s="212"/>
      <c r="F8456" s="212"/>
      <c r="G8456" s="212"/>
      <c r="H8456" s="212"/>
      <c r="I8456" s="212"/>
      <c r="J8456" s="212"/>
      <c r="K8456" s="212"/>
      <c r="L8456" s="212"/>
      <c r="M8456" s="212"/>
      <c r="N8456" s="212"/>
      <c r="O8456" s="212"/>
      <c r="P8456" s="212"/>
      <c r="Q8456" s="212"/>
      <c r="R8456" s="212"/>
      <c r="S8456" s="212"/>
      <c r="T8456" s="212"/>
      <c r="U8456" s="212"/>
      <c r="V8456" s="212"/>
      <c r="W8456" s="212"/>
      <c r="X8456" s="212"/>
      <c r="Y8456" s="212"/>
      <c r="Z8456" s="212"/>
      <c r="AA8456" s="212"/>
      <c r="AB8456" s="212"/>
      <c r="AC8456" s="212"/>
      <c r="AD8456" s="212"/>
      <c r="AE8456" s="212"/>
    </row>
    <row r="8457" spans="5:31" ht="15" customHeight="1" x14ac:dyDescent="0.3">
      <c r="E8457" s="212"/>
      <c r="F8457" s="212"/>
      <c r="G8457" s="212"/>
      <c r="H8457" s="212"/>
      <c r="I8457" s="212"/>
      <c r="J8457" s="212"/>
      <c r="K8457" s="212"/>
      <c r="L8457" s="212"/>
      <c r="M8457" s="212"/>
      <c r="N8457" s="212"/>
      <c r="O8457" s="212"/>
      <c r="P8457" s="212"/>
      <c r="Q8457" s="212"/>
      <c r="R8457" s="212"/>
      <c r="S8457" s="212"/>
      <c r="T8457" s="212"/>
      <c r="U8457" s="212"/>
      <c r="V8457" s="212"/>
      <c r="W8457" s="212"/>
      <c r="X8457" s="212"/>
      <c r="Y8457" s="212"/>
      <c r="Z8457" s="212"/>
      <c r="AA8457" s="212"/>
      <c r="AB8457" s="212"/>
      <c r="AC8457" s="212"/>
      <c r="AD8457" s="212"/>
      <c r="AE8457" s="212"/>
    </row>
    <row r="8458" spans="5:31" ht="15" customHeight="1" x14ac:dyDescent="0.3">
      <c r="E8458" s="212"/>
      <c r="F8458" s="212"/>
      <c r="G8458" s="212"/>
      <c r="H8458" s="212"/>
      <c r="I8458" s="212"/>
      <c r="J8458" s="212"/>
      <c r="K8458" s="212"/>
      <c r="L8458" s="212"/>
      <c r="M8458" s="212"/>
      <c r="N8458" s="212"/>
      <c r="O8458" s="212"/>
      <c r="P8458" s="212"/>
      <c r="Q8458" s="212"/>
      <c r="R8458" s="212"/>
      <c r="S8458" s="212"/>
      <c r="T8458" s="212"/>
      <c r="U8458" s="212"/>
      <c r="V8458" s="212"/>
      <c r="W8458" s="212"/>
      <c r="X8458" s="212"/>
      <c r="Y8458" s="212"/>
      <c r="Z8458" s="212"/>
      <c r="AA8458" s="212"/>
      <c r="AB8458" s="212"/>
      <c r="AC8458" s="212"/>
      <c r="AD8458" s="212"/>
      <c r="AE8458" s="212"/>
    </row>
    <row r="8459" spans="5:31" ht="15" customHeight="1" x14ac:dyDescent="0.3">
      <c r="E8459" s="212"/>
      <c r="F8459" s="212"/>
      <c r="G8459" s="212"/>
      <c r="H8459" s="212"/>
      <c r="I8459" s="212"/>
      <c r="J8459" s="212"/>
      <c r="K8459" s="212"/>
      <c r="L8459" s="212"/>
      <c r="M8459" s="212"/>
      <c r="N8459" s="212"/>
      <c r="O8459" s="212"/>
      <c r="P8459" s="212"/>
      <c r="Q8459" s="212"/>
      <c r="R8459" s="212"/>
      <c r="S8459" s="212"/>
      <c r="T8459" s="212"/>
      <c r="U8459" s="212"/>
      <c r="V8459" s="212"/>
      <c r="W8459" s="212"/>
      <c r="X8459" s="212"/>
      <c r="Y8459" s="212"/>
      <c r="Z8459" s="212"/>
      <c r="AA8459" s="212"/>
      <c r="AB8459" s="212"/>
      <c r="AC8459" s="212"/>
      <c r="AD8459" s="212"/>
      <c r="AE8459" s="212"/>
    </row>
    <row r="8460" spans="5:31" ht="15" customHeight="1" x14ac:dyDescent="0.3">
      <c r="E8460" s="212"/>
      <c r="F8460" s="212"/>
      <c r="G8460" s="212"/>
      <c r="H8460" s="212"/>
      <c r="I8460" s="212"/>
      <c r="J8460" s="212"/>
      <c r="K8460" s="212"/>
      <c r="L8460" s="212"/>
      <c r="M8460" s="212"/>
      <c r="N8460" s="212"/>
      <c r="O8460" s="212"/>
      <c r="P8460" s="212"/>
      <c r="Q8460" s="212"/>
      <c r="R8460" s="212"/>
      <c r="S8460" s="212"/>
      <c r="T8460" s="212"/>
      <c r="U8460" s="212"/>
      <c r="V8460" s="212"/>
      <c r="W8460" s="212"/>
      <c r="X8460" s="212"/>
      <c r="Y8460" s="212"/>
      <c r="Z8460" s="212"/>
      <c r="AA8460" s="212"/>
      <c r="AB8460" s="212"/>
      <c r="AC8460" s="212"/>
      <c r="AD8460" s="212"/>
      <c r="AE8460" s="212"/>
    </row>
    <row r="8461" spans="5:31" ht="15" customHeight="1" x14ac:dyDescent="0.3">
      <c r="E8461" s="212"/>
      <c r="F8461" s="212"/>
      <c r="G8461" s="212"/>
      <c r="H8461" s="212"/>
      <c r="I8461" s="212"/>
      <c r="J8461" s="212"/>
      <c r="K8461" s="212"/>
      <c r="L8461" s="212"/>
      <c r="M8461" s="212"/>
      <c r="N8461" s="212"/>
      <c r="O8461" s="212"/>
      <c r="P8461" s="212"/>
      <c r="Q8461" s="212"/>
      <c r="R8461" s="212"/>
      <c r="S8461" s="212"/>
      <c r="T8461" s="212"/>
      <c r="U8461" s="212"/>
      <c r="V8461" s="212"/>
      <c r="W8461" s="212"/>
      <c r="X8461" s="212"/>
      <c r="Y8461" s="212"/>
      <c r="Z8461" s="212"/>
      <c r="AA8461" s="212"/>
      <c r="AB8461" s="212"/>
      <c r="AC8461" s="212"/>
      <c r="AD8461" s="212"/>
      <c r="AE8461" s="212"/>
    </row>
    <row r="8462" spans="5:31" ht="15" customHeight="1" x14ac:dyDescent="0.3">
      <c r="E8462" s="212"/>
      <c r="F8462" s="212"/>
      <c r="G8462" s="212"/>
      <c r="H8462" s="212"/>
      <c r="I8462" s="212"/>
      <c r="J8462" s="212"/>
      <c r="K8462" s="212"/>
      <c r="L8462" s="212"/>
      <c r="M8462" s="212"/>
      <c r="N8462" s="212"/>
      <c r="O8462" s="212"/>
      <c r="P8462" s="212"/>
      <c r="Q8462" s="212"/>
      <c r="R8462" s="212"/>
      <c r="S8462" s="212"/>
      <c r="T8462" s="212"/>
      <c r="U8462" s="212"/>
      <c r="V8462" s="212"/>
      <c r="W8462" s="212"/>
      <c r="X8462" s="212"/>
      <c r="Y8462" s="212"/>
      <c r="Z8462" s="212"/>
      <c r="AA8462" s="212"/>
      <c r="AB8462" s="212"/>
      <c r="AC8462" s="212"/>
      <c r="AD8462" s="212"/>
      <c r="AE8462" s="212"/>
    </row>
    <row r="8463" spans="5:31" ht="15" customHeight="1" x14ac:dyDescent="0.3">
      <c r="E8463" s="212"/>
      <c r="F8463" s="212"/>
      <c r="G8463" s="212"/>
      <c r="H8463" s="212"/>
      <c r="I8463" s="212"/>
      <c r="J8463" s="212"/>
      <c r="K8463" s="212"/>
      <c r="L8463" s="212"/>
      <c r="M8463" s="212"/>
      <c r="N8463" s="212"/>
      <c r="O8463" s="212"/>
      <c r="P8463" s="212"/>
      <c r="Q8463" s="212"/>
      <c r="R8463" s="212"/>
      <c r="S8463" s="212"/>
      <c r="T8463" s="212"/>
      <c r="U8463" s="212"/>
      <c r="V8463" s="212"/>
      <c r="W8463" s="212"/>
      <c r="X8463" s="212"/>
      <c r="Y8463" s="212"/>
      <c r="Z8463" s="212"/>
      <c r="AA8463" s="212"/>
      <c r="AB8463" s="212"/>
      <c r="AC8463" s="212"/>
      <c r="AD8463" s="212"/>
      <c r="AE8463" s="212"/>
    </row>
    <row r="8464" spans="5:31" ht="15" customHeight="1" x14ac:dyDescent="0.3">
      <c r="E8464" s="212"/>
      <c r="F8464" s="212"/>
      <c r="G8464" s="212"/>
      <c r="H8464" s="212"/>
      <c r="I8464" s="212"/>
      <c r="J8464" s="212"/>
      <c r="K8464" s="212"/>
      <c r="L8464" s="212"/>
      <c r="M8464" s="212"/>
      <c r="N8464" s="212"/>
      <c r="O8464" s="212"/>
      <c r="P8464" s="212"/>
      <c r="Q8464" s="212"/>
      <c r="R8464" s="212"/>
      <c r="S8464" s="212"/>
      <c r="T8464" s="212"/>
      <c r="U8464" s="212"/>
      <c r="V8464" s="212"/>
      <c r="W8464" s="212"/>
      <c r="X8464" s="212"/>
      <c r="Y8464" s="212"/>
      <c r="Z8464" s="212"/>
      <c r="AA8464" s="212"/>
      <c r="AB8464" s="212"/>
      <c r="AC8464" s="212"/>
      <c r="AD8464" s="212"/>
      <c r="AE8464" s="212"/>
    </row>
    <row r="8465" spans="5:31" ht="15" customHeight="1" x14ac:dyDescent="0.3">
      <c r="E8465" s="212"/>
      <c r="F8465" s="212"/>
      <c r="G8465" s="212"/>
      <c r="H8465" s="212"/>
      <c r="I8465" s="212"/>
      <c r="J8465" s="212"/>
      <c r="K8465" s="212"/>
      <c r="L8465" s="212"/>
      <c r="M8465" s="212"/>
      <c r="N8465" s="212"/>
      <c r="O8465" s="212"/>
      <c r="P8465" s="212"/>
      <c r="Q8465" s="212"/>
      <c r="R8465" s="212"/>
      <c r="S8465" s="212"/>
      <c r="T8465" s="212"/>
      <c r="U8465" s="212"/>
      <c r="V8465" s="212"/>
      <c r="W8465" s="212"/>
      <c r="X8465" s="212"/>
      <c r="Y8465" s="212"/>
      <c r="Z8465" s="212"/>
      <c r="AA8465" s="212"/>
      <c r="AB8465" s="212"/>
      <c r="AC8465" s="212"/>
      <c r="AD8465" s="212"/>
      <c r="AE8465" s="212"/>
    </row>
    <row r="8466" spans="5:31" ht="15" customHeight="1" x14ac:dyDescent="0.3">
      <c r="E8466" s="212"/>
      <c r="F8466" s="212"/>
      <c r="G8466" s="212"/>
      <c r="H8466" s="212"/>
      <c r="I8466" s="212"/>
      <c r="J8466" s="212"/>
      <c r="K8466" s="212"/>
      <c r="L8466" s="212"/>
      <c r="M8466" s="212"/>
      <c r="N8466" s="212"/>
      <c r="O8466" s="212"/>
      <c r="P8466" s="212"/>
      <c r="Q8466" s="212"/>
      <c r="R8466" s="212"/>
      <c r="S8466" s="212"/>
      <c r="T8466" s="212"/>
      <c r="U8466" s="212"/>
      <c r="V8466" s="212"/>
      <c r="W8466" s="212"/>
      <c r="X8466" s="212"/>
      <c r="Y8466" s="212"/>
      <c r="Z8466" s="212"/>
      <c r="AA8466" s="212"/>
      <c r="AB8466" s="212"/>
      <c r="AC8466" s="212"/>
      <c r="AD8466" s="212"/>
      <c r="AE8466" s="212"/>
    </row>
    <row r="8467" spans="5:31" ht="15" customHeight="1" x14ac:dyDescent="0.3">
      <c r="E8467" s="212"/>
      <c r="F8467" s="212"/>
      <c r="G8467" s="212"/>
      <c r="H8467" s="212"/>
      <c r="I8467" s="212"/>
      <c r="J8467" s="212"/>
      <c r="K8467" s="212"/>
      <c r="L8467" s="212"/>
      <c r="M8467" s="212"/>
      <c r="N8467" s="212"/>
      <c r="O8467" s="212"/>
      <c r="P8467" s="212"/>
      <c r="Q8467" s="212"/>
      <c r="R8467" s="212"/>
      <c r="S8467" s="212"/>
      <c r="T8467" s="212"/>
      <c r="U8467" s="212"/>
      <c r="V8467" s="212"/>
      <c r="W8467" s="212"/>
      <c r="X8467" s="212"/>
      <c r="Y8467" s="212"/>
      <c r="Z8467" s="212"/>
      <c r="AA8467" s="212"/>
      <c r="AB8467" s="212"/>
      <c r="AC8467" s="212"/>
      <c r="AD8467" s="212"/>
      <c r="AE8467" s="212"/>
    </row>
    <row r="8468" spans="5:31" ht="15" customHeight="1" x14ac:dyDescent="0.3">
      <c r="E8468" s="212"/>
      <c r="F8468" s="212"/>
      <c r="G8468" s="212"/>
      <c r="H8468" s="212"/>
      <c r="I8468" s="212"/>
      <c r="J8468" s="212"/>
      <c r="K8468" s="212"/>
      <c r="L8468" s="212"/>
      <c r="M8468" s="212"/>
      <c r="N8468" s="212"/>
      <c r="O8468" s="212"/>
      <c r="P8468" s="212"/>
      <c r="Q8468" s="212"/>
      <c r="R8468" s="212"/>
      <c r="S8468" s="212"/>
      <c r="T8468" s="212"/>
      <c r="U8468" s="212"/>
      <c r="V8468" s="212"/>
      <c r="W8468" s="212"/>
      <c r="X8468" s="212"/>
      <c r="Y8468" s="212"/>
      <c r="Z8468" s="212"/>
      <c r="AA8468" s="212"/>
      <c r="AB8468" s="212"/>
      <c r="AC8468" s="212"/>
      <c r="AD8468" s="212"/>
      <c r="AE8468" s="212"/>
    </row>
    <row r="8469" spans="5:31" ht="15" customHeight="1" x14ac:dyDescent="0.3">
      <c r="E8469" s="212"/>
      <c r="F8469" s="212"/>
      <c r="G8469" s="212"/>
      <c r="H8469" s="212"/>
      <c r="I8469" s="212"/>
      <c r="J8469" s="212"/>
      <c r="K8469" s="212"/>
      <c r="L8469" s="212"/>
      <c r="M8469" s="212"/>
      <c r="N8469" s="212"/>
      <c r="O8469" s="212"/>
      <c r="P8469" s="212"/>
      <c r="Q8469" s="212"/>
      <c r="R8469" s="212"/>
      <c r="S8469" s="212"/>
      <c r="T8469" s="212"/>
      <c r="U8469" s="212"/>
      <c r="V8469" s="212"/>
      <c r="W8469" s="212"/>
      <c r="X8469" s="212"/>
      <c r="Y8469" s="212"/>
      <c r="Z8469" s="212"/>
      <c r="AA8469" s="212"/>
      <c r="AB8469" s="212"/>
      <c r="AC8469" s="212"/>
      <c r="AD8469" s="212"/>
      <c r="AE8469" s="212"/>
    </row>
    <row r="8470" spans="5:31" ht="15" customHeight="1" x14ac:dyDescent="0.3">
      <c r="E8470" s="212"/>
      <c r="F8470" s="212"/>
      <c r="G8470" s="212"/>
      <c r="H8470" s="212"/>
      <c r="I8470" s="212"/>
      <c r="J8470" s="212"/>
      <c r="K8470" s="212"/>
      <c r="L8470" s="212"/>
      <c r="M8470" s="212"/>
      <c r="N8470" s="212"/>
      <c r="O8470" s="212"/>
      <c r="P8470" s="212"/>
      <c r="Q8470" s="212"/>
      <c r="R8470" s="212"/>
      <c r="S8470" s="212"/>
      <c r="T8470" s="212"/>
      <c r="U8470" s="212"/>
      <c r="V8470" s="212"/>
      <c r="W8470" s="212"/>
      <c r="X8470" s="212"/>
      <c r="Y8470" s="212"/>
      <c r="Z8470" s="212"/>
      <c r="AA8470" s="212"/>
      <c r="AB8470" s="212"/>
      <c r="AC8470" s="212"/>
      <c r="AD8470" s="212"/>
      <c r="AE8470" s="212"/>
    </row>
    <row r="8471" spans="5:31" ht="15" customHeight="1" x14ac:dyDescent="0.3">
      <c r="E8471" s="212"/>
      <c r="F8471" s="212"/>
      <c r="G8471" s="212"/>
      <c r="H8471" s="212"/>
      <c r="I8471" s="212"/>
      <c r="J8471" s="212"/>
      <c r="K8471" s="212"/>
      <c r="L8471" s="212"/>
      <c r="M8471" s="212"/>
      <c r="N8471" s="212"/>
      <c r="O8471" s="212"/>
      <c r="P8471" s="212"/>
      <c r="Q8471" s="212"/>
      <c r="R8471" s="212"/>
      <c r="S8471" s="212"/>
      <c r="T8471" s="212"/>
      <c r="U8471" s="212"/>
      <c r="V8471" s="212"/>
      <c r="W8471" s="212"/>
      <c r="X8471" s="212"/>
      <c r="Y8471" s="212"/>
      <c r="Z8471" s="212"/>
      <c r="AA8471" s="212"/>
      <c r="AB8471" s="212"/>
      <c r="AC8471" s="212"/>
      <c r="AD8471" s="212"/>
      <c r="AE8471" s="212"/>
    </row>
    <row r="8472" spans="5:31" ht="15" customHeight="1" x14ac:dyDescent="0.3">
      <c r="E8472" s="212"/>
      <c r="F8472" s="212"/>
      <c r="G8472" s="212"/>
      <c r="H8472" s="212"/>
      <c r="I8472" s="212"/>
      <c r="J8472" s="212"/>
      <c r="K8472" s="212"/>
      <c r="L8472" s="212"/>
      <c r="M8472" s="212"/>
      <c r="N8472" s="212"/>
      <c r="O8472" s="212"/>
      <c r="P8472" s="212"/>
      <c r="Q8472" s="212"/>
      <c r="R8472" s="212"/>
      <c r="S8472" s="212"/>
      <c r="T8472" s="212"/>
      <c r="U8472" s="212"/>
      <c r="V8472" s="212"/>
      <c r="W8472" s="212"/>
      <c r="X8472" s="212"/>
      <c r="Y8472" s="212"/>
      <c r="Z8472" s="212"/>
      <c r="AA8472" s="212"/>
      <c r="AB8472" s="212"/>
      <c r="AC8472" s="212"/>
      <c r="AD8472" s="212"/>
      <c r="AE8472" s="212"/>
    </row>
    <row r="8473" spans="5:31" ht="15" customHeight="1" x14ac:dyDescent="0.3">
      <c r="E8473" s="212"/>
      <c r="F8473" s="212"/>
      <c r="G8473" s="212"/>
      <c r="H8473" s="212"/>
      <c r="I8473" s="212"/>
      <c r="J8473" s="212"/>
      <c r="K8473" s="212"/>
      <c r="L8473" s="212"/>
      <c r="M8473" s="212"/>
      <c r="N8473" s="212"/>
      <c r="O8473" s="212"/>
      <c r="P8473" s="212"/>
      <c r="Q8473" s="212"/>
      <c r="R8473" s="212"/>
      <c r="S8473" s="212"/>
      <c r="T8473" s="212"/>
      <c r="U8473" s="212"/>
      <c r="V8473" s="212"/>
      <c r="W8473" s="212"/>
      <c r="X8473" s="212"/>
      <c r="Y8473" s="212"/>
      <c r="Z8473" s="212"/>
      <c r="AA8473" s="212"/>
      <c r="AB8473" s="212"/>
      <c r="AC8473" s="212"/>
      <c r="AD8473" s="212"/>
      <c r="AE8473" s="212"/>
    </row>
    <row r="8474" spans="5:31" ht="15" customHeight="1" x14ac:dyDescent="0.3">
      <c r="E8474" s="212"/>
      <c r="F8474" s="212"/>
      <c r="G8474" s="212"/>
      <c r="H8474" s="212"/>
      <c r="I8474" s="212"/>
      <c r="J8474" s="212"/>
      <c r="K8474" s="212"/>
      <c r="L8474" s="212"/>
      <c r="M8474" s="212"/>
      <c r="N8474" s="212"/>
      <c r="O8474" s="212"/>
      <c r="P8474" s="212"/>
      <c r="Q8474" s="212"/>
      <c r="R8474" s="212"/>
      <c r="S8474" s="212"/>
      <c r="T8474" s="212"/>
      <c r="U8474" s="212"/>
      <c r="V8474" s="212"/>
      <c r="W8474" s="212"/>
      <c r="X8474" s="212"/>
      <c r="Y8474" s="212"/>
      <c r="Z8474" s="212"/>
      <c r="AA8474" s="212"/>
      <c r="AB8474" s="212"/>
      <c r="AC8474" s="212"/>
      <c r="AD8474" s="212"/>
      <c r="AE8474" s="212"/>
    </row>
    <row r="8475" spans="5:31" ht="15" customHeight="1" x14ac:dyDescent="0.3">
      <c r="E8475" s="212"/>
      <c r="F8475" s="212"/>
      <c r="G8475" s="212"/>
      <c r="H8475" s="212"/>
      <c r="I8475" s="212"/>
      <c r="J8475" s="212"/>
      <c r="K8475" s="212"/>
      <c r="L8475" s="212"/>
      <c r="M8475" s="212"/>
      <c r="N8475" s="212"/>
      <c r="O8475" s="212"/>
      <c r="P8475" s="212"/>
      <c r="Q8475" s="212"/>
      <c r="R8475" s="212"/>
      <c r="S8475" s="212"/>
      <c r="T8475" s="212"/>
      <c r="U8475" s="212"/>
      <c r="V8475" s="212"/>
      <c r="W8475" s="212"/>
      <c r="X8475" s="212"/>
      <c r="Y8475" s="212"/>
      <c r="Z8475" s="212"/>
      <c r="AA8475" s="212"/>
      <c r="AB8475" s="212"/>
      <c r="AC8475" s="212"/>
      <c r="AD8475" s="212"/>
      <c r="AE8475" s="212"/>
    </row>
    <row r="8476" spans="5:31" ht="15" customHeight="1" x14ac:dyDescent="0.3">
      <c r="E8476" s="212"/>
      <c r="F8476" s="212"/>
      <c r="G8476" s="212"/>
      <c r="H8476" s="212"/>
      <c r="I8476" s="212"/>
      <c r="J8476" s="212"/>
      <c r="K8476" s="212"/>
      <c r="L8476" s="212"/>
      <c r="M8476" s="212"/>
      <c r="N8476" s="212"/>
      <c r="O8476" s="212"/>
      <c r="P8476" s="212"/>
      <c r="Q8476" s="212"/>
      <c r="R8476" s="212"/>
      <c r="S8476" s="212"/>
      <c r="T8476" s="212"/>
      <c r="U8476" s="212"/>
      <c r="V8476" s="212"/>
      <c r="W8476" s="212"/>
      <c r="X8476" s="212"/>
      <c r="Y8476" s="212"/>
      <c r="Z8476" s="212"/>
      <c r="AA8476" s="212"/>
      <c r="AB8476" s="212"/>
      <c r="AC8476" s="212"/>
      <c r="AD8476" s="212"/>
      <c r="AE8476" s="212"/>
    </row>
  </sheetData>
  <sheetProtection algorithmName="SHA-512" hashValue="xyOH+vYqQdjlRbhpY+1keYdKXv9VnRfsAWdupcPvePEILfD7Bu2B1ZRp+52z2SnbII289HJbuzVGW0H5R5OWwg==" saltValue="DK5WPVPueoYAIirOjB2vww==" spinCount="100000" sheet="1" selectLockedCells="1" selectUnlockedCells="1"/>
  <phoneticPr fontId="70" type="noConversion"/>
  <conditionalFormatting sqref="A8477:A1048576 A1:A2066">
    <cfRule type="duplicateValues" dxfId="3" priority="4"/>
  </conditionalFormatting>
  <conditionalFormatting sqref="A5743:A7114">
    <cfRule type="duplicateValues" dxfId="2" priority="1"/>
  </conditionalFormatting>
  <conditionalFormatting sqref="A2067:A3837">
    <cfRule type="duplicateValues" dxfId="1" priority="30"/>
  </conditionalFormatting>
  <conditionalFormatting sqref="A3838:A5742">
    <cfRule type="duplicateValues" dxfId="0" priority="31"/>
  </conditionalFormatting>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ورقة1"/>
  <dimension ref="A1:C9"/>
  <sheetViews>
    <sheetView showRowColHeaders="0" rightToLeft="1" workbookViewId="0">
      <selection sqref="A1:C9"/>
    </sheetView>
  </sheetViews>
  <sheetFormatPr defaultRowHeight="14.4" x14ac:dyDescent="0.3"/>
  <sheetData>
    <row r="1" spans="1:3" x14ac:dyDescent="0.3">
      <c r="A1" s="41" t="s">
        <v>115</v>
      </c>
      <c r="B1" s="41" t="s">
        <v>116</v>
      </c>
      <c r="C1" s="1"/>
    </row>
    <row r="2" spans="1:3" x14ac:dyDescent="0.3">
      <c r="A2" s="41">
        <v>700980</v>
      </c>
      <c r="B2" s="41" t="s">
        <v>113</v>
      </c>
      <c r="C2" s="1"/>
    </row>
    <row r="3" spans="1:3" x14ac:dyDescent="0.3">
      <c r="A3" s="41">
        <v>700653</v>
      </c>
      <c r="B3" s="41" t="s">
        <v>117</v>
      </c>
      <c r="C3" s="1"/>
    </row>
    <row r="4" spans="1:3" x14ac:dyDescent="0.3">
      <c r="A4" s="41">
        <v>700124</v>
      </c>
      <c r="B4" s="41" t="s">
        <v>118</v>
      </c>
      <c r="C4" s="1"/>
    </row>
    <row r="5" spans="1:3" x14ac:dyDescent="0.3">
      <c r="A5" s="41">
        <v>700934</v>
      </c>
      <c r="B5" s="41" t="s">
        <v>119</v>
      </c>
      <c r="C5" s="1"/>
    </row>
    <row r="6" spans="1:3" x14ac:dyDescent="0.3">
      <c r="A6" s="1"/>
      <c r="B6" s="1"/>
      <c r="C6" s="1"/>
    </row>
    <row r="7" spans="1:3" x14ac:dyDescent="0.3">
      <c r="A7" s="1"/>
      <c r="B7" s="1"/>
      <c r="C7" s="1"/>
    </row>
    <row r="8" spans="1:3" x14ac:dyDescent="0.3">
      <c r="A8" s="1"/>
      <c r="B8" s="1"/>
      <c r="C8" s="1"/>
    </row>
    <row r="9" spans="1:3" x14ac:dyDescent="0.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النطاقات المسماة</vt:lpstr>
      </vt:variant>
      <vt:variant>
        <vt:i4>1</vt:i4>
      </vt:variant>
    </vt:vector>
  </HeadingPairs>
  <TitlesOfParts>
    <vt:vector size="10" baseType="lpstr">
      <vt:lpstr>تعليمات التسجيل</vt:lpstr>
      <vt:lpstr>إدخال البيانات</vt:lpstr>
      <vt:lpstr>اختيار المقررات</vt:lpstr>
      <vt:lpstr>الإستمارة</vt:lpstr>
      <vt:lpstr>رياض-21-22-ف2</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2022-07-04T10:08:26Z</cp:lastPrinted>
  <dcterms:created xsi:type="dcterms:W3CDTF">2015-06-05T18:17:20Z</dcterms:created>
  <dcterms:modified xsi:type="dcterms:W3CDTF">2022-07-04T10:15:09Z</dcterms:modified>
</cp:coreProperties>
</file>