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DELL\Downloads\"/>
    </mc:Choice>
  </mc:AlternateContent>
  <xr:revisionPtr revIDLastSave="0" documentId="13_ncr:1_{538E8144-C229-4343-AE65-35E952994F26}" xr6:coauthVersionLast="47" xr6:coauthVersionMax="47" xr10:uidLastSave="{00000000-0000-0000-0000-000000000000}"/>
  <bookViews>
    <workbookView xWindow="-120" yWindow="-120" windowWidth="20730" windowHeight="11040" xr2:uid="{00000000-000D-0000-FFFF-FFFF00000000}"/>
  </bookViews>
  <sheets>
    <sheet name="تعليمات التسجيل" sheetId="14" r:id="rId1"/>
    <sheet name="إدخال البيانات" sheetId="15" r:id="rId2"/>
    <sheet name="اختيار المقررات" sheetId="5" r:id="rId3"/>
    <sheet name="الإستمارة" sheetId="11" r:id="rId4"/>
    <sheet name="قانونية-21-22-ف2" sheetId="2" r:id="rId5"/>
    <sheet name="ورقة4" sheetId="10" state="hidden" r:id="rId6"/>
    <sheet name="ورقة2" sheetId="4" state="hidden" r:id="rId7"/>
  </sheets>
  <definedNames>
    <definedName name="_xlnm._FilterDatabase" localSheetId="2" hidden="1">'اختيار المقررات'!$BF$5:$BG$5</definedName>
    <definedName name="_xlnm._FilterDatabase" localSheetId="1" hidden="1">'إدخال البيانات'!$I$4:$I$19</definedName>
    <definedName name="_xlnm._FilterDatabase" localSheetId="4" hidden="1">'قانونية-21-22-ف2'!#REF!</definedName>
    <definedName name="_xlnm._FilterDatabase" localSheetId="6" hidden="1">ورقة2!$A$2:$AB$12034</definedName>
    <definedName name="_xlnm._FilterDatabase" localSheetId="5" hidden="1">ورقة4!$A$1:$BA$12116</definedName>
    <definedName name="_xlnm.Print_Area" localSheetId="3">الإستمارة!$B$1:$R$43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5" l="1"/>
  <c r="GG5" i="2" s="1"/>
  <c r="F8" i="15"/>
  <c r="E8" i="15"/>
  <c r="D8" i="15"/>
  <c r="C8" i="15"/>
  <c r="Z28" i="5" l="1"/>
  <c r="A2" i="15" l="1"/>
  <c r="B20" i="11" s="1"/>
  <c r="G11" i="15"/>
  <c r="Q4" i="5" s="1"/>
  <c r="F11" i="15"/>
  <c r="L4" i="5" s="1"/>
  <c r="E11" i="15"/>
  <c r="E4" i="5" s="1"/>
  <c r="C11" i="15"/>
  <c r="D11" i="15"/>
  <c r="B11" i="15"/>
  <c r="AE1" i="5" s="1"/>
  <c r="A11" i="15"/>
  <c r="AB1" i="5" s="1"/>
  <c r="B8" i="15"/>
  <c r="W1" i="5" s="1"/>
  <c r="A8" i="15"/>
  <c r="Q1" i="5" s="1"/>
  <c r="D1" i="15"/>
  <c r="L1" i="5" s="1"/>
  <c r="L3" i="5" l="1"/>
  <c r="AB3" i="5"/>
  <c r="W3" i="5"/>
  <c r="J25" i="11"/>
  <c r="E22" i="11"/>
  <c r="FQ5" i="2"/>
  <c r="FK5" i="2"/>
  <c r="J24" i="11" l="1"/>
  <c r="G40" i="11"/>
  <c r="AE22" i="11"/>
  <c r="AE4" i="5"/>
  <c r="O5" i="2" s="1"/>
  <c r="AB4" i="5"/>
  <c r="N5" i="2" s="1"/>
  <c r="W4" i="5"/>
  <c r="M5" i="2" s="1"/>
  <c r="W2" i="5"/>
  <c r="J3" i="11" s="1"/>
  <c r="Z6" i="11" s="1"/>
  <c r="Y6" i="11" s="1"/>
  <c r="Q2" i="5"/>
  <c r="H2" i="5"/>
  <c r="GA5" i="2" s="1"/>
  <c r="E1" i="5"/>
  <c r="AB2" i="5"/>
  <c r="C40" i="5" l="1"/>
  <c r="C39" i="5"/>
  <c r="C38" i="5"/>
  <c r="C37" i="5"/>
  <c r="C36" i="5"/>
  <c r="C35" i="5"/>
  <c r="E2" i="5"/>
  <c r="B6" i="5" s="1"/>
  <c r="AB5" i="5"/>
  <c r="W5" i="5"/>
  <c r="Q5" i="5"/>
  <c r="P6" i="11"/>
  <c r="Z19" i="11" s="1"/>
  <c r="Y19" i="11" s="1"/>
  <c r="E3" i="5"/>
  <c r="K7" i="11"/>
  <c r="Z22" i="11" s="1"/>
  <c r="Y22" i="11" s="1"/>
  <c r="D7" i="11"/>
  <c r="Z20" i="11" s="1"/>
  <c r="Y20" i="11" s="1"/>
  <c r="H7" i="11"/>
  <c r="Z21" i="11" s="1"/>
  <c r="Y21" i="11" s="1"/>
  <c r="N4" i="11"/>
  <c r="Z11" i="11" s="1"/>
  <c r="Y11" i="11" s="1"/>
  <c r="FX5" i="2"/>
  <c r="FY5" i="2"/>
  <c r="N3" i="11"/>
  <c r="Z5" i="11" s="1"/>
  <c r="Y5" i="11" s="1"/>
  <c r="F3" i="11"/>
  <c r="Z7" i="11" s="1"/>
  <c r="Y7" i="11" s="1"/>
  <c r="FZ5" i="2"/>
  <c r="A5" i="2"/>
  <c r="D2" i="11"/>
  <c r="E35" i="11" s="1"/>
  <c r="E40" i="11" s="1"/>
  <c r="I5" i="2" l="1"/>
  <c r="AE3" i="5"/>
  <c r="FH5" i="2"/>
  <c r="K22" i="11"/>
  <c r="FI5" i="2"/>
  <c r="N22" i="11"/>
  <c r="B28" i="5"/>
  <c r="B32" i="5"/>
  <c r="B31" i="5"/>
  <c r="C31" i="5" s="1"/>
  <c r="B30" i="5"/>
  <c r="C30" i="5" s="1"/>
  <c r="B33" i="5"/>
  <c r="B29" i="5"/>
  <c r="C29" i="5" s="1"/>
  <c r="FJ5" i="2"/>
  <c r="J23" i="11"/>
  <c r="H2" i="11"/>
  <c r="B5" i="2"/>
  <c r="M2" i="11"/>
  <c r="Z3" i="11" s="1"/>
  <c r="Y3" i="11" s="1"/>
  <c r="C5" i="2"/>
  <c r="H4" i="11"/>
  <c r="Z9" i="11" s="1"/>
  <c r="Y9" i="11" s="1"/>
  <c r="F5" i="2"/>
  <c r="K6" i="11"/>
  <c r="Z18" i="11" s="1"/>
  <c r="Y18" i="11" s="1"/>
  <c r="K5" i="2"/>
  <c r="R5" i="2"/>
  <c r="Q5" i="2"/>
  <c r="H6" i="11"/>
  <c r="Z17" i="11" s="1"/>
  <c r="Y17" i="11" s="1"/>
  <c r="P5" i="2"/>
  <c r="D5" i="11"/>
  <c r="Z12" i="11" s="1"/>
  <c r="Y12" i="11" s="1"/>
  <c r="J5" i="2"/>
  <c r="K4" i="11"/>
  <c r="Z10" i="11" s="1"/>
  <c r="Y10" i="11" s="1"/>
  <c r="E5" i="2"/>
  <c r="P2" i="11"/>
  <c r="Z4" i="11" s="1"/>
  <c r="Y4" i="11" s="1"/>
  <c r="D5" i="2"/>
  <c r="D3" i="11"/>
  <c r="S5" i="2"/>
  <c r="D4" i="11"/>
  <c r="P5" i="11"/>
  <c r="Z15" i="11" s="1"/>
  <c r="Y15" i="11" s="1"/>
  <c r="Q3" i="5"/>
  <c r="C28" i="5" l="1"/>
  <c r="C32" i="5"/>
  <c r="GF5" i="2" s="1"/>
  <c r="C33" i="5"/>
  <c r="G30" i="11" s="1"/>
  <c r="GC5" i="2"/>
  <c r="G28" i="11"/>
  <c r="GD5" i="2"/>
  <c r="B29" i="11"/>
  <c r="GE5" i="2"/>
  <c r="G29" i="11"/>
  <c r="H5" i="11"/>
  <c r="Z13" i="11" s="1"/>
  <c r="Y13" i="11" s="1"/>
  <c r="H5" i="2"/>
  <c r="D6" i="11"/>
  <c r="Z16" i="11" s="1"/>
  <c r="Y16" i="11" s="1"/>
  <c r="L5" i="2"/>
  <c r="K5" i="11"/>
  <c r="Z14" i="11" s="1"/>
  <c r="Y14" i="11" s="1"/>
  <c r="G5" i="2"/>
  <c r="B35" i="11"/>
  <c r="B40" i="11" s="1"/>
  <c r="Z8" i="11"/>
  <c r="Y8" i="11" s="1"/>
  <c r="H34" i="11"/>
  <c r="H39" i="11" s="1"/>
  <c r="B30" i="11" l="1"/>
  <c r="GB5" i="2"/>
  <c r="B28" i="11"/>
  <c r="AA6" i="11"/>
  <c r="AE6" i="11" s="1"/>
  <c r="AA3" i="11"/>
  <c r="AA13" i="11"/>
  <c r="AE13" i="11" s="1"/>
  <c r="AA14" i="11"/>
  <c r="AE14" i="11" s="1"/>
  <c r="AA4" i="11"/>
  <c r="AE4" i="11" s="1"/>
  <c r="AA21" i="11"/>
  <c r="AE21" i="11" s="1"/>
  <c r="AA17" i="11"/>
  <c r="AE17" i="11" s="1"/>
  <c r="AA11" i="11"/>
  <c r="AE11" i="11" s="1"/>
  <c r="AA18" i="11"/>
  <c r="AE18" i="11" s="1"/>
  <c r="AA12" i="11"/>
  <c r="AE12" i="11" s="1"/>
  <c r="AA9" i="11"/>
  <c r="AE9" i="11" s="1"/>
  <c r="AA19" i="11"/>
  <c r="AE19" i="11" s="1"/>
  <c r="AA7" i="11"/>
  <c r="AE7" i="11" s="1"/>
  <c r="AA20" i="11"/>
  <c r="AE20" i="11" s="1"/>
  <c r="AA8" i="11"/>
  <c r="AE8" i="11" s="1"/>
  <c r="AA15" i="11"/>
  <c r="AE15" i="11" s="1"/>
  <c r="AA5" i="11"/>
  <c r="AE5" i="11" s="1"/>
  <c r="AA10" i="11"/>
  <c r="AE10" i="11" s="1"/>
  <c r="AA16" i="11"/>
  <c r="AE16" i="11" s="1"/>
  <c r="AE3" i="11" l="1"/>
  <c r="AJ1" i="11"/>
  <c r="AD1" i="11" l="1"/>
  <c r="B8" i="11" s="1"/>
  <c r="AK1" i="5"/>
  <c r="N27" i="5"/>
  <c r="FN5" i="2" l="1"/>
  <c r="AG22" i="5"/>
  <c r="AA22" i="5" s="1"/>
  <c r="Y22" i="5"/>
  <c r="S22" i="5" s="1"/>
  <c r="Q22" i="5"/>
  <c r="K22" i="5" s="1"/>
  <c r="AG21" i="5"/>
  <c r="AA21" i="5" s="1"/>
  <c r="Y21" i="5"/>
  <c r="S21" i="5" s="1"/>
  <c r="Q21" i="5"/>
  <c r="K21" i="5" s="1"/>
  <c r="AG20" i="5"/>
  <c r="AA20" i="5" s="1"/>
  <c r="Y20" i="5"/>
  <c r="S20" i="5" s="1"/>
  <c r="Q20" i="5"/>
  <c r="K20" i="5" s="1"/>
  <c r="AG19" i="5"/>
  <c r="AA19" i="5" s="1"/>
  <c r="Y19" i="5"/>
  <c r="S19" i="5" s="1"/>
  <c r="Q19" i="5"/>
  <c r="K19" i="5" s="1"/>
  <c r="AG18" i="5"/>
  <c r="AA18" i="5" s="1"/>
  <c r="Y18" i="5"/>
  <c r="S18" i="5" s="1"/>
  <c r="Q18" i="5"/>
  <c r="K18" i="5" s="1"/>
  <c r="AG17" i="5"/>
  <c r="Y17" i="5"/>
  <c r="Q17" i="5"/>
  <c r="AG13" i="5"/>
  <c r="AA13" i="5" s="1"/>
  <c r="Y13" i="5"/>
  <c r="S13" i="5" s="1"/>
  <c r="Q13" i="5"/>
  <c r="AG12" i="5"/>
  <c r="AA12" i="5" s="1"/>
  <c r="Y12" i="5"/>
  <c r="S12" i="5" s="1"/>
  <c r="Q12" i="5"/>
  <c r="K12" i="5" s="1"/>
  <c r="AG11" i="5"/>
  <c r="AA11" i="5" s="1"/>
  <c r="Y11" i="5"/>
  <c r="S11" i="5" s="1"/>
  <c r="Q11" i="5"/>
  <c r="K11" i="5" s="1"/>
  <c r="AG10" i="5"/>
  <c r="AA10" i="5" s="1"/>
  <c r="Y10" i="5"/>
  <c r="S10" i="5" s="1"/>
  <c r="Q10" i="5"/>
  <c r="K10" i="5" s="1"/>
  <c r="AG9" i="5"/>
  <c r="AA9" i="5" s="1"/>
  <c r="Y9" i="5"/>
  <c r="S9" i="5" s="1"/>
  <c r="Q9" i="5"/>
  <c r="K9" i="5" s="1"/>
  <c r="AG8" i="5"/>
  <c r="Y8" i="5"/>
  <c r="Q8" i="5"/>
  <c r="I23" i="5"/>
  <c r="B23" i="5" s="1"/>
  <c r="I22" i="5"/>
  <c r="B22" i="5" s="1"/>
  <c r="I21" i="5"/>
  <c r="B21" i="5" s="1"/>
  <c r="I20" i="5"/>
  <c r="B20" i="5" s="1"/>
  <c r="I19" i="5"/>
  <c r="B19" i="5" s="1"/>
  <c r="I18" i="5"/>
  <c r="B18" i="5" s="1"/>
  <c r="I17" i="5"/>
  <c r="I14" i="5"/>
  <c r="B14" i="5" s="1"/>
  <c r="I13" i="5"/>
  <c r="B13" i="5" s="1"/>
  <c r="I12" i="5"/>
  <c r="B12" i="5" s="1"/>
  <c r="I11" i="5"/>
  <c r="B11" i="5" s="1"/>
  <c r="I10" i="5"/>
  <c r="B10" i="5" s="1"/>
  <c r="I9" i="5"/>
  <c r="B9" i="5" s="1"/>
  <c r="I8" i="5"/>
  <c r="J13" i="5" l="1"/>
  <c r="K13" i="5"/>
  <c r="N15" i="5"/>
  <c r="K8" i="5"/>
  <c r="B17" i="5"/>
  <c r="F24" i="5"/>
  <c r="I24" i="5"/>
  <c r="S8" i="5"/>
  <c r="V15" i="5"/>
  <c r="B8" i="5"/>
  <c r="F15" i="5"/>
  <c r="G15" i="5"/>
  <c r="AD15" i="5"/>
  <c r="AA8" i="5"/>
  <c r="N24" i="5"/>
  <c r="K17" i="5"/>
  <c r="V24" i="5"/>
  <c r="S17" i="5"/>
  <c r="AD24" i="5"/>
  <c r="AA17" i="5"/>
  <c r="AG24" i="5"/>
  <c r="AF24" i="5"/>
  <c r="AE24" i="5"/>
  <c r="Q15" i="5"/>
  <c r="P15" i="5"/>
  <c r="O15" i="5"/>
  <c r="H24" i="5"/>
  <c r="G24" i="5"/>
  <c r="X15" i="5"/>
  <c r="W15" i="5"/>
  <c r="Y15" i="5"/>
  <c r="I15" i="5"/>
  <c r="H15" i="5"/>
  <c r="AG15" i="5"/>
  <c r="AF15" i="5"/>
  <c r="AE15" i="5"/>
  <c r="Q24" i="5"/>
  <c r="P24" i="5"/>
  <c r="O24" i="5"/>
  <c r="W24" i="5"/>
  <c r="Y24" i="5"/>
  <c r="X24" i="5"/>
  <c r="AY46" i="5"/>
  <c r="AY8" i="5"/>
  <c r="AY22" i="5"/>
  <c r="AY38" i="5"/>
  <c r="AY35" i="5"/>
  <c r="AY26" i="5"/>
  <c r="AY52" i="5"/>
  <c r="AY32" i="5"/>
  <c r="AY9" i="5"/>
  <c r="AY23" i="5"/>
  <c r="AY14" i="5"/>
  <c r="AY41" i="5"/>
  <c r="AY44" i="5"/>
  <c r="AY29" i="5"/>
  <c r="AY7" i="5"/>
  <c r="AY16" i="5"/>
  <c r="AY10" i="5"/>
  <c r="AY24" i="5"/>
  <c r="AY33" i="5"/>
  <c r="AY17" i="5"/>
  <c r="AY50" i="5"/>
  <c r="AY47" i="5"/>
  <c r="AY21" i="5"/>
  <c r="AY11" i="5"/>
  <c r="AY12" i="5"/>
  <c r="AY39" i="5"/>
  <c r="AY36" i="5"/>
  <c r="AY27" i="5"/>
  <c r="AY53" i="5"/>
  <c r="AY49" i="5"/>
  <c r="AY18" i="5"/>
  <c r="AY31" i="5"/>
  <c r="AY15" i="5"/>
  <c r="AY42" i="5"/>
  <c r="AY45" i="5"/>
  <c r="AY30" i="5"/>
  <c r="AY19" i="5"/>
  <c r="AY37" i="5"/>
  <c r="AY34" i="5"/>
  <c r="AY25" i="5"/>
  <c r="AY51" i="5"/>
  <c r="AY48" i="5"/>
  <c r="AY5" i="5"/>
  <c r="AY6" i="5"/>
  <c r="AY20" i="5"/>
  <c r="AY13" i="5"/>
  <c r="AY40" i="5"/>
  <c r="AY43" i="5"/>
  <c r="AY28" i="5"/>
  <c r="AY54" i="5"/>
  <c r="AG26" i="5" l="1"/>
  <c r="T6" i="5"/>
  <c r="FL5" i="2" l="1"/>
  <c r="AC30" i="5"/>
  <c r="M21" i="11" s="1"/>
  <c r="AG30" i="5"/>
  <c r="W23" i="11"/>
  <c r="E24" i="11" l="1"/>
  <c r="C27" i="5"/>
  <c r="B27" i="11" s="1"/>
  <c r="J8" i="5" l="1"/>
  <c r="U24" i="11"/>
  <c r="W30" i="11" s="1"/>
  <c r="U23" i="11"/>
  <c r="W31" i="11" s="1"/>
  <c r="U22" i="11"/>
  <c r="W29" i="11" s="1"/>
  <c r="U25" i="11"/>
  <c r="W34" i="11" s="1"/>
  <c r="B1" i="11"/>
  <c r="FM5" i="2" l="1"/>
  <c r="E23" i="11"/>
  <c r="AQ5" i="2"/>
  <c r="AO5" i="2"/>
  <c r="AM5" i="2"/>
  <c r="AK5" i="2"/>
  <c r="AI5" i="2"/>
  <c r="AG5" i="2"/>
  <c r="AE5" i="2"/>
  <c r="AC5" i="2"/>
  <c r="AA5" i="2"/>
  <c r="Y5" i="2"/>
  <c r="W5" i="2"/>
  <c r="U5" i="2"/>
  <c r="AX50" i="5" l="1"/>
  <c r="AX51" i="5"/>
  <c r="AX52" i="5"/>
  <c r="AX53" i="5"/>
  <c r="AX54" i="5"/>
  <c r="AX49" i="5"/>
  <c r="AX44" i="5"/>
  <c r="AX45" i="5"/>
  <c r="AX46" i="5"/>
  <c r="AX47" i="5"/>
  <c r="AX48" i="5"/>
  <c r="AX43" i="5"/>
  <c r="AX38" i="5"/>
  <c r="AX39" i="5"/>
  <c r="AX40" i="5"/>
  <c r="AX41" i="5"/>
  <c r="AX42" i="5"/>
  <c r="AX37" i="5"/>
  <c r="AX32" i="5"/>
  <c r="AX33" i="5"/>
  <c r="AX34" i="5"/>
  <c r="AX35" i="5"/>
  <c r="AX36" i="5"/>
  <c r="AX31" i="5"/>
  <c r="AX26" i="5"/>
  <c r="AX27" i="5"/>
  <c r="AX28" i="5"/>
  <c r="AX29" i="5"/>
  <c r="AX30" i="5"/>
  <c r="AX25" i="5"/>
  <c r="AX20" i="5"/>
  <c r="AX21" i="5"/>
  <c r="AX22" i="5"/>
  <c r="AX23" i="5"/>
  <c r="AX24" i="5"/>
  <c r="AX19" i="5"/>
  <c r="AX13" i="5"/>
  <c r="AX14" i="5"/>
  <c r="AX15" i="5"/>
  <c r="AX16" i="5"/>
  <c r="AX17" i="5"/>
  <c r="AX12" i="5"/>
  <c r="AX6" i="5"/>
  <c r="AX7" i="5"/>
  <c r="AX8" i="5"/>
  <c r="AX9" i="5"/>
  <c r="AX10" i="5"/>
  <c r="AX11" i="5"/>
  <c r="AX5" i="5"/>
  <c r="AX18" i="5"/>
  <c r="A23" i="5"/>
  <c r="AL27" i="5" s="1"/>
  <c r="Z22" i="5"/>
  <c r="AL57" i="5" s="1"/>
  <c r="Z17" i="5"/>
  <c r="Z21" i="5"/>
  <c r="AL56" i="5" s="1"/>
  <c r="Z20" i="5"/>
  <c r="AL55" i="5" s="1"/>
  <c r="Z19" i="5"/>
  <c r="AL54" i="5" s="1"/>
  <c r="Z18" i="5"/>
  <c r="AL53" i="5" s="1"/>
  <c r="R22" i="5"/>
  <c r="AL51" i="5" s="1"/>
  <c r="R21" i="5"/>
  <c r="AL50" i="5" s="1"/>
  <c r="R20" i="5"/>
  <c r="AL49" i="5" s="1"/>
  <c r="R19" i="5"/>
  <c r="AL48" i="5" s="1"/>
  <c r="R18" i="5"/>
  <c r="AL47" i="5" s="1"/>
  <c r="R17" i="5"/>
  <c r="Z13" i="5"/>
  <c r="AL45" i="5" s="1"/>
  <c r="Z12" i="5"/>
  <c r="AL44" i="5" s="1"/>
  <c r="Z11" i="5"/>
  <c r="AL43" i="5" s="1"/>
  <c r="Z10" i="5"/>
  <c r="AL42" i="5" s="1"/>
  <c r="Z9" i="5"/>
  <c r="AL41" i="5" s="1"/>
  <c r="Z8" i="5"/>
  <c r="R13" i="5"/>
  <c r="AL39" i="5" s="1"/>
  <c r="R12" i="5"/>
  <c r="AL38" i="5" s="1"/>
  <c r="R11" i="5"/>
  <c r="AL37" i="5" s="1"/>
  <c r="R10" i="5"/>
  <c r="AL36" i="5" s="1"/>
  <c r="R9" i="5"/>
  <c r="AL35" i="5" s="1"/>
  <c r="R8" i="5"/>
  <c r="AW54" i="5"/>
  <c r="AW42" i="5"/>
  <c r="AW30" i="5"/>
  <c r="AW17" i="5"/>
  <c r="L13" i="5"/>
  <c r="L22" i="5"/>
  <c r="AV30" i="5" s="1"/>
  <c r="AB13" i="5"/>
  <c r="AV42" i="5" s="1"/>
  <c r="AB22" i="5"/>
  <c r="AV54" i="5" s="1"/>
  <c r="AV17" i="5" l="1"/>
  <c r="CO5" i="2" s="1"/>
  <c r="J22" i="5"/>
  <c r="AL33" i="5" s="1"/>
  <c r="J21" i="5"/>
  <c r="AL32" i="5" s="1"/>
  <c r="J20" i="5"/>
  <c r="AL31" i="5" s="1"/>
  <c r="J19" i="5"/>
  <c r="AL30" i="5" s="1"/>
  <c r="J18" i="5"/>
  <c r="AL29" i="5" s="1"/>
  <c r="J17" i="5"/>
  <c r="AL28" i="5" s="1"/>
  <c r="AL20" i="5"/>
  <c r="A22" i="5"/>
  <c r="AL26" i="5" s="1"/>
  <c r="A21" i="5"/>
  <c r="AL25" i="5" s="1"/>
  <c r="A20" i="5"/>
  <c r="AL24" i="5" s="1"/>
  <c r="A19" i="5"/>
  <c r="AL23" i="5" s="1"/>
  <c r="A18" i="5"/>
  <c r="AL22" i="5" s="1"/>
  <c r="A17" i="5"/>
  <c r="AL21" i="5" s="1"/>
  <c r="J12" i="5"/>
  <c r="AL19" i="5" s="1"/>
  <c r="J11" i="5"/>
  <c r="AL18" i="5" s="1"/>
  <c r="J10" i="5"/>
  <c r="AL17" i="5" s="1"/>
  <c r="J9" i="5"/>
  <c r="AL16" i="5" s="1"/>
  <c r="A14" i="5"/>
  <c r="AL14" i="5" s="1"/>
  <c r="A8" i="5"/>
  <c r="FG5" i="2" l="1"/>
  <c r="FE5" i="2"/>
  <c r="FC5" i="2"/>
  <c r="DM5" i="2"/>
  <c r="AY5" i="2"/>
  <c r="DK5" i="2"/>
  <c r="AW5" i="2"/>
  <c r="FA5" i="2"/>
  <c r="EW5" i="2"/>
  <c r="CM5" i="2"/>
  <c r="AU5" i="2"/>
  <c r="CC5" i="2"/>
  <c r="DO5" i="2"/>
  <c r="DY5" i="2"/>
  <c r="CK5" i="2"/>
  <c r="AS5" i="2"/>
  <c r="CI5" i="2"/>
  <c r="BA5" i="2"/>
  <c r="DW5" i="2"/>
  <c r="DU5" i="2"/>
  <c r="CG5" i="2"/>
  <c r="DQ5" i="2"/>
  <c r="BY5" i="2"/>
  <c r="EI5" i="2"/>
  <c r="DC5" i="2"/>
  <c r="CS5" i="2"/>
  <c r="DS5" i="2"/>
  <c r="EG5" i="2"/>
  <c r="CU5" i="2"/>
  <c r="CE5" i="2"/>
  <c r="BU5" i="2"/>
  <c r="EC5" i="2"/>
  <c r="EQ5" i="2"/>
  <c r="BI5" i="2"/>
  <c r="DG5" i="2"/>
  <c r="BM5" i="2"/>
  <c r="DE5" i="2"/>
  <c r="EO5" i="2"/>
  <c r="DA5" i="2"/>
  <c r="BQ5" i="2"/>
  <c r="BG5" i="2"/>
  <c r="BW5" i="2"/>
  <c r="EA5" i="2"/>
  <c r="CW5" i="2"/>
  <c r="CA5" i="2"/>
  <c r="EM5" i="2"/>
  <c r="BO5" i="2"/>
  <c r="BS5" i="2"/>
  <c r="EU5" i="2"/>
  <c r="CQ5" i="2"/>
  <c r="BC5" i="2"/>
  <c r="EE5" i="2"/>
  <c r="EY5" i="2"/>
  <c r="BK5" i="2"/>
  <c r="ES5" i="2"/>
  <c r="DI5" i="2"/>
  <c r="CY5" i="2"/>
  <c r="EK5" i="2"/>
  <c r="BE5" i="2"/>
  <c r="A10" i="5" l="1"/>
  <c r="AL10" i="5" s="1"/>
  <c r="A13" i="5"/>
  <c r="AL13" i="5" s="1"/>
  <c r="A11" i="5"/>
  <c r="AL11" i="5" s="1"/>
  <c r="A9" i="5"/>
  <c r="AL9" i="5" s="1"/>
  <c r="A12" i="5"/>
  <c r="AL12" i="5" s="1"/>
  <c r="K24" i="5"/>
  <c r="K15" i="5"/>
  <c r="S24" i="5"/>
  <c r="B24" i="5"/>
  <c r="V30" i="5" l="1"/>
  <c r="AB30" i="5"/>
  <c r="B15" i="5"/>
  <c r="FU5" i="2" l="1"/>
  <c r="K21" i="11"/>
  <c r="FV5" i="2"/>
  <c r="Q21" i="11"/>
  <c r="FT5" i="2"/>
  <c r="F21" i="11"/>
  <c r="AL46" i="5"/>
  <c r="AL34" i="5"/>
  <c r="AL8" i="5"/>
  <c r="AL52" i="5"/>
  <c r="AL40" i="5"/>
  <c r="AL15" i="5"/>
  <c r="V12" i="11" l="1"/>
  <c r="B13" i="11" s="1"/>
  <c r="V11" i="11"/>
  <c r="B12" i="11" s="1"/>
  <c r="V14" i="11"/>
  <c r="B15" i="11" s="1"/>
  <c r="V16" i="11"/>
  <c r="B17" i="11" s="1"/>
  <c r="V20" i="11"/>
  <c r="J13" i="11" s="1"/>
  <c r="V24" i="11"/>
  <c r="J17" i="11" s="1"/>
  <c r="V21" i="11"/>
  <c r="J14" i="11" s="1"/>
  <c r="V17" i="11"/>
  <c r="B18" i="11" s="1"/>
  <c r="V13" i="11"/>
  <c r="B14" i="11" s="1"/>
  <c r="V23" i="11"/>
  <c r="J16" i="11" s="1"/>
  <c r="V18" i="11"/>
  <c r="B19" i="11" s="1"/>
  <c r="V22" i="11"/>
  <c r="J15" i="11" s="1"/>
  <c r="V19" i="11"/>
  <c r="J12" i="11" s="1"/>
  <c r="L12" i="11" s="1"/>
  <c r="V15" i="11"/>
  <c r="B16" i="11" s="1"/>
  <c r="FW5" i="2"/>
  <c r="V28" i="11"/>
  <c r="V34" i="11"/>
  <c r="V38" i="11"/>
  <c r="V42" i="11"/>
  <c r="V46" i="11"/>
  <c r="V29" i="11"/>
  <c r="V43" i="11"/>
  <c r="V27" i="11"/>
  <c r="J19" i="11" s="1"/>
  <c r="V31" i="11"/>
  <c r="V37" i="11"/>
  <c r="V41" i="11"/>
  <c r="V45" i="11"/>
  <c r="V49" i="11"/>
  <c r="V39" i="11"/>
  <c r="V26" i="11"/>
  <c r="J18" i="11" s="1"/>
  <c r="V30" i="11"/>
  <c r="V36" i="11"/>
  <c r="V40" i="11"/>
  <c r="V44" i="11"/>
  <c r="V48" i="11"/>
  <c r="V35" i="11"/>
  <c r="V47" i="11"/>
  <c r="P19" i="11" l="1"/>
  <c r="K19" i="11"/>
  <c r="L19" i="11"/>
  <c r="Q19" i="11"/>
  <c r="L18" i="11"/>
  <c r="P18" i="11"/>
  <c r="K18" i="11"/>
  <c r="Q18" i="11"/>
  <c r="P15" i="11"/>
  <c r="L15" i="11"/>
  <c r="K15" i="11"/>
  <c r="C17" i="11"/>
  <c r="H17" i="11"/>
  <c r="D17" i="11"/>
  <c r="C12" i="11"/>
  <c r="H12" i="11"/>
  <c r="D12" i="11"/>
  <c r="D16" i="11"/>
  <c r="C16" i="11"/>
  <c r="H16" i="11"/>
  <c r="L14" i="11"/>
  <c r="K14" i="11"/>
  <c r="P14" i="11"/>
  <c r="H19" i="11"/>
  <c r="I19" i="11"/>
  <c r="D19" i="11"/>
  <c r="C19" i="11"/>
  <c r="K13" i="11"/>
  <c r="P13" i="11"/>
  <c r="L13" i="11"/>
  <c r="D18" i="11"/>
  <c r="I18" i="11"/>
  <c r="H18" i="11"/>
  <c r="C18" i="11"/>
  <c r="D14" i="11"/>
  <c r="C14" i="11"/>
  <c r="H14" i="11"/>
  <c r="P12" i="11"/>
  <c r="K12" i="11"/>
  <c r="H15" i="11"/>
  <c r="C15" i="11"/>
  <c r="D15" i="11"/>
  <c r="C13" i="11"/>
  <c r="H13" i="11"/>
  <c r="D13" i="11"/>
  <c r="P16" i="11"/>
  <c r="L16" i="11"/>
  <c r="K16" i="11"/>
  <c r="K17" i="11" l="1"/>
  <c r="FF5" i="2" s="1"/>
  <c r="P17" i="11"/>
  <c r="L17" i="11"/>
  <c r="AJ5" i="2" l="1"/>
  <c r="AH5" i="2"/>
  <c r="AL5" i="2"/>
  <c r="CV5" i="2"/>
  <c r="ET5" i="2"/>
  <c r="AN5" i="2"/>
  <c r="AP5" i="2"/>
  <c r="BV5" i="2"/>
  <c r="CZ5" i="2"/>
  <c r="CT5" i="2"/>
  <c r="DB5" i="2"/>
  <c r="BZ5" i="2"/>
  <c r="CN5" i="2"/>
  <c r="BD5" i="2"/>
  <c r="CP5" i="2"/>
  <c r="CX5" i="2"/>
  <c r="CR5" i="2"/>
  <c r="AR5" i="2"/>
  <c r="BT5" i="2"/>
  <c r="BL5" i="2"/>
  <c r="ER5" i="2"/>
  <c r="BX5" i="2"/>
  <c r="V5" i="2"/>
  <c r="EF5" i="2"/>
  <c r="CD5" i="2"/>
  <c r="DX5" i="2"/>
  <c r="DL5" i="2"/>
  <c r="EL5" i="2"/>
  <c r="EB5" i="2"/>
  <c r="BH5" i="2"/>
  <c r="AZ5" i="2"/>
  <c r="BN5" i="2"/>
  <c r="DF5" i="2"/>
  <c r="DZ5" i="2"/>
  <c r="ED5" i="2"/>
  <c r="BF5" i="2"/>
  <c r="BJ5" i="2"/>
  <c r="BR5" i="2"/>
  <c r="FB5" i="2"/>
  <c r="FD5" i="2"/>
  <c r="CL5" i="2"/>
  <c r="CH5" i="2"/>
  <c r="EZ5" i="2"/>
  <c r="DJ5" i="2"/>
  <c r="DR5" i="2"/>
  <c r="AD5" i="2"/>
  <c r="AF5" i="2"/>
  <c r="DH5" i="2"/>
  <c r="EN5" i="2"/>
  <c r="BP5" i="2"/>
  <c r="CJ5" i="2"/>
  <c r="AX5" i="2"/>
  <c r="CF5" i="2"/>
  <c r="T5" i="2"/>
  <c r="DN5" i="2"/>
  <c r="DP5" i="2"/>
  <c r="AB5" i="2"/>
  <c r="AT5" i="2"/>
  <c r="AV5" i="2"/>
  <c r="X5" i="2"/>
  <c r="EV5" i="2"/>
  <c r="EH5" i="2"/>
  <c r="DT5" i="2"/>
  <c r="DD5" i="2"/>
  <c r="CB5" i="2"/>
  <c r="EP5" i="2"/>
  <c r="BB5" i="2"/>
  <c r="Z5" i="2"/>
  <c r="EX5" i="2"/>
  <c r="EJ5" i="2"/>
  <c r="DV5" i="2"/>
  <c r="Q16" i="11"/>
  <c r="I17" i="11"/>
  <c r="Q17" i="11"/>
  <c r="I15" i="11"/>
  <c r="I12" i="11"/>
  <c r="I16" i="11"/>
  <c r="Q15" i="11"/>
  <c r="Q12" i="11"/>
  <c r="Q14" i="11"/>
  <c r="AA15" i="5"/>
  <c r="I14" i="11"/>
  <c r="Q13" i="11"/>
  <c r="I13" i="11"/>
  <c r="J24" i="5"/>
  <c r="A15" i="5"/>
  <c r="S15" i="5"/>
  <c r="AA24" i="5"/>
  <c r="T25" i="5" l="1"/>
  <c r="N28" i="5" s="1"/>
  <c r="W28" i="5" s="1"/>
  <c r="E26" i="11" s="1"/>
  <c r="FO5" i="2" l="1"/>
  <c r="E25" i="11"/>
  <c r="FP5" i="2" l="1"/>
  <c r="W29" i="5"/>
  <c r="F34" i="11" s="1"/>
  <c r="FR5" i="2" l="1"/>
  <c r="AD29" i="5"/>
  <c r="F39" i="11" s="1"/>
  <c r="FS5" i="2" l="1"/>
</calcChain>
</file>

<file path=xl/sharedStrings.xml><?xml version="1.0" encoding="utf-8"?>
<sst xmlns="http://schemas.openxmlformats.org/spreadsheetml/2006/main" count="14257" uniqueCount="445">
  <si>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</si>
  <si>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</si>
  <si>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</si>
  <si>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</si>
  <si>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</si>
  <si>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</si>
  <si>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</si>
  <si>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</si>
  <si>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</si>
  <si>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</si>
  <si>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</si>
  <si>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</si>
  <si>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</si>
  <si>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</si>
  <si>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</si>
  <si>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</si>
  <si>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</si>
  <si>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</si>
  <si>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</si>
  <si>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</si>
  <si>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</si>
  <si>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</si>
  <si>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</si>
  <si>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</si>
  <si>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</si>
  <si>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</si>
  <si>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</si>
  <si>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</si>
  <si>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</si>
  <si>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</si>
  <si>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</si>
  <si>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</si>
  <si>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</si>
  <si>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</si>
  <si>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</si>
  <si>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</si>
  <si>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</si>
  <si>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</si>
  <si>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</si>
  <si>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</si>
  <si>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</si>
  <si>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</si>
  <si>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</si>
  <si>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</si>
  <si>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</si>
  <si>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</si>
  <si>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</si>
  <si>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</si>
  <si>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</si>
  <si>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</si>
  <si>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</si>
  <si>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</si>
  <si>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</si>
  <si>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</si>
  <si>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العنوان الدائم</t>
  </si>
  <si>
    <t>رقم الموبايل</t>
  </si>
  <si>
    <t>ذوي الشهداء وجرحى الجيش العربي السوري</t>
  </si>
  <si>
    <t>رقم تدوير رسوم</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</si>
  <si>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</si>
  <si>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</si>
  <si>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</si>
  <si>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</si>
  <si>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</si>
  <si>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</si>
  <si>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</si>
  <si>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</si>
  <si>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</si>
  <si>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</si>
  <si>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</si>
  <si>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</si>
  <si>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</si>
  <si>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</si>
  <si>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</si>
  <si>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</si>
  <si>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</si>
  <si>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</si>
  <si>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place of birth</t>
  </si>
  <si>
    <t>Mother Name</t>
  </si>
  <si>
    <t>Father Name</t>
  </si>
  <si>
    <t>Full Name</t>
  </si>
  <si>
    <t>مكان ورقم القيد</t>
  </si>
  <si>
    <t>لا</t>
  </si>
  <si>
    <t>نعم</t>
  </si>
  <si>
    <t>دمشق</t>
  </si>
  <si>
    <t>علمي</t>
  </si>
  <si>
    <t>ريف دمشق</t>
  </si>
  <si>
    <t>أدبي</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</si>
  <si>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</si>
  <si>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</si>
  <si>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</si>
  <si>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</si>
  <si>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</si>
  <si>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</si>
  <si>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</si>
  <si>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</si>
  <si>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طرطوس</t>
  </si>
  <si>
    <t>إدلب</t>
  </si>
  <si>
    <t>السويداء</t>
  </si>
  <si>
    <t>القنيطرة</t>
  </si>
  <si>
    <t>درعا</t>
  </si>
  <si>
    <t>الحسكة</t>
  </si>
  <si>
    <t>دير الزور</t>
  </si>
  <si>
    <t>الرقة</t>
  </si>
  <si>
    <t>تاريخ تدوير رسوم</t>
  </si>
  <si>
    <t>العاملين في وزارة التعليم العالي والمؤسسات والجامعات التابعة لها</t>
  </si>
  <si>
    <t xml:space="preserve">المدخل الى علم القانون </t>
  </si>
  <si>
    <t xml:space="preserve">المدخل الى الشريعة الاسلامية </t>
  </si>
  <si>
    <t xml:space="preserve">المدخل الى القانون الدستوري </t>
  </si>
  <si>
    <t>المبادئ العامة في قانون العقوبات (الجريمة )</t>
  </si>
  <si>
    <t xml:space="preserve">تاريخ القانون </t>
  </si>
  <si>
    <t xml:space="preserve">اللغة العربية </t>
  </si>
  <si>
    <t>التشريعات الاجتماعية
 (قانون التعاون)</t>
  </si>
  <si>
    <t>المبادئ العامة في قانون العقوبات (العقوبة )</t>
  </si>
  <si>
    <t xml:space="preserve">القانون الدولي العام </t>
  </si>
  <si>
    <t xml:space="preserve">المدخل الى القانون الاداري </t>
  </si>
  <si>
    <t xml:space="preserve">مصطلحات قانونية بلغة اجنبية </t>
  </si>
  <si>
    <t>القانون المدني (مصادر الالتزام )</t>
  </si>
  <si>
    <t xml:space="preserve">القانون الاداري </t>
  </si>
  <si>
    <t>قانون العقوبات الخاص 
(جرائم على امن الدولة والاشخاص)</t>
  </si>
  <si>
    <t>قانون الاحوال الشخصية
 (زواج طلاق نفقة طلاق)</t>
  </si>
  <si>
    <t xml:space="preserve">قانون العمل </t>
  </si>
  <si>
    <t xml:space="preserve">المدخل الى المعلوماتية </t>
  </si>
  <si>
    <t>القانون المدني (احكام الالتزام )</t>
  </si>
  <si>
    <t>القانون التجاري 
(الاعمال التجارية والمتجر )</t>
  </si>
  <si>
    <t xml:space="preserve">القانون الدولي الاقتصادي </t>
  </si>
  <si>
    <t>القانون المدني (العقود السمات )</t>
  </si>
  <si>
    <t xml:space="preserve">القضاء الاداري </t>
  </si>
  <si>
    <t>اصول المحاكمات المدنية (1)</t>
  </si>
  <si>
    <t>أصول المحاكمات الجزاتية (1)</t>
  </si>
  <si>
    <t xml:space="preserve">المالية العامة </t>
  </si>
  <si>
    <t>قانون الاحوال الشخصية
 (الوصية والمواريث )</t>
  </si>
  <si>
    <t>اصول المحاكمات المدنية(2)</t>
  </si>
  <si>
    <t>اصول المحاكمات الجزائية (2)</t>
  </si>
  <si>
    <t>القانون التجاري (الشركات )</t>
  </si>
  <si>
    <t xml:space="preserve">المنظمات الدولية </t>
  </si>
  <si>
    <t>القانون المدني (الحقوق العينية  الأصلية )</t>
  </si>
  <si>
    <t>القانون التجاري (الاسناد التجارية )</t>
  </si>
  <si>
    <t xml:space="preserve">التشريع الضريبي </t>
  </si>
  <si>
    <t>القانون الدولي الخاص  (الجنسية )</t>
  </si>
  <si>
    <t xml:space="preserve">الادارة العامة </t>
  </si>
  <si>
    <t xml:space="preserve">أصول الفقه </t>
  </si>
  <si>
    <t>القانون المدني 
(الحقوق العينية التبعية )</t>
  </si>
  <si>
    <t>القانون الدولي الخاص 
(تنازع القوانين )</t>
  </si>
  <si>
    <t xml:space="preserve">أصول التنفيذ </t>
  </si>
  <si>
    <t xml:space="preserve">قانون العقوبات الخاص
 (جرائم على الاموال وجرائم اقتصادية) </t>
  </si>
  <si>
    <t>عقوبات خاص
 (جرائم على الادارة-المخلة بالثقة العامة )</t>
  </si>
  <si>
    <t xml:space="preserve">مصطلحات قانونية باللغة الاجنبية </t>
  </si>
  <si>
    <t>اللغة الأجنبية</t>
  </si>
  <si>
    <t>اكتب اسم المادة الاختيارية</t>
  </si>
  <si>
    <t>القضية الفلسطينية</t>
  </si>
  <si>
    <t>حقوق الإنسان</t>
  </si>
  <si>
    <t>النظم السياسية</t>
  </si>
  <si>
    <t>الحق في الحياة الخاصة</t>
  </si>
  <si>
    <t>علم الإجرام والعقاب</t>
  </si>
  <si>
    <t>مقدمة الاقتصاد</t>
  </si>
  <si>
    <t>السياسة المالي (1)</t>
  </si>
  <si>
    <t>قانون أحداث الجانحين</t>
  </si>
  <si>
    <t>الوظيفة العامة</t>
  </si>
  <si>
    <t>التأمينات الاجتماعية</t>
  </si>
  <si>
    <t>العقود الإدارية</t>
  </si>
  <si>
    <t>السياسة المالية (2)</t>
  </si>
  <si>
    <t>العلاقات الدولية (2)</t>
  </si>
  <si>
    <t>عقد الإيجار</t>
  </si>
  <si>
    <t>الإثبات في المواد المدنية</t>
  </si>
  <si>
    <t>القانون البحري والجوي</t>
  </si>
  <si>
    <t>قانون العقوبات العسكرية</t>
  </si>
  <si>
    <t>قانون العقوبات الاقتصادية</t>
  </si>
  <si>
    <t>الدبلوماسية</t>
  </si>
  <si>
    <t>الرقابة المالية</t>
  </si>
  <si>
    <t>الإدارة المحلية</t>
  </si>
  <si>
    <t>التأمين</t>
  </si>
  <si>
    <t>قانون ممارسة مهنة المحاماة</t>
  </si>
  <si>
    <t>عقود دولية</t>
  </si>
  <si>
    <t xml:space="preserve">الاختصاص القضائي الدولي </t>
  </si>
  <si>
    <t>اللغة الأجنبية (1)</t>
  </si>
  <si>
    <t>اللغة الأجنبية (2)</t>
  </si>
  <si>
    <t>يستفيد من الحسم</t>
  </si>
  <si>
    <t>الحاصيلن عل وسام بطل الجمهورية العربية السورية أو أحد أبنائهم</t>
  </si>
  <si>
    <t>ذوي شهداء الجيش وقوى الأمن الداخلي والجرحى وابنائهم وأبناء المفقودين وازواجهم</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</si>
  <si>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</si>
  <si>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</si>
  <si>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</si>
  <si>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السجين</t>
  </si>
  <si>
    <t xml:space="preserve">يسدد (500ل.س) فقط رسم كل مقرر </t>
  </si>
  <si>
    <t>تملئ صفحة إدخال البيانات بالمعلومات المطلوبة وبشكل دقيق وصحيح</t>
  </si>
  <si>
    <t>الانتقال إلى صفحة اختيار المقررات</t>
  </si>
  <si>
    <t>التوجه إلى المصرف العقاري لدفع الرسوم</t>
  </si>
  <si>
    <t>نسبة الحسم</t>
  </si>
  <si>
    <t xml:space="preserve">تعليمات التسجيل </t>
  </si>
  <si>
    <t>ملاحظة :إن كنت من المستفيدين من الحسميات يجب عليك إحضار الوثيقة التي تثبت ذلك
مع الأوراق الثبوتية التي تقدم إلى النافذة</t>
  </si>
  <si>
    <t>شرعية</t>
  </si>
  <si>
    <t>الحاصلين على وثيقة وفاة من مكتب شؤون الشهداء والجرحى والمفقودين لأبناء المتوفيين  بالعمليات المشابهة للعمليات الحربية</t>
  </si>
  <si>
    <r>
      <t xml:space="preserve">ثم تسليم استمارة التسجيل مع إيصال المصرف إلى شؤون طلاب الدراسات القانونية - كلية الحقوق البناء القديم - الطابق الثاني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</si>
  <si>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محمد</t>
  </si>
  <si>
    <t>محمود</t>
  </si>
  <si>
    <t>هدى</t>
  </si>
  <si>
    <t>علي</t>
  </si>
  <si>
    <t>حياة</t>
  </si>
  <si>
    <t>احمد</t>
  </si>
  <si>
    <t>فاطمة</t>
  </si>
  <si>
    <t>ابتسام</t>
  </si>
  <si>
    <t>خالد</t>
  </si>
  <si>
    <t>كمال</t>
  </si>
  <si>
    <t>هيفاء</t>
  </si>
  <si>
    <t>صادق</t>
  </si>
  <si>
    <t>منى</t>
  </si>
  <si>
    <t>ابراهيم</t>
  </si>
  <si>
    <t>حفيظه</t>
  </si>
  <si>
    <t>سميرة</t>
  </si>
  <si>
    <t>عبد الرزاق</t>
  </si>
  <si>
    <t>خديجه</t>
  </si>
  <si>
    <t>مياسه</t>
  </si>
  <si>
    <t>غاده</t>
  </si>
  <si>
    <t>فايز</t>
  </si>
  <si>
    <t>صالح</t>
  </si>
  <si>
    <t>ناديا</t>
  </si>
  <si>
    <t>صباح</t>
  </si>
  <si>
    <t>مصطفى</t>
  </si>
  <si>
    <t>جمال</t>
  </si>
  <si>
    <t>ماجده</t>
  </si>
  <si>
    <t>سهام</t>
  </si>
  <si>
    <t>نوفه</t>
  </si>
  <si>
    <t>سوسن</t>
  </si>
  <si>
    <t>ايمن</t>
  </si>
  <si>
    <t>غسان</t>
  </si>
  <si>
    <t>عمر</t>
  </si>
  <si>
    <t>صافي</t>
  </si>
  <si>
    <t>نوره</t>
  </si>
  <si>
    <t>ثناء</t>
  </si>
  <si>
    <t>هيام</t>
  </si>
  <si>
    <t>ماجد</t>
  </si>
  <si>
    <t>نجاح</t>
  </si>
  <si>
    <t>عادل</t>
  </si>
  <si>
    <t>حميد</t>
  </si>
  <si>
    <t>نايف</t>
  </si>
  <si>
    <t>محي الدين</t>
  </si>
  <si>
    <t>امين</t>
  </si>
  <si>
    <t>يمنى</t>
  </si>
  <si>
    <t>ناجي</t>
  </si>
  <si>
    <t>فواز</t>
  </si>
  <si>
    <t>ميادة</t>
  </si>
  <si>
    <t>هاجر</t>
  </si>
  <si>
    <t>محمد ماهر</t>
  </si>
  <si>
    <t>نجوى</t>
  </si>
  <si>
    <t>عصام</t>
  </si>
  <si>
    <t>احسان</t>
  </si>
  <si>
    <t>محمد مازن</t>
  </si>
  <si>
    <t>لينا</t>
  </si>
  <si>
    <t>نوري</t>
  </si>
  <si>
    <t>حسنه</t>
  </si>
  <si>
    <t>فارس</t>
  </si>
  <si>
    <t>عبير سليمان</t>
  </si>
  <si>
    <t>ميرفت</t>
  </si>
  <si>
    <t>يسره</t>
  </si>
  <si>
    <t>نادره</t>
  </si>
  <si>
    <t>محمد فواز</t>
  </si>
  <si>
    <t>خوله</t>
  </si>
  <si>
    <t>اشرف ابو سريه</t>
  </si>
  <si>
    <t>معن</t>
  </si>
  <si>
    <t>نهى</t>
  </si>
  <si>
    <t>سهير</t>
  </si>
  <si>
    <t>نصره</t>
  </si>
  <si>
    <t>شيخه</t>
  </si>
  <si>
    <t>عاطفه</t>
  </si>
  <si>
    <t>وثيقة وفاة صادرة عن مكتب الشهداء</t>
  </si>
  <si>
    <t>رسم فصول الانقطاع</t>
  </si>
  <si>
    <t>رسم المقررات</t>
  </si>
  <si>
    <t>رسم الانقطاع</t>
  </si>
  <si>
    <t xml:space="preserve">طابع مالي
 30  ل.س   </t>
  </si>
  <si>
    <t>طابع هلال احمر
25  ل .س</t>
  </si>
  <si>
    <t>الفصل الأول من العام الدراسي 2018-2019</t>
  </si>
  <si>
    <t>الفصل الثاني من العام الدراسي 2018-2019</t>
  </si>
  <si>
    <t>الفصل الأول من العام الدراسي 2019-2020</t>
  </si>
  <si>
    <t>إرسال ملف الإستمارة (Excel ) عبر البريد الإلكتروني إلى العنوان التالي :
log.ol@hotmail.com 
ويجب أن يكون موضوع الإيميل هو الرقم الإمتحاني للطالب</t>
  </si>
  <si>
    <t>الفصل الأول من العام الدراسي 2020-2021</t>
  </si>
  <si>
    <t>الرقم</t>
  </si>
  <si>
    <t>ج</t>
  </si>
  <si>
    <t>ر1</t>
  </si>
  <si>
    <t>ر2</t>
  </si>
  <si>
    <t>العاملين في وزارة التعليم العالي والمؤسسات والجامعات التابعة لها وأبنائهم</t>
  </si>
  <si>
    <t>وثيقة وفاة  صادرة عن مكتب الشهداء</t>
  </si>
  <si>
    <t>العلاقات الدولية (1)</t>
  </si>
  <si>
    <t>رقم الإيقاف</t>
  </si>
  <si>
    <t>تدوير الرسوم</t>
  </si>
  <si>
    <t>أدخل الرقم الإمتحاني</t>
  </si>
  <si>
    <t>المحافظة</t>
  </si>
  <si>
    <t>الثانوية</t>
  </si>
  <si>
    <t>01</t>
  </si>
  <si>
    <t>العربية السورية</t>
  </si>
  <si>
    <t>الأولى</t>
  </si>
  <si>
    <t>02</t>
  </si>
  <si>
    <t>الفلسطينية السورية</t>
  </si>
  <si>
    <t>الأولى حديث</t>
  </si>
  <si>
    <t>03</t>
  </si>
  <si>
    <t>رقم جواز السفر لغير السوريين</t>
  </si>
  <si>
    <t>رقم الهاتف</t>
  </si>
  <si>
    <t>06</t>
  </si>
  <si>
    <t>الثانية</t>
  </si>
  <si>
    <t>04</t>
  </si>
  <si>
    <t>الأردنية</t>
  </si>
  <si>
    <t>الثانية حديث</t>
  </si>
  <si>
    <t>05</t>
  </si>
  <si>
    <t>سنة الشهادة</t>
  </si>
  <si>
    <t>محافظة الشهادة</t>
  </si>
  <si>
    <t>اللبنانية</t>
  </si>
  <si>
    <t>الثالثة</t>
  </si>
  <si>
    <t>العراقية</t>
  </si>
  <si>
    <t>الثالثة حديث</t>
  </si>
  <si>
    <t>07</t>
  </si>
  <si>
    <t>التونسية</t>
  </si>
  <si>
    <t>الرابعة</t>
  </si>
  <si>
    <t>08</t>
  </si>
  <si>
    <t xml:space="preserve">اليمنية </t>
  </si>
  <si>
    <t>الرابعة حديث</t>
  </si>
  <si>
    <t>09</t>
  </si>
  <si>
    <t>10</t>
  </si>
  <si>
    <t>11</t>
  </si>
  <si>
    <t>12</t>
  </si>
  <si>
    <t>13</t>
  </si>
  <si>
    <t>14</t>
  </si>
  <si>
    <t>15</t>
  </si>
  <si>
    <t>غير سورية</t>
  </si>
  <si>
    <t>16</t>
  </si>
  <si>
    <t>غير سوري</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</si>
  <si>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</si>
  <si>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</si>
  <si>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</si>
  <si>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</si>
  <si>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</si>
  <si>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</si>
  <si>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</si>
  <si>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</si>
  <si>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</si>
  <si>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</si>
  <si>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</si>
  <si>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</si>
  <si>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</si>
  <si>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</si>
  <si>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</si>
  <si>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</si>
  <si>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</si>
  <si>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</si>
  <si>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محافظ الشهادة</t>
  </si>
  <si>
    <t>فصل أول 2018-2019</t>
  </si>
  <si>
    <t>فصل ثاني 2018-2019</t>
  </si>
  <si>
    <t>فصل أول 2019-2020</t>
  </si>
  <si>
    <t>فصل أول 2020-2021</t>
  </si>
  <si>
    <t>فصل ثاني 2020-2021</t>
  </si>
  <si>
    <t>مستنفذ</t>
  </si>
  <si>
    <t>الفصل الثاني من العام الدراسي 2020-2021</t>
  </si>
  <si>
    <t>الرسوم</t>
  </si>
  <si>
    <t>البيانات باللغة الإنكليزية</t>
  </si>
  <si>
    <t>رسم فصل الانقطاع</t>
  </si>
  <si>
    <t>رسم تسجيل سنوي</t>
  </si>
  <si>
    <t>السياسة المالية (1)</t>
  </si>
  <si>
    <t>أحداث الجانحين</t>
  </si>
  <si>
    <t>العلاقات الدولية</t>
  </si>
  <si>
    <t>الفلسطينية</t>
  </si>
  <si>
    <t>الإيرانية</t>
  </si>
  <si>
    <t>المصرية</t>
  </si>
  <si>
    <t>المغربية</t>
  </si>
  <si>
    <t>الأفغانية</t>
  </si>
  <si>
    <t>التركية</t>
  </si>
  <si>
    <t>سلوفاكية</t>
  </si>
  <si>
    <t>الجزائرية</t>
  </si>
  <si>
    <t>السودانية</t>
  </si>
  <si>
    <t>السعودية</t>
  </si>
  <si>
    <t>فصول الانقطاع</t>
  </si>
  <si>
    <t>عند اختيار المقرر الذي ترغب باختياره يجب عليك أن تضع بجانب اسم المقرر بالعمود الأزرق رقم /1/</t>
  </si>
  <si>
    <t>ناجيه</t>
  </si>
  <si>
    <t>الاسم</t>
  </si>
  <si>
    <t>بيان</t>
  </si>
  <si>
    <t>فصل أول 2021-2022</t>
  </si>
  <si>
    <t>A</t>
  </si>
  <si>
    <t>الفصل الأول من العام الدراسي 2021-2022</t>
  </si>
  <si>
    <t>إستمارة طالب برنامج الدراسات القانونية الفصل الثاني للعام الدراسي 2022/2021</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</si>
  <si>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</si>
  <si>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مأمون الجابر</t>
  </si>
  <si>
    <t>غفران الواوي</t>
  </si>
  <si>
    <t>ابراهيم عرفات</t>
  </si>
  <si>
    <t>هلا العاقل</t>
  </si>
  <si>
    <t>همام الرملي</t>
  </si>
  <si>
    <t>نور بكداش</t>
  </si>
  <si>
    <t>بكري</t>
  </si>
  <si>
    <t>علي غالي</t>
  </si>
  <si>
    <t>علي درويش</t>
  </si>
  <si>
    <t>يزار اسماعيل</t>
  </si>
  <si>
    <t>لانا سرحيل</t>
  </si>
  <si>
    <t>زاهي</t>
  </si>
  <si>
    <t>انس الحميد</t>
  </si>
  <si>
    <t>عفره</t>
  </si>
  <si>
    <t>كايد يوسف</t>
  </si>
  <si>
    <t>محمود شيخ علي</t>
  </si>
  <si>
    <t>مايا سبيناتي</t>
  </si>
  <si>
    <t>هيفاء الكردوش المعجون</t>
  </si>
  <si>
    <t>راما المصطفى</t>
  </si>
  <si>
    <t>لبنى مدور</t>
  </si>
  <si>
    <t>محمد بشار</t>
  </si>
  <si>
    <t>طلال مردم بك</t>
  </si>
  <si>
    <t>محمد دحبور</t>
  </si>
  <si>
    <t>نسيم</t>
  </si>
  <si>
    <t>محمد حداد</t>
  </si>
  <si>
    <t>علي حلاوة</t>
  </si>
  <si>
    <t>لمعات</t>
  </si>
  <si>
    <t>لي بيطار</t>
  </si>
  <si>
    <t>عزالدين حسين</t>
  </si>
  <si>
    <t>حليم</t>
  </si>
  <si>
    <t>طارق سعد الدين</t>
  </si>
  <si>
    <t>ابراهيم موعد</t>
  </si>
  <si>
    <t>احمد الطويل</t>
  </si>
  <si>
    <t>ولاء اللبابيدي</t>
  </si>
  <si>
    <t>وسيم دحدل</t>
  </si>
  <si>
    <t>هيثم سكر</t>
  </si>
  <si>
    <t>اياد المحمد</t>
  </si>
  <si>
    <t>كليمه</t>
  </si>
  <si>
    <t>يامن قدسية</t>
  </si>
  <si>
    <t>عبد القادر سليمان</t>
  </si>
  <si>
    <t>حورية</t>
  </si>
  <si>
    <t>احمد خضور</t>
  </si>
  <si>
    <t>يوسف الحاج طحطوح</t>
  </si>
  <si>
    <t>شادي جمول</t>
  </si>
  <si>
    <t>اسد</t>
  </si>
  <si>
    <t>دعاء عيد</t>
  </si>
  <si>
    <t>حسان النمر</t>
  </si>
  <si>
    <t>احمد جرادة</t>
  </si>
  <si>
    <t>هشام القطريب</t>
  </si>
  <si>
    <t>ميس احمد</t>
  </si>
  <si>
    <t>ندا</t>
  </si>
  <si>
    <t>معتز كمال الشالاتي</t>
  </si>
  <si>
    <t>مريم المحارب</t>
  </si>
  <si>
    <t>مطر</t>
  </si>
  <si>
    <t>طرده</t>
  </si>
  <si>
    <t>محمد أبو الهوى</t>
  </si>
  <si>
    <t>محمد يامن صباغ</t>
  </si>
  <si>
    <t>رفاء</t>
  </si>
  <si>
    <t>عمار الطباع</t>
  </si>
  <si>
    <t>علي زاهر</t>
  </si>
  <si>
    <t>يزن المرزوق</t>
  </si>
  <si>
    <t>الاء</t>
  </si>
  <si>
    <t>راميا حمدشو</t>
  </si>
  <si>
    <t>محمد نزها</t>
  </si>
  <si>
    <t>ملاحظة: عن كل فصل انقطاع رسم /105000 ل.س/</t>
  </si>
  <si>
    <t>إعادة إرتباط</t>
  </si>
  <si>
    <t>حسان حسن</t>
  </si>
  <si>
    <t>فاطمه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</si>
</sst>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ل.س.‏&quot;"/>
    <numFmt numFmtId="165" formatCode="[$-1010000]yyyy/mm/dd;@"/>
  </numFmts>
  <fonts count="103" x14ac:knownFonts="1">
    <font>
      <sz val="11"/>
      <color theme="1"/>
      <name val="Arial"/>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sz val="14"/>
      <color theme="10"/>
      <name val="Arial"/>
      <family val="2"/>
    </font>
    <font>
      <b/>
      <sz val="14"/>
      <color theme="7" tint="0.59999389629810485"/>
      <name val="Arial"/>
      <family val="2"/>
      <scheme val="minor"/>
    </font>
    <font>
      <b/>
      <u/>
      <sz val="12"/>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0"/>
      <color theme="1"/>
      <name val="Times New Roman"/>
      <family val="1"/>
      <scheme val="major"/>
    </font>
    <font>
      <b/>
      <sz val="8"/>
      <name val="Arial"/>
      <family val="2"/>
      <scheme val="minor"/>
    </font>
    <font>
      <b/>
      <sz val="12"/>
      <color theme="1"/>
      <name val="Times New Roman"/>
      <family val="1"/>
      <scheme val="major"/>
    </font>
    <font>
      <sz val="11"/>
      <color theme="5" tint="0.79998168889431442"/>
      <name val="Arial"/>
      <family val="2"/>
      <scheme val="minor"/>
    </font>
    <font>
      <b/>
      <sz val="11"/>
      <color theme="5" tint="0.79998168889431442"/>
      <name val="Arial"/>
      <family val="2"/>
    </font>
    <font>
      <sz val="14"/>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u/>
      <sz val="12"/>
      <color theme="10"/>
      <name val="Sakkal Majalla"/>
    </font>
    <font>
      <sz val="14"/>
      <color theme="0"/>
      <name val="Sakkal Majalla"/>
    </font>
    <font>
      <b/>
      <u/>
      <sz val="16"/>
      <color theme="0"/>
      <name val="Sakkal Majalla"/>
    </font>
    <font>
      <b/>
      <u/>
      <sz val="14"/>
      <color theme="0"/>
      <name val="Sakkal Majalla"/>
    </font>
    <font>
      <b/>
      <sz val="14"/>
      <color theme="0"/>
      <name val="Sakkal Majalla"/>
    </font>
    <font>
      <b/>
      <sz val="16"/>
      <color rgb="FFFF0000"/>
      <name val="Sakkal Majalla"/>
    </font>
    <font>
      <b/>
      <sz val="18"/>
      <color rgb="FFFF0000"/>
      <name val="Sakkal Majalla"/>
    </font>
    <font>
      <sz val="11"/>
      <color theme="0"/>
      <name val="Sakkal Majalla"/>
    </font>
    <font>
      <b/>
      <sz val="12"/>
      <color theme="0"/>
      <name val="Sakkal Majalla"/>
    </font>
    <font>
      <b/>
      <sz val="12"/>
      <color theme="0"/>
      <name val="Arial"/>
      <family val="2"/>
      <scheme val="minor"/>
    </font>
    <font>
      <b/>
      <sz val="12"/>
      <color rgb="FFFF0000"/>
      <name val="Arial"/>
      <family val="2"/>
      <charset val="178"/>
    </font>
    <font>
      <b/>
      <sz val="11"/>
      <color theme="0"/>
      <name val="Arial"/>
      <family val="2"/>
      <scheme val="minor"/>
    </font>
    <font>
      <sz val="8"/>
      <name val="Arial"/>
      <family val="2"/>
      <scheme val="minor"/>
    </font>
    <font>
      <b/>
      <sz val="16"/>
      <color rgb="FF002060"/>
      <name val="Arial"/>
      <family val="2"/>
      <scheme val="minor"/>
    </font>
    <font>
      <b/>
      <sz val="12"/>
      <color rgb="FF002060"/>
      <name val="Arial"/>
      <family val="2"/>
    </font>
    <font>
      <b/>
      <sz val="12"/>
      <color rgb="FF002060"/>
      <name val="Arial"/>
      <family val="2"/>
      <scheme val="minor"/>
    </font>
    <font>
      <b/>
      <sz val="12"/>
      <color theme="1"/>
      <name val="Arial"/>
      <family val="2"/>
      <charset val="178"/>
      <scheme val="minor"/>
    </font>
    <font>
      <b/>
      <u/>
      <sz val="12"/>
      <name val="Arial"/>
      <family val="2"/>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sz val="9"/>
      <name val="Arial"/>
      <family val="2"/>
    </font>
    <font>
      <b/>
      <sz val="16"/>
      <color theme="0"/>
      <name val="Sakkal Majalla"/>
    </font>
    <font>
      <sz val="14"/>
      <name val="Sakkal Majalla"/>
    </font>
    <font>
      <sz val="14"/>
      <color rgb="FFFF0000"/>
      <name val="Sakkal Majalla"/>
    </font>
    <font>
      <sz val="10"/>
      <color theme="1"/>
      <name val="Arial"/>
      <family val="2"/>
      <scheme val="minor"/>
    </font>
    <font>
      <b/>
      <sz val="10"/>
      <name val="Arial"/>
      <family val="2"/>
      <scheme val="minor"/>
    </font>
    <font>
      <b/>
      <sz val="11"/>
      <color rgb="FF002060"/>
      <name val="Arial"/>
      <family val="2"/>
      <scheme val="minor"/>
    </font>
    <font>
      <sz val="8"/>
      <color rgb="FFFF0000"/>
      <name val="Arial"/>
      <family val="2"/>
      <scheme val="minor"/>
    </font>
    <font>
      <b/>
      <sz val="9"/>
      <color rgb="FFFF0000"/>
      <name val="Arial"/>
      <family val="2"/>
      <scheme val="minor"/>
    </font>
    <font>
      <sz val="9"/>
      <color theme="1"/>
      <name val="Arial"/>
      <family val="2"/>
      <scheme val="minor"/>
    </font>
    <font>
      <b/>
      <sz val="9"/>
      <name val="Arial"/>
      <family val="2"/>
      <scheme val="minor"/>
    </font>
    <font>
      <sz val="12"/>
      <color rgb="FFFF0000"/>
      <name val="Arial"/>
      <family val="2"/>
      <scheme val="minor"/>
    </font>
    <font>
      <sz val="14"/>
      <color rgb="FFFF0000"/>
      <name val="Arial"/>
      <family val="2"/>
      <scheme val="minor"/>
    </font>
    <font>
      <sz val="12"/>
      <color theme="0"/>
      <name val="Sakkal Majalla"/>
    </font>
    <font>
      <sz val="9"/>
      <color theme="0"/>
      <name val="Arial"/>
      <family val="2"/>
      <charset val="178"/>
    </font>
    <font>
      <u/>
      <sz val="9"/>
      <name val="Arial"/>
      <family val="2"/>
      <charset val="178"/>
    </font>
    <font>
      <sz val="9"/>
      <color theme="1"/>
      <name val="Arial"/>
      <family val="2"/>
      <charset val="178"/>
      <scheme val="minor"/>
    </font>
    <font>
      <sz val="9"/>
      <name val="Arial"/>
      <family val="2"/>
      <charset val="178"/>
    </font>
    <font>
      <sz val="9"/>
      <color theme="0"/>
      <name val="Arial"/>
      <family val="2"/>
      <charset val="178"/>
      <scheme val="minor"/>
    </font>
    <font>
      <sz val="9"/>
      <color theme="0"/>
      <name val="Sakkal Majalla"/>
    </font>
    <font>
      <u/>
      <sz val="9"/>
      <color rgb="FF0070C0"/>
      <name val="Arial"/>
      <family val="2"/>
      <charset val="178"/>
    </font>
    <font>
      <sz val="9"/>
      <color rgb="FFFF0000"/>
      <name val="Arial"/>
      <family val="2"/>
      <charset val="178"/>
    </font>
    <font>
      <sz val="9"/>
      <color rgb="FFFF0000"/>
      <name val="Arial"/>
      <family val="2"/>
      <charset val="178"/>
      <scheme val="minor"/>
    </font>
    <font>
      <sz val="10"/>
      <color rgb="FF0070C0"/>
      <name val="Arial"/>
      <family val="2"/>
    </font>
    <font>
      <sz val="8"/>
      <name val="Arial"/>
      <family val="2"/>
    </font>
  </fonts>
  <fills count="29">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8"/>
        <bgColor indexed="64"/>
      </patternFill>
    </fill>
    <fill>
      <patternFill patternType="solid">
        <fgColor theme="3" tint="0.39997558519241921"/>
        <bgColor indexed="64"/>
      </patternFill>
    </fill>
    <fill>
      <patternFill patternType="solid">
        <fgColor rgb="FF3855A6"/>
        <bgColor indexed="64"/>
      </patternFill>
    </fill>
    <fill>
      <patternFill patternType="solid">
        <fgColor rgb="FFC00000"/>
        <bgColor indexed="64"/>
      </patternFill>
    </fill>
    <fill>
      <patternFill patternType="solid">
        <fgColor theme="4" tint="0.39997558519241921"/>
        <bgColor indexed="64"/>
      </patternFill>
    </fill>
  </fills>
  <borders count="159">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right/>
      <top/>
      <bottom style="thick">
        <color theme="0"/>
      </bottom>
      <diagonal/>
    </border>
    <border>
      <left/>
      <right/>
      <top style="thick">
        <color theme="0"/>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diagonal/>
    </border>
    <border>
      <left style="thin">
        <color indexed="64"/>
      </left>
      <right/>
      <top/>
      <bottom/>
      <diagonal/>
    </border>
    <border>
      <left/>
      <right/>
      <top style="dashed">
        <color theme="0"/>
      </top>
      <bottom style="dashed">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style="medium">
        <color theme="0"/>
      </bottom>
      <diagonal/>
    </border>
    <border>
      <left/>
      <right style="medium">
        <color indexed="64"/>
      </right>
      <top/>
      <bottom style="medium">
        <color theme="0"/>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thin">
        <color theme="0"/>
      </left>
      <right/>
      <top style="medium">
        <color theme="0"/>
      </top>
      <bottom/>
      <diagonal/>
    </border>
    <border>
      <left/>
      <right style="medium">
        <color theme="0"/>
      </right>
      <top style="medium">
        <color theme="0"/>
      </top>
      <bottom/>
      <diagonal/>
    </border>
    <border>
      <left style="thin">
        <color theme="0"/>
      </left>
      <right/>
      <top/>
      <bottom style="dashed">
        <color theme="0"/>
      </bottom>
      <diagonal/>
    </border>
    <border>
      <left/>
      <right style="medium">
        <color theme="0"/>
      </right>
      <top/>
      <bottom style="dashed">
        <color theme="0"/>
      </bottom>
      <diagonal/>
    </border>
    <border>
      <left style="medium">
        <color theme="0"/>
      </left>
      <right/>
      <top style="dashed">
        <color theme="0"/>
      </top>
      <bottom style="dashed">
        <color theme="0"/>
      </bottom>
      <diagonal/>
    </border>
    <border>
      <left/>
      <right style="thin">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thin">
        <color auto="1"/>
      </left>
      <right/>
      <top style="thin">
        <color indexed="64"/>
      </top>
      <bottom style="medium">
        <color indexed="64"/>
      </bottom>
      <diagonal/>
    </border>
    <border>
      <left/>
      <right style="thin">
        <color indexed="64"/>
      </right>
      <top style="thin">
        <color indexed="64"/>
      </top>
      <bottom/>
      <diagonal/>
    </border>
    <border>
      <left style="dashed">
        <color indexed="64"/>
      </left>
      <right/>
      <top style="thin">
        <color indexed="64"/>
      </top>
      <bottom style="medium">
        <color indexed="64"/>
      </bottom>
      <diagonal/>
    </border>
    <border>
      <left style="dashed">
        <color indexed="64"/>
      </left>
      <right style="dashed">
        <color indexed="64"/>
      </right>
      <top/>
      <bottom/>
      <diagonal/>
    </border>
    <border>
      <left style="thick">
        <color theme="0"/>
      </left>
      <right style="thick">
        <color theme="0"/>
      </right>
      <top/>
      <bottom style="thin">
        <color indexed="64"/>
      </bottom>
      <diagonal/>
    </border>
    <border>
      <left style="thick">
        <color theme="0"/>
      </left>
      <right style="thick">
        <color theme="0"/>
      </right>
      <top/>
      <bottom/>
      <diagonal/>
    </border>
    <border>
      <left style="medium">
        <color indexed="64"/>
      </left>
      <right style="thin">
        <color indexed="64"/>
      </right>
      <top style="thin">
        <color indexed="64"/>
      </top>
      <bottom style="medium">
        <color indexed="64"/>
      </bottom>
      <diagonal/>
    </border>
    <border>
      <left/>
      <right/>
      <top style="thin">
        <color theme="0"/>
      </top>
      <bottom style="thin">
        <color theme="0"/>
      </bottom>
      <diagonal/>
    </border>
    <border>
      <left style="medium">
        <color indexed="64"/>
      </left>
      <right style="dashed">
        <color indexed="64"/>
      </right>
      <top/>
      <bottom/>
      <diagonal/>
    </border>
    <border>
      <left style="medium">
        <color indexed="64"/>
      </left>
      <right/>
      <top style="thin">
        <color indexed="64"/>
      </top>
      <bottom style="medium">
        <color indexed="64"/>
      </bottom>
      <diagonal/>
    </border>
    <border>
      <left style="double">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thick">
        <color theme="0"/>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ck">
        <color auto="1"/>
      </left>
      <right/>
      <top/>
      <bottom/>
      <diagonal/>
    </border>
    <border>
      <left/>
      <right style="thick">
        <color auto="1"/>
      </right>
      <top/>
      <bottom/>
      <diagonal/>
    </border>
    <border>
      <left style="double">
        <color auto="1"/>
      </left>
      <right style="thin">
        <color auto="1"/>
      </right>
      <top/>
      <bottom/>
      <diagonal/>
    </border>
    <border>
      <left style="thin">
        <color auto="1"/>
      </left>
      <right style="medium">
        <color auto="1"/>
      </right>
      <top/>
      <bottom/>
      <diagonal/>
    </border>
    <border>
      <left style="medium">
        <color indexed="64"/>
      </left>
      <right style="thin">
        <color auto="1"/>
      </right>
      <top/>
      <bottom/>
      <diagonal/>
    </border>
    <border>
      <left style="thin">
        <color auto="1"/>
      </left>
      <right style="double">
        <color auto="1"/>
      </right>
      <top/>
      <bottom/>
      <diagonal/>
    </border>
    <border>
      <left style="dashed">
        <color indexed="64"/>
      </left>
      <right/>
      <top/>
      <bottom style="thin">
        <color theme="0"/>
      </bottom>
      <diagonal/>
    </border>
    <border>
      <left/>
      <right style="dashed">
        <color indexed="64"/>
      </right>
      <top/>
      <bottom style="thin">
        <color theme="0"/>
      </bottom>
      <diagonal/>
    </border>
    <border>
      <left style="thin">
        <color auto="1"/>
      </left>
      <right style="thin">
        <color auto="1"/>
      </right>
      <top/>
      <bottom style="medium">
        <color indexed="64"/>
      </bottom>
      <diagonal/>
    </border>
    <border>
      <left style="thin">
        <color indexed="64"/>
      </left>
      <right/>
      <top/>
      <bottom style="thin">
        <color theme="0"/>
      </bottom>
      <diagonal/>
    </border>
    <border>
      <left/>
      <right style="thin">
        <color indexed="64"/>
      </right>
      <top/>
      <bottom style="thin">
        <color theme="0"/>
      </bottom>
      <diagonal/>
    </border>
    <border>
      <left style="dashed">
        <color indexed="64"/>
      </left>
      <right/>
      <top/>
      <bottom style="thin">
        <color indexed="64"/>
      </bottom>
      <diagonal/>
    </border>
    <border>
      <left/>
      <right style="thick">
        <color theme="0"/>
      </right>
      <top/>
      <bottom style="thin">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s>
  <cellStyleXfs count="6">
    <xf numFmtId="0" fontId="0" fillId="0" borderId="0"/>
    <xf numFmtId="0" fontId="11" fillId="0" borderId="0" applyNumberFormat="0" applyFill="0" applyBorder="0" applyAlignment="0" applyProtection="0"/>
    <xf numFmtId="0" fontId="7" fillId="0" borderId="0"/>
    <xf numFmtId="0" fontId="8" fillId="0" borderId="0"/>
    <xf numFmtId="0" fontId="7" fillId="0" borderId="0"/>
    <xf numFmtId="0" fontId="7" fillId="0" borderId="0"/>
  </cellStyleXfs>
  <cellXfs count="569">
    <xf numFmtId="0" fontId="0" fillId="0" borderId="0" xfId="0"/>
    <xf numFmtId="0" fontId="0" fillId="0" borderId="0" xfId="0" applyProtection="1">
      <protection hidden="1"/>
    </xf>
    <xf numFmtId="0" fontId="2"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vertical="center"/>
      <protection hidden="1"/>
    </xf>
    <xf numFmtId="0" fontId="13" fillId="0" borderId="0" xfId="0" applyFont="1" applyProtection="1">
      <protection hidden="1"/>
    </xf>
    <xf numFmtId="0" fontId="14" fillId="0" borderId="0" xfId="0" applyFont="1" applyProtection="1">
      <protection hidden="1"/>
    </xf>
    <xf numFmtId="0" fontId="13" fillId="0" borderId="0" xfId="0" applyFont="1" applyAlignment="1" applyProtection="1">
      <alignment horizont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vertical="center"/>
      <protection hidden="1"/>
    </xf>
    <xf numFmtId="0" fontId="17" fillId="0" borderId="0" xfId="1" applyFont="1" applyFill="1" applyBorder="1" applyProtection="1">
      <protection hidden="1"/>
    </xf>
    <xf numFmtId="0" fontId="13" fillId="0" borderId="0" xfId="0" applyFont="1" applyAlignment="1" applyProtection="1">
      <alignment horizontal="center" vertical="center" wrapText="1"/>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0" fillId="0" borderId="0" xfId="0" applyFont="1" applyAlignment="1" applyProtection="1">
      <alignment vertical="center" shrinkToFit="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20" fillId="0" borderId="0" xfId="0" applyFont="1" applyAlignment="1" applyProtection="1">
      <alignment horizontal="center"/>
      <protection hidden="1"/>
    </xf>
    <xf numFmtId="0" fontId="21" fillId="0" borderId="0" xfId="0" applyFont="1" applyAlignment="1" applyProtection="1">
      <alignment horizontal="center"/>
      <protection hidden="1"/>
    </xf>
    <xf numFmtId="0" fontId="20" fillId="0" borderId="0" xfId="0" applyFont="1" applyProtection="1">
      <protection hidden="1"/>
    </xf>
    <xf numFmtId="0" fontId="13" fillId="0" borderId="0" xfId="0" applyFont="1" applyAlignment="1" applyProtection="1">
      <alignment horizontal="right"/>
      <protection hidden="1"/>
    </xf>
    <xf numFmtId="0" fontId="22" fillId="0" borderId="0" xfId="0" applyFont="1" applyProtection="1">
      <protection hidden="1"/>
    </xf>
    <xf numFmtId="0" fontId="22" fillId="0" borderId="0" xfId="0" applyFont="1" applyAlignment="1" applyProtection="1">
      <alignment vertical="center" textRotation="90"/>
      <protection hidden="1"/>
    </xf>
    <xf numFmtId="0" fontId="22"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23" fillId="0" borderId="0" xfId="0" applyFont="1" applyAlignment="1" applyProtection="1">
      <alignment shrinkToFit="1"/>
      <protection hidden="1"/>
    </xf>
    <xf numFmtId="0" fontId="24" fillId="0" borderId="0" xfId="0" applyFont="1" applyProtection="1">
      <protection hidden="1"/>
    </xf>
    <xf numFmtId="0" fontId="25"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3" fillId="6" borderId="0" xfId="0" applyFont="1" applyFill="1" applyAlignment="1" applyProtection="1">
      <alignment horizontal="center" vertical="center" textRotation="90"/>
      <protection hidden="1"/>
    </xf>
    <xf numFmtId="0" fontId="3" fillId="3" borderId="16" xfId="0" applyFont="1" applyFill="1" applyBorder="1" applyAlignment="1" applyProtection="1">
      <alignment horizontal="center" vertical="center"/>
      <protection hidden="1"/>
    </xf>
    <xf numFmtId="0" fontId="22" fillId="0" borderId="5" xfId="0" applyFont="1" applyBorder="1" applyProtection="1">
      <protection hidden="1"/>
    </xf>
    <xf numFmtId="0" fontId="4" fillId="3" borderId="21" xfId="0" applyFont="1" applyFill="1" applyBorder="1" applyAlignment="1" applyProtection="1">
      <alignment horizontal="center" vertical="center"/>
      <protection hidden="1"/>
    </xf>
    <xf numFmtId="0" fontId="4" fillId="3" borderId="22" xfId="0" applyFont="1" applyFill="1" applyBorder="1" applyAlignment="1" applyProtection="1">
      <alignment horizontal="center" vertical="center"/>
      <protection hidden="1"/>
    </xf>
    <xf numFmtId="0" fontId="4" fillId="5" borderId="0" xfId="0" applyFont="1" applyFill="1" applyAlignment="1" applyProtection="1">
      <alignment horizontal="center" vertical="center"/>
      <protection hidden="1"/>
    </xf>
    <xf numFmtId="0" fontId="10" fillId="0" borderId="0" xfId="0" applyFont="1" applyProtection="1">
      <protection hidden="1"/>
    </xf>
    <xf numFmtId="0" fontId="25" fillId="4" borderId="4" xfId="0" applyFont="1" applyFill="1" applyBorder="1" applyAlignment="1" applyProtection="1">
      <alignment horizontal="center" vertical="center"/>
      <protection hidden="1"/>
    </xf>
    <xf numFmtId="0" fontId="25" fillId="4" borderId="0" xfId="0" applyFont="1"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3" fillId="0" borderId="0" xfId="0" applyFont="1" applyAlignment="1" applyProtection="1">
      <alignment vertical="center"/>
      <protection hidden="1"/>
    </xf>
    <xf numFmtId="0" fontId="4" fillId="3" borderId="18"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41" fillId="21" borderId="0" xfId="0" applyFont="1" applyFill="1" applyAlignment="1" applyProtection="1">
      <alignment horizontal="center" vertical="center"/>
      <protection hidden="1"/>
    </xf>
    <xf numFmtId="0" fontId="31" fillId="0" borderId="0" xfId="0" applyFont="1" applyAlignment="1" applyProtection="1">
      <alignment vertical="center" shrinkToFit="1"/>
      <protection hidden="1"/>
    </xf>
    <xf numFmtId="0" fontId="31" fillId="0" borderId="0" xfId="0" applyFont="1" applyAlignment="1" applyProtection="1">
      <alignment horizontal="center" vertical="center" shrinkToFit="1"/>
      <protection hidden="1"/>
    </xf>
    <xf numFmtId="0" fontId="28" fillId="0" borderId="0" xfId="0" applyFont="1" applyAlignment="1" applyProtection="1">
      <alignment horizontal="center" vertical="center"/>
      <protection hidden="1"/>
    </xf>
    <xf numFmtId="0" fontId="28" fillId="9" borderId="0" xfId="0" applyFont="1" applyFill="1" applyAlignment="1" applyProtection="1">
      <alignment horizontal="center" vertical="center"/>
      <protection hidden="1"/>
    </xf>
    <xf numFmtId="0" fontId="28" fillId="4" borderId="0" xfId="0" applyFont="1" applyFill="1" applyAlignment="1" applyProtection="1">
      <alignment horizontal="center" vertical="center"/>
      <protection hidden="1"/>
    </xf>
    <xf numFmtId="0" fontId="33" fillId="13" borderId="43" xfId="0" applyFont="1" applyFill="1" applyBorder="1" applyAlignment="1" applyProtection="1">
      <alignment horizontal="center" vertical="center"/>
      <protection hidden="1"/>
    </xf>
    <xf numFmtId="0" fontId="33" fillId="13" borderId="44" xfId="0" applyFont="1" applyFill="1" applyBorder="1" applyAlignment="1" applyProtection="1">
      <alignment horizontal="center" vertical="center"/>
      <protection hidden="1"/>
    </xf>
    <xf numFmtId="14" fontId="33" fillId="13" borderId="44" xfId="0" applyNumberFormat="1" applyFont="1" applyFill="1" applyBorder="1" applyAlignment="1" applyProtection="1">
      <alignment horizontal="center" vertical="center"/>
      <protection hidden="1"/>
    </xf>
    <xf numFmtId="0" fontId="34" fillId="13" borderId="43" xfId="0" applyFont="1" applyFill="1" applyBorder="1" applyAlignment="1" applyProtection="1">
      <alignment horizontal="center" vertical="center"/>
      <protection hidden="1"/>
    </xf>
    <xf numFmtId="0" fontId="34" fillId="13" borderId="44" xfId="0" applyFont="1" applyFill="1" applyBorder="1" applyAlignment="1" applyProtection="1">
      <alignment horizontal="center" vertical="center"/>
      <protection hidden="1"/>
    </xf>
    <xf numFmtId="14" fontId="34" fillId="13" borderId="44" xfId="0" applyNumberFormat="1" applyFont="1" applyFill="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35" fillId="14" borderId="45" xfId="0" applyFont="1" applyFill="1" applyBorder="1" applyAlignment="1" applyProtection="1">
      <alignment horizontal="center" vertical="center"/>
      <protection hidden="1"/>
    </xf>
    <xf numFmtId="0" fontId="35" fillId="14" borderId="46" xfId="0" applyFont="1" applyFill="1" applyBorder="1" applyAlignment="1" applyProtection="1">
      <alignment horizontal="center" vertical="center"/>
      <protection hidden="1"/>
    </xf>
    <xf numFmtId="14" fontId="35" fillId="14" borderId="46" xfId="0" applyNumberFormat="1" applyFont="1" applyFill="1" applyBorder="1" applyAlignment="1" applyProtection="1">
      <alignment horizontal="center" vertical="center"/>
      <protection hidden="1"/>
    </xf>
    <xf numFmtId="0" fontId="35" fillId="14" borderId="47" xfId="0" applyFont="1" applyFill="1" applyBorder="1" applyAlignment="1" applyProtection="1">
      <alignment horizontal="center" vertical="center"/>
      <protection hidden="1"/>
    </xf>
    <xf numFmtId="0" fontId="27" fillId="4" borderId="62" xfId="0" applyFont="1" applyFill="1" applyBorder="1" applyAlignment="1" applyProtection="1">
      <alignment horizontal="center" vertical="center"/>
      <protection hidden="1"/>
    </xf>
    <xf numFmtId="0" fontId="27" fillId="4" borderId="65" xfId="0" applyFont="1" applyFill="1" applyBorder="1" applyAlignment="1" applyProtection="1">
      <alignment horizontal="center" vertical="center"/>
      <protection hidden="1"/>
    </xf>
    <xf numFmtId="0" fontId="35" fillId="11" borderId="48" xfId="0" applyFont="1" applyFill="1" applyBorder="1" applyAlignment="1" applyProtection="1">
      <alignment horizontal="center" vertical="center"/>
      <protection hidden="1"/>
    </xf>
    <xf numFmtId="0" fontId="35" fillId="11" borderId="46" xfId="0" applyFont="1" applyFill="1" applyBorder="1" applyAlignment="1" applyProtection="1">
      <alignment horizontal="center" vertical="center"/>
      <protection hidden="1"/>
    </xf>
    <xf numFmtId="0" fontId="35" fillId="11" borderId="55" xfId="0" applyFont="1" applyFill="1" applyBorder="1" applyAlignment="1" applyProtection="1">
      <alignment horizontal="center" vertical="center"/>
      <protection hidden="1"/>
    </xf>
    <xf numFmtId="0" fontId="27" fillId="15" borderId="54"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vertical="center"/>
      <protection hidden="1"/>
    </xf>
    <xf numFmtId="0" fontId="3" fillId="9" borderId="10" xfId="0" applyFont="1" applyFill="1" applyBorder="1" applyAlignment="1" applyProtection="1">
      <alignment horizontal="center" vertical="center"/>
      <protection hidden="1"/>
    </xf>
    <xf numFmtId="14" fontId="0" fillId="0" borderId="0" xfId="0" applyNumberFormat="1" applyProtection="1">
      <protection hidden="1"/>
    </xf>
    <xf numFmtId="0" fontId="26" fillId="0" borderId="40" xfId="0" applyFont="1" applyBorder="1" applyAlignment="1" applyProtection="1">
      <alignment horizontal="center" vertical="center"/>
      <protection hidden="1"/>
    </xf>
    <xf numFmtId="0" fontId="22" fillId="6" borderId="73" xfId="0" applyFont="1" applyFill="1" applyBorder="1" applyAlignment="1" applyProtection="1">
      <alignment vertical="center" shrinkToFit="1"/>
      <protection hidden="1"/>
    </xf>
    <xf numFmtId="49" fontId="27" fillId="4" borderId="63" xfId="0" applyNumberFormat="1" applyFont="1" applyFill="1" applyBorder="1" applyAlignment="1" applyProtection="1">
      <alignment horizontal="center" vertical="center"/>
      <protection hidden="1"/>
    </xf>
    <xf numFmtId="0" fontId="48" fillId="6" borderId="0" xfId="0" applyFont="1" applyFill="1" applyAlignment="1" applyProtection="1">
      <alignment horizontal="center" vertical="center" textRotation="90"/>
      <protection hidden="1"/>
    </xf>
    <xf numFmtId="0" fontId="50" fillId="0" borderId="0" xfId="0" applyFont="1"/>
    <xf numFmtId="0" fontId="53" fillId="0" borderId="0" xfId="0" applyFont="1" applyAlignment="1">
      <alignment horizontal="center"/>
    </xf>
    <xf numFmtId="0" fontId="53" fillId="0" borderId="0" xfId="0" applyFont="1"/>
    <xf numFmtId="0" fontId="49" fillId="0" borderId="0" xfId="0" applyFont="1"/>
    <xf numFmtId="0" fontId="49" fillId="0" borderId="0" xfId="0" applyFont="1" applyAlignment="1">
      <alignment horizontal="center"/>
    </xf>
    <xf numFmtId="0" fontId="54" fillId="0" borderId="0" xfId="1" applyFont="1" applyFill="1" applyBorder="1" applyAlignment="1">
      <alignment vertical="center" wrapText="1"/>
    </xf>
    <xf numFmtId="0" fontId="54" fillId="0" borderId="0" xfId="1" applyFont="1" applyFill="1" applyAlignment="1"/>
    <xf numFmtId="0" fontId="10" fillId="0" borderId="52" xfId="0" applyFont="1" applyBorder="1" applyAlignment="1" applyProtection="1">
      <alignment vertical="center"/>
      <protection hidden="1"/>
    </xf>
    <xf numFmtId="0" fontId="10" fillId="0" borderId="42" xfId="0" applyFont="1" applyBorder="1" applyAlignment="1" applyProtection="1">
      <alignment vertical="center"/>
      <protection hidden="1"/>
    </xf>
    <xf numFmtId="0" fontId="0" fillId="5" borderId="5" xfId="0"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47" fillId="6" borderId="18" xfId="0" applyFont="1" applyFill="1" applyBorder="1" applyAlignment="1" applyProtection="1">
      <alignment vertical="center"/>
      <protection hidden="1"/>
    </xf>
    <xf numFmtId="0" fontId="25" fillId="7" borderId="9" xfId="0" applyFont="1" applyFill="1" applyBorder="1" applyAlignment="1" applyProtection="1">
      <alignment horizontal="center" vertical="center"/>
      <protection hidden="1"/>
    </xf>
    <xf numFmtId="0" fontId="47" fillId="6" borderId="8" xfId="0" applyFont="1" applyFill="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25" fillId="3" borderId="0" xfId="0" applyFont="1" applyFill="1" applyAlignment="1" applyProtection="1">
      <alignment horizontal="center" vertical="center"/>
      <protection hidden="1"/>
    </xf>
    <xf numFmtId="0" fontId="28" fillId="4" borderId="0" xfId="0" applyFont="1" applyFill="1" applyAlignment="1" applyProtection="1">
      <alignment vertical="center"/>
      <protection hidden="1"/>
    </xf>
    <xf numFmtId="0" fontId="10" fillId="0" borderId="17" xfId="0" applyFont="1" applyBorder="1" applyAlignment="1" applyProtection="1">
      <alignment vertical="center"/>
      <protection hidden="1"/>
    </xf>
    <xf numFmtId="0" fontId="10" fillId="0" borderId="18" xfId="0" applyFont="1" applyBorder="1" applyAlignment="1" applyProtection="1">
      <alignment vertical="center"/>
      <protection hidden="1"/>
    </xf>
    <xf numFmtId="0" fontId="10" fillId="0" borderId="0" xfId="0" applyFont="1" applyAlignment="1" applyProtection="1">
      <alignment vertical="center"/>
      <protection hidden="1"/>
    </xf>
    <xf numFmtId="0" fontId="25" fillId="0" borderId="0" xfId="0" applyFont="1" applyAlignment="1" applyProtection="1">
      <alignment horizontal="center" vertical="center" shrinkToFit="1"/>
      <protection hidden="1"/>
    </xf>
    <xf numFmtId="0" fontId="45" fillId="2" borderId="20" xfId="0" applyFont="1" applyFill="1" applyBorder="1" applyAlignment="1" applyProtection="1">
      <alignment horizontal="center" vertical="center" shrinkToFit="1"/>
      <protection hidden="1"/>
    </xf>
    <xf numFmtId="0" fontId="31" fillId="2" borderId="0" xfId="0" applyFont="1" applyFill="1" applyAlignment="1" applyProtection="1">
      <alignment horizontal="center" vertical="center" shrinkToFit="1"/>
      <protection hidden="1"/>
    </xf>
    <xf numFmtId="0" fontId="42" fillId="0" borderId="0" xfId="0" applyFont="1" applyAlignment="1" applyProtection="1">
      <alignment horizontal="center" vertical="center" shrinkToFit="1"/>
      <protection hidden="1"/>
    </xf>
    <xf numFmtId="0" fontId="31" fillId="0" borderId="19" xfId="0" applyFont="1" applyBorder="1" applyAlignment="1" applyProtection="1">
      <alignment horizontal="center" vertical="center" shrinkToFit="1"/>
      <protection hidden="1"/>
    </xf>
    <xf numFmtId="0" fontId="0" fillId="0" borderId="29" xfId="0" applyBorder="1" applyAlignment="1" applyProtection="1">
      <alignment horizontal="center" vertical="center" shrinkToFit="1"/>
      <protection hidden="1"/>
    </xf>
    <xf numFmtId="0" fontId="0" fillId="0" borderId="70"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shrinkToFit="1"/>
      <protection hidden="1"/>
    </xf>
    <xf numFmtId="0" fontId="41" fillId="0" borderId="0" xfId="0" applyFont="1" applyAlignment="1" applyProtection="1">
      <alignment horizontal="center" vertical="center" shrinkToFit="1"/>
      <protection hidden="1"/>
    </xf>
    <xf numFmtId="0" fontId="25" fillId="0" borderId="0" xfId="0" applyFont="1" applyAlignment="1" applyProtection="1">
      <alignment shrinkToFit="1"/>
      <protection hidden="1"/>
    </xf>
    <xf numFmtId="0" fontId="0" fillId="0" borderId="0" xfId="0" applyAlignment="1" applyProtection="1">
      <alignment vertical="top" shrinkToFit="1"/>
      <protection hidden="1"/>
    </xf>
    <xf numFmtId="0" fontId="26" fillId="13" borderId="0" xfId="0" applyFont="1" applyFill="1" applyAlignment="1" applyProtection="1">
      <alignment horizontal="center" vertical="center"/>
      <protection hidden="1"/>
    </xf>
    <xf numFmtId="0" fontId="26" fillId="13" borderId="0" xfId="0" applyFont="1" applyFill="1" applyProtection="1">
      <protection hidden="1"/>
    </xf>
    <xf numFmtId="0" fontId="12" fillId="13" borderId="0" xfId="0" applyFont="1" applyFill="1" applyProtection="1">
      <protection hidden="1"/>
    </xf>
    <xf numFmtId="0" fontId="26" fillId="8" borderId="0" xfId="0" applyFont="1" applyFill="1" applyAlignment="1" applyProtection="1">
      <alignment horizontal="center" vertical="center"/>
      <protection hidden="1"/>
    </xf>
    <xf numFmtId="164" fontId="67" fillId="14" borderId="41" xfId="0" applyNumberFormat="1" applyFont="1" applyFill="1" applyBorder="1" applyAlignment="1" applyProtection="1">
      <alignment vertical="center"/>
      <protection hidden="1"/>
    </xf>
    <xf numFmtId="0" fontId="0" fillId="0" borderId="0" xfId="0" applyAlignment="1" applyProtection="1">
      <alignment shrinkToFit="1"/>
      <protection hidden="1"/>
    </xf>
    <xf numFmtId="0" fontId="4" fillId="0" borderId="5"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3" fillId="3" borderId="108" xfId="0" applyFont="1" applyFill="1" applyBorder="1" applyAlignment="1" applyProtection="1">
      <alignment horizontal="center" vertical="center"/>
      <protection hidden="1"/>
    </xf>
    <xf numFmtId="0" fontId="6" fillId="0" borderId="5" xfId="0" applyFont="1" applyBorder="1" applyAlignment="1" applyProtection="1">
      <alignment horizontal="center" vertical="center" shrinkToFit="1"/>
      <protection hidden="1"/>
    </xf>
    <xf numFmtId="0" fontId="4" fillId="0" borderId="13" xfId="0" applyFont="1" applyBorder="1" applyAlignment="1" applyProtection="1">
      <alignment horizontal="center" vertical="center"/>
      <protection hidden="1"/>
    </xf>
    <xf numFmtId="0" fontId="5" fillId="0" borderId="13" xfId="0" applyFont="1" applyBorder="1" applyAlignment="1" applyProtection="1">
      <alignment horizontal="center" vertical="center" shrinkToFit="1"/>
      <protection hidden="1"/>
    </xf>
    <xf numFmtId="0" fontId="5" fillId="0" borderId="0" xfId="0" applyFont="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4" fillId="3" borderId="111" xfId="0" applyFont="1" applyFill="1" applyBorder="1" applyAlignment="1" applyProtection="1">
      <alignment horizontal="center" vertical="center"/>
      <protection hidden="1"/>
    </xf>
    <xf numFmtId="0" fontId="4" fillId="3" borderId="20" xfId="0" applyFont="1" applyFill="1" applyBorder="1" applyAlignment="1" applyProtection="1">
      <alignment horizontal="center" vertical="center"/>
      <protection hidden="1"/>
    </xf>
    <xf numFmtId="0" fontId="4" fillId="3" borderId="19"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protection hidden="1"/>
    </xf>
    <xf numFmtId="0" fontId="3" fillId="3" borderId="113" xfId="0" applyFont="1" applyFill="1" applyBorder="1" applyAlignment="1" applyProtection="1">
      <alignment horizontal="center" vertical="center"/>
      <protection hidden="1"/>
    </xf>
    <xf numFmtId="0" fontId="4" fillId="3" borderId="114" xfId="0" applyFont="1" applyFill="1" applyBorder="1" applyAlignment="1" applyProtection="1">
      <alignment horizontal="center" vertical="center"/>
      <protection hidden="1"/>
    </xf>
    <xf numFmtId="0" fontId="25" fillId="25" borderId="3" xfId="0" applyFont="1" applyFill="1" applyBorder="1" applyAlignment="1" applyProtection="1">
      <alignment horizontal="center" vertical="center"/>
      <protection hidden="1"/>
    </xf>
    <xf numFmtId="0" fontId="0" fillId="25" borderId="3" xfId="0"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26" fillId="0" borderId="0" xfId="0" applyFont="1" applyAlignment="1" applyProtection="1">
      <alignment horizontal="center" vertical="center" shrinkToFit="1"/>
      <protection hidden="1"/>
    </xf>
    <xf numFmtId="0" fontId="0" fillId="0" borderId="0" xfId="0" applyAlignment="1" applyProtection="1">
      <alignment horizontal="center" shrinkToFit="1"/>
      <protection hidden="1"/>
    </xf>
    <xf numFmtId="0" fontId="12" fillId="0" borderId="0" xfId="0" applyFont="1"/>
    <xf numFmtId="0" fontId="10" fillId="0" borderId="0" xfId="0" applyFont="1"/>
    <xf numFmtId="0" fontId="0" fillId="26" borderId="0" xfId="0" applyFill="1" applyAlignment="1" applyProtection="1">
      <alignment horizontal="center" vertical="center"/>
      <protection hidden="1"/>
    </xf>
    <xf numFmtId="0" fontId="0" fillId="26" borderId="0" xfId="0" applyFill="1" applyProtection="1">
      <protection hidden="1"/>
    </xf>
    <xf numFmtId="0" fontId="0" fillId="26" borderId="0" xfId="0" applyFill="1" applyAlignment="1" applyProtection="1">
      <alignment horizontal="center" vertical="center" wrapText="1"/>
      <protection hidden="1"/>
    </xf>
    <xf numFmtId="0" fontId="7" fillId="3" borderId="13" xfId="0" applyFont="1" applyFill="1" applyBorder="1" applyAlignment="1" applyProtection="1">
      <alignment horizontal="center" vertical="center" shrinkToFit="1"/>
      <protection hidden="1"/>
    </xf>
    <xf numFmtId="0" fontId="7" fillId="0" borderId="13" xfId="0" applyFont="1" applyBorder="1" applyAlignment="1" applyProtection="1">
      <alignment vertical="center" shrinkToFit="1"/>
      <protection hidden="1"/>
    </xf>
    <xf numFmtId="0" fontId="76" fillId="0" borderId="13" xfId="0" applyFont="1" applyBorder="1" applyAlignment="1" applyProtection="1">
      <alignment horizontal="center" vertical="center" shrinkToFit="1"/>
      <protection hidden="1"/>
    </xf>
    <xf numFmtId="0" fontId="76" fillId="0" borderId="0" xfId="0" applyFont="1" applyAlignment="1" applyProtection="1">
      <alignment shrinkToFit="1"/>
      <protection hidden="1"/>
    </xf>
    <xf numFmtId="0" fontId="76" fillId="3" borderId="13" xfId="0" applyFont="1" applyFill="1" applyBorder="1" applyAlignment="1" applyProtection="1">
      <alignment vertical="center" shrinkToFit="1"/>
      <protection hidden="1"/>
    </xf>
    <xf numFmtId="0" fontId="76" fillId="3" borderId="72" xfId="0" applyFont="1" applyFill="1" applyBorder="1" applyAlignment="1" applyProtection="1">
      <alignment vertical="center" shrinkToFit="1"/>
      <protection hidden="1"/>
    </xf>
    <xf numFmtId="0" fontId="75" fillId="23" borderId="0" xfId="0" applyFont="1" applyFill="1" applyAlignment="1" applyProtection="1">
      <alignment horizontal="center" vertical="center" shrinkToFit="1"/>
      <protection hidden="1"/>
    </xf>
    <xf numFmtId="164" fontId="75" fillId="23" borderId="0" xfId="0" applyNumberFormat="1" applyFont="1" applyFill="1" applyAlignment="1" applyProtection="1">
      <alignment horizontal="center" vertical="center" shrinkToFit="1"/>
      <protection hidden="1"/>
    </xf>
    <xf numFmtId="164" fontId="75" fillId="23" borderId="103" xfId="0" applyNumberFormat="1" applyFont="1" applyFill="1" applyBorder="1" applyAlignment="1" applyProtection="1">
      <alignment horizontal="center" vertical="center" shrinkToFit="1"/>
      <protection hidden="1"/>
    </xf>
    <xf numFmtId="0" fontId="25" fillId="0" borderId="0" xfId="0" applyFont="1" applyProtection="1">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8" fillId="17" borderId="0" xfId="0" applyFont="1" applyFill="1" applyAlignment="1" applyProtection="1">
      <alignment horizontal="center" vertical="center"/>
      <protection hidden="1"/>
    </xf>
    <xf numFmtId="0" fontId="40" fillId="20" borderId="0" xfId="0" applyFont="1" applyFill="1" applyAlignment="1" applyProtection="1">
      <alignment vertical="center"/>
      <protection hidden="1"/>
    </xf>
    <xf numFmtId="0" fontId="80" fillId="3" borderId="134" xfId="0" applyFont="1" applyFill="1" applyBorder="1" applyAlignment="1">
      <alignment horizontal="center" vertical="center"/>
    </xf>
    <xf numFmtId="0" fontId="80" fillId="3" borderId="25" xfId="0" applyFont="1" applyFill="1" applyBorder="1" applyAlignment="1">
      <alignment horizontal="center" vertical="center"/>
    </xf>
    <xf numFmtId="1" fontId="80" fillId="3" borderId="135" xfId="0" applyNumberFormat="1" applyFont="1" applyFill="1" applyBorder="1" applyAlignment="1">
      <alignment horizontal="center"/>
    </xf>
    <xf numFmtId="0" fontId="80" fillId="3" borderId="135" xfId="0" applyFont="1" applyFill="1" applyBorder="1" applyAlignment="1">
      <alignment horizontal="center"/>
    </xf>
    <xf numFmtId="0" fontId="80" fillId="3" borderId="134" xfId="0" applyFont="1" applyFill="1" applyBorder="1" applyAlignment="1">
      <alignment horizontal="center"/>
    </xf>
    <xf numFmtId="0" fontId="80" fillId="3" borderId="25" xfId="0" applyFont="1" applyFill="1" applyBorder="1" applyAlignment="1">
      <alignment horizontal="center"/>
    </xf>
    <xf numFmtId="0" fontId="81" fillId="3" borderId="25" xfId="0" applyFont="1" applyFill="1" applyBorder="1" applyAlignment="1">
      <alignment horizontal="center"/>
    </xf>
    <xf numFmtId="0" fontId="80" fillId="3" borderId="25" xfId="0" applyFont="1" applyFill="1" applyBorder="1"/>
    <xf numFmtId="0" fontId="80" fillId="3" borderId="135" xfId="0" applyFont="1" applyFill="1" applyBorder="1" applyAlignment="1">
      <alignment horizontal="center" vertical="center"/>
    </xf>
    <xf numFmtId="0" fontId="0" fillId="0" borderId="1" xfId="0" applyBorder="1" applyAlignment="1" applyProtection="1">
      <alignment horizontal="center" vertical="center"/>
      <protection hidden="1"/>
    </xf>
    <xf numFmtId="0" fontId="25" fillId="0" borderId="36" xfId="0" applyFont="1" applyBorder="1" applyAlignment="1" applyProtection="1">
      <alignment horizontal="center" vertical="center"/>
      <protection hidden="1"/>
    </xf>
    <xf numFmtId="0" fontId="25" fillId="0" borderId="109" xfId="0" applyFont="1" applyBorder="1" applyAlignment="1" applyProtection="1">
      <alignment horizontal="center" vertical="center"/>
      <protection hidden="1"/>
    </xf>
    <xf numFmtId="0" fontId="10" fillId="0" borderId="110" xfId="0" applyFont="1" applyBorder="1" applyAlignment="1" applyProtection="1">
      <alignment vertical="center"/>
      <protection hidden="1"/>
    </xf>
    <xf numFmtId="0" fontId="3" fillId="5" borderId="6" xfId="0" applyFont="1" applyFill="1" applyBorder="1" applyAlignment="1" applyProtection="1">
      <alignment horizontal="center" vertical="center"/>
      <protection hidden="1"/>
    </xf>
    <xf numFmtId="0" fontId="30" fillId="12" borderId="6"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82" fillId="0" borderId="0" xfId="0" applyFont="1" applyAlignment="1" applyProtection="1">
      <alignment shrinkToFit="1"/>
      <protection hidden="1"/>
    </xf>
    <xf numFmtId="0" fontId="83" fillId="0" borderId="0" xfId="0" applyFont="1" applyAlignment="1" applyProtection="1">
      <alignment vertical="center" shrinkToFit="1"/>
      <protection hidden="1"/>
    </xf>
    <xf numFmtId="0" fontId="82" fillId="0" borderId="0" xfId="0" applyFont="1" applyProtection="1">
      <protection hidden="1"/>
    </xf>
    <xf numFmtId="0" fontId="1" fillId="0" borderId="71" xfId="0" applyFont="1" applyBorder="1" applyAlignment="1" applyProtection="1">
      <alignment vertical="center" textRotation="90"/>
      <protection hidden="1"/>
    </xf>
    <xf numFmtId="0" fontId="1" fillId="0" borderId="71" xfId="0" applyFont="1" applyBorder="1" applyAlignment="1" applyProtection="1">
      <alignment horizontal="center" vertical="top"/>
      <protection hidden="1"/>
    </xf>
    <xf numFmtId="0" fontId="76" fillId="0" borderId="71"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4" borderId="149" xfId="0" applyFont="1" applyFill="1" applyBorder="1" applyAlignment="1" applyProtection="1">
      <alignment horizontal="center" vertical="center"/>
      <protection hidden="1"/>
    </xf>
    <xf numFmtId="0" fontId="70" fillId="13" borderId="0" xfId="0" applyFont="1" applyFill="1" applyAlignment="1" applyProtection="1">
      <alignment horizontal="center" vertical="center"/>
      <protection hidden="1"/>
    </xf>
    <xf numFmtId="0" fontId="6" fillId="13" borderId="0" xfId="0" applyFont="1" applyFill="1" applyAlignment="1" applyProtection="1">
      <alignment vertical="center" shrinkToFit="1"/>
      <protection hidden="1"/>
    </xf>
    <xf numFmtId="0" fontId="64" fillId="13" borderId="0" xfId="0" applyFont="1" applyFill="1" applyAlignment="1" applyProtection="1">
      <alignment vertical="center" shrinkToFit="1"/>
      <protection hidden="1"/>
    </xf>
    <xf numFmtId="0" fontId="63" fillId="13" borderId="0" xfId="0" applyFont="1" applyFill="1" applyAlignment="1" applyProtection="1">
      <alignment vertical="center" shrinkToFit="1"/>
      <protection hidden="1"/>
    </xf>
    <xf numFmtId="0" fontId="32" fillId="13" borderId="0" xfId="0" applyFont="1" applyFill="1" applyProtection="1">
      <protection hidden="1"/>
    </xf>
    <xf numFmtId="0" fontId="0" fillId="13" borderId="0" xfId="0" applyFill="1" applyProtection="1">
      <protection hidden="1"/>
    </xf>
    <xf numFmtId="0" fontId="27" fillId="4" borderId="64" xfId="0" applyFont="1" applyFill="1" applyBorder="1" applyAlignment="1" applyProtection="1">
      <alignment horizontal="center" vertical="center" wrapText="1"/>
      <protection hidden="1"/>
    </xf>
    <xf numFmtId="0" fontId="25" fillId="0" borderId="150" xfId="0" applyFont="1" applyBorder="1" applyAlignment="1" applyProtection="1">
      <alignment horizontal="center" vertical="center"/>
      <protection hidden="1"/>
    </xf>
    <xf numFmtId="0" fontId="7" fillId="0" borderId="13" xfId="0" applyFont="1" applyBorder="1" applyAlignment="1" applyProtection="1">
      <alignment horizontal="center" vertical="center" shrinkToFit="1"/>
      <protection hidden="1"/>
    </xf>
    <xf numFmtId="0" fontId="76" fillId="0" borderId="14" xfId="0" applyFont="1" applyBorder="1" applyAlignment="1" applyProtection="1">
      <alignment horizontal="center" vertical="center" shrinkToFit="1"/>
      <protection hidden="1"/>
    </xf>
    <xf numFmtId="0" fontId="87" fillId="0" borderId="0" xfId="0" applyFont="1" applyAlignment="1" applyProtection="1">
      <alignment shrinkToFit="1"/>
      <protection hidden="1"/>
    </xf>
    <xf numFmtId="0" fontId="87" fillId="0" borderId="0" xfId="0" applyFont="1" applyProtection="1">
      <protection hidden="1"/>
    </xf>
    <xf numFmtId="0" fontId="87" fillId="26" borderId="0" xfId="0" applyFont="1" applyFill="1" applyProtection="1">
      <protection hidden="1"/>
    </xf>
    <xf numFmtId="0" fontId="88" fillId="0" borderId="0" xfId="0" applyFont="1" applyAlignment="1" applyProtection="1">
      <alignment vertical="center" shrinkToFit="1"/>
      <protection hidden="1"/>
    </xf>
    <xf numFmtId="0" fontId="25" fillId="7" borderId="20" xfId="0" applyFont="1" applyFill="1" applyBorder="1" applyAlignment="1" applyProtection="1">
      <alignment horizontal="center" vertical="center"/>
      <protection locked="0" hidden="1"/>
    </xf>
    <xf numFmtId="0" fontId="25" fillId="7" borderId="19" xfId="0" applyFont="1" applyFill="1" applyBorder="1" applyAlignment="1" applyProtection="1">
      <alignment horizontal="center" vertical="center"/>
      <protection locked="0" hidden="1"/>
    </xf>
    <xf numFmtId="0" fontId="25" fillId="25" borderId="70" xfId="0" applyFont="1" applyFill="1" applyBorder="1" applyAlignment="1" applyProtection="1">
      <alignment horizontal="center" vertical="center"/>
      <protection hidden="1"/>
    </xf>
    <xf numFmtId="0" fontId="25" fillId="25" borderId="33" xfId="0" applyFont="1" applyFill="1" applyBorder="1" applyAlignment="1" applyProtection="1">
      <alignment horizontal="center" vertical="center"/>
      <protection hidden="1"/>
    </xf>
    <xf numFmtId="0" fontId="25" fillId="25" borderId="30" xfId="0" applyFont="1" applyFill="1" applyBorder="1" applyAlignment="1" applyProtection="1">
      <alignment horizontal="center" vertical="center"/>
      <protection hidden="1"/>
    </xf>
    <xf numFmtId="0" fontId="0" fillId="25" borderId="70" xfId="0" applyFill="1" applyBorder="1" applyAlignment="1" applyProtection="1">
      <alignment horizontal="center" vertical="center"/>
      <protection hidden="1"/>
    </xf>
    <xf numFmtId="0" fontId="92" fillId="13" borderId="112" xfId="0" applyFont="1" applyFill="1" applyBorder="1" applyAlignment="1" applyProtection="1">
      <alignment horizontal="center" vertical="center" shrinkToFit="1"/>
      <protection hidden="1"/>
    </xf>
    <xf numFmtId="0" fontId="94" fillId="6" borderId="112" xfId="0" applyFont="1" applyFill="1" applyBorder="1" applyAlignment="1" applyProtection="1">
      <alignment horizontal="center" vertical="center" shrinkToFit="1"/>
      <protection hidden="1"/>
    </xf>
    <xf numFmtId="0" fontId="95" fillId="3" borderId="112" xfId="1" applyFont="1" applyFill="1" applyBorder="1" applyAlignment="1" applyProtection="1">
      <alignment horizontal="center" vertical="center" shrinkToFit="1"/>
      <protection hidden="1"/>
    </xf>
    <xf numFmtId="0" fontId="92" fillId="26" borderId="112" xfId="0" applyFont="1" applyFill="1" applyBorder="1" applyAlignment="1" applyProtection="1">
      <alignment horizontal="center" vertical="center" shrinkToFit="1"/>
      <protection hidden="1"/>
    </xf>
    <xf numFmtId="0" fontId="95" fillId="3" borderId="112" xfId="0" applyFont="1" applyFill="1" applyBorder="1" applyAlignment="1" applyProtection="1">
      <alignment horizontal="center" vertical="center" shrinkToFit="1"/>
      <protection hidden="1"/>
    </xf>
    <xf numFmtId="0" fontId="98" fillId="6" borderId="112" xfId="1" applyFont="1" applyFill="1" applyBorder="1" applyAlignment="1" applyProtection="1">
      <alignment horizontal="center" vertical="center" shrinkToFit="1"/>
      <protection hidden="1"/>
    </xf>
    <xf numFmtId="0" fontId="99" fillId="6" borderId="112" xfId="0" applyFont="1" applyFill="1" applyBorder="1" applyAlignment="1" applyProtection="1">
      <alignment horizontal="center" vertical="center" shrinkToFit="1"/>
      <protection hidden="1"/>
    </xf>
    <xf numFmtId="0" fontId="92" fillId="12" borderId="112" xfId="0" applyFont="1" applyFill="1" applyBorder="1" applyAlignment="1" applyProtection="1">
      <alignment horizontal="center" vertical="center" shrinkToFit="1"/>
      <protection hidden="1"/>
    </xf>
    <xf numFmtId="0" fontId="96" fillId="0" borderId="112" xfId="0" applyFont="1" applyBorder="1" applyAlignment="1" applyProtection="1">
      <alignment horizontal="center" vertical="center" shrinkToFit="1"/>
      <protection hidden="1"/>
    </xf>
    <xf numFmtId="0" fontId="96" fillId="12" borderId="112" xfId="0" applyFont="1" applyFill="1" applyBorder="1" applyAlignment="1" applyProtection="1">
      <alignment horizontal="center" vertical="center" shrinkToFit="1"/>
      <protection hidden="1"/>
    </xf>
    <xf numFmtId="0" fontId="97" fillId="12" borderId="112" xfId="0" applyFont="1" applyFill="1" applyBorder="1" applyAlignment="1" applyProtection="1">
      <alignment horizontal="center" vertical="center" shrinkToFit="1"/>
      <protection hidden="1"/>
    </xf>
    <xf numFmtId="49" fontId="95" fillId="3" borderId="112" xfId="0" applyNumberFormat="1" applyFont="1" applyFill="1" applyBorder="1" applyAlignment="1" applyProtection="1">
      <alignment horizontal="center" vertical="center" shrinkToFit="1"/>
      <protection hidden="1"/>
    </xf>
    <xf numFmtId="165" fontId="95" fillId="3" borderId="112" xfId="0" applyNumberFormat="1" applyFont="1" applyFill="1" applyBorder="1" applyAlignment="1" applyProtection="1">
      <alignment horizontal="center" vertical="center" shrinkToFit="1"/>
      <protection hidden="1"/>
    </xf>
    <xf numFmtId="14" fontId="100" fillId="0" borderId="112" xfId="0" applyNumberFormat="1" applyFont="1" applyBorder="1" applyAlignment="1" applyProtection="1">
      <alignment horizontal="center" vertical="center" shrinkToFit="1"/>
      <protection hidden="1"/>
    </xf>
    <xf numFmtId="0" fontId="7" fillId="0" borderId="15" xfId="0" applyFont="1" applyBorder="1" applyAlignment="1" applyProtection="1">
      <alignment horizontal="center" vertical="center" shrinkToFit="1"/>
      <protection hidden="1"/>
    </xf>
    <xf numFmtId="0" fontId="73" fillId="5" borderId="25" xfId="0" applyFont="1" applyFill="1" applyBorder="1" applyAlignment="1" applyProtection="1">
      <alignment horizontal="center" vertical="center" wrapText="1"/>
      <protection locked="0" hidden="1"/>
    </xf>
    <xf numFmtId="0" fontId="73" fillId="0" borderId="75" xfId="0" applyFont="1" applyBorder="1" applyAlignment="1" applyProtection="1">
      <alignment horizontal="center" vertical="center"/>
      <protection hidden="1"/>
    </xf>
    <xf numFmtId="49" fontId="0" fillId="0" borderId="0" xfId="0" applyNumberFormat="1" applyProtection="1">
      <protection hidden="1"/>
    </xf>
    <xf numFmtId="49" fontId="74" fillId="0" borderId="0" xfId="0" applyNumberFormat="1" applyFont="1" applyAlignment="1" applyProtection="1">
      <alignment shrinkToFit="1"/>
      <protection hidden="1"/>
    </xf>
    <xf numFmtId="0" fontId="0" fillId="0" borderId="0" xfId="0" applyAlignment="1" applyProtection="1">
      <alignment wrapText="1"/>
      <protection hidden="1"/>
    </xf>
    <xf numFmtId="49" fontId="89" fillId="5" borderId="155" xfId="0" applyNumberFormat="1" applyFont="1" applyFill="1" applyBorder="1" applyAlignment="1" applyProtection="1">
      <alignment horizontal="center" vertical="center" shrinkToFit="1"/>
      <protection locked="0" hidden="1"/>
    </xf>
    <xf numFmtId="0" fontId="89" fillId="5" borderId="155" xfId="0" applyFont="1" applyFill="1" applyBorder="1" applyAlignment="1" applyProtection="1">
      <alignment horizontal="center" vertical="center" shrinkToFit="1"/>
      <protection locked="0" hidden="1"/>
    </xf>
    <xf numFmtId="0" fontId="89" fillId="5" borderId="156" xfId="0" applyFont="1" applyFill="1" applyBorder="1" applyAlignment="1" applyProtection="1">
      <alignment horizontal="center" vertical="center" shrinkToFit="1"/>
      <protection locked="0" hidden="1"/>
    </xf>
    <xf numFmtId="0" fontId="29" fillId="11" borderId="23" xfId="0" applyFont="1" applyFill="1" applyBorder="1" applyAlignment="1" applyProtection="1">
      <alignment horizontal="center" vertical="center"/>
      <protection hidden="1"/>
    </xf>
    <xf numFmtId="0" fontId="89" fillId="5" borderId="151" xfId="0" applyFont="1" applyFill="1" applyBorder="1" applyAlignment="1" applyProtection="1">
      <alignment horizontal="center" vertical="center" shrinkToFit="1"/>
      <protection hidden="1"/>
    </xf>
    <xf numFmtId="0" fontId="89" fillId="5" borderId="152" xfId="0" applyFont="1" applyFill="1" applyBorder="1" applyAlignment="1" applyProtection="1">
      <alignment horizontal="center" vertical="center" shrinkToFit="1"/>
      <protection hidden="1"/>
    </xf>
    <xf numFmtId="0" fontId="89" fillId="5" borderId="153" xfId="0" applyFont="1" applyFill="1" applyBorder="1" applyAlignment="1" applyProtection="1">
      <alignment horizontal="center" vertical="center" shrinkToFit="1"/>
      <protection hidden="1"/>
    </xf>
    <xf numFmtId="0" fontId="89" fillId="5" borderId="154" xfId="0" applyFont="1" applyFill="1" applyBorder="1" applyAlignment="1" applyProtection="1">
      <alignment horizontal="center" vertical="center" shrinkToFit="1"/>
      <protection locked="0" hidden="1"/>
    </xf>
    <xf numFmtId="165" fontId="89" fillId="5" borderId="151" xfId="0" applyNumberFormat="1" applyFont="1" applyFill="1" applyBorder="1" applyAlignment="1" applyProtection="1">
      <alignment horizontal="center" vertical="center" shrinkToFit="1"/>
      <protection hidden="1"/>
    </xf>
    <xf numFmtId="165" fontId="89" fillId="5" borderId="154" xfId="0" applyNumberFormat="1" applyFont="1" applyFill="1" applyBorder="1" applyAlignment="1" applyProtection="1">
      <alignment horizontal="center" vertical="center" shrinkToFit="1"/>
      <protection locked="0" hidden="1"/>
    </xf>
    <xf numFmtId="0" fontId="29" fillId="11" borderId="157" xfId="0" applyFont="1" applyFill="1" applyBorder="1" applyAlignment="1" applyProtection="1">
      <alignment horizontal="center" vertical="center"/>
      <protection hidden="1"/>
    </xf>
    <xf numFmtId="49" fontId="29" fillId="11" borderId="157" xfId="0" applyNumberFormat="1" applyFont="1" applyFill="1" applyBorder="1" applyAlignment="1" applyProtection="1">
      <alignment horizontal="center" vertical="center"/>
      <protection hidden="1"/>
    </xf>
    <xf numFmtId="0" fontId="29" fillId="11" borderId="158" xfId="0" applyFont="1" applyFill="1" applyBorder="1" applyAlignment="1" applyProtection="1">
      <alignment horizontal="center" vertical="center"/>
      <protection hidden="1"/>
    </xf>
    <xf numFmtId="0" fontId="91" fillId="0" borderId="0" xfId="0" applyFont="1" applyAlignment="1">
      <alignment horizontal="center" vertical="center" shrinkToFit="1"/>
    </xf>
    <xf numFmtId="0" fontId="91" fillId="0" borderId="0" xfId="0" applyFont="1" applyAlignment="1">
      <alignment horizontal="center" vertical="center" shrinkToFit="1" readingOrder="2"/>
    </xf>
    <xf numFmtId="0" fontId="10" fillId="0" borderId="0" xfId="0" applyFont="1" applyFill="1"/>
    <xf numFmtId="165" fontId="10" fillId="0" borderId="0" xfId="0" applyNumberFormat="1" applyFont="1" applyFill="1"/>
    <xf numFmtId="0" fontId="10" fillId="0" borderId="0" xfId="0" applyFont="1" applyFill="1" applyProtection="1">
      <protection locked="0"/>
    </xf>
    <xf numFmtId="165" fontId="10" fillId="0" borderId="0" xfId="0" applyNumberFormat="1" applyFont="1" applyFill="1" applyProtection="1">
      <protection locked="0"/>
    </xf>
    <xf numFmtId="49" fontId="10" fillId="0" borderId="0" xfId="0" applyNumberFormat="1" applyFont="1" applyFill="1" applyProtection="1">
      <protection locked="0"/>
    </xf>
    <xf numFmtId="0" fontId="62" fillId="0" borderId="23" xfId="0" applyFont="1" applyFill="1" applyBorder="1" applyAlignment="1">
      <alignment horizontal="center" vertical="center"/>
    </xf>
    <xf numFmtId="49" fontId="10" fillId="0" borderId="0" xfId="0" applyNumberFormat="1" applyFont="1" applyFill="1"/>
    <xf numFmtId="0" fontId="57" fillId="13" borderId="80" xfId="1" applyFont="1" applyFill="1" applyBorder="1" applyAlignment="1">
      <alignment horizontal="right"/>
    </xf>
    <xf numFmtId="0" fontId="57" fillId="13" borderId="53" xfId="1" applyFont="1" applyFill="1" applyBorder="1" applyAlignment="1">
      <alignment horizontal="right"/>
    </xf>
    <xf numFmtId="0" fontId="57" fillId="13" borderId="81" xfId="1" applyFont="1" applyFill="1" applyBorder="1" applyAlignment="1">
      <alignment horizontal="right"/>
    </xf>
    <xf numFmtId="0" fontId="55" fillId="13" borderId="97" xfId="0" applyFont="1" applyFill="1" applyBorder="1" applyAlignment="1">
      <alignment horizontal="right" vertical="center"/>
    </xf>
    <xf numFmtId="0" fontId="55" fillId="13" borderId="76" xfId="0" applyFont="1" applyFill="1" applyBorder="1" applyAlignment="1">
      <alignment horizontal="right" vertical="center"/>
    </xf>
    <xf numFmtId="0" fontId="55" fillId="13" borderId="98" xfId="0" applyFont="1" applyFill="1" applyBorder="1" applyAlignment="1">
      <alignment horizontal="right" vertical="center"/>
    </xf>
    <xf numFmtId="9" fontId="55" fillId="13" borderId="89" xfId="1" applyNumberFormat="1" applyFont="1" applyFill="1" applyBorder="1" applyAlignment="1">
      <alignment horizontal="right" vertical="center"/>
    </xf>
    <xf numFmtId="0" fontId="55" fillId="13" borderId="90" xfId="1" applyFont="1" applyFill="1" applyBorder="1" applyAlignment="1">
      <alignment horizontal="right" vertical="center"/>
    </xf>
    <xf numFmtId="0" fontId="51" fillId="0" borderId="0" xfId="0" applyFont="1" applyAlignment="1">
      <alignment horizontal="center"/>
    </xf>
    <xf numFmtId="0" fontId="52" fillId="0" borderId="8" xfId="0" applyFont="1" applyBorder="1" applyAlignment="1">
      <alignment horizontal="right"/>
    </xf>
    <xf numFmtId="0" fontId="60" fillId="13" borderId="86" xfId="0" applyFont="1" applyFill="1" applyBorder="1" applyAlignment="1">
      <alignment horizontal="center" vertical="center"/>
    </xf>
    <xf numFmtId="0" fontId="58" fillId="13" borderId="87" xfId="0" applyFont="1" applyFill="1" applyBorder="1" applyAlignment="1">
      <alignment horizontal="center" vertical="center"/>
    </xf>
    <xf numFmtId="0" fontId="58" fillId="13" borderId="88" xfId="0" applyFont="1" applyFill="1" applyBorder="1" applyAlignment="1">
      <alignment horizontal="center" vertical="center"/>
    </xf>
    <xf numFmtId="0" fontId="58" fillId="13" borderId="89" xfId="0" applyFont="1" applyFill="1" applyBorder="1" applyAlignment="1">
      <alignment horizontal="center" vertical="center"/>
    </xf>
    <xf numFmtId="0" fontId="58" fillId="13" borderId="93" xfId="0" applyFont="1" applyFill="1" applyBorder="1" applyAlignment="1">
      <alignment horizontal="center" vertical="center"/>
    </xf>
    <xf numFmtId="0" fontId="58" fillId="13" borderId="94" xfId="0" applyFont="1" applyFill="1" applyBorder="1" applyAlignment="1">
      <alignment horizontal="center" vertical="center"/>
    </xf>
    <xf numFmtId="0" fontId="58" fillId="13" borderId="95" xfId="0" applyFont="1" applyFill="1" applyBorder="1" applyAlignment="1">
      <alignment horizontal="center" vertical="center"/>
    </xf>
    <xf numFmtId="0" fontId="58" fillId="13" borderId="96" xfId="0" applyFont="1" applyFill="1" applyBorder="1" applyAlignment="1">
      <alignment horizontal="center" vertical="center"/>
    </xf>
    <xf numFmtId="0" fontId="57" fillId="13" borderId="77" xfId="1" applyFont="1" applyFill="1" applyBorder="1" applyAlignment="1">
      <alignment horizontal="right"/>
    </xf>
    <xf numFmtId="0" fontId="57" fillId="13" borderId="78" xfId="1" applyFont="1" applyFill="1" applyBorder="1" applyAlignment="1">
      <alignment horizontal="right"/>
    </xf>
    <xf numFmtId="0" fontId="57" fillId="13" borderId="79" xfId="1" applyFont="1" applyFill="1" applyBorder="1" applyAlignment="1">
      <alignment horizontal="right"/>
    </xf>
    <xf numFmtId="0" fontId="55" fillId="13" borderId="88" xfId="0" applyFont="1" applyFill="1" applyBorder="1" applyAlignment="1">
      <alignment horizontal="right" vertical="center"/>
    </xf>
    <xf numFmtId="0" fontId="55" fillId="13" borderId="89" xfId="0" applyFont="1" applyFill="1" applyBorder="1" applyAlignment="1">
      <alignment horizontal="right" vertical="center"/>
    </xf>
    <xf numFmtId="0" fontId="61" fillId="13" borderId="89" xfId="0" applyFont="1" applyFill="1" applyBorder="1" applyAlignment="1">
      <alignment horizontal="right" vertical="center"/>
    </xf>
    <xf numFmtId="0" fontId="61" fillId="13" borderId="90" xfId="0" applyFont="1" applyFill="1" applyBorder="1" applyAlignment="1">
      <alignment horizontal="right" vertical="center"/>
    </xf>
    <xf numFmtId="0" fontId="55" fillId="13" borderId="82" xfId="0" applyFont="1" applyFill="1" applyBorder="1" applyAlignment="1">
      <alignment horizontal="center"/>
    </xf>
    <xf numFmtId="0" fontId="55" fillId="13" borderId="74" xfId="0" applyFont="1" applyFill="1" applyBorder="1" applyAlignment="1">
      <alignment horizontal="center"/>
    </xf>
    <xf numFmtId="0" fontId="55" fillId="13" borderId="83" xfId="0" applyFont="1" applyFill="1" applyBorder="1" applyAlignment="1">
      <alignment horizontal="center"/>
    </xf>
    <xf numFmtId="0" fontId="55" fillId="13" borderId="84" xfId="0" applyFont="1" applyFill="1" applyBorder="1" applyAlignment="1">
      <alignment horizontal="center"/>
    </xf>
    <xf numFmtId="0" fontId="55" fillId="13" borderId="73" xfId="0" applyFont="1" applyFill="1" applyBorder="1" applyAlignment="1">
      <alignment horizontal="center"/>
    </xf>
    <xf numFmtId="0" fontId="55" fillId="13" borderId="85" xfId="0" applyFont="1" applyFill="1" applyBorder="1" applyAlignment="1">
      <alignment horizontal="center"/>
    </xf>
    <xf numFmtId="0" fontId="55" fillId="13" borderId="80" xfId="0" applyFont="1" applyFill="1" applyBorder="1" applyAlignment="1">
      <alignment horizontal="center"/>
    </xf>
    <xf numFmtId="0" fontId="55" fillId="13" borderId="53" xfId="0" applyFont="1" applyFill="1" applyBorder="1" applyAlignment="1">
      <alignment horizontal="center"/>
    </xf>
    <xf numFmtId="0" fontId="56" fillId="13" borderId="53" xfId="1" applyFont="1" applyFill="1" applyBorder="1" applyAlignment="1">
      <alignment horizontal="center"/>
    </xf>
    <xf numFmtId="0" fontId="56" fillId="13" borderId="81" xfId="1" applyFont="1" applyFill="1" applyBorder="1" applyAlignment="1">
      <alignment horizontal="center"/>
    </xf>
    <xf numFmtId="9" fontId="55" fillId="13" borderId="89" xfId="0" applyNumberFormat="1" applyFont="1" applyFill="1" applyBorder="1" applyAlignment="1">
      <alignment horizontal="right" vertical="center" wrapText="1"/>
    </xf>
    <xf numFmtId="0" fontId="55" fillId="13" borderId="90" xfId="0" applyFont="1" applyFill="1" applyBorder="1" applyAlignment="1">
      <alignment horizontal="right" vertical="center" wrapText="1"/>
    </xf>
    <xf numFmtId="0" fontId="55" fillId="13" borderId="97" xfId="0" applyFont="1" applyFill="1" applyBorder="1" applyAlignment="1">
      <alignment horizontal="right" wrapText="1"/>
    </xf>
    <xf numFmtId="0" fontId="55" fillId="13" borderId="76" xfId="0" applyFont="1" applyFill="1" applyBorder="1" applyAlignment="1">
      <alignment horizontal="right" wrapText="1"/>
    </xf>
    <xf numFmtId="0" fontId="55" fillId="13" borderId="98" xfId="0" applyFont="1" applyFill="1" applyBorder="1" applyAlignment="1">
      <alignment horizontal="right" wrapText="1"/>
    </xf>
    <xf numFmtId="9" fontId="55" fillId="13" borderId="89" xfId="0" applyNumberFormat="1" applyFont="1" applyFill="1" applyBorder="1" applyAlignment="1">
      <alignment horizontal="right" readingOrder="1"/>
    </xf>
    <xf numFmtId="0" fontId="55" fillId="13" borderId="90" xfId="0" applyFont="1" applyFill="1" applyBorder="1" applyAlignment="1">
      <alignment horizontal="right" readingOrder="1"/>
    </xf>
    <xf numFmtId="0" fontId="55" fillId="13" borderId="74" xfId="0" applyFont="1" applyFill="1" applyBorder="1" applyAlignment="1">
      <alignment horizontal="center" vertical="center" wrapText="1"/>
    </xf>
    <xf numFmtId="0" fontId="55" fillId="13" borderId="0" xfId="0" applyFont="1" applyFill="1" applyAlignment="1">
      <alignment horizontal="center" vertical="center" wrapText="1"/>
    </xf>
    <xf numFmtId="0" fontId="55" fillId="13" borderId="97" xfId="0" applyFont="1" applyFill="1" applyBorder="1" applyAlignment="1">
      <alignment horizontal="right"/>
    </xf>
    <xf numFmtId="0" fontId="55" fillId="13" borderId="76" xfId="0" applyFont="1" applyFill="1" applyBorder="1" applyAlignment="1">
      <alignment horizontal="right"/>
    </xf>
    <xf numFmtId="0" fontId="55" fillId="13" borderId="98" xfId="0" applyFont="1" applyFill="1" applyBorder="1" applyAlignment="1">
      <alignment horizontal="right"/>
    </xf>
    <xf numFmtId="9" fontId="55" fillId="13" borderId="89" xfId="0" applyNumberFormat="1" applyFont="1" applyFill="1" applyBorder="1" applyAlignment="1">
      <alignment horizontal="right" vertical="center"/>
    </xf>
    <xf numFmtId="0" fontId="55" fillId="13" borderId="90" xfId="0" applyFont="1" applyFill="1" applyBorder="1" applyAlignment="1">
      <alignment horizontal="right" vertical="center"/>
    </xf>
    <xf numFmtId="0" fontId="55" fillId="13" borderId="88" xfId="0" applyFont="1" applyFill="1" applyBorder="1" applyAlignment="1">
      <alignment horizontal="right" vertical="center" wrapText="1"/>
    </xf>
    <xf numFmtId="0" fontId="55" fillId="13" borderId="89" xfId="0" applyFont="1" applyFill="1" applyBorder="1" applyAlignment="1">
      <alignment horizontal="right" vertical="center" wrapText="1"/>
    </xf>
    <xf numFmtId="9" fontId="55" fillId="13" borderId="89" xfId="0" applyNumberFormat="1" applyFont="1" applyFill="1" applyBorder="1" applyAlignment="1">
      <alignment horizontal="right"/>
    </xf>
    <xf numFmtId="0" fontId="55" fillId="13" borderId="90" xfId="0" applyFont="1" applyFill="1" applyBorder="1" applyAlignment="1">
      <alignment horizontal="right"/>
    </xf>
    <xf numFmtId="0" fontId="55" fillId="13" borderId="89" xfId="0" applyFont="1" applyFill="1" applyBorder="1" applyAlignment="1">
      <alignment horizontal="right"/>
    </xf>
    <xf numFmtId="0" fontId="55" fillId="13" borderId="80" xfId="0" applyFont="1" applyFill="1" applyBorder="1" applyAlignment="1">
      <alignment horizontal="right" wrapText="1"/>
    </xf>
    <xf numFmtId="0" fontId="55" fillId="13" borderId="53" xfId="0" applyFont="1" applyFill="1" applyBorder="1" applyAlignment="1">
      <alignment horizontal="right" wrapText="1"/>
    </xf>
    <xf numFmtId="0" fontId="55" fillId="13" borderId="81" xfId="0" applyFont="1" applyFill="1" applyBorder="1" applyAlignment="1">
      <alignment horizontal="right" wrapText="1"/>
    </xf>
    <xf numFmtId="0" fontId="59" fillId="0" borderId="0" xfId="0" applyFont="1" applyAlignment="1">
      <alignment horizontal="center" vertical="center" wrapText="1"/>
    </xf>
    <xf numFmtId="0" fontId="59" fillId="0" borderId="0" xfId="0" applyFont="1" applyAlignment="1">
      <alignment horizontal="center" vertical="center"/>
    </xf>
    <xf numFmtId="0" fontId="52" fillId="0" borderId="0" xfId="0" applyFont="1" applyAlignment="1">
      <alignment horizontal="right" vertical="center" wrapText="1"/>
    </xf>
    <xf numFmtId="0" fontId="52" fillId="0" borderId="0" xfId="0" applyFont="1" applyAlignment="1">
      <alignment horizontal="center"/>
    </xf>
    <xf numFmtId="0" fontId="55" fillId="13" borderId="74" xfId="0" applyFont="1" applyFill="1" applyBorder="1" applyAlignment="1">
      <alignment horizontal="center" wrapText="1"/>
    </xf>
    <xf numFmtId="0" fontId="55" fillId="13" borderId="0" xfId="0" applyFont="1" applyFill="1" applyAlignment="1">
      <alignment horizontal="center" wrapText="1"/>
    </xf>
    <xf numFmtId="0" fontId="55" fillId="13" borderId="8" xfId="0" applyFont="1" applyFill="1" applyBorder="1" applyAlignment="1">
      <alignment horizontal="center" wrapText="1"/>
    </xf>
    <xf numFmtId="0" fontId="55" fillId="13" borderId="99" xfId="0" applyFont="1" applyFill="1" applyBorder="1" applyAlignment="1">
      <alignment horizontal="right" vertical="center"/>
    </xf>
    <xf numFmtId="0" fontId="55" fillId="13" borderId="100" xfId="0" applyFont="1" applyFill="1" applyBorder="1" applyAlignment="1">
      <alignment horizontal="right" vertical="center"/>
    </xf>
    <xf numFmtId="0" fontId="55" fillId="13" borderId="101" xfId="0" applyFont="1" applyFill="1" applyBorder="1" applyAlignment="1">
      <alignment horizontal="right" vertical="center"/>
    </xf>
    <xf numFmtId="9" fontId="55" fillId="13" borderId="91" xfId="0" applyNumberFormat="1" applyFont="1" applyFill="1" applyBorder="1" applyAlignment="1">
      <alignment horizontal="right" vertical="center"/>
    </xf>
    <xf numFmtId="0" fontId="55" fillId="13" borderId="92" xfId="0" applyFont="1" applyFill="1" applyBorder="1" applyAlignment="1">
      <alignment horizontal="right" vertical="center"/>
    </xf>
    <xf numFmtId="0" fontId="0" fillId="0" borderId="0" xfId="0" applyAlignment="1" applyProtection="1">
      <alignment horizontal="center"/>
      <protection hidden="1"/>
    </xf>
    <xf numFmtId="0" fontId="72" fillId="28" borderId="0" xfId="0" applyFont="1" applyFill="1" applyAlignment="1" applyProtection="1">
      <alignment horizontal="right" vertical="center"/>
      <protection hidden="1"/>
    </xf>
    <xf numFmtId="0" fontId="90" fillId="0" borderId="0" xfId="0" applyFont="1" applyAlignment="1" applyProtection="1">
      <alignment horizontal="right" vertical="center" wrapText="1"/>
      <protection hidden="1"/>
    </xf>
    <xf numFmtId="0" fontId="92" fillId="13" borderId="112" xfId="0" applyFont="1" applyFill="1" applyBorder="1" applyAlignment="1" applyProtection="1">
      <alignment horizontal="center" vertical="center" shrinkToFit="1"/>
      <protection hidden="1"/>
    </xf>
    <xf numFmtId="0" fontId="95" fillId="3" borderId="112" xfId="0" applyFont="1" applyFill="1" applyBorder="1" applyAlignment="1" applyProtection="1">
      <alignment horizontal="center" vertical="center" shrinkToFit="1"/>
      <protection hidden="1"/>
    </xf>
    <xf numFmtId="0" fontId="92" fillId="26" borderId="112" xfId="0" applyFont="1" applyFill="1" applyBorder="1" applyAlignment="1" applyProtection="1">
      <alignment horizontal="center" vertical="center" shrinkToFit="1"/>
      <protection hidden="1"/>
    </xf>
    <xf numFmtId="0" fontId="95" fillId="3" borderId="112" xfId="1" applyFont="1" applyFill="1" applyBorder="1" applyAlignment="1" applyProtection="1">
      <alignment horizontal="center" vertical="center" shrinkToFit="1"/>
      <protection locked="0" hidden="1"/>
    </xf>
    <xf numFmtId="0" fontId="7" fillId="3" borderId="30"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5" fillId="3" borderId="31" xfId="0" applyFont="1" applyFill="1" applyBorder="1" applyAlignment="1" applyProtection="1">
      <alignment horizontal="center" vertical="center" wrapText="1"/>
      <protection hidden="1"/>
    </xf>
    <xf numFmtId="0" fontId="5" fillId="3" borderId="13" xfId="0" applyFont="1" applyFill="1" applyBorder="1" applyAlignment="1" applyProtection="1">
      <alignment horizontal="center" vertical="center" wrapText="1"/>
      <protection hidden="1"/>
    </xf>
    <xf numFmtId="0" fontId="102" fillId="3" borderId="31" xfId="0" applyFont="1" applyFill="1" applyBorder="1" applyAlignment="1" applyProtection="1">
      <alignment horizontal="center" vertical="center" wrapText="1"/>
      <protection hidden="1"/>
    </xf>
    <xf numFmtId="0" fontId="102" fillId="3" borderId="13" xfId="0" applyFont="1" applyFill="1" applyBorder="1" applyAlignment="1" applyProtection="1">
      <alignment horizontal="center" vertical="center" wrapText="1"/>
      <protection hidden="1"/>
    </xf>
    <xf numFmtId="0" fontId="5" fillId="3" borderId="32"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protection hidden="1"/>
    </xf>
    <xf numFmtId="0" fontId="5" fillId="3" borderId="32"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shrinkToFit="1"/>
      <protection hidden="1"/>
    </xf>
    <xf numFmtId="0" fontId="5" fillId="3" borderId="31" xfId="0" applyFont="1" applyFill="1" applyBorder="1" applyAlignment="1" applyProtection="1">
      <alignment horizontal="center" vertical="center" shrinkToFit="1"/>
      <protection hidden="1"/>
    </xf>
    <xf numFmtId="0" fontId="5" fillId="3" borderId="13" xfId="0" applyFont="1" applyFill="1" applyBorder="1" applyAlignment="1" applyProtection="1">
      <alignment horizontal="center" vertical="center" shrinkToFit="1"/>
      <protection hidden="1"/>
    </xf>
    <xf numFmtId="0" fontId="6" fillId="3" borderId="33" xfId="0" applyFont="1" applyFill="1" applyBorder="1" applyAlignment="1" applyProtection="1">
      <alignment horizontal="center" vertical="center" shrinkToFit="1"/>
      <protection hidden="1"/>
    </xf>
    <xf numFmtId="0" fontId="6" fillId="3" borderId="15" xfId="0" applyFont="1" applyFill="1" applyBorder="1" applyAlignment="1" applyProtection="1">
      <alignment horizontal="center" vertical="center" shrinkToFit="1"/>
      <protection hidden="1"/>
    </xf>
    <xf numFmtId="0" fontId="6" fillId="3" borderId="33" xfId="0" applyFont="1" applyFill="1" applyBorder="1" applyAlignment="1" applyProtection="1">
      <alignment horizontal="center" vertical="center"/>
      <protection hidden="1"/>
    </xf>
    <xf numFmtId="0" fontId="6" fillId="3" borderId="15"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protection hidden="1"/>
    </xf>
    <xf numFmtId="0" fontId="5" fillId="3" borderId="13" xfId="0" applyFont="1" applyFill="1" applyBorder="1" applyAlignment="1" applyProtection="1">
      <alignment horizontal="center" vertical="center"/>
      <protection hidden="1"/>
    </xf>
    <xf numFmtId="0" fontId="95" fillId="3" borderId="112" xfId="1" applyFont="1" applyFill="1" applyBorder="1" applyAlignment="1" applyProtection="1">
      <alignment horizontal="center" vertical="center" shrinkToFit="1"/>
      <protection hidden="1"/>
    </xf>
    <xf numFmtId="0" fontId="92" fillId="27" borderId="112" xfId="0" applyFont="1" applyFill="1" applyBorder="1" applyAlignment="1" applyProtection="1">
      <alignment horizontal="center" vertical="center" shrinkToFit="1"/>
      <protection hidden="1"/>
    </xf>
    <xf numFmtId="0" fontId="30" fillId="12" borderId="7"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6" fillId="3" borderId="30" xfId="0" applyFont="1" applyFill="1" applyBorder="1" applyAlignment="1" applyProtection="1">
      <alignment horizontal="center" vertical="center"/>
      <protection hidden="1"/>
    </xf>
    <xf numFmtId="0" fontId="6" fillId="3" borderId="13" xfId="0" applyFont="1" applyFill="1" applyBorder="1" applyAlignment="1" applyProtection="1">
      <alignment horizontal="center" vertical="center"/>
      <protection hidden="1"/>
    </xf>
    <xf numFmtId="2" fontId="95" fillId="3" borderId="112" xfId="1" applyNumberFormat="1" applyFont="1" applyFill="1" applyBorder="1" applyAlignment="1" applyProtection="1">
      <alignment horizontal="center" vertical="center" shrinkToFit="1"/>
      <protection hidden="1"/>
    </xf>
    <xf numFmtId="0" fontId="71" fillId="13" borderId="0" xfId="1" applyFont="1" applyFill="1" applyBorder="1" applyAlignment="1" applyProtection="1">
      <alignment horizontal="center" vertical="center" shrinkToFit="1"/>
      <protection hidden="1"/>
    </xf>
    <xf numFmtId="165" fontId="95" fillId="3" borderId="112" xfId="1" applyNumberFormat="1" applyFont="1" applyFill="1" applyBorder="1" applyAlignment="1" applyProtection="1">
      <alignment horizontal="center" vertical="center" shrinkToFit="1"/>
      <protection hidden="1"/>
    </xf>
    <xf numFmtId="0" fontId="3" fillId="13" borderId="0" xfId="0" applyFont="1" applyFill="1" applyAlignment="1" applyProtection="1">
      <alignment horizontal="center" vertical="center" shrinkToFit="1"/>
      <protection hidden="1"/>
    </xf>
    <xf numFmtId="49" fontId="95" fillId="3" borderId="112" xfId="1" applyNumberFormat="1" applyFont="1" applyFill="1" applyBorder="1" applyAlignment="1" applyProtection="1">
      <alignment horizontal="center" vertical="center" shrinkToFit="1"/>
      <protection hidden="1"/>
    </xf>
    <xf numFmtId="0" fontId="95" fillId="0" borderId="112" xfId="1" applyFont="1" applyFill="1" applyBorder="1" applyAlignment="1" applyProtection="1">
      <alignment horizontal="center" vertical="center" shrinkToFit="1"/>
      <protection hidden="1"/>
    </xf>
    <xf numFmtId="0" fontId="36" fillId="13" borderId="0" xfId="1" applyFont="1" applyFill="1" applyBorder="1" applyAlignment="1" applyProtection="1">
      <alignment horizontal="center" vertical="center" wrapText="1"/>
      <protection hidden="1"/>
    </xf>
    <xf numFmtId="0" fontId="30" fillId="12" borderId="26" xfId="0" applyFont="1" applyFill="1" applyBorder="1" applyAlignment="1" applyProtection="1">
      <alignment horizontal="center" vertical="center"/>
      <protection hidden="1"/>
    </xf>
    <xf numFmtId="0" fontId="30" fillId="12" borderId="6" xfId="0" applyFont="1" applyFill="1" applyBorder="1" applyAlignment="1" applyProtection="1">
      <alignment horizontal="center" vertical="center"/>
      <protection hidden="1"/>
    </xf>
    <xf numFmtId="0" fontId="78" fillId="3" borderId="30" xfId="0" applyFont="1" applyFill="1" applyBorder="1" applyAlignment="1" applyProtection="1">
      <alignment horizontal="center" vertical="center" wrapText="1"/>
      <protection hidden="1"/>
    </xf>
    <xf numFmtId="0" fontId="78" fillId="3" borderId="13" xfId="0" applyFont="1" applyFill="1" applyBorder="1" applyAlignment="1" applyProtection="1">
      <alignment horizontal="center" vertical="center" wrapText="1"/>
      <protection hidden="1"/>
    </xf>
    <xf numFmtId="0" fontId="6" fillId="3" borderId="30" xfId="0" applyFont="1" applyFill="1" applyBorder="1" applyAlignment="1" applyProtection="1">
      <alignment horizontal="center" vertical="center" shrinkToFit="1"/>
      <protection hidden="1"/>
    </xf>
    <xf numFmtId="0" fontId="6" fillId="3" borderId="13" xfId="0" applyFont="1" applyFill="1" applyBorder="1" applyAlignment="1" applyProtection="1">
      <alignment horizontal="center" vertical="center" shrinkToFit="1"/>
      <protection hidden="1"/>
    </xf>
    <xf numFmtId="0" fontId="5" fillId="3" borderId="30"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35" xfId="0" applyFont="1" applyFill="1" applyBorder="1" applyAlignment="1" applyProtection="1">
      <alignment horizontal="center" vertical="center" wrapText="1"/>
      <protection hidden="1"/>
    </xf>
    <xf numFmtId="0" fontId="38" fillId="13" borderId="0" xfId="1" applyFont="1" applyFill="1" applyBorder="1" applyAlignment="1" applyProtection="1">
      <alignment horizontal="center" vertical="center"/>
      <protection hidden="1"/>
    </xf>
    <xf numFmtId="0" fontId="38" fillId="13" borderId="0" xfId="1"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protection hidden="1"/>
    </xf>
    <xf numFmtId="0" fontId="7" fillId="3" borderId="15" xfId="0" applyFont="1" applyFill="1" applyBorder="1" applyAlignment="1" applyProtection="1">
      <alignment horizontal="center" vertical="center"/>
      <protection hidden="1"/>
    </xf>
    <xf numFmtId="0" fontId="26" fillId="5" borderId="26" xfId="0" applyFont="1" applyFill="1" applyBorder="1" applyAlignment="1" applyProtection="1">
      <alignment horizontal="center" vertical="center"/>
      <protection hidden="1"/>
    </xf>
    <xf numFmtId="0" fontId="26" fillId="5" borderId="6" xfId="0" applyFont="1" applyFill="1" applyBorder="1" applyAlignment="1" applyProtection="1">
      <alignment horizontal="center" vertical="center"/>
      <protection hidden="1"/>
    </xf>
    <xf numFmtId="0" fontId="26" fillId="5" borderId="34" xfId="0" applyFont="1" applyFill="1" applyBorder="1" applyAlignment="1" applyProtection="1">
      <alignment horizontal="center" vertical="center"/>
      <protection hidden="1"/>
    </xf>
    <xf numFmtId="0" fontId="3" fillId="5" borderId="26"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protection hidden="1"/>
    </xf>
    <xf numFmtId="0" fontId="3" fillId="5" borderId="34" xfId="0" applyFont="1" applyFill="1" applyBorder="1" applyAlignment="1" applyProtection="1">
      <alignment horizontal="center" vertical="center"/>
      <protection hidden="1"/>
    </xf>
    <xf numFmtId="0" fontId="5" fillId="3" borderId="105" xfId="0" applyFont="1" applyFill="1" applyBorder="1" applyAlignment="1" applyProtection="1">
      <alignment horizontal="center" vertical="center" shrinkToFit="1"/>
      <protection hidden="1"/>
    </xf>
    <xf numFmtId="0" fontId="5" fillId="3" borderId="28" xfId="0" applyFont="1" applyFill="1" applyBorder="1" applyAlignment="1" applyProtection="1">
      <alignment horizontal="center" vertical="center" shrinkToFit="1"/>
      <protection hidden="1"/>
    </xf>
    <xf numFmtId="0" fontId="30" fillId="12" borderId="34" xfId="0" applyFont="1" applyFill="1" applyBorder="1" applyAlignment="1" applyProtection="1">
      <alignment horizontal="center" vertical="center"/>
      <protection hidden="1"/>
    </xf>
    <xf numFmtId="0" fontId="7" fillId="3" borderId="31" xfId="0" applyFont="1" applyFill="1" applyBorder="1" applyAlignment="1" applyProtection="1">
      <alignment horizontal="center" vertical="center" wrapText="1"/>
      <protection hidden="1"/>
    </xf>
    <xf numFmtId="0" fontId="95" fillId="3" borderId="112" xfId="1" applyNumberFormat="1" applyFont="1" applyFill="1" applyBorder="1" applyAlignment="1" applyProtection="1">
      <alignment horizontal="center" vertical="center" shrinkToFit="1"/>
      <protection hidden="1"/>
    </xf>
    <xf numFmtId="0" fontId="93" fillId="3" borderId="112" xfId="1" applyFont="1" applyFill="1" applyBorder="1" applyAlignment="1" applyProtection="1">
      <alignment horizontal="center" vertical="center" wrapText="1" shrinkToFit="1"/>
      <protection hidden="1"/>
    </xf>
    <xf numFmtId="0" fontId="93" fillId="3" borderId="112" xfId="1" applyFont="1" applyFill="1" applyBorder="1" applyAlignment="1" applyProtection="1">
      <alignment horizontal="center" vertical="center" shrinkToFit="1"/>
      <protection hidden="1"/>
    </xf>
    <xf numFmtId="0" fontId="6" fillId="3" borderId="107" xfId="0" applyFont="1" applyFill="1" applyBorder="1" applyAlignment="1" applyProtection="1">
      <alignment horizontal="center" vertical="center" shrinkToFit="1"/>
      <protection hidden="1"/>
    </xf>
    <xf numFmtId="0" fontId="6" fillId="3" borderId="28" xfId="0" applyFont="1" applyFill="1" applyBorder="1" applyAlignment="1" applyProtection="1">
      <alignment horizontal="center" vertical="center" shrinkToFit="1"/>
      <protection hidden="1"/>
    </xf>
    <xf numFmtId="164" fontId="84" fillId="3" borderId="41" xfId="0" applyNumberFormat="1"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shrinkToFit="1"/>
      <protection locked="0" hidden="1"/>
    </xf>
    <xf numFmtId="0" fontId="5" fillId="3" borderId="13" xfId="0" applyFont="1" applyFill="1" applyBorder="1" applyAlignment="1" applyProtection="1">
      <alignment horizontal="center" vertical="center" shrinkToFit="1"/>
      <protection locked="0" hidden="1"/>
    </xf>
    <xf numFmtId="0" fontId="5" fillId="3" borderId="30" xfId="0" applyFont="1" applyFill="1" applyBorder="1" applyAlignment="1" applyProtection="1">
      <alignment horizontal="center" vertical="center" shrinkToFit="1"/>
      <protection hidden="1"/>
    </xf>
    <xf numFmtId="0" fontId="6" fillId="3" borderId="107" xfId="0" applyFont="1" applyFill="1" applyBorder="1" applyAlignment="1" applyProtection="1">
      <alignment horizontal="center" vertical="center"/>
      <protection hidden="1"/>
    </xf>
    <xf numFmtId="0" fontId="6" fillId="3" borderId="28" xfId="0" applyFont="1" applyFill="1" applyBorder="1" applyAlignment="1" applyProtection="1">
      <alignment horizontal="center" vertical="center"/>
      <protection hidden="1"/>
    </xf>
    <xf numFmtId="0" fontId="63" fillId="22" borderId="41" xfId="0" applyFont="1" applyFill="1" applyBorder="1" applyAlignment="1" applyProtection="1">
      <alignment horizontal="center" vertical="center"/>
      <protection hidden="1"/>
    </xf>
    <xf numFmtId="164" fontId="69" fillId="14" borderId="41" xfId="0" applyNumberFormat="1" applyFont="1" applyFill="1" applyBorder="1" applyAlignment="1" applyProtection="1">
      <alignment horizontal="center" vertical="center" shrinkToFit="1"/>
      <protection hidden="1"/>
    </xf>
    <xf numFmtId="0" fontId="5" fillId="3" borderId="105" xfId="0" applyFont="1" applyFill="1" applyBorder="1" applyAlignment="1" applyProtection="1">
      <alignment horizontal="center" vertical="center" wrapText="1"/>
      <protection locked="0" hidden="1"/>
    </xf>
    <xf numFmtId="0" fontId="5" fillId="3" borderId="28" xfId="0" applyFont="1" applyFill="1" applyBorder="1" applyAlignment="1" applyProtection="1">
      <alignment horizontal="center" vertical="center" wrapText="1"/>
      <protection locked="0" hidden="1"/>
    </xf>
    <xf numFmtId="164" fontId="27" fillId="14" borderId="0" xfId="0" applyNumberFormat="1" applyFont="1" applyFill="1" applyAlignment="1" applyProtection="1">
      <alignment horizontal="center" vertical="center" shrinkToFit="1"/>
      <protection hidden="1"/>
    </xf>
    <xf numFmtId="0" fontId="6" fillId="3" borderId="107" xfId="0" applyFont="1" applyFill="1" applyBorder="1" applyAlignment="1" applyProtection="1">
      <alignment horizontal="center" vertical="center" shrinkToFit="1"/>
      <protection locked="0" hidden="1"/>
    </xf>
    <xf numFmtId="0" fontId="6" fillId="3" borderId="28" xfId="0" applyFont="1" applyFill="1" applyBorder="1" applyAlignment="1" applyProtection="1">
      <alignment horizontal="center" vertical="center" shrinkToFit="1"/>
      <protection locked="0" hidden="1"/>
    </xf>
    <xf numFmtId="0" fontId="27" fillId="14" borderId="0" xfId="0" applyFont="1" applyFill="1" applyAlignment="1" applyProtection="1">
      <alignment horizontal="center" vertical="center"/>
      <protection locked="0" hidden="1"/>
    </xf>
    <xf numFmtId="0" fontId="65" fillId="22" borderId="41" xfId="0" applyFont="1" applyFill="1" applyBorder="1" applyAlignment="1" applyProtection="1">
      <alignment horizontal="center"/>
      <protection hidden="1"/>
    </xf>
    <xf numFmtId="0" fontId="30" fillId="13" borderId="0" xfId="0" applyFont="1" applyFill="1" applyAlignment="1" applyProtection="1">
      <alignment horizontal="center" vertical="center"/>
      <protection hidden="1"/>
    </xf>
    <xf numFmtId="0" fontId="40" fillId="20" borderId="0" xfId="0" applyFont="1" applyFill="1" applyAlignment="1" applyProtection="1">
      <alignment horizontal="center" vertical="center" shrinkToFit="1"/>
      <protection hidden="1"/>
    </xf>
    <xf numFmtId="164" fontId="27" fillId="14" borderId="41" xfId="0" applyNumberFormat="1" applyFont="1" applyFill="1" applyBorder="1" applyAlignment="1" applyProtection="1">
      <alignment horizontal="center" vertical="center" shrinkToFit="1"/>
      <protection hidden="1"/>
    </xf>
    <xf numFmtId="164" fontId="26" fillId="14" borderId="41" xfId="0" applyNumberFormat="1" applyFont="1" applyFill="1" applyBorder="1" applyAlignment="1" applyProtection="1">
      <alignment horizontal="center" vertical="center" shrinkToFit="1"/>
      <protection hidden="1"/>
    </xf>
    <xf numFmtId="0" fontId="40" fillId="20" borderId="0" xfId="0" applyFont="1" applyFill="1" applyAlignment="1" applyProtection="1">
      <alignment horizontal="center" vertical="center"/>
      <protection hidden="1"/>
    </xf>
    <xf numFmtId="0" fontId="43" fillId="20" borderId="127" xfId="0" applyFont="1" applyFill="1" applyBorder="1" applyAlignment="1" applyProtection="1">
      <alignment horizontal="center" vertical="center"/>
      <protection hidden="1"/>
    </xf>
    <xf numFmtId="0" fontId="68" fillId="6" borderId="0" xfId="0" applyFont="1" applyFill="1" applyAlignment="1" applyProtection="1">
      <alignment horizontal="center" shrinkToFit="1"/>
      <protection hidden="1"/>
    </xf>
    <xf numFmtId="0" fontId="68" fillId="6" borderId="0" xfId="0" applyFont="1" applyFill="1" applyAlignment="1" applyProtection="1">
      <alignment horizontal="center"/>
      <protection hidden="1"/>
    </xf>
    <xf numFmtId="0" fontId="86" fillId="16" borderId="5" xfId="0" applyFont="1" applyFill="1" applyBorder="1" applyAlignment="1" applyProtection="1">
      <alignment horizontal="right" vertical="center" wrapText="1"/>
      <protection hidden="1"/>
    </xf>
    <xf numFmtId="0" fontId="86" fillId="16" borderId="0" xfId="0" applyFont="1" applyFill="1" applyAlignment="1" applyProtection="1">
      <alignment horizontal="right" vertical="center" wrapText="1"/>
      <protection hidden="1"/>
    </xf>
    <xf numFmtId="0" fontId="76" fillId="0" borderId="12" xfId="0" applyFont="1" applyBorder="1" applyAlignment="1" applyProtection="1">
      <alignment horizontal="center"/>
      <protection hidden="1"/>
    </xf>
    <xf numFmtId="0" fontId="1" fillId="0" borderId="14"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1" fillId="0" borderId="0" xfId="0" applyFont="1" applyAlignment="1" applyProtection="1">
      <alignment horizontal="center" vertical="center"/>
      <protection hidden="1"/>
    </xf>
    <xf numFmtId="0" fontId="7" fillId="0" borderId="0" xfId="0" applyFont="1" applyAlignment="1" applyProtection="1">
      <alignment horizontal="right" vertical="center"/>
      <protection hidden="1"/>
    </xf>
    <xf numFmtId="0" fontId="7" fillId="0" borderId="0" xfId="0" applyFont="1" applyAlignment="1" applyProtection="1">
      <alignment horizontal="center"/>
      <protection hidden="1"/>
    </xf>
    <xf numFmtId="0" fontId="1" fillId="0" borderId="0" xfId="0" applyFont="1" applyAlignment="1" applyProtection="1">
      <alignment horizontal="center"/>
      <protection hidden="1"/>
    </xf>
    <xf numFmtId="0" fontId="7" fillId="0" borderId="0" xfId="0" applyFont="1" applyAlignment="1" applyProtection="1">
      <alignment horizontal="right"/>
      <protection hidden="1"/>
    </xf>
    <xf numFmtId="0" fontId="31" fillId="2" borderId="33" xfId="0" applyFont="1" applyFill="1" applyBorder="1" applyAlignment="1" applyProtection="1">
      <alignment horizontal="center" vertical="center" shrinkToFit="1"/>
      <protection hidden="1"/>
    </xf>
    <xf numFmtId="0" fontId="31" fillId="2" borderId="15" xfId="0" applyFont="1" applyFill="1" applyBorder="1" applyAlignment="1" applyProtection="1">
      <alignment horizontal="center" vertical="center" shrinkToFit="1"/>
      <protection hidden="1"/>
    </xf>
    <xf numFmtId="0" fontId="31" fillId="2" borderId="104" xfId="0" applyFont="1" applyFill="1" applyBorder="1" applyAlignment="1" applyProtection="1">
      <alignment horizontal="center" vertical="center" shrinkToFit="1"/>
      <protection hidden="1"/>
    </xf>
    <xf numFmtId="0" fontId="1" fillId="0" borderId="71" xfId="0" applyFont="1" applyBorder="1" applyAlignment="1" applyProtection="1">
      <alignment horizontal="center" vertical="top"/>
      <protection hidden="1"/>
    </xf>
    <xf numFmtId="0" fontId="76" fillId="0" borderId="31" xfId="0" applyFont="1" applyBorder="1" applyAlignment="1" applyProtection="1">
      <alignment horizontal="right" vertical="center" shrinkToFit="1"/>
      <protection hidden="1"/>
    </xf>
    <xf numFmtId="0" fontId="76" fillId="0" borderId="13" xfId="0" applyFont="1" applyBorder="1" applyAlignment="1" applyProtection="1">
      <alignment horizontal="right" vertical="center" shrinkToFit="1"/>
      <protection hidden="1"/>
    </xf>
    <xf numFmtId="0" fontId="75" fillId="23" borderId="27" xfId="0" applyFont="1" applyFill="1" applyBorder="1" applyAlignment="1" applyProtection="1">
      <alignment horizontal="center" vertical="center" shrinkToFit="1"/>
      <protection hidden="1"/>
    </xf>
    <xf numFmtId="0" fontId="75" fillId="23" borderId="14" xfId="0" applyFont="1" applyFill="1" applyBorder="1" applyAlignment="1" applyProtection="1">
      <alignment horizontal="center" vertical="center" shrinkToFit="1"/>
      <protection hidden="1"/>
    </xf>
    <xf numFmtId="0" fontId="7" fillId="0" borderId="31" xfId="0" applyFont="1" applyBorder="1" applyAlignment="1" applyProtection="1">
      <alignment horizontal="right" vertical="center" shrinkToFit="1"/>
      <protection hidden="1"/>
    </xf>
    <xf numFmtId="0" fontId="7" fillId="0" borderId="13" xfId="0" applyFont="1" applyBorder="1" applyAlignment="1" applyProtection="1">
      <alignment horizontal="right" vertical="center" shrinkToFit="1"/>
      <protection hidden="1"/>
    </xf>
    <xf numFmtId="0" fontId="1" fillId="0" borderId="1" xfId="0" applyFont="1" applyBorder="1" applyAlignment="1" applyProtection="1">
      <alignment horizontal="right" vertical="center" shrinkToFit="1"/>
      <protection hidden="1"/>
    </xf>
    <xf numFmtId="0" fontId="1" fillId="0" borderId="12" xfId="0" applyFont="1" applyBorder="1" applyAlignment="1" applyProtection="1">
      <alignment horizontal="right" vertical="center" shrinkToFit="1"/>
      <protection hidden="1"/>
    </xf>
    <xf numFmtId="0" fontId="1" fillId="0" borderId="102" xfId="0" applyFont="1" applyBorder="1" applyAlignment="1" applyProtection="1">
      <alignment horizontal="right" vertical="center" shrinkToFit="1"/>
      <protection hidden="1"/>
    </xf>
    <xf numFmtId="0" fontId="7" fillId="0" borderId="14" xfId="0" applyFont="1" applyBorder="1" applyAlignment="1" applyProtection="1">
      <alignment horizontal="right" vertical="top"/>
      <protection hidden="1"/>
    </xf>
    <xf numFmtId="0" fontId="7" fillId="0" borderId="13" xfId="0" applyFont="1" applyBorder="1" applyAlignment="1" applyProtection="1">
      <alignment horizontal="center" vertical="center" shrinkToFit="1"/>
      <protection hidden="1"/>
    </xf>
    <xf numFmtId="0" fontId="7" fillId="3" borderId="13" xfId="0" applyFont="1" applyFill="1" applyBorder="1" applyAlignment="1" applyProtection="1">
      <alignment horizontal="center" vertical="center" shrinkToFit="1"/>
      <protection hidden="1"/>
    </xf>
    <xf numFmtId="0" fontId="7" fillId="3" borderId="72" xfId="0" applyFont="1" applyFill="1" applyBorder="1" applyAlignment="1" applyProtection="1">
      <alignment horizontal="center" vertical="center" shrinkToFit="1"/>
      <protection hidden="1"/>
    </xf>
    <xf numFmtId="0" fontId="77" fillId="6" borderId="0" xfId="0" applyFont="1" applyFill="1" applyAlignment="1" applyProtection="1">
      <alignment horizontal="center" vertical="center" shrinkToFit="1"/>
      <protection hidden="1"/>
    </xf>
    <xf numFmtId="0" fontId="77" fillId="6" borderId="103" xfId="0" applyFont="1" applyFill="1" applyBorder="1" applyAlignment="1" applyProtection="1">
      <alignment horizontal="center" vertical="center" shrinkToFit="1"/>
      <protection hidden="1"/>
    </xf>
    <xf numFmtId="0" fontId="77" fillId="6" borderId="27" xfId="0" applyFont="1" applyFill="1" applyBorder="1" applyAlignment="1" applyProtection="1">
      <alignment horizontal="center" shrinkToFit="1"/>
      <protection hidden="1"/>
    </xf>
    <xf numFmtId="0" fontId="77" fillId="6" borderId="14" xfId="0" applyFont="1" applyFill="1" applyBorder="1" applyAlignment="1" applyProtection="1">
      <alignment horizontal="center" shrinkToFit="1"/>
      <protection hidden="1"/>
    </xf>
    <xf numFmtId="0" fontId="77" fillId="6" borderId="106" xfId="0" applyFont="1" applyFill="1" applyBorder="1" applyAlignment="1" applyProtection="1">
      <alignment horizontal="center" shrinkToFit="1"/>
      <protection hidden="1"/>
    </xf>
    <xf numFmtId="0" fontId="31" fillId="0" borderId="29" xfId="0" applyFont="1" applyBorder="1" applyAlignment="1" applyProtection="1">
      <alignment horizontal="center" vertical="center" shrinkToFit="1"/>
      <protection hidden="1"/>
    </xf>
    <xf numFmtId="0" fontId="85" fillId="0" borderId="12" xfId="0" applyFont="1" applyBorder="1" applyAlignment="1" applyProtection="1">
      <alignment horizontal="right" vertical="center" wrapText="1" shrinkToFit="1"/>
      <protection hidden="1"/>
    </xf>
    <xf numFmtId="0" fontId="7" fillId="0" borderId="31" xfId="0" applyFont="1" applyBorder="1" applyAlignment="1" applyProtection="1">
      <alignment horizontal="center" vertical="center" shrinkToFit="1"/>
      <protection hidden="1"/>
    </xf>
    <xf numFmtId="0" fontId="0" fillId="26" borderId="122" xfId="0" applyFill="1" applyBorder="1" applyAlignment="1" applyProtection="1">
      <alignment horizontal="center" vertical="center"/>
      <protection hidden="1"/>
    </xf>
    <xf numFmtId="0" fontId="76" fillId="0" borderId="27" xfId="0" applyFont="1" applyBorder="1" applyAlignment="1" applyProtection="1">
      <alignment horizontal="center" vertical="center" shrinkToFit="1"/>
      <protection hidden="1"/>
    </xf>
    <xf numFmtId="0" fontId="76" fillId="0" borderId="14" xfId="0" applyFont="1" applyBorder="1" applyAlignment="1" applyProtection="1">
      <alignment horizontal="center" vertical="center" shrinkToFit="1"/>
      <protection hidden="1"/>
    </xf>
    <xf numFmtId="164" fontId="7" fillId="3" borderId="14" xfId="0" applyNumberFormat="1" applyFont="1" applyFill="1" applyBorder="1" applyAlignment="1" applyProtection="1">
      <alignment horizontal="center" vertical="center" shrinkToFit="1"/>
      <protection hidden="1"/>
    </xf>
    <xf numFmtId="164" fontId="7" fillId="3" borderId="106" xfId="0" applyNumberFormat="1" applyFont="1" applyFill="1" applyBorder="1" applyAlignment="1" applyProtection="1">
      <alignment horizontal="center" vertical="center" shrinkToFit="1"/>
      <protection hidden="1"/>
    </xf>
    <xf numFmtId="0" fontId="76" fillId="0" borderId="0" xfId="0" applyFont="1" applyAlignment="1" applyProtection="1">
      <alignment horizontal="center" vertical="center" shrinkToFit="1"/>
      <protection hidden="1"/>
    </xf>
    <xf numFmtId="0" fontId="76" fillId="0" borderId="106" xfId="0" applyFont="1" applyBorder="1" applyAlignment="1" applyProtection="1">
      <alignment horizontal="center" vertical="center" shrinkToFit="1"/>
      <protection hidden="1"/>
    </xf>
    <xf numFmtId="0" fontId="76" fillId="0" borderId="103" xfId="0" applyFont="1" applyBorder="1" applyAlignment="1" applyProtection="1">
      <alignment horizontal="center" vertical="center" shrinkToFit="1"/>
      <protection hidden="1"/>
    </xf>
    <xf numFmtId="0" fontId="76" fillId="0" borderId="75" xfId="0" applyFont="1" applyBorder="1" applyAlignment="1" applyProtection="1">
      <alignment horizontal="center" vertical="center" shrinkToFit="1"/>
      <protection hidden="1"/>
    </xf>
    <xf numFmtId="164" fontId="76" fillId="3" borderId="13" xfId="0" applyNumberFormat="1" applyFont="1" applyFill="1" applyBorder="1" applyAlignment="1" applyProtection="1">
      <alignment horizontal="right" vertical="center" shrinkToFit="1"/>
      <protection hidden="1"/>
    </xf>
    <xf numFmtId="164" fontId="76" fillId="3" borderId="72" xfId="0" applyNumberFormat="1" applyFont="1" applyFill="1" applyBorder="1" applyAlignment="1" applyProtection="1">
      <alignment horizontal="right" vertical="center" shrinkToFit="1"/>
      <protection hidden="1"/>
    </xf>
    <xf numFmtId="0" fontId="76" fillId="0" borderId="31" xfId="0" applyFont="1" applyBorder="1" applyAlignment="1" applyProtection="1">
      <alignment horizontal="center" vertical="center" shrinkToFit="1"/>
      <protection hidden="1"/>
    </xf>
    <xf numFmtId="0" fontId="76" fillId="0" borderId="13" xfId="0" applyFont="1" applyBorder="1" applyAlignment="1" applyProtection="1">
      <alignment horizontal="center" vertical="center" shrinkToFit="1"/>
      <protection hidden="1"/>
    </xf>
    <xf numFmtId="0" fontId="77" fillId="6" borderId="12" xfId="0" applyFont="1" applyFill="1" applyBorder="1" applyAlignment="1" applyProtection="1">
      <alignment horizontal="center" vertical="center" shrinkToFit="1"/>
      <protection hidden="1"/>
    </xf>
    <xf numFmtId="0" fontId="77" fillId="6" borderId="102" xfId="0" applyFont="1" applyFill="1" applyBorder="1" applyAlignment="1" applyProtection="1">
      <alignment horizontal="center" vertical="center" shrinkToFit="1"/>
      <protection hidden="1"/>
    </xf>
    <xf numFmtId="0" fontId="75" fillId="3" borderId="13" xfId="0" applyFont="1" applyFill="1" applyBorder="1" applyAlignment="1" applyProtection="1">
      <alignment horizontal="right" vertical="center" shrinkToFit="1"/>
      <protection hidden="1"/>
    </xf>
    <xf numFmtId="0" fontId="75" fillId="3" borderId="72" xfId="0" applyFont="1" applyFill="1" applyBorder="1" applyAlignment="1" applyProtection="1">
      <alignment horizontal="right" vertical="center" shrinkToFit="1"/>
      <protection hidden="1"/>
    </xf>
    <xf numFmtId="164" fontId="76" fillId="3" borderId="13" xfId="0" applyNumberFormat="1" applyFont="1" applyFill="1" applyBorder="1" applyAlignment="1" applyProtection="1">
      <alignment horizontal="right" shrinkToFit="1"/>
      <protection hidden="1"/>
    </xf>
    <xf numFmtId="164" fontId="76" fillId="3" borderId="72" xfId="0" applyNumberFormat="1" applyFont="1" applyFill="1" applyBorder="1" applyAlignment="1" applyProtection="1">
      <alignment horizontal="right" shrinkToFit="1"/>
      <protection hidden="1"/>
    </xf>
    <xf numFmtId="164" fontId="75" fillId="23" borderId="14" xfId="0" applyNumberFormat="1" applyFont="1" applyFill="1" applyBorder="1" applyAlignment="1" applyProtection="1">
      <alignment horizontal="center" vertical="center" shrinkToFit="1"/>
      <protection hidden="1"/>
    </xf>
    <xf numFmtId="165" fontId="76" fillId="3" borderId="13" xfId="0" applyNumberFormat="1" applyFont="1" applyFill="1" applyBorder="1" applyAlignment="1" applyProtection="1">
      <alignment horizontal="center" vertical="center" shrinkToFit="1"/>
      <protection hidden="1"/>
    </xf>
    <xf numFmtId="0" fontId="77" fillId="6" borderId="1" xfId="0" applyFont="1" applyFill="1" applyBorder="1" applyAlignment="1" applyProtection="1">
      <alignment horizontal="center" vertical="center" shrinkToFit="1"/>
      <protection hidden="1"/>
    </xf>
    <xf numFmtId="0" fontId="76" fillId="3" borderId="13" xfId="0" applyFont="1" applyFill="1" applyBorder="1" applyAlignment="1" applyProtection="1">
      <alignment horizontal="center" vertical="center" shrinkToFit="1"/>
      <protection hidden="1"/>
    </xf>
    <xf numFmtId="0" fontId="77" fillId="6" borderId="75" xfId="0" applyFont="1" applyFill="1" applyBorder="1" applyAlignment="1" applyProtection="1">
      <alignment horizontal="center" vertical="center" shrinkToFit="1"/>
      <protection hidden="1"/>
    </xf>
    <xf numFmtId="0" fontId="0" fillId="26" borderId="121" xfId="0" applyFill="1" applyBorder="1" applyAlignment="1" applyProtection="1">
      <alignment horizontal="right" vertical="center" wrapText="1"/>
      <protection hidden="1"/>
    </xf>
    <xf numFmtId="0" fontId="0" fillId="26" borderId="122" xfId="0" applyFill="1" applyBorder="1" applyAlignment="1" applyProtection="1">
      <alignment horizontal="right" vertical="center" wrapText="1"/>
      <protection hidden="1"/>
    </xf>
    <xf numFmtId="0" fontId="0" fillId="26" borderId="123" xfId="0" applyFill="1" applyBorder="1" applyAlignment="1" applyProtection="1">
      <alignment horizontal="right" vertical="center" wrapText="1"/>
      <protection hidden="1"/>
    </xf>
    <xf numFmtId="0" fontId="0" fillId="26" borderId="124" xfId="0" applyFill="1" applyBorder="1" applyAlignment="1" applyProtection="1">
      <alignment horizontal="right" vertical="center" wrapText="1"/>
      <protection hidden="1"/>
    </xf>
    <xf numFmtId="0" fontId="0" fillId="26" borderId="125" xfId="0" applyFill="1" applyBorder="1" applyAlignment="1" applyProtection="1">
      <alignment horizontal="right" vertical="center" wrapText="1"/>
      <protection hidden="1"/>
    </xf>
    <xf numFmtId="0" fontId="0" fillId="26" borderId="126" xfId="0" applyFill="1" applyBorder="1" applyAlignment="1" applyProtection="1">
      <alignment horizontal="right" vertical="center" wrapText="1"/>
      <protection hidden="1"/>
    </xf>
    <xf numFmtId="0" fontId="87" fillId="26" borderId="122" xfId="0" applyFont="1" applyFill="1" applyBorder="1" applyAlignment="1" applyProtection="1">
      <alignment horizontal="center" vertical="center"/>
      <protection hidden="1"/>
    </xf>
    <xf numFmtId="49" fontId="76" fillId="3" borderId="14" xfId="0" applyNumberFormat="1" applyFont="1" applyFill="1" applyBorder="1" applyAlignment="1" applyProtection="1">
      <alignment horizontal="center" vertical="center" shrinkToFit="1"/>
      <protection hidden="1"/>
    </xf>
    <xf numFmtId="0" fontId="76" fillId="3" borderId="14" xfId="0" applyFont="1" applyFill="1" applyBorder="1" applyAlignment="1" applyProtection="1">
      <alignment horizontal="center" vertical="center" shrinkToFit="1"/>
      <protection hidden="1"/>
    </xf>
    <xf numFmtId="0" fontId="7" fillId="3" borderId="14" xfId="0" applyFont="1" applyFill="1" applyBorder="1" applyAlignment="1" applyProtection="1">
      <alignment horizontal="center" vertical="center" shrinkToFit="1"/>
      <protection hidden="1"/>
    </xf>
    <xf numFmtId="0" fontId="7" fillId="3" borderId="120" xfId="0" applyFont="1" applyFill="1" applyBorder="1" applyAlignment="1" applyProtection="1">
      <alignment horizontal="center" vertical="center" shrinkToFit="1"/>
      <protection hidden="1"/>
    </xf>
    <xf numFmtId="0" fontId="76" fillId="0" borderId="117" xfId="0" applyFont="1" applyBorder="1" applyAlignment="1" applyProtection="1">
      <alignment horizontal="center" vertical="center" shrinkToFit="1"/>
      <protection hidden="1"/>
    </xf>
    <xf numFmtId="0" fontId="76" fillId="3" borderId="118" xfId="0" applyFont="1" applyFill="1" applyBorder="1" applyAlignment="1" applyProtection="1">
      <alignment horizontal="center" vertical="center" shrinkToFit="1"/>
      <protection hidden="1"/>
    </xf>
    <xf numFmtId="49" fontId="7" fillId="3" borderId="14" xfId="0" applyNumberFormat="1" applyFont="1" applyFill="1" applyBorder="1" applyAlignment="1" applyProtection="1">
      <alignment horizontal="center" vertical="center" shrinkToFit="1"/>
      <protection hidden="1"/>
    </xf>
    <xf numFmtId="22" fontId="44" fillId="0" borderId="69" xfId="0" applyNumberFormat="1" applyFont="1" applyBorder="1" applyAlignment="1" applyProtection="1">
      <alignment horizontal="center" vertical="center" shrinkToFit="1" readingOrder="2"/>
      <protection hidden="1"/>
    </xf>
    <xf numFmtId="0" fontId="7" fillId="0" borderId="116" xfId="0" applyFont="1" applyBorder="1" applyAlignment="1" applyProtection="1">
      <alignment horizontal="center" vertical="center" shrinkToFit="1"/>
      <protection hidden="1"/>
    </xf>
    <xf numFmtId="0" fontId="7" fillId="0" borderId="15" xfId="0" applyFont="1" applyBorder="1" applyAlignment="1" applyProtection="1">
      <alignment horizontal="center" vertical="center" shrinkToFit="1"/>
      <protection hidden="1"/>
    </xf>
    <xf numFmtId="0" fontId="101" fillId="3" borderId="15" xfId="1" applyNumberFormat="1" applyFont="1" applyFill="1" applyBorder="1" applyAlignment="1" applyProtection="1">
      <alignment horizontal="center" vertical="center" shrinkToFit="1"/>
      <protection hidden="1"/>
    </xf>
    <xf numFmtId="0" fontId="76" fillId="3" borderId="15" xfId="0" applyFont="1" applyFill="1" applyBorder="1" applyAlignment="1" applyProtection="1">
      <alignment horizontal="center" vertical="center" shrinkToFit="1"/>
      <protection hidden="1"/>
    </xf>
    <xf numFmtId="0" fontId="7" fillId="3" borderId="15" xfId="0" applyFont="1" applyFill="1" applyBorder="1" applyAlignment="1" applyProtection="1">
      <alignment horizontal="center" vertical="center" shrinkToFit="1"/>
      <protection hidden="1"/>
    </xf>
    <xf numFmtId="0" fontId="7" fillId="3" borderId="104" xfId="0" applyFont="1" applyFill="1" applyBorder="1" applyAlignment="1" applyProtection="1">
      <alignment horizontal="center" vertical="center" shrinkToFit="1"/>
      <protection hidden="1"/>
    </xf>
    <xf numFmtId="0" fontId="7" fillId="0" borderId="117" xfId="0" applyFont="1" applyBorder="1" applyAlignment="1" applyProtection="1">
      <alignment horizontal="center" vertical="center" shrinkToFit="1"/>
      <protection hidden="1"/>
    </xf>
    <xf numFmtId="0" fontId="7" fillId="0" borderId="118" xfId="0" applyFont="1" applyBorder="1" applyAlignment="1" applyProtection="1">
      <alignment horizontal="center" vertical="center" shrinkToFit="1"/>
      <protection hidden="1"/>
    </xf>
    <xf numFmtId="0" fontId="46" fillId="0" borderId="69" xfId="0" applyFont="1" applyBorder="1" applyAlignment="1" applyProtection="1">
      <alignment horizontal="right" vertical="center" shrinkToFit="1" readingOrder="2"/>
      <protection hidden="1"/>
    </xf>
    <xf numFmtId="0" fontId="76" fillId="0" borderId="118" xfId="0" applyFont="1" applyBorder="1" applyAlignment="1" applyProtection="1">
      <alignment horizontal="center" vertical="center" shrinkToFit="1"/>
      <protection hidden="1"/>
    </xf>
    <xf numFmtId="0" fontId="76" fillId="0" borderId="119" xfId="0" applyFont="1" applyBorder="1" applyAlignment="1" applyProtection="1">
      <alignment horizontal="center" vertical="center" shrinkToFit="1"/>
      <protection hidden="1"/>
    </xf>
    <xf numFmtId="0" fontId="28" fillId="0" borderId="131" xfId="0" applyFont="1" applyBorder="1" applyAlignment="1">
      <alignment horizontal="center" vertical="center"/>
    </xf>
    <xf numFmtId="0" fontId="28" fillId="0" borderId="132" xfId="0" applyFont="1" applyBorder="1" applyAlignment="1">
      <alignment horizontal="center" vertical="center"/>
    </xf>
    <xf numFmtId="0" fontId="28" fillId="0" borderId="133" xfId="0" applyFont="1" applyBorder="1" applyAlignment="1">
      <alignment horizontal="center" vertical="center"/>
    </xf>
    <xf numFmtId="0" fontId="28" fillId="0" borderId="134" xfId="0" applyFont="1" applyBorder="1" applyAlignment="1">
      <alignment horizontal="center" vertical="center"/>
    </xf>
    <xf numFmtId="0" fontId="28" fillId="0" borderId="25" xfId="0" applyFont="1" applyBorder="1" applyAlignment="1">
      <alignment horizontal="center" vertical="center"/>
    </xf>
    <xf numFmtId="0" fontId="28" fillId="0" borderId="135" xfId="0" applyFont="1" applyBorder="1" applyAlignment="1">
      <alignment horizontal="center" vertical="center"/>
    </xf>
    <xf numFmtId="0" fontId="1" fillId="3" borderId="24" xfId="0" applyFont="1" applyFill="1" applyBorder="1" applyAlignment="1" applyProtection="1">
      <alignment horizontal="center" vertical="center" textRotation="90" wrapText="1"/>
      <protection hidden="1"/>
    </xf>
    <xf numFmtId="0" fontId="79" fillId="24" borderId="115" xfId="0" applyFont="1" applyFill="1" applyBorder="1" applyAlignment="1">
      <alignment horizontal="center" vertical="center"/>
    </xf>
    <xf numFmtId="0" fontId="79" fillId="24" borderId="0" xfId="0" applyFont="1" applyFill="1" applyAlignment="1">
      <alignment horizontal="center" vertical="center"/>
    </xf>
    <xf numFmtId="0" fontId="1" fillId="3" borderId="147" xfId="0" applyFont="1" applyFill="1" applyBorder="1" applyAlignment="1" applyProtection="1">
      <alignment horizontal="center" vertical="center" textRotation="90" wrapText="1"/>
      <protection hidden="1"/>
    </xf>
    <xf numFmtId="0" fontId="1" fillId="3" borderId="148" xfId="0" applyFont="1" applyFill="1" applyBorder="1" applyAlignment="1" applyProtection="1">
      <alignment horizontal="center" vertical="center" textRotation="90" wrapText="1"/>
      <protection hidden="1"/>
    </xf>
    <xf numFmtId="0" fontId="1" fillId="3" borderId="143" xfId="0" applyFont="1" applyFill="1" applyBorder="1" applyAlignment="1" applyProtection="1">
      <alignment horizontal="center" vertical="center" textRotation="90" wrapText="1"/>
      <protection hidden="1"/>
    </xf>
    <xf numFmtId="0" fontId="1" fillId="3" borderId="146" xfId="0" applyFont="1" applyFill="1" applyBorder="1" applyAlignment="1" applyProtection="1">
      <alignment horizontal="center" vertical="center" textRotation="90" wrapText="1"/>
      <protection hidden="1"/>
    </xf>
    <xf numFmtId="0" fontId="40" fillId="24" borderId="136" xfId="0" applyFont="1" applyFill="1" applyBorder="1" applyAlignment="1">
      <alignment horizontal="center" vertical="center" wrapText="1"/>
    </xf>
    <xf numFmtId="0" fontId="40" fillId="24" borderId="131" xfId="0" applyFont="1" applyFill="1" applyBorder="1" applyAlignment="1">
      <alignment horizontal="center" vertical="center" wrapText="1"/>
    </xf>
    <xf numFmtId="0" fontId="40" fillId="24" borderId="23" xfId="0" applyFont="1" applyFill="1" applyBorder="1" applyAlignment="1">
      <alignment horizontal="center" vertical="center" wrapText="1"/>
    </xf>
    <xf numFmtId="0" fontId="40" fillId="24" borderId="132" xfId="0" applyFont="1" applyFill="1" applyBorder="1" applyAlignment="1">
      <alignment horizontal="center" vertical="center" wrapText="1"/>
    </xf>
    <xf numFmtId="0" fontId="1" fillId="3" borderId="37" xfId="0" applyFont="1" applyFill="1" applyBorder="1" applyAlignment="1" applyProtection="1">
      <alignment horizontal="center" vertical="center" textRotation="90" wrapText="1"/>
      <protection hidden="1"/>
    </xf>
    <xf numFmtId="0" fontId="1" fillId="3" borderId="39" xfId="0" applyFont="1" applyFill="1" applyBorder="1" applyAlignment="1" applyProtection="1">
      <alignment horizontal="center" vertical="center" textRotation="90" wrapText="1"/>
      <protection hidden="1"/>
    </xf>
    <xf numFmtId="0" fontId="1" fillId="3" borderId="38" xfId="0" applyFont="1" applyFill="1" applyBorder="1" applyAlignment="1" applyProtection="1">
      <alignment horizontal="center" vertical="center" textRotation="90" wrapText="1"/>
      <protection hidden="1"/>
    </xf>
    <xf numFmtId="0" fontId="1" fillId="3" borderId="141" xfId="0" applyFont="1" applyFill="1" applyBorder="1" applyAlignment="1" applyProtection="1">
      <alignment horizontal="center" vertical="center" textRotation="90" wrapText="1"/>
      <protection hidden="1"/>
    </xf>
    <xf numFmtId="0" fontId="1" fillId="3" borderId="142" xfId="0" applyFont="1" applyFill="1" applyBorder="1" applyAlignment="1" applyProtection="1">
      <alignment horizontal="center" vertical="center" textRotation="90" wrapText="1"/>
      <protection hidden="1"/>
    </xf>
    <xf numFmtId="0" fontId="1" fillId="3" borderId="144" xfId="0" applyFont="1" applyFill="1" applyBorder="1" applyAlignment="1" applyProtection="1">
      <alignment horizontal="center" vertical="center" textRotation="90" wrapText="1"/>
      <protection hidden="1"/>
    </xf>
    <xf numFmtId="0" fontId="1" fillId="3" borderId="145" xfId="0" applyFont="1" applyFill="1" applyBorder="1" applyAlignment="1" applyProtection="1">
      <alignment horizontal="center" vertical="center" textRotation="90" wrapText="1"/>
      <protection hidden="1"/>
    </xf>
    <xf numFmtId="0" fontId="39" fillId="4" borderId="66" xfId="0" applyFont="1" applyFill="1" applyBorder="1" applyAlignment="1" applyProtection="1">
      <alignment horizontal="center" vertical="center"/>
      <protection hidden="1"/>
    </xf>
    <xf numFmtId="0" fontId="39" fillId="4" borderId="67" xfId="0" applyFont="1" applyFill="1" applyBorder="1" applyAlignment="1" applyProtection="1">
      <alignment horizontal="center" vertical="center"/>
      <protection hidden="1"/>
    </xf>
    <xf numFmtId="0" fontId="39" fillId="4" borderId="68" xfId="0" applyFont="1" applyFill="1" applyBorder="1" applyAlignment="1" applyProtection="1">
      <alignment horizontal="center" vertical="center"/>
      <protection hidden="1"/>
    </xf>
    <xf numFmtId="0" fontId="1" fillId="3" borderId="0" xfId="0" applyFont="1" applyFill="1" applyAlignment="1" applyProtection="1">
      <alignment horizontal="center" vertical="center" textRotation="90" wrapText="1"/>
      <protection hidden="1"/>
    </xf>
    <xf numFmtId="0" fontId="28" fillId="19" borderId="44" xfId="0" applyFont="1" applyFill="1" applyBorder="1" applyAlignment="1" applyProtection="1">
      <alignment horizontal="center" vertical="center"/>
      <protection hidden="1"/>
    </xf>
    <xf numFmtId="0" fontId="28" fillId="19" borderId="49" xfId="0" applyFont="1" applyFill="1" applyBorder="1" applyAlignment="1" applyProtection="1">
      <alignment horizontal="center" vertical="center"/>
      <protection hidden="1"/>
    </xf>
    <xf numFmtId="0" fontId="39" fillId="4" borderId="57" xfId="0" applyFont="1" applyFill="1" applyBorder="1" applyAlignment="1" applyProtection="1">
      <alignment horizontal="center" vertical="center"/>
      <protection hidden="1"/>
    </xf>
    <xf numFmtId="0" fontId="39" fillId="4" borderId="60" xfId="0" applyFont="1" applyFill="1" applyBorder="1" applyAlignment="1" applyProtection="1">
      <alignment horizontal="center" vertical="center"/>
      <protection hidden="1"/>
    </xf>
    <xf numFmtId="0" fontId="39" fillId="4" borderId="58" xfId="0" applyFont="1" applyFill="1" applyBorder="1" applyAlignment="1" applyProtection="1">
      <alignment horizontal="center" vertical="center"/>
      <protection hidden="1"/>
    </xf>
    <xf numFmtId="0" fontId="39" fillId="4" borderId="61" xfId="0" applyFont="1" applyFill="1" applyBorder="1" applyAlignment="1" applyProtection="1">
      <alignment horizontal="center" vertical="center"/>
      <protection hidden="1"/>
    </xf>
    <xf numFmtId="0" fontId="28" fillId="9" borderId="0" xfId="0" applyFont="1" applyFill="1" applyAlignment="1" applyProtection="1">
      <alignment horizontal="center" vertical="center"/>
      <protection hidden="1"/>
    </xf>
    <xf numFmtId="0" fontId="28" fillId="4" borderId="0" xfId="0" applyFont="1" applyFill="1" applyAlignment="1" applyProtection="1">
      <alignment horizontal="center" vertical="center"/>
      <protection hidden="1"/>
    </xf>
    <xf numFmtId="0" fontId="1" fillId="3" borderId="140" xfId="0" applyFont="1" applyFill="1" applyBorder="1" applyAlignment="1" applyProtection="1">
      <alignment horizontal="center" vertical="center" textRotation="90" wrapText="1"/>
      <protection hidden="1"/>
    </xf>
    <xf numFmtId="0" fontId="28" fillId="19" borderId="50" xfId="0" applyFont="1" applyFill="1" applyBorder="1" applyAlignment="1" applyProtection="1">
      <alignment horizontal="center" vertical="center"/>
      <protection hidden="1"/>
    </xf>
    <xf numFmtId="0" fontId="28" fillId="19" borderId="51" xfId="0" applyFont="1" applyFill="1" applyBorder="1" applyAlignment="1" applyProtection="1">
      <alignment horizontal="center" vertical="center"/>
      <protection hidden="1"/>
    </xf>
    <xf numFmtId="0" fontId="1" fillId="3" borderId="18" xfId="0" applyFont="1" applyFill="1" applyBorder="1" applyAlignment="1" applyProtection="1">
      <alignment horizontal="center" vertical="center" textRotation="90" wrapText="1"/>
      <protection hidden="1"/>
    </xf>
    <xf numFmtId="0" fontId="28" fillId="17" borderId="0" xfId="0" applyFont="1" applyFill="1" applyAlignment="1" applyProtection="1">
      <alignment horizontal="center" vertical="center"/>
      <protection hidden="1"/>
    </xf>
    <xf numFmtId="0" fontId="28" fillId="17" borderId="38" xfId="0" applyFont="1" applyFill="1" applyBorder="1" applyAlignment="1" applyProtection="1">
      <alignment horizontal="center" vertical="center"/>
      <protection hidden="1"/>
    </xf>
    <xf numFmtId="0" fontId="37" fillId="4" borderId="0" xfId="0" applyFont="1" applyFill="1" applyAlignment="1" applyProtection="1">
      <alignment horizontal="center" vertical="center"/>
      <protection locked="0" hidden="1"/>
    </xf>
    <xf numFmtId="0" fontId="28" fillId="0" borderId="0" xfId="0" applyFont="1" applyAlignment="1" applyProtection="1">
      <alignment horizontal="center" vertical="center"/>
      <protection hidden="1"/>
    </xf>
    <xf numFmtId="0" fontId="9" fillId="10" borderId="0" xfId="1" applyFont="1" applyFill="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33" fillId="18" borderId="40" xfId="0" applyFont="1" applyFill="1" applyBorder="1" applyAlignment="1" applyProtection="1">
      <alignment horizontal="center" vertical="center"/>
      <protection hidden="1"/>
    </xf>
    <xf numFmtId="0" fontId="1" fillId="3" borderId="138" xfId="0" applyFont="1" applyFill="1" applyBorder="1" applyAlignment="1" applyProtection="1">
      <alignment horizontal="center" vertical="center" textRotation="90" wrapText="1"/>
      <protection hidden="1"/>
    </xf>
    <xf numFmtId="0" fontId="1" fillId="3" borderId="139" xfId="0" applyFont="1" applyFill="1" applyBorder="1" applyAlignment="1" applyProtection="1">
      <alignment horizontal="center" vertical="center" textRotation="90" wrapText="1"/>
      <protection hidden="1"/>
    </xf>
    <xf numFmtId="0" fontId="39" fillId="4" borderId="56" xfId="0" applyFont="1" applyFill="1" applyBorder="1" applyAlignment="1" applyProtection="1">
      <alignment horizontal="center" vertical="center"/>
      <protection hidden="1"/>
    </xf>
    <xf numFmtId="0" fontId="39" fillId="4" borderId="59" xfId="0" applyFont="1" applyFill="1" applyBorder="1" applyAlignment="1" applyProtection="1">
      <alignment horizontal="center" vertical="center"/>
      <protection hidden="1"/>
    </xf>
    <xf numFmtId="0" fontId="1" fillId="3" borderId="115" xfId="0" applyFont="1" applyFill="1" applyBorder="1" applyAlignment="1" applyProtection="1">
      <alignment horizontal="center" vertical="center" textRotation="90" wrapText="1"/>
      <protection hidden="1"/>
    </xf>
    <xf numFmtId="0" fontId="40" fillId="24" borderId="137" xfId="0" applyFont="1" applyFill="1" applyBorder="1" applyAlignment="1">
      <alignment horizontal="center" vertical="center" wrapText="1"/>
    </xf>
    <xf numFmtId="0" fontId="40" fillId="24" borderId="133" xfId="0" applyFont="1" applyFill="1" applyBorder="1" applyAlignment="1">
      <alignment horizontal="center" vertical="center" wrapText="1"/>
    </xf>
    <xf numFmtId="0" fontId="63" fillId="24" borderId="25" xfId="0" applyFont="1" applyFill="1" applyBorder="1" applyAlignment="1">
      <alignment horizontal="center" vertical="center"/>
    </xf>
    <xf numFmtId="0" fontId="63" fillId="24" borderId="23" xfId="0" applyFont="1" applyFill="1" applyBorder="1" applyAlignment="1">
      <alignment horizontal="center" vertical="center" textRotation="90" wrapText="1"/>
    </xf>
    <xf numFmtId="0" fontId="63" fillId="24" borderId="132" xfId="0" applyFont="1" applyFill="1" applyBorder="1" applyAlignment="1">
      <alignment horizontal="center" vertical="center" textRotation="90" wrapText="1"/>
    </xf>
    <xf numFmtId="0" fontId="63" fillId="24" borderId="137" xfId="0" applyFont="1" applyFill="1" applyBorder="1" applyAlignment="1">
      <alignment horizontal="center" vertical="center" textRotation="90" wrapText="1"/>
    </xf>
    <xf numFmtId="0" fontId="63" fillId="24" borderId="133" xfId="0" applyFont="1" applyFill="1" applyBorder="1" applyAlignment="1">
      <alignment horizontal="center" vertical="center" textRotation="90" wrapText="1"/>
    </xf>
    <xf numFmtId="0" fontId="79" fillId="24" borderId="136" xfId="0" applyFont="1" applyFill="1" applyBorder="1" applyAlignment="1">
      <alignment horizontal="center" vertical="center"/>
    </xf>
    <xf numFmtId="0" fontId="79" fillId="24" borderId="131" xfId="0" applyFont="1" applyFill="1" applyBorder="1" applyAlignment="1">
      <alignment horizontal="center" vertical="center"/>
    </xf>
    <xf numFmtId="0" fontId="79" fillId="24" borderId="23" xfId="0" applyFont="1" applyFill="1" applyBorder="1" applyAlignment="1">
      <alignment horizontal="center" vertical="center"/>
    </xf>
    <xf numFmtId="0" fontId="79" fillId="24" borderId="132" xfId="0" applyFont="1" applyFill="1" applyBorder="1" applyAlignment="1">
      <alignment horizontal="center" vertical="center"/>
    </xf>
    <xf numFmtId="0" fontId="79" fillId="24" borderId="137" xfId="0" applyFont="1" applyFill="1" applyBorder="1" applyAlignment="1">
      <alignment horizontal="center" vertical="center"/>
    </xf>
    <xf numFmtId="0" fontId="79" fillId="24" borderId="133" xfId="0" applyFont="1" applyFill="1" applyBorder="1" applyAlignment="1">
      <alignment horizontal="center" vertical="center"/>
    </xf>
    <xf numFmtId="0" fontId="63" fillId="24" borderId="25" xfId="0" applyFont="1" applyFill="1" applyBorder="1" applyAlignment="1">
      <alignment horizontal="center" vertical="center" wrapText="1"/>
    </xf>
    <xf numFmtId="0" fontId="40" fillId="24" borderId="25" xfId="0" applyFont="1" applyFill="1" applyBorder="1" applyAlignment="1">
      <alignment horizontal="center" vertical="center"/>
    </xf>
    <xf numFmtId="0" fontId="63" fillId="24" borderId="136" xfId="0" applyFont="1" applyFill="1" applyBorder="1" applyAlignment="1">
      <alignment horizontal="center" vertical="center" textRotation="90"/>
    </xf>
    <xf numFmtId="0" fontId="63" fillId="24" borderId="131" xfId="0" applyFont="1" applyFill="1" applyBorder="1" applyAlignment="1">
      <alignment horizontal="center" vertical="center" textRotation="90"/>
    </xf>
    <xf numFmtId="0" fontId="40" fillId="24" borderId="137" xfId="0" applyFont="1" applyFill="1" applyBorder="1" applyAlignment="1" applyProtection="1">
      <alignment horizontal="center" vertical="center" wrapText="1"/>
      <protection hidden="1"/>
    </xf>
    <xf numFmtId="0" fontId="40" fillId="24" borderId="133" xfId="0" applyFont="1" applyFill="1" applyBorder="1" applyAlignment="1" applyProtection="1">
      <alignment horizontal="center" vertical="center" wrapText="1"/>
      <protection hidden="1"/>
    </xf>
    <xf numFmtId="0" fontId="40" fillId="24" borderId="134" xfId="0" applyFont="1" applyFill="1" applyBorder="1" applyAlignment="1" applyProtection="1">
      <alignment horizontal="center" vertical="center" wrapText="1"/>
      <protection hidden="1"/>
    </xf>
    <xf numFmtId="0" fontId="28" fillId="0" borderId="128" xfId="0" applyFont="1" applyBorder="1" applyAlignment="1">
      <alignment horizontal="center" vertical="center"/>
    </xf>
    <xf numFmtId="0" fontId="28" fillId="0" borderId="129" xfId="0" applyFont="1" applyBorder="1" applyAlignment="1">
      <alignment horizontal="center" vertical="center"/>
    </xf>
    <xf numFmtId="0" fontId="28" fillId="0" borderId="130" xfId="0" applyFont="1" applyBorder="1" applyAlignment="1">
      <alignment horizontal="center" vertical="center"/>
    </xf>
    <xf numFmtId="0" fontId="28" fillId="0" borderId="130" xfId="0" applyFont="1" applyBorder="1" applyAlignment="1" applyProtection="1">
      <alignment horizontal="center" vertical="center"/>
      <protection hidden="1"/>
    </xf>
    <xf numFmtId="0" fontId="28" fillId="0" borderId="135" xfId="0" applyFont="1" applyBorder="1" applyAlignment="1" applyProtection="1">
      <alignment horizontal="center" vertical="center"/>
      <protection hidden="1"/>
    </xf>
    <xf numFmtId="0" fontId="28" fillId="0" borderId="131" xfId="0" applyFont="1" applyBorder="1" applyAlignment="1" applyProtection="1">
      <alignment horizontal="center" vertical="center"/>
      <protection hidden="1"/>
    </xf>
    <xf numFmtId="0" fontId="28" fillId="0" borderId="132" xfId="0" applyFont="1" applyBorder="1" applyAlignment="1" applyProtection="1">
      <alignment horizontal="center" vertical="center"/>
      <protection hidden="1"/>
    </xf>
    <xf numFmtId="0" fontId="28" fillId="0" borderId="134" xfId="0" applyFont="1" applyBorder="1" applyAlignment="1" applyProtection="1">
      <alignment horizontal="center" vertical="center"/>
      <protection hidden="1"/>
    </xf>
    <xf numFmtId="0" fontId="28" fillId="0" borderId="25" xfId="0" applyFont="1" applyBorder="1" applyAlignment="1" applyProtection="1">
      <alignment horizontal="center" vertical="center"/>
      <protection hidden="1"/>
    </xf>
  </cellXfs>
  <cellStyles count="6">
    <cellStyle name="Normal 2" xfId="2" xr:uid="{00000000-0005-0000-0000-000002000000}"/>
    <cellStyle name="Normal 2 2" xfId="3" xr:uid="{00000000-0005-0000-0000-000003000000}"/>
    <cellStyle name="Normal 3" xfId="5" xr:uid="{00000000-0005-0000-0000-000004000000}"/>
    <cellStyle name="Normal 4" xfId="4" xr:uid="{00000000-0005-0000-0000-000005000000}"/>
    <cellStyle name="ارتباط تشعبي" xfId="1" builtinId="8"/>
    <cellStyle name="عادي" xfId="0" builtinId="0"/>
  </cellStyles>
  <dxfs count="40">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FF0000"/>
      </font>
      <fill>
        <patternFill>
          <bgColor theme="0"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rgb="FFFF0000"/>
        </patternFill>
      </fill>
    </dxf>
    <dxf>
      <font>
        <color theme="0"/>
      </font>
      <fill>
        <patternFill patternType="none">
          <bgColor auto="1"/>
        </patternFill>
      </fill>
      <border>
        <left/>
        <right/>
        <top/>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78ABED05-1333-4465-BECA-A59DB8BE1F60}"/>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40</xdr:row>
      <xdr:rowOff>83820</xdr:rowOff>
    </xdr:from>
    <xdr:to>
      <xdr:col>17</xdr:col>
      <xdr:colOff>44767</xdr:colOff>
      <xdr:row>42</xdr:row>
      <xdr:rowOff>152450</xdr:rowOff>
    </xdr:to>
    <xdr:pic>
      <xdr:nvPicPr>
        <xdr:cNvPr id="2" name="صورة 1">
          <a:extLst>
            <a:ext uri="{FF2B5EF4-FFF2-40B4-BE49-F238E27FC236}">
              <a16:creationId xmlns:a16="http://schemas.microsoft.com/office/drawing/2014/main" id="{9055C442-4EC3-4372-9DE2-E5015E0CCB51}"/>
            </a:ext>
          </a:extLst>
        </xdr:cNvPr>
        <xdr:cNvPicPr>
          <a:picLocks noChangeAspect="1"/>
        </xdr:cNvPicPr>
      </xdr:nvPicPr>
      <xdr:blipFill>
        <a:blip xmlns:r="http://schemas.openxmlformats.org/officeDocument/2006/relationships" r:embed="rId1"/>
        <a:stretch>
          <a:fillRect/>
        </a:stretch>
      </xdr:blipFill>
      <xdr:spPr>
        <a:xfrm>
          <a:off x="10102817933" y="9227820"/>
          <a:ext cx="6590347" cy="5791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ورقة1"/>
  <dimension ref="A1:V20"/>
  <sheetViews>
    <sheetView rightToLeft="1" tabSelected="1" workbookViewId="0">
      <selection activeCell="K11" sqref="K11:S11"/>
    </sheetView>
  </sheetViews>
  <sheetFormatPr defaultColWidth="9" defaultRowHeight="18" x14ac:dyDescent="0.45"/>
  <cols>
    <col min="1" max="1" width="2.25" style="80" customWidth="1"/>
    <col min="2" max="2" width="4.5" style="80" customWidth="1"/>
    <col min="3" max="6" width="9" style="80"/>
    <col min="7" max="7" width="1.5" style="80" customWidth="1"/>
    <col min="8" max="8" width="12.75" style="80" customWidth="1"/>
    <col min="9" max="9" width="16.875" style="80" customWidth="1"/>
    <col min="10" max="10" width="5" style="80" customWidth="1"/>
    <col min="11" max="11" width="9" style="80"/>
    <col min="12" max="12" width="2.75" style="80" customWidth="1"/>
    <col min="13" max="14" width="9" style="80"/>
    <col min="15" max="15" width="3.5" style="80" customWidth="1"/>
    <col min="16" max="17" width="9" style="80"/>
    <col min="18" max="18" width="4.75" style="80" customWidth="1"/>
    <col min="19" max="19" width="2" style="80" customWidth="1"/>
    <col min="20" max="20" width="8.875" style="80" customWidth="1"/>
    <col min="21" max="21" width="15.5" style="80" customWidth="1"/>
    <col min="22" max="16384" width="9" style="80"/>
  </cols>
  <sheetData>
    <row r="1" spans="1:22" ht="28.5" thickBot="1" x14ac:dyDescent="0.7">
      <c r="B1" s="253" t="s">
        <v>188</v>
      </c>
      <c r="C1" s="253"/>
      <c r="D1" s="253"/>
      <c r="E1" s="253"/>
      <c r="F1" s="253"/>
      <c r="G1" s="253"/>
      <c r="H1" s="253"/>
      <c r="I1" s="253"/>
      <c r="J1" s="253"/>
      <c r="K1" s="253"/>
      <c r="L1" s="253"/>
      <c r="M1" s="253"/>
      <c r="N1" s="253"/>
      <c r="O1" s="253"/>
      <c r="P1" s="253"/>
      <c r="Q1" s="253"/>
      <c r="R1" s="253"/>
      <c r="S1" s="253"/>
      <c r="T1" s="253"/>
      <c r="U1" s="253"/>
    </row>
    <row r="2" spans="1:22" ht="19.5" customHeight="1" thickBot="1" x14ac:dyDescent="0.55000000000000004">
      <c r="B2" s="254" t="s">
        <v>58</v>
      </c>
      <c r="C2" s="254"/>
      <c r="D2" s="254"/>
      <c r="E2" s="254"/>
      <c r="F2" s="254"/>
      <c r="G2" s="254"/>
      <c r="H2" s="254"/>
      <c r="I2" s="254"/>
      <c r="J2" s="81"/>
      <c r="K2" s="255" t="s">
        <v>176</v>
      </c>
      <c r="L2" s="256"/>
      <c r="M2" s="256"/>
      <c r="N2" s="256"/>
      <c r="O2" s="256"/>
      <c r="P2" s="256"/>
      <c r="Q2" s="256"/>
      <c r="R2" s="256"/>
      <c r="S2" s="256"/>
      <c r="T2" s="259" t="s">
        <v>187</v>
      </c>
      <c r="U2" s="260"/>
    </row>
    <row r="3" spans="1:22" ht="22.5" customHeight="1" thickBot="1" x14ac:dyDescent="0.55000000000000004">
      <c r="A3" s="82">
        <v>1</v>
      </c>
      <c r="B3" s="263" t="s">
        <v>184</v>
      </c>
      <c r="C3" s="264"/>
      <c r="D3" s="264"/>
      <c r="E3" s="264"/>
      <c r="F3" s="264"/>
      <c r="G3" s="264"/>
      <c r="H3" s="264"/>
      <c r="I3" s="265"/>
      <c r="K3" s="257"/>
      <c r="L3" s="258"/>
      <c r="M3" s="258"/>
      <c r="N3" s="258"/>
      <c r="O3" s="258"/>
      <c r="P3" s="258"/>
      <c r="Q3" s="258"/>
      <c r="R3" s="258"/>
      <c r="S3" s="258"/>
      <c r="T3" s="261"/>
      <c r="U3" s="262"/>
    </row>
    <row r="4" spans="1:22" ht="22.5" customHeight="1" thickBot="1" x14ac:dyDescent="0.55000000000000004">
      <c r="A4" s="82">
        <v>2</v>
      </c>
      <c r="B4" s="245" t="s">
        <v>185</v>
      </c>
      <c r="C4" s="246"/>
      <c r="D4" s="246"/>
      <c r="E4" s="246"/>
      <c r="F4" s="246"/>
      <c r="G4" s="246"/>
      <c r="H4" s="246"/>
      <c r="I4" s="247"/>
      <c r="K4" s="248" t="s">
        <v>15</v>
      </c>
      <c r="L4" s="249"/>
      <c r="M4" s="249"/>
      <c r="N4" s="249"/>
      <c r="O4" s="249"/>
      <c r="P4" s="249"/>
      <c r="Q4" s="249"/>
      <c r="R4" s="249"/>
      <c r="S4" s="250"/>
      <c r="T4" s="251">
        <v>1</v>
      </c>
      <c r="U4" s="252"/>
    </row>
    <row r="5" spans="1:22" ht="22.5" customHeight="1" x14ac:dyDescent="0.5">
      <c r="A5" s="82">
        <v>3</v>
      </c>
      <c r="B5" s="270" t="s">
        <v>368</v>
      </c>
      <c r="C5" s="271"/>
      <c r="D5" s="271"/>
      <c r="E5" s="271"/>
      <c r="F5" s="271"/>
      <c r="G5" s="271"/>
      <c r="H5" s="271"/>
      <c r="I5" s="272"/>
      <c r="K5" s="266" t="s">
        <v>177</v>
      </c>
      <c r="L5" s="267"/>
      <c r="M5" s="267"/>
      <c r="N5" s="267"/>
      <c r="O5" s="267"/>
      <c r="P5" s="267"/>
      <c r="Q5" s="267"/>
      <c r="R5" s="267"/>
      <c r="S5" s="267"/>
      <c r="T5" s="251">
        <v>1</v>
      </c>
      <c r="U5" s="252"/>
    </row>
    <row r="6" spans="1:22" ht="22.5" customHeight="1" thickBot="1" x14ac:dyDescent="0.55000000000000004">
      <c r="A6" s="82"/>
      <c r="B6" s="273"/>
      <c r="C6" s="274"/>
      <c r="D6" s="274"/>
      <c r="E6" s="274"/>
      <c r="F6" s="274"/>
      <c r="G6" s="274"/>
      <c r="H6" s="274"/>
      <c r="I6" s="275"/>
      <c r="K6" s="266" t="s">
        <v>178</v>
      </c>
      <c r="L6" s="267"/>
      <c r="M6" s="267"/>
      <c r="N6" s="267"/>
      <c r="O6" s="267"/>
      <c r="P6" s="267"/>
      <c r="Q6" s="267"/>
      <c r="R6" s="267"/>
      <c r="S6" s="267"/>
      <c r="T6" s="268" t="s">
        <v>183</v>
      </c>
      <c r="U6" s="269"/>
    </row>
    <row r="7" spans="1:22" ht="22.5" customHeight="1" thickBot="1" x14ac:dyDescent="0.55000000000000004">
      <c r="A7" s="82"/>
      <c r="B7" s="276" t="s">
        <v>60</v>
      </c>
      <c r="C7" s="277"/>
      <c r="D7" s="277"/>
      <c r="E7" s="277"/>
      <c r="F7" s="277"/>
      <c r="G7" s="277"/>
      <c r="H7" s="278" t="s">
        <v>59</v>
      </c>
      <c r="I7" s="279"/>
      <c r="K7" s="289" t="s">
        <v>179</v>
      </c>
      <c r="L7" s="290"/>
      <c r="M7" s="290"/>
      <c r="N7" s="290"/>
      <c r="O7" s="290"/>
      <c r="P7" s="290"/>
      <c r="Q7" s="290"/>
      <c r="R7" s="290"/>
      <c r="S7" s="291"/>
      <c r="T7" s="292">
        <v>0.5</v>
      </c>
      <c r="U7" s="293"/>
      <c r="V7" s="83"/>
    </row>
    <row r="8" spans="1:22" ht="22.5" customHeight="1" x14ac:dyDescent="0.5">
      <c r="A8" s="82"/>
      <c r="B8" s="287" t="s">
        <v>273</v>
      </c>
      <c r="C8" s="287"/>
      <c r="D8" s="287"/>
      <c r="E8" s="287"/>
      <c r="F8" s="287"/>
      <c r="G8" s="287"/>
      <c r="H8" s="287"/>
      <c r="I8" s="287"/>
      <c r="J8" s="83"/>
      <c r="K8" s="294" t="s">
        <v>180</v>
      </c>
      <c r="L8" s="295"/>
      <c r="M8" s="295"/>
      <c r="N8" s="295"/>
      <c r="O8" s="295"/>
      <c r="P8" s="295"/>
      <c r="Q8" s="295"/>
      <c r="R8" s="295"/>
      <c r="S8" s="295"/>
      <c r="T8" s="296">
        <v>0.2</v>
      </c>
      <c r="U8" s="297"/>
    </row>
    <row r="9" spans="1:22" ht="22.5" customHeight="1" x14ac:dyDescent="0.5">
      <c r="A9" s="82"/>
      <c r="B9" s="288"/>
      <c r="C9" s="288"/>
      <c r="D9" s="288"/>
      <c r="E9" s="288"/>
      <c r="F9" s="288"/>
      <c r="G9" s="288"/>
      <c r="H9" s="288"/>
      <c r="I9" s="288"/>
      <c r="J9" s="84"/>
      <c r="K9" s="294"/>
      <c r="L9" s="295"/>
      <c r="M9" s="295"/>
      <c r="N9" s="295"/>
      <c r="O9" s="295"/>
      <c r="P9" s="295"/>
      <c r="Q9" s="295"/>
      <c r="R9" s="295"/>
      <c r="S9" s="295"/>
      <c r="T9" s="298"/>
      <c r="U9" s="297"/>
    </row>
    <row r="10" spans="1:22" ht="22.5" customHeight="1" x14ac:dyDescent="0.5">
      <c r="A10" s="82">
        <v>4</v>
      </c>
      <c r="B10" s="288"/>
      <c r="C10" s="288"/>
      <c r="D10" s="288"/>
      <c r="E10" s="288"/>
      <c r="F10" s="288"/>
      <c r="G10" s="288"/>
      <c r="H10" s="288"/>
      <c r="I10" s="288"/>
      <c r="K10" s="248" t="s">
        <v>181</v>
      </c>
      <c r="L10" s="249"/>
      <c r="M10" s="249"/>
      <c r="N10" s="249"/>
      <c r="O10" s="249"/>
      <c r="P10" s="249"/>
      <c r="Q10" s="249"/>
      <c r="R10" s="249"/>
      <c r="S10" s="250"/>
      <c r="T10" s="280">
        <v>0.2</v>
      </c>
      <c r="U10" s="281"/>
    </row>
    <row r="11" spans="1:22" ht="44.25" customHeight="1" thickBot="1" x14ac:dyDescent="0.55000000000000004">
      <c r="A11" s="82"/>
      <c r="B11" s="288"/>
      <c r="C11" s="288"/>
      <c r="D11" s="288"/>
      <c r="E11" s="288"/>
      <c r="F11" s="288"/>
      <c r="G11" s="288"/>
      <c r="H11" s="288"/>
      <c r="I11" s="288"/>
      <c r="K11" s="282" t="s">
        <v>191</v>
      </c>
      <c r="L11" s="283"/>
      <c r="M11" s="283"/>
      <c r="N11" s="283"/>
      <c r="O11" s="283"/>
      <c r="P11" s="283"/>
      <c r="Q11" s="283"/>
      <c r="R11" s="283"/>
      <c r="S11" s="284"/>
      <c r="T11" s="285">
        <v>0.2</v>
      </c>
      <c r="U11" s="286"/>
    </row>
    <row r="12" spans="1:22" ht="39.75" customHeight="1" thickBot="1" x14ac:dyDescent="0.55000000000000004">
      <c r="A12" s="82"/>
      <c r="B12" s="299" t="s">
        <v>186</v>
      </c>
      <c r="C12" s="300"/>
      <c r="D12" s="300"/>
      <c r="E12" s="300"/>
      <c r="F12" s="300"/>
      <c r="G12" s="300"/>
      <c r="H12" s="300"/>
      <c r="I12" s="301"/>
      <c r="K12" s="309" t="s">
        <v>182</v>
      </c>
      <c r="L12" s="310"/>
      <c r="M12" s="310"/>
      <c r="N12" s="310"/>
      <c r="O12" s="310"/>
      <c r="P12" s="310"/>
      <c r="Q12" s="310"/>
      <c r="R12" s="310"/>
      <c r="S12" s="311"/>
      <c r="T12" s="312">
        <v>0.5</v>
      </c>
      <c r="U12" s="313"/>
    </row>
    <row r="13" spans="1:22" ht="22.5" customHeight="1" x14ac:dyDescent="0.5">
      <c r="A13" s="82">
        <v>5</v>
      </c>
      <c r="B13" s="306" t="s">
        <v>192</v>
      </c>
      <c r="C13" s="306"/>
      <c r="D13" s="306"/>
      <c r="E13" s="306"/>
      <c r="F13" s="306"/>
      <c r="G13" s="306"/>
      <c r="H13" s="306"/>
      <c r="I13" s="306"/>
      <c r="K13" s="302" t="s">
        <v>189</v>
      </c>
      <c r="L13" s="303"/>
      <c r="M13" s="303"/>
      <c r="N13" s="303"/>
      <c r="O13" s="303"/>
      <c r="P13" s="303"/>
      <c r="Q13" s="303"/>
      <c r="R13" s="303"/>
      <c r="S13" s="303"/>
      <c r="T13" s="303"/>
      <c r="U13" s="303"/>
    </row>
    <row r="14" spans="1:22" ht="22.5" customHeight="1" x14ac:dyDescent="0.5">
      <c r="A14" s="82"/>
      <c r="B14" s="307"/>
      <c r="C14" s="307"/>
      <c r="D14" s="307"/>
      <c r="E14" s="307"/>
      <c r="F14" s="307"/>
      <c r="G14" s="307"/>
      <c r="H14" s="307"/>
      <c r="I14" s="307"/>
      <c r="K14" s="303"/>
      <c r="L14" s="303"/>
      <c r="M14" s="303"/>
      <c r="N14" s="303"/>
      <c r="O14" s="303"/>
      <c r="P14" s="303"/>
      <c r="Q14" s="303"/>
      <c r="R14" s="303"/>
      <c r="S14" s="303"/>
      <c r="T14" s="303"/>
      <c r="U14" s="303"/>
    </row>
    <row r="15" spans="1:22" ht="3.75" customHeight="1" x14ac:dyDescent="0.5">
      <c r="A15" s="82"/>
      <c r="B15" s="307"/>
      <c r="C15" s="307"/>
      <c r="D15" s="307"/>
      <c r="E15" s="307"/>
      <c r="F15" s="307"/>
      <c r="G15" s="307"/>
      <c r="H15" s="307"/>
      <c r="I15" s="307"/>
      <c r="K15" s="304"/>
      <c r="L15" s="304"/>
      <c r="M15" s="304"/>
      <c r="N15" s="304"/>
      <c r="O15" s="304"/>
      <c r="P15" s="304"/>
      <c r="Q15" s="304"/>
      <c r="R15" s="304"/>
      <c r="S15" s="304"/>
      <c r="T15" s="304"/>
      <c r="U15" s="304"/>
    </row>
    <row r="16" spans="1:22" ht="26.25" customHeight="1" x14ac:dyDescent="0.5">
      <c r="A16" s="82">
        <v>6</v>
      </c>
      <c r="B16" s="307"/>
      <c r="C16" s="307"/>
      <c r="D16" s="307"/>
      <c r="E16" s="307"/>
      <c r="F16" s="307"/>
      <c r="G16" s="307"/>
      <c r="H16" s="307"/>
      <c r="I16" s="307"/>
      <c r="K16" s="304"/>
      <c r="L16" s="304"/>
      <c r="M16" s="304"/>
      <c r="N16" s="304"/>
      <c r="O16" s="304"/>
      <c r="P16" s="304"/>
      <c r="Q16" s="304"/>
      <c r="R16" s="304"/>
      <c r="S16" s="304"/>
      <c r="T16" s="304"/>
      <c r="U16" s="304"/>
    </row>
    <row r="17" spans="2:21" ht="19.5" customHeight="1" x14ac:dyDescent="0.45">
      <c r="B17" s="307"/>
      <c r="C17" s="307"/>
      <c r="D17" s="307"/>
      <c r="E17" s="307"/>
      <c r="F17" s="307"/>
      <c r="G17" s="307"/>
      <c r="H17" s="307"/>
      <c r="I17" s="307"/>
      <c r="K17" s="304"/>
      <c r="L17" s="304"/>
      <c r="M17" s="304"/>
      <c r="N17" s="304"/>
      <c r="O17" s="304"/>
      <c r="P17" s="304"/>
      <c r="Q17" s="304"/>
      <c r="R17" s="304"/>
      <c r="S17" s="304"/>
      <c r="T17" s="304"/>
      <c r="U17" s="304"/>
    </row>
    <row r="18" spans="2:21" ht="19.5" customHeight="1" x14ac:dyDescent="0.5">
      <c r="B18" s="307"/>
      <c r="C18" s="307"/>
      <c r="D18" s="307"/>
      <c r="E18" s="307"/>
      <c r="F18" s="307"/>
      <c r="G18" s="307"/>
      <c r="H18" s="307"/>
      <c r="I18" s="307"/>
      <c r="K18" s="85"/>
      <c r="M18" s="304"/>
      <c r="N18" s="304"/>
      <c r="O18" s="304"/>
      <c r="P18" s="86"/>
      <c r="Q18" s="305"/>
      <c r="R18" s="305"/>
      <c r="S18" s="85"/>
      <c r="T18" s="85"/>
      <c r="U18" s="85"/>
    </row>
    <row r="19" spans="2:21" ht="21.75" customHeight="1" thickBot="1" x14ac:dyDescent="0.5">
      <c r="B19" s="308"/>
      <c r="C19" s="308"/>
      <c r="D19" s="308"/>
      <c r="E19" s="308"/>
      <c r="F19" s="308"/>
      <c r="G19" s="308"/>
      <c r="H19" s="308"/>
      <c r="I19" s="308"/>
    </row>
    <row r="20" spans="2:21" ht="3.75" customHeight="1" x14ac:dyDescent="0.45"/>
  </sheetData>
  <mergeCells count="32">
    <mergeCell ref="B12:I12"/>
    <mergeCell ref="K13:U14"/>
    <mergeCell ref="K15:U17"/>
    <mergeCell ref="M18:O18"/>
    <mergeCell ref="Q18:R18"/>
    <mergeCell ref="B13:I19"/>
    <mergeCell ref="K12:S12"/>
    <mergeCell ref="T12:U12"/>
    <mergeCell ref="B7:G7"/>
    <mergeCell ref="H7:I7"/>
    <mergeCell ref="K10:S10"/>
    <mergeCell ref="T10:U10"/>
    <mergeCell ref="K11:S11"/>
    <mergeCell ref="T11:U11"/>
    <mergeCell ref="B8:I11"/>
    <mergeCell ref="K7:S7"/>
    <mergeCell ref="T7:U7"/>
    <mergeCell ref="K8:S9"/>
    <mergeCell ref="T8:U9"/>
    <mergeCell ref="K5:S5"/>
    <mergeCell ref="T5:U5"/>
    <mergeCell ref="K6:S6"/>
    <mergeCell ref="T6:U6"/>
    <mergeCell ref="B5:I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2278-8C0E-4839-9550-BA8F38D94333}">
  <sheetPr codeName="ورقة2"/>
  <dimension ref="A1:AB74"/>
  <sheetViews>
    <sheetView showGridLines="0" rightToLeft="1" workbookViewId="0">
      <selection activeCell="C1" sqref="C1"/>
    </sheetView>
  </sheetViews>
  <sheetFormatPr defaultColWidth="9" defaultRowHeight="14.25" x14ac:dyDescent="0.2"/>
  <cols>
    <col min="1" max="6" width="20.625" style="1" customWidth="1"/>
    <col min="7" max="7" width="11.625" style="1" bestFit="1" customWidth="1"/>
    <col min="8" max="8" width="18.875" style="1" hidden="1" customWidth="1"/>
    <col min="9" max="9" width="3" style="1" hidden="1" customWidth="1"/>
    <col min="10" max="10" width="13.625" style="1" hidden="1" customWidth="1"/>
    <col min="11" max="11" width="3" style="1" hidden="1" customWidth="1"/>
    <col min="12" max="12" width="3.25" style="1" hidden="1" customWidth="1"/>
    <col min="13" max="13" width="8.375" style="1" hidden="1" customWidth="1"/>
    <col min="14" max="14" width="20" style="220" hidden="1" customWidth="1"/>
    <col min="15" max="15" width="3" style="220" hidden="1" customWidth="1"/>
    <col min="16" max="16" width="13.625" style="1" hidden="1" customWidth="1"/>
    <col min="17" max="18" width="0" style="1" hidden="1" customWidth="1"/>
    <col min="19" max="19" width="2" style="1" hidden="1" customWidth="1"/>
    <col min="20" max="20" width="5.125" style="1" hidden="1" customWidth="1"/>
    <col min="21" max="21" width="2" style="1" hidden="1" customWidth="1"/>
    <col min="22" max="22" width="3.5" style="1" hidden="1" customWidth="1"/>
    <col min="23" max="23" width="2" style="1" hidden="1" customWidth="1"/>
    <col min="24" max="24" width="9.625" style="1" hidden="1" customWidth="1"/>
    <col min="25" max="26" width="0" style="1" hidden="1" customWidth="1"/>
    <col min="27" max="27" width="3" style="1" hidden="1" customWidth="1"/>
    <col min="28" max="28" width="5" style="1" bestFit="1" customWidth="1"/>
    <col min="29" max="16384" width="9" style="1"/>
  </cols>
  <sheetData>
    <row r="1" spans="1:28" ht="25.9" customHeight="1" x14ac:dyDescent="0.2">
      <c r="A1" s="315" t="s">
        <v>284</v>
      </c>
      <c r="B1" s="315"/>
      <c r="C1" s="218"/>
      <c r="D1" s="219" t="e">
        <f>VLOOKUP(C1,ورقة2!A3:B12987,2,0)</f>
        <v>#N/A</v>
      </c>
      <c r="F1" s="1" t="e">
        <f>IF(VLOOKUP($C$1,ورقة2!$A$2:$AB$12034,28,0)="","",VLOOKUP($C$1,ورقة2!$A$2:$AB$12034,28,0))</f>
        <v>#N/A</v>
      </c>
    </row>
    <row r="2" spans="1:28" ht="23.45" customHeight="1" x14ac:dyDescent="0.2">
      <c r="A2" s="316"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16"/>
      <c r="C2" s="316"/>
      <c r="D2" s="316"/>
      <c r="E2" s="316"/>
      <c r="F2" s="316"/>
      <c r="G2" s="316"/>
    </row>
    <row r="3" spans="1:28" x14ac:dyDescent="0.2">
      <c r="A3" s="316"/>
      <c r="B3" s="316"/>
      <c r="C3" s="316"/>
      <c r="D3" s="316"/>
      <c r="E3" s="316"/>
      <c r="F3" s="316"/>
      <c r="G3" s="316"/>
      <c r="J3" s="1" t="s">
        <v>10</v>
      </c>
      <c r="L3" s="314" t="s">
        <v>285</v>
      </c>
      <c r="M3" s="314"/>
      <c r="N3" s="1"/>
      <c r="O3" s="314"/>
      <c r="P3" s="314"/>
      <c r="S3" s="314" t="s">
        <v>286</v>
      </c>
      <c r="T3" s="314"/>
      <c r="U3" s="314" t="s">
        <v>11</v>
      </c>
      <c r="V3" s="314"/>
      <c r="X3" s="1" t="s">
        <v>9</v>
      </c>
      <c r="AA3" s="220"/>
    </row>
    <row r="4" spans="1:28" ht="23.25" customHeight="1" thickBot="1" x14ac:dyDescent="0.25">
      <c r="A4" s="316"/>
      <c r="B4" s="316"/>
      <c r="C4" s="316"/>
      <c r="D4" s="316"/>
      <c r="E4" s="316"/>
      <c r="F4" s="316"/>
      <c r="G4" s="316"/>
      <c r="I4" s="1">
        <v>1</v>
      </c>
      <c r="J4" s="1" t="s">
        <v>288</v>
      </c>
      <c r="K4" s="1">
        <v>1</v>
      </c>
      <c r="L4" s="221" t="s">
        <v>287</v>
      </c>
      <c r="M4" s="1" t="s">
        <v>83</v>
      </c>
      <c r="N4" s="1"/>
      <c r="S4" s="1">
        <v>1</v>
      </c>
      <c r="T4" s="1" t="s">
        <v>84</v>
      </c>
      <c r="U4" s="1">
        <v>2</v>
      </c>
      <c r="V4" s="1" t="s">
        <v>64</v>
      </c>
      <c r="W4" s="1">
        <v>1</v>
      </c>
      <c r="X4" s="1" t="s">
        <v>289</v>
      </c>
      <c r="AA4" s="220"/>
    </row>
    <row r="5" spans="1:28" s="222" customFormat="1" ht="36" customHeight="1" thickTop="1" x14ac:dyDescent="0.2">
      <c r="A5" s="233" t="s">
        <v>52</v>
      </c>
      <c r="B5" s="233" t="s">
        <v>294</v>
      </c>
      <c r="C5" s="233" t="s">
        <v>80</v>
      </c>
      <c r="D5" s="234" t="s">
        <v>295</v>
      </c>
      <c r="E5" s="234" t="s">
        <v>55</v>
      </c>
      <c r="F5" s="233" t="s">
        <v>54</v>
      </c>
      <c r="G5" s="235" t="s">
        <v>63</v>
      </c>
      <c r="I5" s="1">
        <v>2</v>
      </c>
      <c r="J5" s="1" t="s">
        <v>291</v>
      </c>
      <c r="K5" s="1">
        <v>2</v>
      </c>
      <c r="L5" s="221" t="s">
        <v>290</v>
      </c>
      <c r="M5" s="1" t="s">
        <v>91</v>
      </c>
      <c r="N5" s="1"/>
      <c r="O5" s="220"/>
      <c r="P5" s="1"/>
      <c r="Q5" s="1"/>
      <c r="R5" s="1"/>
      <c r="S5" s="1">
        <v>2</v>
      </c>
      <c r="T5" s="1" t="s">
        <v>86</v>
      </c>
      <c r="U5" s="1">
        <v>1</v>
      </c>
      <c r="V5" s="1" t="s">
        <v>65</v>
      </c>
      <c r="W5" s="1">
        <v>2</v>
      </c>
      <c r="X5" s="1" t="s">
        <v>292</v>
      </c>
      <c r="Y5" s="1"/>
      <c r="AA5" s="220"/>
      <c r="AB5" s="1"/>
    </row>
    <row r="6" spans="1:28" ht="36" customHeight="1" thickBot="1" x14ac:dyDescent="0.25">
      <c r="A6" s="223"/>
      <c r="B6" s="224"/>
      <c r="C6" s="224"/>
      <c r="D6" s="223"/>
      <c r="E6" s="223"/>
      <c r="F6" s="224"/>
      <c r="G6" s="225"/>
      <c r="I6" s="1">
        <v>3</v>
      </c>
      <c r="J6" s="1" t="s">
        <v>357</v>
      </c>
      <c r="K6" s="1">
        <v>3</v>
      </c>
      <c r="L6" s="221" t="s">
        <v>293</v>
      </c>
      <c r="M6" s="1" t="s">
        <v>85</v>
      </c>
      <c r="N6" s="1"/>
      <c r="S6" s="1">
        <v>3</v>
      </c>
      <c r="T6" s="1" t="s">
        <v>190</v>
      </c>
      <c r="W6" s="1">
        <v>3</v>
      </c>
      <c r="X6" s="1" t="s">
        <v>305</v>
      </c>
      <c r="AA6" s="220"/>
    </row>
    <row r="7" spans="1:28" ht="36" customHeight="1" thickTop="1" x14ac:dyDescent="0.2">
      <c r="A7" s="226" t="s">
        <v>49</v>
      </c>
      <c r="B7" s="226" t="s">
        <v>50</v>
      </c>
      <c r="C7" s="226" t="s">
        <v>87</v>
      </c>
      <c r="D7" s="226" t="s">
        <v>88</v>
      </c>
      <c r="E7" s="226" t="s">
        <v>89</v>
      </c>
      <c r="F7" s="226" t="s">
        <v>90</v>
      </c>
      <c r="I7" s="1">
        <v>4</v>
      </c>
      <c r="J7" s="1" t="s">
        <v>299</v>
      </c>
      <c r="K7" s="1">
        <v>4</v>
      </c>
      <c r="L7" s="221" t="s">
        <v>298</v>
      </c>
      <c r="M7" s="1" t="s">
        <v>92</v>
      </c>
      <c r="N7" s="1"/>
      <c r="S7" s="220"/>
      <c r="W7" s="1">
        <v>4</v>
      </c>
      <c r="X7" s="1" t="s">
        <v>307</v>
      </c>
      <c r="AA7" s="220"/>
    </row>
    <row r="8" spans="1:28" ht="36" customHeight="1" x14ac:dyDescent="0.2">
      <c r="A8" s="227" t="e">
        <f>IF(A9&lt;&gt;"",A9,VLOOKUP($C$1,ورقة2!$A$2:$AB$12034,3,0))</f>
        <v>#N/A</v>
      </c>
      <c r="B8" s="228" t="e">
        <f>IF(B9&lt;&gt;"",B9,VLOOKUP($C$1,ورقة2!$A$2:$AB$12034,4,0))</f>
        <v>#N/A</v>
      </c>
      <c r="C8" s="228" t="e">
        <f>UPPER(IF(C9&lt;&gt;"",C9,VLOOKUP($C$1,ورقة2!$A$2:$AB$12034,24,0)))</f>
        <v>#N/A</v>
      </c>
      <c r="D8" s="228" t="e">
        <f>UPPER(IF(D9&lt;&gt;"",D9,VLOOKUP($C$1,ورقة2!$A$2:$AB$12034,25,0)))</f>
        <v>#N/A</v>
      </c>
      <c r="E8" s="228" t="e">
        <f>UPPER(IF(E9&lt;&gt;"",E9,VLOOKUP($C$1,ورقة2!$A$2:$AB$12034,26,0)))</f>
        <v>#N/A</v>
      </c>
      <c r="F8" s="229" t="e">
        <f>UPPER(IF(F9&lt;&gt;"",F9,VLOOKUP($C$1,ورقة2!$A$2:$AB$12034,27,0)))</f>
        <v>#N/A</v>
      </c>
      <c r="I8" s="1">
        <v>5</v>
      </c>
      <c r="J8" s="1" t="s">
        <v>304</v>
      </c>
      <c r="K8" s="1">
        <v>5</v>
      </c>
      <c r="L8" s="221" t="s">
        <v>301</v>
      </c>
      <c r="M8" s="1" t="s">
        <v>93</v>
      </c>
      <c r="N8" s="1"/>
      <c r="S8" s="220"/>
      <c r="W8" s="1">
        <v>5</v>
      </c>
      <c r="X8" s="1" t="s">
        <v>297</v>
      </c>
      <c r="AA8" s="220"/>
    </row>
    <row r="9" spans="1:28" ht="36" customHeight="1" thickBot="1" x14ac:dyDescent="0.25">
      <c r="A9" s="230"/>
      <c r="B9" s="224"/>
      <c r="C9" s="224"/>
      <c r="D9" s="224"/>
      <c r="E9" s="224"/>
      <c r="F9" s="225"/>
      <c r="I9" s="1">
        <v>6</v>
      </c>
      <c r="J9" s="1" t="s">
        <v>306</v>
      </c>
      <c r="K9" s="1">
        <v>6</v>
      </c>
      <c r="L9" s="221" t="s">
        <v>296</v>
      </c>
      <c r="M9" s="1" t="s">
        <v>94</v>
      </c>
      <c r="N9" s="1"/>
      <c r="W9" s="1">
        <v>6</v>
      </c>
      <c r="X9" s="1" t="s">
        <v>300</v>
      </c>
      <c r="AA9" s="220"/>
    </row>
    <row r="10" spans="1:28" ht="36" customHeight="1" thickTop="1" x14ac:dyDescent="0.2">
      <c r="A10" s="226" t="s">
        <v>51</v>
      </c>
      <c r="B10" s="226" t="s">
        <v>6</v>
      </c>
      <c r="C10" s="226" t="s">
        <v>10</v>
      </c>
      <c r="D10" s="226" t="s">
        <v>11</v>
      </c>
      <c r="E10" s="226" t="s">
        <v>53</v>
      </c>
      <c r="F10" s="226" t="s">
        <v>302</v>
      </c>
      <c r="G10" s="226" t="s">
        <v>303</v>
      </c>
      <c r="I10" s="1">
        <v>7</v>
      </c>
      <c r="J10" s="1" t="s">
        <v>309</v>
      </c>
      <c r="K10" s="1">
        <v>7</v>
      </c>
      <c r="L10" s="221" t="s">
        <v>308</v>
      </c>
      <c r="M10" s="1" t="s">
        <v>96</v>
      </c>
      <c r="N10" s="1"/>
      <c r="W10" s="1">
        <v>7</v>
      </c>
      <c r="X10" s="1" t="s">
        <v>310</v>
      </c>
      <c r="AA10" s="220"/>
    </row>
    <row r="11" spans="1:28" ht="36" customHeight="1" x14ac:dyDescent="0.2">
      <c r="A11" s="231" t="e">
        <f>IF(A12&lt;&gt;"",A12,VLOOKUP($C$1,ورقة2!$A$2:$AB$12034,6,0))</f>
        <v>#N/A</v>
      </c>
      <c r="B11" s="228" t="e">
        <f>IF(B12&lt;&gt;"",B12,VLOOKUP($C$1,ورقة2!$A$2:$AB$12034,7,0))</f>
        <v>#N/A</v>
      </c>
      <c r="C11" s="228" t="e">
        <f>IF(C12&lt;&gt;"",C12,VLOOKUP($C$1,ورقة2!$A$2:$AB$12034,8,0))</f>
        <v>#N/A</v>
      </c>
      <c r="D11" s="229" t="e">
        <f>IF(D12&lt;&gt;"",D12,VLOOKUP($C$1,ورقة2!$A$2:$AB$12034,5,0))</f>
        <v>#N/A</v>
      </c>
      <c r="E11" s="227" t="e">
        <f>IF(E12&lt;&gt;"",E12,VLOOKUP($C$1,ورقة2!$A$2:$AB$12034,10,0))</f>
        <v>#N/A</v>
      </c>
      <c r="F11" s="228" t="e">
        <f>IF(F12&lt;&gt;"",F12,VLOOKUP($C$1,ورقة2!$A$2:$AB$12034,11,0))</f>
        <v>#N/A</v>
      </c>
      <c r="G11" s="229" t="e">
        <f>IF(G12&lt;&gt;"",G12,VLOOKUP($C$1,ورقة2!$A$2:$AB$12034,12,0))</f>
        <v>#N/A</v>
      </c>
      <c r="I11" s="1">
        <v>8</v>
      </c>
      <c r="J11" s="1" t="s">
        <v>312</v>
      </c>
      <c r="K11" s="1">
        <v>8</v>
      </c>
      <c r="L11" s="221" t="s">
        <v>311</v>
      </c>
      <c r="M11" s="1" t="s">
        <v>100</v>
      </c>
      <c r="N11" s="1"/>
      <c r="W11" s="1">
        <v>8</v>
      </c>
      <c r="X11" s="1" t="s">
        <v>313</v>
      </c>
      <c r="AA11" s="220"/>
    </row>
    <row r="12" spans="1:28" ht="36" customHeight="1" thickBot="1" x14ac:dyDescent="0.25">
      <c r="A12" s="232"/>
      <c r="B12" s="224"/>
      <c r="C12" s="224"/>
      <c r="D12" s="225"/>
      <c r="E12" s="230"/>
      <c r="F12" s="224"/>
      <c r="G12" s="225"/>
      <c r="I12" s="1">
        <v>9</v>
      </c>
      <c r="J12" s="1" t="s">
        <v>358</v>
      </c>
      <c r="K12" s="1">
        <v>9</v>
      </c>
      <c r="L12" s="221" t="s">
        <v>314</v>
      </c>
      <c r="M12" s="1" t="s">
        <v>101</v>
      </c>
      <c r="N12" s="1"/>
      <c r="O12" s="1"/>
      <c r="W12" s="1">
        <v>9</v>
      </c>
      <c r="X12" s="1" t="s">
        <v>348</v>
      </c>
      <c r="AA12" s="220"/>
    </row>
    <row r="13" spans="1:28" ht="33.75" customHeight="1" thickTop="1" x14ac:dyDescent="0.2">
      <c r="I13" s="1">
        <v>10</v>
      </c>
      <c r="J13" s="1" t="s">
        <v>359</v>
      </c>
      <c r="K13" s="1">
        <v>10</v>
      </c>
      <c r="L13" s="221" t="s">
        <v>315</v>
      </c>
      <c r="M13" s="1" t="s">
        <v>95</v>
      </c>
      <c r="N13" s="1"/>
      <c r="O13" s="1"/>
      <c r="AA13" s="220"/>
    </row>
    <row r="14" spans="1:28" x14ac:dyDescent="0.2">
      <c r="I14" s="1">
        <v>11</v>
      </c>
      <c r="J14" s="1" t="s">
        <v>360</v>
      </c>
      <c r="K14" s="1">
        <v>11</v>
      </c>
      <c r="L14" s="221" t="s">
        <v>316</v>
      </c>
      <c r="M14" s="1" t="s">
        <v>102</v>
      </c>
      <c r="N14" s="1"/>
      <c r="O14" s="1"/>
      <c r="AA14" s="220"/>
    </row>
    <row r="15" spans="1:28" x14ac:dyDescent="0.2">
      <c r="I15" s="1">
        <v>12</v>
      </c>
      <c r="J15" s="1" t="s">
        <v>361</v>
      </c>
      <c r="K15" s="1">
        <v>12</v>
      </c>
      <c r="L15" s="221" t="s">
        <v>317</v>
      </c>
      <c r="M15" s="1" t="s">
        <v>99</v>
      </c>
      <c r="N15" s="1"/>
      <c r="O15" s="1"/>
      <c r="AA15" s="220"/>
    </row>
    <row r="16" spans="1:28" x14ac:dyDescent="0.2">
      <c r="I16" s="1">
        <v>13</v>
      </c>
      <c r="J16" s="1" t="s">
        <v>362</v>
      </c>
      <c r="K16" s="1">
        <v>13</v>
      </c>
      <c r="L16" s="221" t="s">
        <v>318</v>
      </c>
      <c r="M16" s="1" t="s">
        <v>97</v>
      </c>
      <c r="N16" s="1"/>
      <c r="O16" s="1"/>
      <c r="AA16" s="220"/>
    </row>
    <row r="17" spans="7:27" x14ac:dyDescent="0.2">
      <c r="I17" s="1">
        <v>14</v>
      </c>
      <c r="J17" s="1" t="s">
        <v>363</v>
      </c>
      <c r="K17" s="1">
        <v>14</v>
      </c>
      <c r="L17" s="221" t="s">
        <v>319</v>
      </c>
      <c r="M17" s="1" t="s">
        <v>98</v>
      </c>
      <c r="N17" s="1"/>
      <c r="O17" s="1"/>
      <c r="AA17" s="220"/>
    </row>
    <row r="18" spans="7:27" x14ac:dyDescent="0.2">
      <c r="I18" s="1">
        <v>15</v>
      </c>
      <c r="J18" s="1" t="s">
        <v>364</v>
      </c>
      <c r="K18" s="1">
        <v>15</v>
      </c>
      <c r="L18" s="221" t="s">
        <v>320</v>
      </c>
      <c r="M18" s="1" t="s">
        <v>321</v>
      </c>
      <c r="AA18" s="220"/>
    </row>
    <row r="19" spans="7:27" x14ac:dyDescent="0.2">
      <c r="I19" s="1">
        <v>16</v>
      </c>
      <c r="J19" s="1" t="s">
        <v>365</v>
      </c>
      <c r="K19" s="1">
        <v>16</v>
      </c>
      <c r="L19" s="221" t="s">
        <v>322</v>
      </c>
      <c r="M19" s="1" t="s">
        <v>323</v>
      </c>
      <c r="AA19" s="220"/>
    </row>
    <row r="20" spans="7:27" x14ac:dyDescent="0.2">
      <c r="I20" s="1">
        <v>17</v>
      </c>
      <c r="J20" s="1" t="s">
        <v>366</v>
      </c>
      <c r="K20" s="1">
        <v>17</v>
      </c>
      <c r="AA20" s="220"/>
    </row>
    <row r="21" spans="7:27" x14ac:dyDescent="0.2">
      <c r="AA21" s="220"/>
    </row>
    <row r="22" spans="7:27" x14ac:dyDescent="0.2">
      <c r="G22" s="43" t="s">
        <v>65</v>
      </c>
      <c r="AA22" s="220"/>
    </row>
    <row r="23" spans="7:27" x14ac:dyDescent="0.2">
      <c r="AA23" s="220"/>
    </row>
    <row r="24" spans="7:27" x14ac:dyDescent="0.2">
      <c r="AA24" s="220"/>
    </row>
    <row r="25" spans="7:27" x14ac:dyDescent="0.2">
      <c r="AA25" s="220"/>
    </row>
    <row r="26" spans="7:27" x14ac:dyDescent="0.2">
      <c r="AA26" s="220"/>
    </row>
    <row r="27" spans="7:27" x14ac:dyDescent="0.2">
      <c r="AA27" s="220"/>
    </row>
    <row r="28" spans="7:27" x14ac:dyDescent="0.2">
      <c r="AA28" s="220"/>
    </row>
    <row r="29" spans="7:27" x14ac:dyDescent="0.2">
      <c r="AA29" s="220"/>
    </row>
    <row r="30" spans="7:27" x14ac:dyDescent="0.2">
      <c r="AA30" s="220"/>
    </row>
    <row r="31" spans="7:27" x14ac:dyDescent="0.2">
      <c r="AA31" s="220"/>
    </row>
    <row r="32" spans="7:27" x14ac:dyDescent="0.2">
      <c r="AA32" s="220"/>
    </row>
    <row r="33" spans="27:27" x14ac:dyDescent="0.2">
      <c r="AA33" s="220"/>
    </row>
    <row r="34" spans="27:27" x14ac:dyDescent="0.2">
      <c r="AA34" s="220"/>
    </row>
    <row r="35" spans="27:27" x14ac:dyDescent="0.2">
      <c r="AA35" s="220"/>
    </row>
    <row r="36" spans="27:27" x14ac:dyDescent="0.2">
      <c r="AA36" s="220"/>
    </row>
    <row r="37" spans="27:27" x14ac:dyDescent="0.2">
      <c r="AA37" s="220"/>
    </row>
    <row r="38" spans="27:27" x14ac:dyDescent="0.2">
      <c r="AA38" s="220"/>
    </row>
    <row r="39" spans="27:27" x14ac:dyDescent="0.2">
      <c r="AA39" s="220"/>
    </row>
    <row r="40" spans="27:27" x14ac:dyDescent="0.2">
      <c r="AA40" s="220"/>
    </row>
    <row r="41" spans="27:27" x14ac:dyDescent="0.2">
      <c r="AA41" s="220"/>
    </row>
    <row r="42" spans="27:27" x14ac:dyDescent="0.2">
      <c r="AA42" s="220"/>
    </row>
    <row r="43" spans="27:27" x14ac:dyDescent="0.2">
      <c r="AA43" s="220"/>
    </row>
    <row r="44" spans="27:27" x14ac:dyDescent="0.2">
      <c r="AA44" s="220"/>
    </row>
    <row r="45" spans="27:27" x14ac:dyDescent="0.2">
      <c r="AA45" s="220"/>
    </row>
    <row r="46" spans="27:27" x14ac:dyDescent="0.2">
      <c r="AA46" s="220"/>
    </row>
    <row r="47" spans="27:27" x14ac:dyDescent="0.2">
      <c r="AA47" s="220"/>
    </row>
    <row r="48" spans="27:27" x14ac:dyDescent="0.2">
      <c r="AA48" s="220"/>
    </row>
    <row r="49" spans="27:27" x14ac:dyDescent="0.2">
      <c r="AA49" s="220"/>
    </row>
    <row r="50" spans="27:27" x14ac:dyDescent="0.2">
      <c r="AA50" s="220"/>
    </row>
    <row r="51" spans="27:27" x14ac:dyDescent="0.2">
      <c r="AA51" s="220"/>
    </row>
    <row r="52" spans="27:27" x14ac:dyDescent="0.2">
      <c r="AA52" s="220"/>
    </row>
    <row r="53" spans="27:27" x14ac:dyDescent="0.2">
      <c r="AA53" s="220"/>
    </row>
    <row r="54" spans="27:27" x14ac:dyDescent="0.2">
      <c r="AA54" s="220"/>
    </row>
    <row r="55" spans="27:27" x14ac:dyDescent="0.2">
      <c r="AA55" s="220"/>
    </row>
    <row r="56" spans="27:27" x14ac:dyDescent="0.2">
      <c r="AA56" s="220"/>
    </row>
    <row r="57" spans="27:27" x14ac:dyDescent="0.2">
      <c r="AA57" s="220"/>
    </row>
    <row r="58" spans="27:27" x14ac:dyDescent="0.2">
      <c r="AA58" s="220"/>
    </row>
    <row r="59" spans="27:27" x14ac:dyDescent="0.2">
      <c r="AA59" s="220"/>
    </row>
    <row r="60" spans="27:27" x14ac:dyDescent="0.2">
      <c r="AA60" s="220"/>
    </row>
    <row r="61" spans="27:27" x14ac:dyDescent="0.2">
      <c r="AA61" s="220"/>
    </row>
    <row r="62" spans="27:27" x14ac:dyDescent="0.2">
      <c r="AA62" s="220"/>
    </row>
    <row r="63" spans="27:27" x14ac:dyDescent="0.2">
      <c r="AA63" s="220"/>
    </row>
    <row r="64" spans="27:27" x14ac:dyDescent="0.2">
      <c r="AA64" s="220"/>
    </row>
    <row r="65" spans="27:27" x14ac:dyDescent="0.2">
      <c r="AA65" s="220"/>
    </row>
    <row r="66" spans="27:27" x14ac:dyDescent="0.2">
      <c r="AA66" s="220"/>
    </row>
    <row r="67" spans="27:27" x14ac:dyDescent="0.2">
      <c r="AA67" s="220"/>
    </row>
    <row r="68" spans="27:27" x14ac:dyDescent="0.2">
      <c r="AA68" s="220"/>
    </row>
    <row r="69" spans="27:27" x14ac:dyDescent="0.2">
      <c r="AA69" s="220"/>
    </row>
    <row r="70" spans="27:27" x14ac:dyDescent="0.2">
      <c r="AA70" s="220"/>
    </row>
    <row r="71" spans="27:27" x14ac:dyDescent="0.2">
      <c r="AA71" s="220"/>
    </row>
    <row r="72" spans="27:27" x14ac:dyDescent="0.2">
      <c r="AA72" s="220"/>
    </row>
    <row r="73" spans="27:27" x14ac:dyDescent="0.2">
      <c r="AA73" s="220"/>
    </row>
    <row r="74" spans="27:27" x14ac:dyDescent="0.2">
      <c r="AA74" s="220"/>
    </row>
  </sheetData>
  <sheetProtection algorithmName="SHA-512" hashValue="Wfzy+HW9BYXowVBJkHHLUvwIJKpRG8MWVYUrs/nPwJxVJ8vSxFrK7Z4lcfsstPxVqvhOlMyr4QbHR/tZDaKxYg==" saltValue="mA/TpWPfoln+Ita6dheLmw==" spinCount="100000" sheet="1" objects="1" scenarios="1"/>
  <mergeCells count="6">
    <mergeCell ref="U3:V3"/>
    <mergeCell ref="A1:B1"/>
    <mergeCell ref="L3:M3"/>
    <mergeCell ref="O3:P3"/>
    <mergeCell ref="S3:T3"/>
    <mergeCell ref="A2:G4"/>
  </mergeCells>
  <conditionalFormatting sqref="J4:J20">
    <cfRule type="duplicateValues" dxfId="39" priority="17"/>
  </conditionalFormatting>
  <dataValidations count="12">
    <dataValidation type="list" allowBlank="1" showInputMessage="1" showErrorMessage="1" sqref="E12" xr:uid="{56EE259E-2989-4E4E-997F-F9716DEDE96B}">
      <formula1>$T$4:$T$6</formula1>
    </dataValidation>
    <dataValidation type="list" allowBlank="1" showInputMessage="1" showErrorMessage="1" sqref="G12" xr:uid="{B6197FB0-6D1D-4C98-A68A-7D3332F5872D}">
      <formula1>$M$4:$M$18</formula1>
    </dataValidation>
    <dataValidation type="list" allowBlank="1" showInputMessage="1" showErrorMessage="1" sqref="C12" xr:uid="{6F10B291-E639-4860-8859-2D93DA54DD87}">
      <formula1>$J$4:$J$20</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6" xr:uid="{46399785-2E50-4F72-9609-DF06A93B6432}">
      <formula1>AND(OR(LEFT(A6,1)="0",LEFT(A6,1)="1",LEFT(A6,1)="9"),LEFT(A6,2)&lt;&gt;"00",LEN(A6)=11)</formula1>
    </dataValidation>
    <dataValidation type="list" allowBlank="1" showInputMessage="1" showErrorMessage="1" sqref="D12" xr:uid="{4B8C8717-8E4A-44C2-96FF-D81B97C88D72}">
      <formula1>$V$4:$V$5</formula1>
    </dataValidation>
    <dataValidation type="custom" allowBlank="1" showInputMessage="1" showErrorMessage="1" errorTitle="خطأ" error="رقم الموبايل غير صحيح" sqref="E6" xr:uid="{C949A109-D766-4FE4-9A6C-2F4EAF463E95}">
      <formula1>AND(LEFT(E6,2)="09",LEN(E6)=10)</formula1>
    </dataValidation>
    <dataValidation type="custom" allowBlank="1" showInputMessage="1" showErrorMessage="1" errorTitle="خطأ" error="رقم الهاتف غير صحيح_x000a_يجب كتابة نداء المحافظة ثم رقم الهاتف_x000a_" sqref="D6" xr:uid="{1AA6C08E-63BD-4918-9846-A72EB454F1AC}">
      <formula1>AND(LEFT(D6,1)="0",AND(LEN(D6)&gt;8,LEN(D6)&lt;12))</formula1>
    </dataValidation>
    <dataValidation type="date" allowBlank="1" showInputMessage="1" showErrorMessage="1" promptTitle="يجب أن يكون التاريخ " prompt="يوم / شهر / سنة" sqref="A12" xr:uid="{0413BFCB-212F-4257-8268-B2D29C546478}">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9" xr:uid="{A33FBF05-5FEF-47C4-86FA-2384E6E9F2F2}"/>
    <dataValidation allowBlank="1" showInputMessage="1" showErrorMessage="1" promptTitle="اسم الأم باللغة الانكليزية" prompt="يجب أن يكون صحيح لأن سيتم إعتماده في جميع الوثائق الجامعية" sqref="E9" xr:uid="{D82DA38A-87A2-4C83-903F-9975BAD8E156}"/>
    <dataValidation allowBlank="1" showInputMessage="1" showErrorMessage="1" promptTitle="مكان الميلاد باللغة الانكليزية" prompt="يجب أن يكون صحيح لأن سيتم إعتماده في جميع الوثائق الجامعية" sqref="F9" xr:uid="{E09C7C72-1262-4DAD-A65A-FCADA2F74BA3}"/>
    <dataValidation type="whole" allowBlank="1" showInputMessage="1" showErrorMessage="1" sqref="F12" xr:uid="{EE311C7E-B6F3-439E-9B84-9E8D0D2DC57B}">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4DF20EE6-7465-4FE0-A2FA-D4E04882D038}">
            <xm:f>'اختيار المقررات'!$E$2="مستنفذ"</xm:f>
            <x14:dxf>
              <font>
                <color theme="0"/>
              </font>
              <fill>
                <patternFill patternType="none">
                  <bgColor auto="1"/>
                </patternFill>
              </fill>
              <border>
                <left/>
                <right/>
                <top/>
                <bottom/>
                <vertical/>
                <horizontal/>
              </border>
            </x14:dxf>
          </x14:cfRule>
          <xm:sqref>A5:G6 A24:F24 C22:F23 E18:F19 A7:F8 A10:G11</xm:sqref>
        </x14:conditionalFormatting>
        <x14:conditionalFormatting xmlns:xm="http://schemas.microsoft.com/office/excel/2006/main">
          <x14:cfRule type="expression" priority="3" id="{ED80FC84-9779-460E-BBEA-AAF04AA31D19}">
            <xm:f>'اختيار المقررات'!$E$2="مستنفذ"</xm:f>
            <x14:dxf>
              <font>
                <color theme="0"/>
              </font>
              <fill>
                <patternFill>
                  <bgColor rgb="FFFF0000"/>
                </patternFill>
              </fill>
            </x14:dxf>
          </x14:cfRule>
          <xm:sqref>A2</xm:sqref>
        </x14:conditionalFormatting>
        <x14:conditionalFormatting xmlns:xm="http://schemas.microsoft.com/office/excel/2006/main">
          <x14:cfRule type="expression" priority="2" id="{AD265BB4-9A8C-4424-B8A5-9A4912A595D2}">
            <xm:f>'اختيار المقررات'!$E$2="مستنفذ"</xm:f>
            <x14:dxf>
              <font>
                <color theme="0"/>
              </font>
              <fill>
                <patternFill patternType="none">
                  <bgColor auto="1"/>
                </patternFill>
              </fill>
              <border>
                <left/>
                <right/>
                <top/>
                <bottom/>
                <vertical/>
                <horizontal/>
              </border>
            </x14:dxf>
          </x14:cfRule>
          <xm:sqref>A9:F9</xm:sqref>
        </x14:conditionalFormatting>
        <x14:conditionalFormatting xmlns:xm="http://schemas.microsoft.com/office/excel/2006/main">
          <x14:cfRule type="expression" priority="1" id="{D8E293ED-F790-48D2-BD1E-5123C64F5F74}">
            <xm:f>'اختيار المقررات'!$E$2="مستنفذ"</xm:f>
            <x14:dxf>
              <font>
                <color theme="0"/>
              </font>
              <fill>
                <patternFill patternType="none">
                  <bgColor auto="1"/>
                </patternFill>
              </fill>
              <border>
                <left/>
                <right/>
                <top/>
                <bottom/>
                <vertical/>
                <horizontal/>
              </border>
            </x14:dxf>
          </x14:cfRule>
          <xm:sqref>A12:G12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B58"/>
  <sheetViews>
    <sheetView rightToLeft="1" topLeftCell="C6" zoomScaleNormal="100" workbookViewId="0">
      <selection activeCell="H8" sqref="H8:H10"/>
    </sheetView>
  </sheetViews>
  <sheetFormatPr defaultColWidth="0" defaultRowHeight="14.25" x14ac:dyDescent="0.2"/>
  <cols>
    <col min="1" max="1" width="4.75" style="1" hidden="1" customWidth="1"/>
    <col min="2" max="2" width="5.75" style="1" hidden="1" customWidth="1"/>
    <col min="3" max="3" width="4.375" style="1" customWidth="1"/>
    <col min="4" max="4" width="9.625" style="1" customWidth="1"/>
    <col min="5" max="5" width="5" style="1" customWidth="1"/>
    <col min="6" max="6" width="3.375" style="1" customWidth="1"/>
    <col min="7" max="7" width="4.375" style="1" customWidth="1"/>
    <col min="8" max="9" width="4.875" style="1" customWidth="1"/>
    <col min="10" max="10" width="2.375" style="1" customWidth="1"/>
    <col min="11" max="11" width="6.5" style="1" hidden="1" customWidth="1"/>
    <col min="12" max="12" width="4.375" style="1" customWidth="1"/>
    <col min="13" max="13" width="9.375" style="1" customWidth="1"/>
    <col min="14" max="14" width="6.375" style="1" customWidth="1"/>
    <col min="15" max="15" width="7.375" style="1" customWidth="1"/>
    <col min="16" max="17" width="4.875" style="1" customWidth="1"/>
    <col min="18" max="18" width="2.375" style="1" customWidth="1"/>
    <col min="19" max="19" width="6" style="1" hidden="1" customWidth="1"/>
    <col min="20" max="20" width="8.375" style="1" bestFit="1" customWidth="1"/>
    <col min="21" max="21" width="5.375" style="1" customWidth="1"/>
    <col min="22" max="22" width="5.5" style="1" customWidth="1"/>
    <col min="23" max="23" width="17.5" style="1" customWidth="1"/>
    <col min="24" max="25" width="4.875" style="1" customWidth="1"/>
    <col min="26" max="26" width="2.375" style="1" customWidth="1"/>
    <col min="27" max="27" width="6.5" style="1" hidden="1" customWidth="1"/>
    <col min="28" max="28" width="4.875" style="1" bestFit="1" customWidth="1"/>
    <col min="29" max="29" width="10" style="1" customWidth="1"/>
    <col min="30" max="30" width="10.125" style="1" customWidth="1"/>
    <col min="31" max="31" width="5.75" style="1" customWidth="1"/>
    <col min="32" max="33" width="4.875" style="1" customWidth="1"/>
    <col min="34" max="34" width="9" style="1" customWidth="1"/>
    <col min="35" max="35" width="3.875" style="1" customWidth="1"/>
    <col min="36" max="36" width="10.25" style="1" customWidth="1"/>
    <col min="37" max="37" width="6.75" style="1" customWidth="1"/>
    <col min="38" max="38" width="2.25" style="1" hidden="1" customWidth="1"/>
    <col min="39" max="39" width="2.875" style="1" hidden="1" customWidth="1"/>
    <col min="40" max="40" width="11.25" style="1" hidden="1" customWidth="1"/>
    <col min="41" max="41" width="40.125" style="1" hidden="1" customWidth="1"/>
    <col min="42" max="45" width="9" style="1" hidden="1" customWidth="1"/>
    <col min="46" max="46" width="8.5" style="1" hidden="1" customWidth="1"/>
    <col min="47" max="47" width="2.875" hidden="1" customWidth="1"/>
    <col min="48" max="48" width="3.875" hidden="1" customWidth="1"/>
    <col min="49" max="49" width="38.75" hidden="1" customWidth="1"/>
    <col min="50" max="50" width="1.875" hidden="1" customWidth="1"/>
    <col min="51" max="51" width="6.875" hidden="1" customWidth="1"/>
    <col min="52" max="54" width="9" hidden="1" customWidth="1"/>
    <col min="55" max="55" width="3.375" hidden="1" customWidth="1"/>
    <col min="56" max="57" width="9" hidden="1" customWidth="1"/>
    <col min="58" max="58" width="19.25" hidden="1" customWidth="1"/>
    <col min="59" max="59" width="5" hidden="1" customWidth="1"/>
    <col min="60" max="80" width="9" hidden="1" customWidth="1"/>
    <col min="81" max="16384" width="9" style="1" hidden="1"/>
  </cols>
  <sheetData>
    <row r="1" spans="1:80" s="76" customFormat="1" ht="21" customHeight="1" thickBot="1" x14ac:dyDescent="0.25">
      <c r="B1" s="203"/>
      <c r="C1" s="317" t="s">
        <v>2</v>
      </c>
      <c r="D1" s="317"/>
      <c r="E1" s="376">
        <f>'إدخال البيانات'!C1</f>
        <v>0</v>
      </c>
      <c r="F1" s="377"/>
      <c r="G1" s="377"/>
      <c r="H1" s="317" t="s">
        <v>3</v>
      </c>
      <c r="I1" s="317"/>
      <c r="J1" s="317"/>
      <c r="K1" s="204"/>
      <c r="L1" s="339" t="e">
        <f>'إدخال البيانات'!D1</f>
        <v>#N/A</v>
      </c>
      <c r="M1" s="339"/>
      <c r="N1" s="339"/>
      <c r="O1" s="319" t="s">
        <v>4</v>
      </c>
      <c r="P1" s="319"/>
      <c r="Q1" s="339" t="e">
        <f>'إدخال البيانات'!A8</f>
        <v>#N/A</v>
      </c>
      <c r="R1" s="339"/>
      <c r="S1" s="339"/>
      <c r="T1" s="339"/>
      <c r="U1" s="319" t="s">
        <v>5</v>
      </c>
      <c r="V1" s="319"/>
      <c r="W1" s="205" t="e">
        <f>'إدخال البيانات'!B8</f>
        <v>#N/A</v>
      </c>
      <c r="X1" s="319" t="s">
        <v>51</v>
      </c>
      <c r="Y1" s="319"/>
      <c r="Z1" s="319"/>
      <c r="AA1" s="212"/>
      <c r="AB1" s="347" t="e">
        <f>'إدخال البيانات'!A11</f>
        <v>#N/A</v>
      </c>
      <c r="AC1" s="347"/>
      <c r="AD1" s="206" t="s">
        <v>6</v>
      </c>
      <c r="AE1" s="339" t="e">
        <f>'إدخال البيانات'!B11</f>
        <v>#N/A</v>
      </c>
      <c r="AF1" s="339"/>
      <c r="AG1" s="339"/>
      <c r="AH1" s="346"/>
      <c r="AI1" s="346"/>
      <c r="AJ1" s="183"/>
      <c r="AK1" s="113">
        <f>الإستمارة!AJ1</f>
        <v>0</v>
      </c>
      <c r="AL1" s="116"/>
      <c r="AO1" s="76" t="s">
        <v>68</v>
      </c>
      <c r="AU1"/>
      <c r="AV1"/>
      <c r="AW1"/>
      <c r="AX1"/>
      <c r="AY1"/>
      <c r="AZ1"/>
      <c r="BA1"/>
      <c r="BB1"/>
      <c r="BC1"/>
      <c r="BD1"/>
      <c r="BE1"/>
      <c r="BF1"/>
      <c r="BG1"/>
      <c r="BH1"/>
      <c r="BI1"/>
      <c r="BJ1"/>
      <c r="BK1"/>
      <c r="BL1"/>
      <c r="BM1"/>
      <c r="BN1"/>
      <c r="BO1"/>
      <c r="BP1"/>
      <c r="BQ1"/>
      <c r="BR1"/>
      <c r="BS1"/>
      <c r="BT1"/>
      <c r="BU1"/>
      <c r="BV1"/>
      <c r="BW1"/>
      <c r="BX1"/>
      <c r="BY1"/>
      <c r="BZ1"/>
      <c r="CA1"/>
      <c r="CB1"/>
    </row>
    <row r="2" spans="1:80" s="62" customFormat="1" ht="21" customHeight="1" thickTop="1" x14ac:dyDescent="0.2">
      <c r="B2" s="203"/>
      <c r="C2" s="317" t="s">
        <v>9</v>
      </c>
      <c r="D2" s="317"/>
      <c r="E2" s="339" t="e">
        <f>VLOOKUP($E$1,ورقة2!A3:R14000,9,0)</f>
        <v>#N/A</v>
      </c>
      <c r="F2" s="339"/>
      <c r="G2" s="339"/>
      <c r="H2" s="339" t="e">
        <f>'إدخال البيانات'!F8</f>
        <v>#N/A</v>
      </c>
      <c r="I2" s="339"/>
      <c r="J2" s="339"/>
      <c r="K2" s="339"/>
      <c r="L2" s="339"/>
      <c r="M2" s="339"/>
      <c r="N2" s="339"/>
      <c r="O2" s="319" t="s">
        <v>76</v>
      </c>
      <c r="P2" s="319"/>
      <c r="Q2" s="339" t="e">
        <f>'إدخال البيانات'!E8</f>
        <v>#N/A</v>
      </c>
      <c r="R2" s="339"/>
      <c r="S2" s="339"/>
      <c r="T2" s="339"/>
      <c r="U2" s="319" t="s">
        <v>77</v>
      </c>
      <c r="V2" s="319"/>
      <c r="W2" s="205" t="e">
        <f>'إدخال البيانات'!D8</f>
        <v>#N/A</v>
      </c>
      <c r="X2" s="319" t="s">
        <v>78</v>
      </c>
      <c r="Y2" s="319"/>
      <c r="Z2" s="319"/>
      <c r="AA2" s="213"/>
      <c r="AB2" s="347" t="e">
        <f>'إدخال البيانات'!C8</f>
        <v>#N/A</v>
      </c>
      <c r="AC2" s="347"/>
      <c r="AD2" s="206" t="s">
        <v>79</v>
      </c>
      <c r="AE2" s="350"/>
      <c r="AF2" s="350"/>
      <c r="AG2" s="350"/>
      <c r="AH2" s="346"/>
      <c r="AI2" s="346"/>
      <c r="AJ2" s="183"/>
      <c r="AK2" s="113"/>
      <c r="AO2" s="62" t="s">
        <v>69</v>
      </c>
      <c r="AU2"/>
      <c r="AV2"/>
      <c r="AW2"/>
      <c r="AX2"/>
      <c r="AY2"/>
      <c r="AZ2"/>
      <c r="BA2"/>
      <c r="BB2"/>
      <c r="BC2"/>
      <c r="BD2"/>
      <c r="BE2"/>
      <c r="BF2"/>
      <c r="BG2"/>
      <c r="BH2"/>
      <c r="BI2"/>
      <c r="BJ2"/>
      <c r="BK2"/>
      <c r="BL2"/>
      <c r="BM2"/>
      <c r="BN2"/>
      <c r="BO2"/>
      <c r="BP2"/>
      <c r="BQ2"/>
      <c r="BR2"/>
      <c r="BS2"/>
      <c r="BT2"/>
      <c r="BU2"/>
      <c r="BV2"/>
      <c r="BW2"/>
      <c r="BX2"/>
      <c r="BY2"/>
      <c r="BZ2"/>
      <c r="CA2"/>
      <c r="CB2"/>
    </row>
    <row r="3" spans="1:80" s="62" customFormat="1" ht="21" customHeight="1" x14ac:dyDescent="0.2">
      <c r="B3" s="317" t="s">
        <v>11</v>
      </c>
      <c r="C3" s="317"/>
      <c r="D3" s="317"/>
      <c r="E3" s="318" t="str">
        <f>IFERROR(IF('إدخال البيانات'!D11&lt;&gt;"",'إدخال البيانات'!D11,VLOOKUP(VLOOKUP($E$1,ورقة2!A3:R9874,5,0),'إدخال البيانات'!U4:V5,2,0)),"")</f>
        <v/>
      </c>
      <c r="F3" s="318"/>
      <c r="G3" s="318"/>
      <c r="H3" s="317" t="s">
        <v>10</v>
      </c>
      <c r="I3" s="317"/>
      <c r="J3" s="317"/>
      <c r="K3" s="208"/>
      <c r="L3" s="339" t="e">
        <f>'إدخال البيانات'!C11</f>
        <v>#N/A</v>
      </c>
      <c r="M3" s="339"/>
      <c r="N3" s="339"/>
      <c r="O3" s="319" t="s">
        <v>52</v>
      </c>
      <c r="P3" s="319"/>
      <c r="Q3" s="339" t="e">
        <f>IF(OR(L3='إدخال البيانات'!J4,'اختيار المقررات'!L3='إدخال البيانات'!J5),'إدخال البيانات'!A6,'إدخال البيانات'!B6)</f>
        <v>#N/A</v>
      </c>
      <c r="R3" s="339"/>
      <c r="S3" s="339"/>
      <c r="T3" s="339"/>
      <c r="U3" s="319" t="s">
        <v>16</v>
      </c>
      <c r="V3" s="319"/>
      <c r="W3" s="207" t="str">
        <f>IFERROR(IF('إدخال البيانات'!C11="العربية السورية",VLOOKUP(LEFT('إدخال البيانات'!A6,2),'إدخال البيانات'!L4:M19,2,0)),"")</f>
        <v/>
      </c>
      <c r="X3" s="319" t="s">
        <v>80</v>
      </c>
      <c r="Y3" s="319"/>
      <c r="Z3" s="319"/>
      <c r="AA3" s="210"/>
      <c r="AB3" s="375" t="e">
        <f>IF('إدخال البيانات'!C11&lt;&gt;"العربية السورية","غير سوري",'إدخال البيانات'!C6)</f>
        <v>#N/A</v>
      </c>
      <c r="AC3" s="375"/>
      <c r="AD3" s="206" t="s">
        <v>63</v>
      </c>
      <c r="AE3" s="318" t="e">
        <f>IF(AND(OR(L3="العربية السورية",L3="الفلسطينية السورية"),E3="ذكر"),'إدخال البيانات'!G6,"لايوجد")</f>
        <v>#N/A</v>
      </c>
      <c r="AF3" s="318"/>
      <c r="AG3" s="318"/>
      <c r="AH3" s="348"/>
      <c r="AI3" s="348"/>
      <c r="AJ3" s="183"/>
      <c r="AK3" s="113"/>
      <c r="AL3" s="116"/>
      <c r="AO3" s="62" t="s">
        <v>45</v>
      </c>
      <c r="AU3"/>
      <c r="AV3"/>
      <c r="AW3"/>
      <c r="AX3"/>
      <c r="AY3"/>
      <c r="AZ3"/>
      <c r="BA3"/>
      <c r="BB3"/>
      <c r="BC3"/>
      <c r="BD3"/>
      <c r="BE3"/>
      <c r="BF3"/>
      <c r="BG3"/>
      <c r="BH3"/>
      <c r="BI3"/>
      <c r="BL3"/>
      <c r="BM3"/>
      <c r="BN3"/>
      <c r="BO3"/>
      <c r="BP3"/>
      <c r="BQ3"/>
      <c r="BR3"/>
      <c r="BS3"/>
      <c r="BT3"/>
      <c r="BU3"/>
      <c r="BV3"/>
      <c r="BW3"/>
      <c r="BX3"/>
      <c r="BY3"/>
      <c r="BZ3"/>
      <c r="CA3"/>
      <c r="CB3"/>
    </row>
    <row r="4" spans="1:80" s="62" customFormat="1" ht="21" customHeight="1" thickBot="1" x14ac:dyDescent="0.25">
      <c r="B4" s="203"/>
      <c r="C4" s="317" t="s">
        <v>12</v>
      </c>
      <c r="D4" s="317"/>
      <c r="E4" s="318" t="e">
        <f>'إدخال البيانات'!E11</f>
        <v>#N/A</v>
      </c>
      <c r="F4" s="318"/>
      <c r="G4" s="318"/>
      <c r="H4" s="317" t="s">
        <v>13</v>
      </c>
      <c r="I4" s="317"/>
      <c r="J4" s="317"/>
      <c r="K4" s="209"/>
      <c r="L4" s="339" t="e">
        <f>'إدخال البيانات'!F11</f>
        <v>#N/A</v>
      </c>
      <c r="M4" s="339"/>
      <c r="N4" s="339"/>
      <c r="O4" s="319" t="s">
        <v>14</v>
      </c>
      <c r="P4" s="319"/>
      <c r="Q4" s="339" t="e">
        <f>'إدخال البيانات'!G11</f>
        <v>#N/A</v>
      </c>
      <c r="R4" s="339"/>
      <c r="S4" s="339"/>
      <c r="T4" s="339"/>
      <c r="U4" s="319" t="s">
        <v>61</v>
      </c>
      <c r="V4" s="319"/>
      <c r="W4" s="214">
        <f>'إدخال البيانات'!E6</f>
        <v>0</v>
      </c>
      <c r="X4" s="319" t="s">
        <v>62</v>
      </c>
      <c r="Y4" s="319"/>
      <c r="Z4" s="319"/>
      <c r="AA4" s="210"/>
      <c r="AB4" s="349">
        <f>'إدخال البيانات'!D6</f>
        <v>0</v>
      </c>
      <c r="AC4" s="349"/>
      <c r="AD4" s="206" t="s">
        <v>54</v>
      </c>
      <c r="AE4" s="318">
        <f>'إدخال البيانات'!F6</f>
        <v>0</v>
      </c>
      <c r="AF4" s="318"/>
      <c r="AG4" s="318"/>
      <c r="AH4" s="184"/>
      <c r="AI4" s="184"/>
      <c r="AJ4" s="185"/>
      <c r="AK4" s="113"/>
      <c r="AM4" s="76"/>
      <c r="AO4" s="137" t="s">
        <v>56</v>
      </c>
      <c r="AU4"/>
      <c r="AV4"/>
      <c r="AW4"/>
      <c r="AX4"/>
      <c r="AY4"/>
      <c r="AZ4"/>
      <c r="BA4"/>
      <c r="BB4"/>
      <c r="BC4" t="s">
        <v>81</v>
      </c>
      <c r="BD4"/>
      <c r="BE4"/>
      <c r="BF4"/>
      <c r="BG4"/>
      <c r="BH4"/>
      <c r="BI4"/>
      <c r="BL4"/>
      <c r="BM4"/>
      <c r="BN4"/>
      <c r="BO4"/>
      <c r="BP4"/>
      <c r="BQ4"/>
      <c r="BR4"/>
      <c r="BS4"/>
      <c r="BT4"/>
      <c r="BU4"/>
      <c r="BV4"/>
      <c r="BW4"/>
      <c r="BX4"/>
      <c r="BY4"/>
      <c r="BZ4"/>
      <c r="CA4"/>
      <c r="CB4"/>
    </row>
    <row r="5" spans="1:80" s="62" customFormat="1" ht="21" customHeight="1" thickTop="1" thickBot="1" x14ac:dyDescent="0.25">
      <c r="B5" s="210"/>
      <c r="C5" s="340" t="s">
        <v>67</v>
      </c>
      <c r="D5" s="340"/>
      <c r="E5" s="340"/>
      <c r="F5" s="320"/>
      <c r="G5" s="320"/>
      <c r="H5" s="320"/>
      <c r="I5" s="320"/>
      <c r="J5" s="320"/>
      <c r="K5" s="320"/>
      <c r="L5" s="320"/>
      <c r="M5" s="320"/>
      <c r="N5" s="320"/>
      <c r="O5" s="319" t="s">
        <v>282</v>
      </c>
      <c r="P5" s="319"/>
      <c r="Q5" s="339" t="e">
        <f>VLOOKUP(E1,ورقة2!A2:Q12034,15,0)</f>
        <v>#N/A</v>
      </c>
      <c r="R5" s="339"/>
      <c r="S5" s="339"/>
      <c r="T5" s="339"/>
      <c r="U5" s="319" t="s">
        <v>0</v>
      </c>
      <c r="V5" s="319"/>
      <c r="W5" s="215" t="e">
        <f>VLOOKUP(E1,ورقة2!A2:Q12034,16,0)</f>
        <v>#N/A</v>
      </c>
      <c r="X5" s="319" t="s">
        <v>283</v>
      </c>
      <c r="Y5" s="319"/>
      <c r="Z5" s="319"/>
      <c r="AA5" s="210"/>
      <c r="AB5" s="345" t="e">
        <f>VLOOKUP(E1,ورقة2!A2:Q12034,17,0)</f>
        <v>#N/A</v>
      </c>
      <c r="AC5" s="345"/>
      <c r="AD5" s="211"/>
      <c r="AE5" s="216"/>
      <c r="AF5" s="216"/>
      <c r="AG5" s="216"/>
      <c r="AH5" s="186"/>
      <c r="AI5" s="186"/>
      <c r="AJ5" s="183"/>
      <c r="AK5" s="113"/>
      <c r="AL5" s="77"/>
      <c r="AO5" s="62" t="s">
        <v>279</v>
      </c>
      <c r="AU5">
        <v>1</v>
      </c>
      <c r="AV5">
        <v>41</v>
      </c>
      <c r="AW5" t="s">
        <v>105</v>
      </c>
      <c r="AX5">
        <f t="shared" ref="AX5:AY11" si="0">H8</f>
        <v>0</v>
      </c>
      <c r="AY5" t="e">
        <f t="shared" si="0"/>
        <v>#N/A</v>
      </c>
      <c r="AZ5"/>
      <c r="BA5"/>
      <c r="BB5"/>
      <c r="BC5" t="s">
        <v>82</v>
      </c>
      <c r="BD5"/>
      <c r="BE5"/>
      <c r="BF5" t="s">
        <v>148</v>
      </c>
      <c r="BG5"/>
      <c r="BH5"/>
      <c r="BI5"/>
      <c r="BL5"/>
      <c r="BM5"/>
      <c r="BN5"/>
      <c r="BO5"/>
      <c r="BP5"/>
      <c r="BQ5"/>
      <c r="BR5"/>
      <c r="BS5"/>
      <c r="BT5"/>
      <c r="BU5"/>
      <c r="BV5"/>
      <c r="BW5"/>
      <c r="BX5"/>
      <c r="BY5"/>
      <c r="BZ5"/>
      <c r="CA5"/>
      <c r="CB5"/>
    </row>
    <row r="6" spans="1:80" ht="43.5" customHeight="1" thickBot="1" x14ac:dyDescent="0.25">
      <c r="B6" s="359" t="e">
        <f>IF(E2="مستنفذ","استنفذت فرص التسجيل في برنامج الدراسات القانونية بسبب رسوبك لمدة ثلاث سنوات متتالية","مقررات السنة الأولى")</f>
        <v>#N/A</v>
      </c>
      <c r="C6" s="359"/>
      <c r="D6" s="359"/>
      <c r="E6" s="359"/>
      <c r="F6" s="359"/>
      <c r="G6" s="359"/>
      <c r="H6" s="359"/>
      <c r="I6" s="359"/>
      <c r="J6" s="359"/>
      <c r="K6" s="359"/>
      <c r="L6" s="359"/>
      <c r="M6" s="359"/>
      <c r="N6" s="359"/>
      <c r="O6" s="359"/>
      <c r="P6" s="359"/>
      <c r="Q6" s="360"/>
      <c r="R6" s="87"/>
      <c r="S6" s="174"/>
      <c r="T6" s="341" t="str">
        <f>IF(E1&lt;&gt;"","مقررات السنة الثالثة","لايحق لك تعديل الاستمارة بعد تثبيت التسجيل تحت طائلة إلغاء التسجيل")</f>
        <v>مقررات السنة الثالثة</v>
      </c>
      <c r="U6" s="342"/>
      <c r="V6" s="342"/>
      <c r="W6" s="342"/>
      <c r="X6" s="342"/>
      <c r="Y6" s="342"/>
      <c r="Z6" s="342"/>
      <c r="AA6" s="342"/>
      <c r="AB6" s="342"/>
      <c r="AC6" s="342"/>
      <c r="AD6" s="342"/>
      <c r="AE6" s="342"/>
      <c r="AF6" s="342"/>
      <c r="AG6" s="342"/>
      <c r="AH6" s="187"/>
      <c r="AI6" s="187"/>
      <c r="AJ6" s="187"/>
      <c r="AK6" s="188"/>
      <c r="AL6" s="76"/>
      <c r="AN6" s="62"/>
      <c r="AO6" s="62" t="s">
        <v>280</v>
      </c>
      <c r="AU6">
        <v>2</v>
      </c>
      <c r="AV6">
        <v>42</v>
      </c>
      <c r="AW6" t="s">
        <v>106</v>
      </c>
      <c r="AX6">
        <f t="shared" si="0"/>
        <v>0</v>
      </c>
      <c r="AY6" t="e">
        <f t="shared" si="0"/>
        <v>#N/A</v>
      </c>
      <c r="BF6" t="s">
        <v>152</v>
      </c>
      <c r="BG6" s="140">
        <v>141</v>
      </c>
    </row>
    <row r="7" spans="1:80" ht="23.25" customHeight="1" thickBot="1" x14ac:dyDescent="0.25">
      <c r="B7" s="369" t="s">
        <v>17</v>
      </c>
      <c r="C7" s="369"/>
      <c r="D7" s="369"/>
      <c r="E7" s="369"/>
      <c r="F7" s="369"/>
      <c r="G7" s="369"/>
      <c r="H7" s="369"/>
      <c r="I7" s="370"/>
      <c r="J7" s="98"/>
      <c r="K7" s="172"/>
      <c r="L7" s="368" t="s">
        <v>18</v>
      </c>
      <c r="M7" s="369"/>
      <c r="N7" s="369"/>
      <c r="O7" s="369"/>
      <c r="P7" s="369"/>
      <c r="Q7" s="370"/>
      <c r="R7" s="88"/>
      <c r="S7" s="89"/>
      <c r="T7" s="365" t="s">
        <v>19</v>
      </c>
      <c r="U7" s="366"/>
      <c r="V7" s="366"/>
      <c r="W7" s="366"/>
      <c r="X7" s="366"/>
      <c r="Y7" s="367"/>
      <c r="Z7" s="98"/>
      <c r="AA7" s="90"/>
      <c r="AB7" s="365" t="s">
        <v>18</v>
      </c>
      <c r="AC7" s="366"/>
      <c r="AD7" s="366"/>
      <c r="AE7" s="366"/>
      <c r="AF7" s="366"/>
      <c r="AG7" s="366"/>
      <c r="AH7" s="187"/>
      <c r="AI7" s="187"/>
      <c r="AJ7" s="187"/>
      <c r="AK7" s="188"/>
      <c r="AL7" s="62"/>
      <c r="AN7" s="62"/>
      <c r="AO7" s="62" t="s">
        <v>70</v>
      </c>
      <c r="AU7">
        <v>3</v>
      </c>
      <c r="AV7">
        <v>43</v>
      </c>
      <c r="AW7" t="s">
        <v>107</v>
      </c>
      <c r="AX7">
        <f t="shared" si="0"/>
        <v>0</v>
      </c>
      <c r="AY7" t="e">
        <f t="shared" si="0"/>
        <v>#N/A</v>
      </c>
      <c r="BF7" t="s">
        <v>150</v>
      </c>
      <c r="BG7" s="140">
        <v>143</v>
      </c>
    </row>
    <row r="8" spans="1:80" ht="26.25" customHeight="1" thickBot="1" x14ac:dyDescent="0.3">
      <c r="A8" s="43" t="e">
        <f>IF(AND(I8&lt;&gt;"",OR(H8=1,H8=2,H8=3)),1,"")</f>
        <v>#N/A</v>
      </c>
      <c r="B8" s="91" t="e">
        <f>IF(AND(I8="A",H8=1),35000,IF(OR(I8="ج",I8="ر1",I8="ر2"),IF(H8=1,IF(OR($F$5=$AO$8,$F$5=$AO$9),0,IF(OR($F$5=$AO$1,F5=$AO$2,$F$5=$AO$5,$F$5=$AO$6),IF(I8="ج",5600,IF(I8="ر1",7200,IF(I8="ر2",8800,""))),IF(OR($F$5=$AO$3,$F$5=$AO$7),IF(I8="ج",3500,IF(I8="ر1",4500,IF(I8="ر2",5500,""))),IF($F$5=$AO$4,500,IF(I8="ج",7000,IF(I8="ر1",9000,IF(I8="ر2",11000,""))))))))))</f>
        <v>#N/A</v>
      </c>
      <c r="C8" s="40">
        <v>41</v>
      </c>
      <c r="D8" s="327" t="s">
        <v>105</v>
      </c>
      <c r="E8" s="328"/>
      <c r="F8" s="328"/>
      <c r="G8" s="328"/>
      <c r="H8" s="197"/>
      <c r="I8" s="135" t="e">
        <f>IF(VLOOKUP($E$1,ورقة4!$A$2:$BA$14838,3,0)=0,"",(VLOOKUP($E$1,ورقة4!$A$2:$BA$14838,3,0)))</f>
        <v>#N/A</v>
      </c>
      <c r="J8" s="99" t="e">
        <f>IF(AND(Q8&lt;&gt;"",OR(P8=1,P8=2,P8=3)),8,"")</f>
        <v>#N/A</v>
      </c>
      <c r="K8" s="91" t="e">
        <f>IF(AND(Q8="A",P8=1),35000,IF(OR(Q8="ج",Q8="ر1",Q8="ر2"),IF(P8=1,IF(OR($F$5=$AO$8,$F$5=$AO$9),0,IF(OR($F$5=$AO$1,$F$5=$AO$2,$F$5=$AO$5,$F$5=$AO$6),IF(Q8="ج",5600,IF(Q8="ر1",7200,IF(Q8="ر2",8800,""))),IF(OR($F$5=$AO$3,$F$5=$AO$7),IF(Q8="ج",3500,IF(Q8="ر1",4500,IF(Q8="ر2",5500,""))),IF($F$5=$AO$4,500,IF(Q8="ج",7000,IF(Q8="ر1",9000,IF(Q8="ر2",11000,""))))))))))</f>
        <v>#N/A</v>
      </c>
      <c r="L8" s="40">
        <v>47</v>
      </c>
      <c r="M8" s="329" t="s">
        <v>111</v>
      </c>
      <c r="N8" s="330"/>
      <c r="O8" s="330"/>
      <c r="P8" s="197"/>
      <c r="Q8" s="135" t="e">
        <f>IF(VLOOKUP($E$1,ورقة4!$A$2:$BA$14838,10,0)=0,"",(VLOOKUP($E$1,ورقة4!$A$2:$BA$14838,10,0)))</f>
        <v>#N/A</v>
      </c>
      <c r="R8" s="88" t="e">
        <f>IF(AND(Y8&lt;&gt;"",OR(X8=1,X8=2,X8=3)),27,"")</f>
        <v>#N/A</v>
      </c>
      <c r="S8" s="91" t="e">
        <f>IF(AND(Y8="A",X8=1),35000,IF(OR(Y8="ج",Y8="ر1",Y8="ر2"),IF(X8=1,IF(OR($F$5=$AO$8,$F$5=$AO$9),0,IF(OR($F$5=$AO$1,$F$5=$AO$2,$F$5=$AO$5,$F$5=$AO$6),IF(Y8="ج",5600,IF(Y8="ر1",7200,IF(Y8="ر2",8800,""))),IF(OR($F$5=$AO$3,$F$5=$AO$7),IF(Y8="ج",3500,IF(Y8="ر1",4500,IF(Y8="ر2",5500,""))),IF($F$5=$AO$4,500,IF(Y8="ج",7000,IF(Y8="ر1",9000,IF(Y8="ر2",11000,""))))))))))</f>
        <v>#N/A</v>
      </c>
      <c r="T8" s="130">
        <v>63</v>
      </c>
      <c r="U8" s="333" t="s">
        <v>125</v>
      </c>
      <c r="V8" s="334"/>
      <c r="W8" s="334"/>
      <c r="X8" s="197"/>
      <c r="Y8" s="135" t="e">
        <f>IF(VLOOKUP($E$1,ورقة4!$A$2:$BA$14838,29,0)=0,"",(VLOOKUP($E$1,ورقة4!$A$2:$BA$14838,29,0)))</f>
        <v>#N/A</v>
      </c>
      <c r="Z8" s="99" t="e">
        <f>IF(AND(AG8&lt;&gt;"",OR(AF8=1,AF8=2,AF8=3)),33,"")</f>
        <v>#N/A</v>
      </c>
      <c r="AA8" s="91" t="e">
        <f>IF(AND(AG8="A",AF8=1),35000,IF(OR(AG8="ج",AG8="ر1",AG8="ر2"),IF(AF8=1,IF(OR($F$5=$AO$8,$F$5=$AO$9),0,IF(OR($F$5=$AO$1,$F$5=$AO$2,$F$5=$AO$5,$F$5=$AO$6),IF(AG8="ج",5600,IF(AG8="ر1",7200,IF(AG8="ر2",8800,""))),IF(OR($F$5=$AO$3,$F$5=$AO$7),IF(AG8="ج",3500,IF(AG8="ر1",4500,IF(AG8="ر2",5500,""))),IF($F$5=$AO$4,500,IF(AG8="ج",7000,IF(AG8="ر1",9000,IF(AG8="ر2",11000,""))))))))))</f>
        <v>#N/A</v>
      </c>
      <c r="AB8" s="130">
        <v>69</v>
      </c>
      <c r="AC8" s="335" t="s">
        <v>131</v>
      </c>
      <c r="AD8" s="336"/>
      <c r="AE8" s="336"/>
      <c r="AF8" s="197"/>
      <c r="AG8" s="200" t="e">
        <f>IF(VLOOKUP($E$1,ورقة4!$A$2:$BA$14838,35,0)=0,"",(VLOOKUP($E$1,ورقة4!$A$2:$BA$14838,35,0)))</f>
        <v>#N/A</v>
      </c>
      <c r="AH8" s="114"/>
      <c r="AI8" s="114"/>
      <c r="AJ8" s="114"/>
      <c r="AK8" s="188"/>
      <c r="AL8" s="76" t="e">
        <f t="shared" ref="AL8:AL14" si="1">IF(A8&lt;&gt;"",A8,"")</f>
        <v>#N/A</v>
      </c>
      <c r="AM8" s="1">
        <v>1</v>
      </c>
      <c r="AN8" s="62"/>
      <c r="AO8" s="138" t="s">
        <v>8</v>
      </c>
      <c r="AU8">
        <v>4</v>
      </c>
      <c r="AV8">
        <v>44</v>
      </c>
      <c r="AW8" t="s">
        <v>108</v>
      </c>
      <c r="AX8">
        <f t="shared" si="0"/>
        <v>0</v>
      </c>
      <c r="AY8" t="e">
        <f t="shared" si="0"/>
        <v>#N/A</v>
      </c>
      <c r="BF8" t="s">
        <v>153</v>
      </c>
      <c r="BG8" s="140">
        <v>144</v>
      </c>
    </row>
    <row r="9" spans="1:80" ht="26.25" customHeight="1" thickTop="1" thickBot="1" x14ac:dyDescent="0.25">
      <c r="A9" s="43" t="e">
        <f>IF(AND(I9&lt;&gt;"",OR(H9=1,H9=2,H9=3)),2,"")</f>
        <v>#N/A</v>
      </c>
      <c r="B9" s="91" t="e">
        <f t="shared" ref="B9:B14" si="2">IF(AND(I9="A",H9=1),35000,IF(OR(I9="ج",I9="ر1",I9="ر2"),IF(H9=1,IF(OR($F$5=$AO$8,$F$5=$AO$9),0,IF(OR($F$5=$AO$1,F6=$AO$2,$F$5=$AO$5,$F$5=$AO$6),IF(I9="ج",5600,IF(I9="ر1",7200,IF(I9="ر2",8800,""))),IF(OR($F$5=$AO$3,$F$5=$AO$7),IF(I9="ج",3500,IF(I9="ر1",4500,IF(I9="ر2",5500,""))),IF($F$5=$AO$4,500,IF(I9="ج",7000,IF(I9="ر1",9000,IF(I9="ر2",11000,""))))))))))</f>
        <v>#N/A</v>
      </c>
      <c r="C9" s="41">
        <v>42</v>
      </c>
      <c r="D9" s="331" t="s">
        <v>106</v>
      </c>
      <c r="E9" s="332"/>
      <c r="F9" s="332"/>
      <c r="G9" s="332"/>
      <c r="H9" s="198"/>
      <c r="I9" s="199" t="e">
        <f>IF(VLOOKUP($E$1,ورقة4!$A$2:$BA$14838,4,0)=0,"",(VLOOKUP($E$1,ورقة4!$A$2:$BA$14838,4,0)))</f>
        <v>#N/A</v>
      </c>
      <c r="J9" s="99" t="e">
        <f>IF(AND(Q9&lt;&gt;"",OR(P9=1,P9=2,P9=3)),9,"")</f>
        <v>#N/A</v>
      </c>
      <c r="K9" s="91" t="e">
        <f t="shared" ref="K9:K13" si="3">IF(AND(Q9="A",P9=1),35000,IF(OR(Q9="ج",Q9="ر1",Q9="ر2"),IF(P9=1,IF(OR($F$5=$AO$8,$F$5=$AO$9),0,IF(OR($F$5=$AO$1,$F$5=$AO$2,$F$5=$AO$5,$F$5=$AO$6),IF(Q9="ج",5600,IF(Q9="ر1",7200,IF(Q9="ر2",8800,""))),IF(OR($F$5=$AO$3,$F$5=$AO$7),IF(Q9="ج",3500,IF(Q9="ر1",4500,IF(Q9="ر2",5500,""))),IF($F$5=$AO$4,500,IF(Q9="ج",7000,IF(Q9="ر1",9000,IF(Q9="ر2",11000,""))))))))))</f>
        <v>#N/A</v>
      </c>
      <c r="L9" s="41">
        <v>48</v>
      </c>
      <c r="M9" s="331" t="s">
        <v>112</v>
      </c>
      <c r="N9" s="332"/>
      <c r="O9" s="332"/>
      <c r="P9" s="198"/>
      <c r="Q9" s="199" t="e">
        <f>IF(VLOOKUP($E$1,ورقة4!$A$2:$BA$14838,11,0)=0,"",(VLOOKUP($E$1,ورقة4!$A$2:$BA$14838,11,0)))</f>
        <v>#N/A</v>
      </c>
      <c r="R9" s="88" t="e">
        <f>IF(AND(Y9&lt;&gt;"",OR(X9=1,X9=2,X9=3)),28,"")</f>
        <v>#N/A</v>
      </c>
      <c r="S9" s="91" t="e">
        <f t="shared" ref="S9:S13" si="4">IF(AND(Y9="A",X9=1),35000,IF(OR(Y9="ج",Y9="ر1",Y9="ر2"),IF(X9=1,IF(OR($F$5=$AO$8,$F$5=$AO$9),0,IF(OR($F$5=$AO$1,$F$5=$AO$2,$F$5=$AO$5,$F$5=$AO$6),IF(Y9="ج",5600,IF(Y9="ر1",7200,IF(Y9="ر2",8800,""))),IF(OR($F$5=$AO$3,$F$5=$AO$7),IF(Y9="ج",3500,IF(Y9="ر1",4500,IF(Y9="ر2",5500,""))),IF($F$5=$AO$4,500,IF(Y9="ج",7000,IF(Y9="ر1",9000,IF(Y9="ر2",11000,""))))))))))</f>
        <v>#N/A</v>
      </c>
      <c r="T9" s="131">
        <v>64</v>
      </c>
      <c r="U9" s="356" t="s">
        <v>126</v>
      </c>
      <c r="V9" s="357"/>
      <c r="W9" s="357"/>
      <c r="X9" s="198"/>
      <c r="Y9" s="199" t="e">
        <f>IF(VLOOKUP($E$1,ورقة4!$A$2:$BA$14838,30,0)=0,"",(VLOOKUP($E$1,ورقة4!$A$2:$BA$14838,30,0)))</f>
        <v>#N/A</v>
      </c>
      <c r="Z9" s="99" t="e">
        <f>IF(AND(AG9&lt;&gt;"",OR(AF9=1,AF9=2,AF9=3)),34,"")</f>
        <v>#N/A</v>
      </c>
      <c r="AA9" s="91" t="e">
        <f t="shared" ref="AA9:AA13" si="5">IF(AND(AG9="A",AF9=1),35000,IF(OR(AG9="ج",AG9="ر1",AG9="ر2"),IF(AF9=1,IF(OR($F$5=$AO$8,$F$5=$AO$9),0,IF(OR($F$5=$AO$1,$F$5=$AO$2,$F$5=$AO$5,$F$5=$AO$6),IF(AG9="ج",5600,IF(AG9="ر1",7200,IF(AG9="ر2",8800,""))),IF(OR($F$5=$AO$3,$F$5=$AO$7),IF(AG9="ج",3500,IF(AG9="ر1",4500,IF(AG9="ر2",5500,""))),IF($F$5=$AO$4,500,IF(AG9="ج",7000,IF(AG9="ر1",9000,IF(AG9="ر2",11000,""))))))))))</f>
        <v>#N/A</v>
      </c>
      <c r="AB9" s="131">
        <v>70</v>
      </c>
      <c r="AC9" s="343" t="s">
        <v>132</v>
      </c>
      <c r="AD9" s="344"/>
      <c r="AE9" s="344"/>
      <c r="AF9" s="198"/>
      <c r="AG9" s="201" t="e">
        <f>IF(VLOOKUP($E$1,ورقة4!$A$2:$BA$14838,36,0)=0,"",(VLOOKUP($E$1,ورقة4!$A$2:$BA$14838,36,0)))</f>
        <v>#N/A</v>
      </c>
      <c r="AH9" s="361"/>
      <c r="AI9" s="361"/>
      <c r="AJ9" s="361"/>
      <c r="AK9" s="188"/>
      <c r="AL9" s="76" t="e">
        <f t="shared" si="1"/>
        <v>#N/A</v>
      </c>
      <c r="AM9" s="1">
        <v>2</v>
      </c>
      <c r="AO9" s="139" t="s">
        <v>15</v>
      </c>
      <c r="AU9">
        <v>5</v>
      </c>
      <c r="AV9">
        <v>45</v>
      </c>
      <c r="AW9" t="s">
        <v>109</v>
      </c>
      <c r="AX9">
        <f t="shared" si="0"/>
        <v>0</v>
      </c>
      <c r="AY9" t="e">
        <f t="shared" si="0"/>
        <v>#N/A</v>
      </c>
      <c r="BF9" t="s">
        <v>154</v>
      </c>
      <c r="BG9" s="140">
        <v>146</v>
      </c>
    </row>
    <row r="10" spans="1:80" ht="26.25" customHeight="1" thickTop="1" thickBot="1" x14ac:dyDescent="0.25">
      <c r="A10" s="43" t="e">
        <f>IF(AND(I10&lt;&gt;"",OR(H10=1,H10=2,H10=3)),3,"")</f>
        <v>#N/A</v>
      </c>
      <c r="B10" s="91" t="e">
        <f t="shared" si="2"/>
        <v>#N/A</v>
      </c>
      <c r="C10" s="41">
        <v>43</v>
      </c>
      <c r="D10" s="331" t="s">
        <v>107</v>
      </c>
      <c r="E10" s="332"/>
      <c r="F10" s="332"/>
      <c r="G10" s="332"/>
      <c r="H10" s="198"/>
      <c r="I10" s="199" t="e">
        <f>IF(VLOOKUP($E$1,ورقة4!$A$2:$BA$14838,5,0)=0,"",(VLOOKUP($E$1,ورقة4!$A$2:$BA$14838,5,0)))</f>
        <v>#N/A</v>
      </c>
      <c r="J10" s="99" t="e">
        <f>IF(AND(Q10&lt;&gt;"",OR(P10=1,P10=2,P10=3)),10,"")</f>
        <v>#N/A</v>
      </c>
      <c r="K10" s="91" t="e">
        <f t="shared" si="3"/>
        <v>#N/A</v>
      </c>
      <c r="L10" s="41">
        <v>49</v>
      </c>
      <c r="M10" s="331" t="s">
        <v>113</v>
      </c>
      <c r="N10" s="332"/>
      <c r="O10" s="332"/>
      <c r="P10" s="198"/>
      <c r="Q10" s="199" t="e">
        <f>IF(VLOOKUP($E$1,ورقة4!$A$2:$BA$14838,12,0)=0,"",(VLOOKUP($E$1,ورقة4!$A$2:$BA$14838,12,0)))</f>
        <v>#N/A</v>
      </c>
      <c r="R10" s="88" t="e">
        <f>IF(AND(Y10&lt;&gt;"",OR(X10=1,X10=2,X10=3)),29,"")</f>
        <v>#N/A</v>
      </c>
      <c r="S10" s="91" t="e">
        <f t="shared" si="4"/>
        <v>#N/A</v>
      </c>
      <c r="T10" s="131">
        <v>65</v>
      </c>
      <c r="U10" s="383" t="s">
        <v>127</v>
      </c>
      <c r="V10" s="332"/>
      <c r="W10" s="332"/>
      <c r="X10" s="198"/>
      <c r="Y10" s="199" t="e">
        <f>IF(VLOOKUP($E$1,ورقة4!$A$2:$BA$14838,31,0)=0,"",(VLOOKUP($E$1,ورقة4!$A$2:$BA$14838,31,0)))</f>
        <v>#N/A</v>
      </c>
      <c r="Z10" s="99" t="e">
        <f>IF(AND(AG10&lt;&gt;"",OR(AF10=1,AF10=2,AF10=3)),35,"")</f>
        <v>#N/A</v>
      </c>
      <c r="AA10" s="91" t="e">
        <f t="shared" si="5"/>
        <v>#N/A</v>
      </c>
      <c r="AB10" s="131">
        <v>71</v>
      </c>
      <c r="AC10" s="358" t="s">
        <v>133</v>
      </c>
      <c r="AD10" s="324"/>
      <c r="AE10" s="324"/>
      <c r="AF10" s="198"/>
      <c r="AG10" s="201" t="e">
        <f>IF(VLOOKUP($E$1,ورقة4!$A$2:$BA$14838,37,0)=0,"",(VLOOKUP($E$1,ورقة4!$A$2:$BA$14838,37,0)))</f>
        <v>#N/A</v>
      </c>
      <c r="AH10" s="362"/>
      <c r="AI10" s="362"/>
      <c r="AJ10" s="362"/>
      <c r="AK10" s="188"/>
      <c r="AL10" s="76" t="e">
        <f t="shared" si="1"/>
        <v>#N/A</v>
      </c>
      <c r="AM10" s="1">
        <v>3</v>
      </c>
      <c r="AU10">
        <v>6</v>
      </c>
      <c r="AV10">
        <v>46</v>
      </c>
      <c r="AW10" t="s">
        <v>110</v>
      </c>
      <c r="AX10">
        <f t="shared" si="0"/>
        <v>0</v>
      </c>
      <c r="AY10" t="e">
        <f t="shared" si="0"/>
        <v>#N/A</v>
      </c>
      <c r="BF10" t="s">
        <v>151</v>
      </c>
      <c r="BG10" s="140">
        <v>147</v>
      </c>
    </row>
    <row r="11" spans="1:80" ht="26.25" customHeight="1" thickTop="1" thickBot="1" x14ac:dyDescent="0.25">
      <c r="A11" s="43" t="e">
        <f>IF(AND(I11&lt;&gt;"",OR(H11=1,H11=2,H11=3)),4,"")</f>
        <v>#N/A</v>
      </c>
      <c r="B11" s="91" t="e">
        <f t="shared" si="2"/>
        <v>#N/A</v>
      </c>
      <c r="C11" s="41">
        <v>44</v>
      </c>
      <c r="D11" s="331" t="s">
        <v>108</v>
      </c>
      <c r="E11" s="332"/>
      <c r="F11" s="332"/>
      <c r="G11" s="332"/>
      <c r="H11" s="198"/>
      <c r="I11" s="199" t="e">
        <f>IF(VLOOKUP($E$1,ورقة4!$A$2:$BA$14838,6,0)=0,"",(VLOOKUP($E$1,ورقة4!$A$2:$BA$14838,6,0)))</f>
        <v>#N/A</v>
      </c>
      <c r="J11" s="99" t="e">
        <f>IF(AND(Q11&lt;&gt;"",OR(P11=1,P11=2,P11=3)),11,"")</f>
        <v>#N/A</v>
      </c>
      <c r="K11" s="91" t="e">
        <f t="shared" si="3"/>
        <v>#N/A</v>
      </c>
      <c r="L11" s="41">
        <v>50</v>
      </c>
      <c r="M11" s="331" t="s">
        <v>114</v>
      </c>
      <c r="N11" s="332"/>
      <c r="O11" s="332"/>
      <c r="P11" s="198"/>
      <c r="Q11" s="199" t="e">
        <f>IF(VLOOKUP($E$1,ورقة4!$A$2:$BA$14838,13,0)=0,"",(VLOOKUP($E$1,ورقة4!$A$2:$BA$14838,13,0)))</f>
        <v>#N/A</v>
      </c>
      <c r="R11" s="88" t="e">
        <f>IF(AND(Y11&lt;&gt;"",OR(X11=1,X11=2,X11=3)),30,"")</f>
        <v>#N/A</v>
      </c>
      <c r="S11" s="91" t="e">
        <f t="shared" si="4"/>
        <v>#N/A</v>
      </c>
      <c r="T11" s="131">
        <v>66</v>
      </c>
      <c r="U11" s="356" t="s">
        <v>128</v>
      </c>
      <c r="V11" s="357"/>
      <c r="W11" s="357"/>
      <c r="X11" s="198"/>
      <c r="Y11" s="199" t="e">
        <f>IF(VLOOKUP($E$1,ورقة4!$A$2:$BA$14838,32,0)=0,"",(VLOOKUP($E$1,ورقة4!$A$2:$BA$14838,32,0)))</f>
        <v>#N/A</v>
      </c>
      <c r="Z11" s="99" t="e">
        <f>IF(AND(AG11&lt;&gt;"",OR(AF11=1,AF11=2,AF11=3)),36,"")</f>
        <v>#N/A</v>
      </c>
      <c r="AA11" s="91" t="e">
        <f t="shared" si="5"/>
        <v>#N/A</v>
      </c>
      <c r="AB11" s="131">
        <v>72</v>
      </c>
      <c r="AC11" s="343" t="s">
        <v>134</v>
      </c>
      <c r="AD11" s="344"/>
      <c r="AE11" s="344"/>
      <c r="AF11" s="198"/>
      <c r="AG11" s="201" t="e">
        <f>IF(VLOOKUP($E$1,ورقة4!$A$2:$BA$14838,38,0)=0,"",(VLOOKUP($E$1,ورقة4!$A$2:$BA$14838,38,0)))</f>
        <v>#N/A</v>
      </c>
      <c r="AH11" s="362"/>
      <c r="AI11" s="362"/>
      <c r="AJ11" s="362"/>
      <c r="AK11" s="188"/>
      <c r="AL11" s="76" t="e">
        <f t="shared" si="1"/>
        <v>#N/A</v>
      </c>
      <c r="AM11" s="1">
        <v>4</v>
      </c>
      <c r="AU11">
        <v>7</v>
      </c>
      <c r="AV11">
        <v>101</v>
      </c>
      <c r="AW11" t="s">
        <v>174</v>
      </c>
      <c r="AX11">
        <f t="shared" si="0"/>
        <v>0</v>
      </c>
      <c r="AY11" t="e">
        <f t="shared" si="0"/>
        <v>#N/A</v>
      </c>
      <c r="BF11" t="s">
        <v>149</v>
      </c>
      <c r="BG11" s="140">
        <v>148</v>
      </c>
    </row>
    <row r="12" spans="1:80" ht="26.25" customHeight="1" thickTop="1" thickBot="1" x14ac:dyDescent="0.25">
      <c r="A12" s="43" t="e">
        <f>IF(AND(I12&lt;&gt;"",OR(H12=1,H12=2,H12=3)),5,"")</f>
        <v>#N/A</v>
      </c>
      <c r="B12" s="91" t="e">
        <f t="shared" si="2"/>
        <v>#N/A</v>
      </c>
      <c r="C12" s="41">
        <v>45</v>
      </c>
      <c r="D12" s="331" t="s">
        <v>109</v>
      </c>
      <c r="E12" s="332"/>
      <c r="F12" s="332"/>
      <c r="G12" s="332"/>
      <c r="H12" s="198"/>
      <c r="I12" s="199" t="e">
        <f>IF(VLOOKUP($E$1,ورقة4!$A$2:$BA$14838,7,0)=0,"",(VLOOKUP($E$1,ورقة4!$A$2:$BA$14838,7,0)))</f>
        <v>#N/A</v>
      </c>
      <c r="J12" s="99" t="e">
        <f>IF(AND(Q12&lt;&gt;"",OR(P12=1,P12=2,P12=3)),12,"")</f>
        <v>#N/A</v>
      </c>
      <c r="K12" s="91" t="e">
        <f t="shared" si="3"/>
        <v>#N/A</v>
      </c>
      <c r="L12" s="41">
        <v>51</v>
      </c>
      <c r="M12" s="331" t="s">
        <v>146</v>
      </c>
      <c r="N12" s="332"/>
      <c r="O12" s="332"/>
      <c r="P12" s="198"/>
      <c r="Q12" s="199" t="e">
        <f>IF(VLOOKUP($E$1,ورقة4!$A$2:$BA$14838,14,0)=0,"",(VLOOKUP($E$1,ورقة4!$A$2:$BA$14838,14,0)))</f>
        <v>#N/A</v>
      </c>
      <c r="R12" s="88" t="e">
        <f>IF(AND(Y12&lt;&gt;"",OR(X12=1,X12=2,X12=3)),31,"")</f>
        <v>#N/A</v>
      </c>
      <c r="S12" s="91" t="e">
        <f t="shared" si="4"/>
        <v>#N/A</v>
      </c>
      <c r="T12" s="131">
        <v>67</v>
      </c>
      <c r="U12" s="356" t="s">
        <v>129</v>
      </c>
      <c r="V12" s="357"/>
      <c r="W12" s="357"/>
      <c r="X12" s="198"/>
      <c r="Y12" s="199" t="e">
        <f>IF(VLOOKUP($E$1,ورقة4!$A$2:$BA$14838,33,0)=0,"",(VLOOKUP($E$1,ورقة4!$A$2:$BA$14838,33,0)))</f>
        <v>#N/A</v>
      </c>
      <c r="Z12" s="99" t="e">
        <f>IF(AND(AG12&lt;&gt;"",OR(AF12=1,AF12=2,AF12=3)),37,"")</f>
        <v>#N/A</v>
      </c>
      <c r="AA12" s="91" t="e">
        <f t="shared" si="5"/>
        <v>#N/A</v>
      </c>
      <c r="AB12" s="131">
        <v>73</v>
      </c>
      <c r="AC12" s="343" t="s">
        <v>115</v>
      </c>
      <c r="AD12" s="344"/>
      <c r="AE12" s="344"/>
      <c r="AF12" s="198"/>
      <c r="AG12" s="201" t="e">
        <f>IF(VLOOKUP($E$1,ورقة4!$A$2:$BA$14838,39,0)=0,"",(VLOOKUP($E$1,ورقة4!$A$2:$BA$14838,39,0)))</f>
        <v>#N/A</v>
      </c>
      <c r="AH12" s="351"/>
      <c r="AI12" s="351"/>
      <c r="AJ12" s="351"/>
      <c r="AK12" s="188"/>
      <c r="AL12" s="76" t="e">
        <f t="shared" si="1"/>
        <v>#N/A</v>
      </c>
      <c r="AM12" s="1">
        <v>5</v>
      </c>
      <c r="AU12">
        <v>8</v>
      </c>
      <c r="AV12">
        <v>47</v>
      </c>
      <c r="AW12" t="s">
        <v>111</v>
      </c>
      <c r="AX12">
        <f t="shared" ref="AX12:AY17" si="6">P8</f>
        <v>0</v>
      </c>
      <c r="AY12" t="e">
        <f t="shared" si="6"/>
        <v>#N/A</v>
      </c>
      <c r="BF12" t="s">
        <v>148</v>
      </c>
    </row>
    <row r="13" spans="1:80" ht="26.25" customHeight="1" thickTop="1" thickBot="1" x14ac:dyDescent="0.25">
      <c r="A13" s="43" t="e">
        <f>IF(AND(I13&lt;&gt;"",OR(H13=1,H13=2,H13=3)),6,"")</f>
        <v>#N/A</v>
      </c>
      <c r="B13" s="91" t="e">
        <f t="shared" si="2"/>
        <v>#N/A</v>
      </c>
      <c r="C13" s="41">
        <v>46</v>
      </c>
      <c r="D13" s="331" t="s">
        <v>110</v>
      </c>
      <c r="E13" s="332"/>
      <c r="F13" s="332"/>
      <c r="G13" s="332"/>
      <c r="H13" s="198"/>
      <c r="I13" s="199" t="e">
        <f>IF(VLOOKUP($E$1,ورقة4!$A$2:$BA$14838,8,0)=0,"",(VLOOKUP($E$1,ورقة4!$A$2:$BA$14838,8,0)))</f>
        <v>#N/A</v>
      </c>
      <c r="J13" s="99" t="e">
        <f>IF(AND(Q13&lt;&gt;"",OR(P13=1,P13=2,P13=3)),13,"")</f>
        <v>#N/A</v>
      </c>
      <c r="K13" s="91" t="e">
        <f t="shared" si="3"/>
        <v>#N/A</v>
      </c>
      <c r="L13" s="41">
        <f>IFERROR(VLOOKUP(M13,$BF$5:$BG$34,2,0),"")</f>
        <v>0</v>
      </c>
      <c r="M13" s="381" t="s">
        <v>148</v>
      </c>
      <c r="N13" s="382"/>
      <c r="O13" s="382"/>
      <c r="P13" s="198"/>
      <c r="Q13" s="199" t="e">
        <f>IF(VLOOKUP($E$1,ورقة4!$A$2:$BA$14838,15,0)=0,"",(VLOOKUP($E$1,ورقة4!$A$2:$BA$14838,15,0)))</f>
        <v>#N/A</v>
      </c>
      <c r="R13" s="88" t="e">
        <f>IF(AND(Y13&lt;&gt;"",OR(X13=1,X13=2,X13=3)),32,"")</f>
        <v>#N/A</v>
      </c>
      <c r="S13" s="91" t="e">
        <f t="shared" si="4"/>
        <v>#N/A</v>
      </c>
      <c r="T13" s="132">
        <v>68</v>
      </c>
      <c r="U13" s="378" t="s">
        <v>130</v>
      </c>
      <c r="V13" s="379"/>
      <c r="W13" s="379"/>
      <c r="X13" s="198"/>
      <c r="Y13" s="199" t="e">
        <f>IF(VLOOKUP($E$1,ورقة4!$A$2:$BA$14838,34,0)=0,"",(VLOOKUP($E$1,ورقة4!$A$2:$BA$14838,34,0)))</f>
        <v>#N/A</v>
      </c>
      <c r="Z13" s="99" t="e">
        <f>IF(AND(AG13&lt;&gt;"",OR(AF13=1,AF13=2,AF13=3)),38,"")</f>
        <v>#N/A</v>
      </c>
      <c r="AA13" s="91" t="e">
        <f t="shared" si="5"/>
        <v>#N/A</v>
      </c>
      <c r="AB13" s="132">
        <f>IFERROR(VLOOKUP(AC13,$BF$5:$BG$34,2,0),"")</f>
        <v>0</v>
      </c>
      <c r="AC13" s="391" t="s">
        <v>148</v>
      </c>
      <c r="AD13" s="392"/>
      <c r="AE13" s="392"/>
      <c r="AF13" s="198"/>
      <c r="AG13" s="201" t="e">
        <f>IF(VLOOKUP($E$1,ورقة4!$A$2:$BA$14838,40,0)=0,"",(VLOOKUP($E$1,ورقة4!$A$2:$BA$14838,40,0)))</f>
        <v>#N/A</v>
      </c>
      <c r="AH13" s="351"/>
      <c r="AI13" s="351"/>
      <c r="AJ13" s="351"/>
      <c r="AK13" s="188"/>
      <c r="AL13" s="76" t="e">
        <f t="shared" si="1"/>
        <v>#N/A</v>
      </c>
      <c r="AM13" s="1">
        <v>6</v>
      </c>
      <c r="AU13">
        <v>9</v>
      </c>
      <c r="AV13">
        <v>48</v>
      </c>
      <c r="AW13" t="s">
        <v>112</v>
      </c>
      <c r="AX13">
        <f t="shared" si="6"/>
        <v>0</v>
      </c>
      <c r="AY13" t="e">
        <f t="shared" si="6"/>
        <v>#N/A</v>
      </c>
      <c r="BF13" t="s">
        <v>158</v>
      </c>
      <c r="BG13" s="140">
        <v>149</v>
      </c>
    </row>
    <row r="14" spans="1:80" ht="16.5" thickBot="1" x14ac:dyDescent="0.25">
      <c r="A14" s="43" t="e">
        <f>IF(AND(I14&lt;&gt;"",OR(H14=1,H14=2,H14=3)),7,"")</f>
        <v>#N/A</v>
      </c>
      <c r="B14" s="91" t="e">
        <f t="shared" si="2"/>
        <v>#N/A</v>
      </c>
      <c r="C14" s="134">
        <v>101</v>
      </c>
      <c r="D14" s="371" t="s">
        <v>147</v>
      </c>
      <c r="E14" s="372"/>
      <c r="F14" s="372"/>
      <c r="G14" s="372"/>
      <c r="H14" s="198"/>
      <c r="I14" s="199" t="e">
        <f>IF(VLOOKUP($E$1,ورقة4!$A$2:$BA$14838,9,0)=0,"",(VLOOKUP($E$1,ورقة4!$A$2:$BA$14838,9,0)))</f>
        <v>#N/A</v>
      </c>
      <c r="J14" s="99"/>
      <c r="K14" s="168"/>
      <c r="L14" s="125"/>
      <c r="M14" s="126"/>
      <c r="N14" s="126"/>
      <c r="O14" s="126"/>
      <c r="P14" s="190"/>
      <c r="Q14" s="170"/>
      <c r="R14" s="171"/>
      <c r="S14" s="168"/>
      <c r="T14" s="119"/>
      <c r="U14" s="120"/>
      <c r="V14" s="120"/>
      <c r="W14" s="120"/>
      <c r="X14" s="34"/>
      <c r="Y14" s="169"/>
      <c r="Z14" s="100"/>
      <c r="AA14" s="31"/>
      <c r="AB14" s="119"/>
      <c r="AC14" s="124"/>
      <c r="AD14" s="124"/>
      <c r="AE14" s="124"/>
      <c r="AF14" s="34"/>
      <c r="AG14" s="181"/>
      <c r="AH14" s="351"/>
      <c r="AI14" s="351"/>
      <c r="AJ14" s="351"/>
      <c r="AK14" s="188"/>
      <c r="AL14" s="76" t="e">
        <f t="shared" si="1"/>
        <v>#N/A</v>
      </c>
      <c r="AM14" s="1">
        <v>7</v>
      </c>
      <c r="AU14">
        <v>10</v>
      </c>
      <c r="AV14">
        <v>49</v>
      </c>
      <c r="AW14" t="s">
        <v>113</v>
      </c>
      <c r="AX14">
        <f t="shared" si="6"/>
        <v>0</v>
      </c>
      <c r="AY14" t="e">
        <f t="shared" si="6"/>
        <v>#N/A</v>
      </c>
      <c r="BF14" t="s">
        <v>155</v>
      </c>
      <c r="BG14" s="140">
        <v>151</v>
      </c>
    </row>
    <row r="15" spans="1:80" ht="16.5" hidden="1" thickBot="1" x14ac:dyDescent="0.25">
      <c r="A15" s="43" t="str">
        <f>IF(AND(I15&lt;&gt;"",H15=1),7,"")</f>
        <v/>
      </c>
      <c r="B15" s="91" t="e">
        <f>SUM(B8:B14)</f>
        <v>#N/A</v>
      </c>
      <c r="C15" s="133"/>
      <c r="D15" s="123"/>
      <c r="E15" s="123"/>
      <c r="F15" s="123">
        <f>COUNTIFS(I8:I14,"A",H8:H14,1)</f>
        <v>0</v>
      </c>
      <c r="G15" s="123">
        <f>COUNTIFS(I8:I14,$U$30,H8:H14,1)</f>
        <v>0</v>
      </c>
      <c r="H15" s="93">
        <f>COUNTIFS(I8:I14,$AA$30,H8:H14,1)</f>
        <v>0</v>
      </c>
      <c r="I15" s="44">
        <f>COUNTIFS(I8:I14,$AF$30,H8:H14,1)</f>
        <v>0</v>
      </c>
      <c r="J15" s="92"/>
      <c r="K15" s="29" t="e">
        <f>SUM(K8:K13)</f>
        <v>#N/A</v>
      </c>
      <c r="L15" s="30"/>
      <c r="M15" s="38"/>
      <c r="N15" s="123">
        <f>COUNTIFS(Q8:Q14,"A",P8:P14,1)</f>
        <v>0</v>
      </c>
      <c r="O15" s="123">
        <f>COUNTIFS(Q8:Q14,$U$30,P8:P14,1)</f>
        <v>0</v>
      </c>
      <c r="P15" s="93">
        <f>COUNTIFS(Q8:Q14,$AA$30,P8:P14,1)</f>
        <v>0</v>
      </c>
      <c r="Q15" s="44">
        <f>COUNTIFS(Q8:Q14,$AF$30,P8:P14,1)</f>
        <v>0</v>
      </c>
      <c r="R15" s="88"/>
      <c r="S15" s="91" t="e">
        <f>SUM(S8:S13)</f>
        <v>#N/A</v>
      </c>
      <c r="T15" s="32"/>
      <c r="U15" s="33"/>
      <c r="V15" s="123">
        <f>COUNTIFS(Y8:Y14,"A",X8:X14,1)</f>
        <v>0</v>
      </c>
      <c r="W15" s="123">
        <f>COUNTIFS(Y8:Y14,$U$30,X8:X14,1)</f>
        <v>0</v>
      </c>
      <c r="X15" s="93">
        <f>COUNTIFS(Y8:Y14,$AA$30,X8:X14,1)</f>
        <v>0</v>
      </c>
      <c r="Y15" s="44">
        <f>COUNTIFS(Y8:Y14,$AF$30,X8:X14,1)</f>
        <v>0</v>
      </c>
      <c r="Z15" s="94"/>
      <c r="AA15" s="34" t="e">
        <f>SUM(AA8:AA13)</f>
        <v>#N/A</v>
      </c>
      <c r="AB15" s="33"/>
      <c r="AC15" s="33"/>
      <c r="AD15" s="123">
        <f>COUNTIFS(AG8:AG14,"A",AF8:AF14,1)</f>
        <v>0</v>
      </c>
      <c r="AE15" s="123">
        <f>COUNTIFS(AG8:AG14,$U$30,AF8:AF14,1)</f>
        <v>0</v>
      </c>
      <c r="AF15" s="93">
        <f>COUNTIFS(AG8:AG14,$AA$30,AF8:AF14,1)</f>
        <v>0</v>
      </c>
      <c r="AG15" s="182">
        <f>COUNTIFS(AG8:AG14,$AF$30,AF8:AF14,1)</f>
        <v>0</v>
      </c>
      <c r="AH15" s="351"/>
      <c r="AI15" s="351"/>
      <c r="AJ15" s="351"/>
      <c r="AK15" s="188"/>
      <c r="AL15" s="76" t="e">
        <f t="shared" ref="AL15:AL20" si="7">IF(J8&lt;&gt;"",J8,"")</f>
        <v>#N/A</v>
      </c>
      <c r="AM15" s="1">
        <v>8</v>
      </c>
      <c r="AU15">
        <v>11</v>
      </c>
      <c r="AV15">
        <v>50</v>
      </c>
      <c r="AW15" t="s">
        <v>114</v>
      </c>
      <c r="AX15">
        <f t="shared" si="6"/>
        <v>0</v>
      </c>
      <c r="AY15" t="e">
        <f t="shared" si="6"/>
        <v>#N/A</v>
      </c>
      <c r="BF15" t="s">
        <v>157</v>
      </c>
      <c r="BG15" s="140">
        <v>152</v>
      </c>
    </row>
    <row r="16" spans="1:80" ht="21" thickBot="1" x14ac:dyDescent="0.25">
      <c r="A16" s="43"/>
      <c r="B16" s="353" t="s">
        <v>21</v>
      </c>
      <c r="C16" s="353"/>
      <c r="D16" s="353"/>
      <c r="E16" s="353"/>
      <c r="F16" s="353"/>
      <c r="G16" s="353"/>
      <c r="H16" s="353"/>
      <c r="I16" s="353"/>
      <c r="J16" s="353"/>
      <c r="K16" s="353"/>
      <c r="L16" s="353"/>
      <c r="M16" s="353"/>
      <c r="N16" s="353"/>
      <c r="O16" s="353"/>
      <c r="P16" s="353"/>
      <c r="Q16" s="373"/>
      <c r="R16" s="88"/>
      <c r="S16" s="173"/>
      <c r="T16" s="352" t="s">
        <v>22</v>
      </c>
      <c r="U16" s="353"/>
      <c r="V16" s="353"/>
      <c r="W16" s="353"/>
      <c r="X16" s="353"/>
      <c r="Y16" s="353"/>
      <c r="Z16" s="353"/>
      <c r="AA16" s="353"/>
      <c r="AB16" s="353"/>
      <c r="AC16" s="353"/>
      <c r="AD16" s="353"/>
      <c r="AE16" s="353"/>
      <c r="AF16" s="353"/>
      <c r="AG16" s="353"/>
      <c r="AH16" s="351"/>
      <c r="AI16" s="351"/>
      <c r="AJ16" s="351"/>
      <c r="AK16" s="188"/>
      <c r="AL16" s="76" t="e">
        <f t="shared" si="7"/>
        <v>#N/A</v>
      </c>
      <c r="AM16" s="1">
        <v>9</v>
      </c>
      <c r="AU16">
        <v>12</v>
      </c>
      <c r="AV16">
        <v>51</v>
      </c>
      <c r="AW16" t="s">
        <v>115</v>
      </c>
      <c r="AX16">
        <f t="shared" si="6"/>
        <v>0</v>
      </c>
      <c r="AY16" t="e">
        <f t="shared" si="6"/>
        <v>#N/A</v>
      </c>
      <c r="BF16" t="s">
        <v>159</v>
      </c>
      <c r="BG16" s="140">
        <v>153</v>
      </c>
    </row>
    <row r="17" spans="1:80" ht="26.25" customHeight="1" thickBot="1" x14ac:dyDescent="0.25">
      <c r="A17" s="43" t="e">
        <f>IF(AND(I17&lt;&gt;"",OR(H17=1,H17=2,H17=3)),14,"")</f>
        <v>#N/A</v>
      </c>
      <c r="B17" s="91" t="e">
        <f>IF(AND(I17="A",H17=1),35000,IF(OR(I17="ج",I17="ر1",I17="ر2"),IF(H17=1,IF(OR($F$5=$AO$8,$F$5=$AO$9),0,IF(OR($F$5=$AO$1,F14=$AO$2,$F$5=$AO$5,$F$5=$AO$6),IF(I17="ج",5600,IF(I17="ر1",7200,IF(I17="ر2",8800,""))),IF(OR($F$5=$AO$3,$F$5=$AO$7),IF(I17="ج",3500,IF(I17="ر1",4500,IF(I17="ر2",5500,""))),IF($F$5=$AO$4,500,IF(I17="ج",7000,IF(I17="ر1",9000,IF(I17="ر2",11000,""))))))))))</f>
        <v>#N/A</v>
      </c>
      <c r="C17" s="40">
        <v>52</v>
      </c>
      <c r="D17" s="327" t="s">
        <v>116</v>
      </c>
      <c r="E17" s="328"/>
      <c r="F17" s="328"/>
      <c r="G17" s="328"/>
      <c r="H17" s="197"/>
      <c r="I17" s="136" t="e">
        <f>IF(VLOOKUP($E$1,ورقة4!$A$2:$BA$14838,16,0)=0,"",(VLOOKUP($E$1,ورقة4!$A$2:$BA$14838,16,0)))</f>
        <v>#N/A</v>
      </c>
      <c r="J17" s="99" t="e">
        <f>IF(AND(Q17&lt;&gt;"",OR(P17=1,P17=2,P17=3)),21,"")</f>
        <v>#N/A</v>
      </c>
      <c r="K17" s="91" t="e">
        <f>IF(AND(Q17="A",P17=1),35000,IF(OR(Q17="ج",Q17="ر1",Q17="ر2"),IF(P17=1,IF(OR($F$5=$AO$8,$F$5=$AO$9),0,IF(OR($F$5=$AO$1,$F$5=$AO$2,$F$5=$AO$5,$F$5=$AO$6),IF(Q17="ج",5600,IF(Q17="ر1",7200,IF(Q17="ر2",8800,""))),IF(OR($F$5=$AO$3,$F$5=$AO$7),IF(Q17="ج",3500,IF(Q17="ر1",4500,IF(Q17="ر2",5500,""))),IF($F$5=$AO$4,500,IF(Q17="ج",7000,IF(Q17="ر1",9000,IF(Q17="ر2",11000,""))))))))))</f>
        <v>#N/A</v>
      </c>
      <c r="L17" s="40">
        <v>58</v>
      </c>
      <c r="M17" s="327" t="s">
        <v>122</v>
      </c>
      <c r="N17" s="328"/>
      <c r="O17" s="328"/>
      <c r="P17" s="197"/>
      <c r="Q17" s="136" t="e">
        <f>IF(VLOOKUP($E$1,ورقة4!$A$2:$BA$14838,23,0)=0,"",(VLOOKUP($E$1,ورقة4!$A$2:$BA$14838,23,0)))</f>
        <v>#N/A</v>
      </c>
      <c r="R17" s="88" t="e">
        <f>IF(AND(Y17&lt;&gt;"",OR(X17=1,X17=2,X17=3)),39,"")</f>
        <v>#N/A</v>
      </c>
      <c r="S17" s="91" t="e">
        <f>IF(AND(Y17="A",X17=1),35000,IF(OR(Y17="ج",Y17="ر1",Y17="ر2"),IF(X17=1,IF(OR($F$5=$AO$8,$F$5=$AO$9),0,IF(OR($F$5=$AO$1,$F$5=$AO$2,$F$5=$AO$5,$F$5=$AO$6),IF(Y17="ج",5600,IF(Y17="ر1",7200,IF(Y17="ر2",8800,""))),IF(OR($F$5=$AO$3,$F$5=$AO$7),IF(Y17="ج",3500,IF(Y17="ر1",4500,IF(Y17="ر2",5500,""))),IF($F$5=$AO$4,500,IF(Y17="ج",7000,IF(Y17="ر1",9000,IF(Y17="ر2",11000,""))))))))))</f>
        <v>#N/A</v>
      </c>
      <c r="T17" s="130">
        <v>74</v>
      </c>
      <c r="U17" s="363" t="s">
        <v>135</v>
      </c>
      <c r="V17" s="364"/>
      <c r="W17" s="364"/>
      <c r="X17" s="197"/>
      <c r="Y17" s="136" t="e">
        <f>IF(VLOOKUP($E$1,ورقة4!$A$2:$BA$14838,41,0)=0,"",(VLOOKUP($E$1,ورقة4!$A$2:$BA$14838,41,0)))</f>
        <v>#N/A</v>
      </c>
      <c r="Z17" s="99" t="e">
        <f>IF(AND(AG17&lt;&gt;"",OR(AF17=1,AF17=2,AF17=3)),45,"")</f>
        <v>#N/A</v>
      </c>
      <c r="AA17" s="91" t="e">
        <f>IF(AND(AG17="A",AF17=1),35000,IF(OR(AG17="ج",AG17="ر1",AG17="ر2"),IF(AF17=1,IF(OR($F$5=$AO$8,$F$5=$AO$9),0,IF(OR($F$5=$AO$1,$F$5=$AO$2,$F$5=$AO$5,$F$5=$AO$6),IF(AG17="ج",5600,IF(AG17="ر1",7200,IF(AG17="ر2",8800,""))),IF(OR($F$5=$AO$3,$F$5=$AO$7),IF(AG17="ج",3500,IF(AG17="ر1",4500,IF(AG17="ر2",5500,""))),IF($F$5=$AO$4,500,IF(AG17="ج",7000,IF(AG17="ر1",9000,IF(AG17="ر2",11000,""))))))))))</f>
        <v>#N/A</v>
      </c>
      <c r="AB17" s="130">
        <v>80</v>
      </c>
      <c r="AC17" s="333" t="s">
        <v>141</v>
      </c>
      <c r="AD17" s="334"/>
      <c r="AE17" s="334"/>
      <c r="AF17" s="197"/>
      <c r="AG17" s="200" t="e">
        <f>IF(VLOOKUP($E$1,ورقة4!$A$2:$BA$14838,47,0)=0,"",(VLOOKUP($E$1,ورقة4!$A$2:$BA$14838,47,0)))</f>
        <v>#N/A</v>
      </c>
      <c r="AH17" s="351"/>
      <c r="AI17" s="351"/>
      <c r="AJ17" s="351"/>
      <c r="AK17" s="188"/>
      <c r="AL17" s="76" t="e">
        <f t="shared" si="7"/>
        <v>#N/A</v>
      </c>
      <c r="AM17" s="1">
        <v>10</v>
      </c>
      <c r="AU17">
        <v>13</v>
      </c>
      <c r="AV17">
        <f>L13</f>
        <v>0</v>
      </c>
      <c r="AW17" t="str">
        <f>M13</f>
        <v>اكتب اسم المادة الاختيارية</v>
      </c>
      <c r="AX17">
        <f t="shared" si="6"/>
        <v>0</v>
      </c>
      <c r="AY17" t="e">
        <f t="shared" si="6"/>
        <v>#N/A</v>
      </c>
      <c r="BF17" t="s">
        <v>156</v>
      </c>
      <c r="BG17" s="140">
        <v>154</v>
      </c>
    </row>
    <row r="18" spans="1:80" ht="34.5" customHeight="1" thickTop="1" thickBot="1" x14ac:dyDescent="0.25">
      <c r="A18" s="43" t="e">
        <f>IF(AND(I18&lt;&gt;"",OR(H18=1,H18=2,H18=3)),15,"")</f>
        <v>#N/A</v>
      </c>
      <c r="B18" s="91" t="e">
        <f t="shared" ref="B18:B23" si="8">IF(AND(I18="A",H18=1),35000,IF(OR(I18="ج",I18="ر1",I18="ر2"),IF(H18=1,IF(OR($F$5=$AO$8,$F$5=$AO$9),0,IF(OR($F$5=$AO$1,F15=$AO$2,$F$5=$AO$5,$F$5=$AO$6),IF(I18="ج",5600,IF(I18="ر1",7200,IF(I18="ر2",8800,""))),IF(OR($F$5=$AO$3,$F$5=$AO$7),IF(I18="ج",3500,IF(I18="ر1",4500,IF(I18="ر2",5500,""))),IF($F$5=$AO$4,500,IF(I18="ج",7000,IF(I18="ر1",9000,IF(I18="ر2",11000,""))))))))))</f>
        <v>#N/A</v>
      </c>
      <c r="C18" s="41">
        <v>53</v>
      </c>
      <c r="D18" s="337" t="s">
        <v>117</v>
      </c>
      <c r="E18" s="338"/>
      <c r="F18" s="338"/>
      <c r="G18" s="338"/>
      <c r="H18" s="198"/>
      <c r="I18" s="202" t="e">
        <f>IF(VLOOKUP($E$1,ورقة4!$A$2:$BA$14838,17,0)=0,"",(VLOOKUP($E$1,ورقة4!$A$2:$BA$14838,17,0)))</f>
        <v>#N/A</v>
      </c>
      <c r="J18" s="99" t="e">
        <f>IF(AND(Q18&lt;&gt;"",OR(P18=1,P18=2,P18=3)),22,"")</f>
        <v>#N/A</v>
      </c>
      <c r="K18" s="91" t="e">
        <f t="shared" ref="K18:K22" si="9">IF(AND(Q18="A",P18=1),35000,IF(OR(Q18="ج",Q18="ر1",Q18="ر2"),IF(P18=1,IF(OR($F$5=$AO$8,$F$5=$AO$9),0,IF(OR($F$5=$AO$1,$F$5=$AO$2,$F$5=$AO$5,$F$5=$AO$6),IF(Q18="ج",5600,IF(Q18="ر1",7200,IF(Q18="ر2",8800,""))),IF(OR($F$5=$AO$3,$F$5=$AO$7),IF(Q18="ج",3500,IF(Q18="ر1",4500,IF(Q18="ر2",5500,""))),IF($F$5=$AO$4,500,IF(Q18="ج",7000,IF(Q18="ر1",9000,IF(Q18="ر2",11000,""))))))))))</f>
        <v>#N/A</v>
      </c>
      <c r="L18" s="41">
        <v>59</v>
      </c>
      <c r="M18" s="325" t="s">
        <v>144</v>
      </c>
      <c r="N18" s="326"/>
      <c r="O18" s="326"/>
      <c r="P18" s="198"/>
      <c r="Q18" s="202" t="e">
        <f>IF(VLOOKUP($E$1,ورقة4!$A$2:$BA$14838,24,0)=0,"",(VLOOKUP($E$1,ورقة4!$A$2:$BA$14838,24,0)))</f>
        <v>#N/A</v>
      </c>
      <c r="R18" s="88" t="e">
        <f>IF(AND(Y18&lt;&gt;"",OR(X18=1,X18=2,X18=3)),40,"")</f>
        <v>#N/A</v>
      </c>
      <c r="S18" s="91" t="e">
        <f t="shared" ref="S18:S22" si="10">IF(AND(Y18="A",X18=1),35000,IF(OR(Y18="ج",Y18="ر1",Y18="ر2"),IF(X18=1,IF(OR($F$5=$AO$8,$F$5=$AO$9),0,IF(OR($F$5=$AO$1,$F$5=$AO$2,$F$5=$AO$5,$F$5=$AO$6),IF(Y18="ج",5600,IF(Y18="ر1",7200,IF(Y18="ر2",8800,""))),IF(OR($F$5=$AO$3,$F$5=$AO$7),IF(Y18="ج",3500,IF(Y18="ر1",4500,IF(Y18="ر2",5500,""))),IF($F$5=$AO$4,500,IF(Y18="ج",7000,IF(Y18="ر1",9000,IF(Y18="ر2",11000,""))))))))))</f>
        <v>#N/A</v>
      </c>
      <c r="T18" s="131">
        <v>75</v>
      </c>
      <c r="U18" s="343" t="s">
        <v>136</v>
      </c>
      <c r="V18" s="344"/>
      <c r="W18" s="344"/>
      <c r="X18" s="198"/>
      <c r="Y18" s="202" t="e">
        <f>IF(VLOOKUP($E$1,ورقة4!$A$2:$BA$14838,42,0)=0,"",(VLOOKUP($E$1,ورقة4!$A$2:$BA$14838,42,0)))</f>
        <v>#N/A</v>
      </c>
      <c r="Z18" s="99" t="e">
        <f>IF(AND(AG18&lt;&gt;"",OR(AF18=1,AF18=2,AF18=3)),46,"")</f>
        <v>#N/A</v>
      </c>
      <c r="AA18" s="91" t="e">
        <f t="shared" ref="AA18:AA22" si="11">IF(AND(AG18="A",AF18=1),35000,IF(OR(AG18="ج",AG18="ر1",AG18="ر2"),IF(AF18=1,IF(OR($F$5=$AO$8,$F$5=$AO$9),0,IF(OR($F$5=$AO$1,$F$5=$AO$2,$F$5=$AO$5,$F$5=$AO$6),IF(AG18="ج",5600,IF(AG18="ر1",7200,IF(AG18="ر2",8800,""))),IF(OR($F$5=$AO$3,$F$5=$AO$7),IF(AG18="ج",3500,IF(AG18="ر1",4500,IF(AG18="ر2",5500,""))),IF($F$5=$AO$4,500,IF(AG18="ج",7000,IF(AG18="ر1",9000,IF(AG18="ر2",11000,""))))))))))</f>
        <v>#N/A</v>
      </c>
      <c r="AB18" s="131">
        <v>81</v>
      </c>
      <c r="AC18" s="354" t="s">
        <v>145</v>
      </c>
      <c r="AD18" s="355"/>
      <c r="AE18" s="355"/>
      <c r="AF18" s="198"/>
      <c r="AG18" s="201" t="e">
        <f>IF(VLOOKUP($E$1,ورقة4!$A$2:$BA$14838,48,0)=0,"",(VLOOKUP($E$1,ورقة4!$A$2:$BA$14838,48,0)))</f>
        <v>#N/A</v>
      </c>
      <c r="AH18" s="351"/>
      <c r="AI18" s="351"/>
      <c r="AJ18" s="351"/>
      <c r="AK18" s="188"/>
      <c r="AL18" s="76" t="e">
        <f t="shared" si="7"/>
        <v>#N/A</v>
      </c>
      <c r="AM18" s="1">
        <v>11</v>
      </c>
      <c r="AU18">
        <v>14</v>
      </c>
      <c r="AV18">
        <v>52</v>
      </c>
      <c r="AW18" t="s">
        <v>116</v>
      </c>
      <c r="AX18">
        <f t="shared" ref="AX18:AY24" si="12">H17</f>
        <v>0</v>
      </c>
      <c r="AY18" t="e">
        <f t="shared" si="12"/>
        <v>#N/A</v>
      </c>
      <c r="BF18" t="s">
        <v>281</v>
      </c>
      <c r="BG18" s="140">
        <v>155</v>
      </c>
    </row>
    <row r="19" spans="1:80" ht="30.75" customHeight="1" thickTop="1" thickBot="1" x14ac:dyDescent="0.25">
      <c r="A19" s="43" t="e">
        <f>IF(AND(I19&lt;&gt;"",OR(H19=1,H19=2,H19=3)),16,"")</f>
        <v>#N/A</v>
      </c>
      <c r="B19" s="91" t="e">
        <f t="shared" si="8"/>
        <v>#N/A</v>
      </c>
      <c r="C19" s="41">
        <v>54</v>
      </c>
      <c r="D19" s="325" t="s">
        <v>118</v>
      </c>
      <c r="E19" s="326"/>
      <c r="F19" s="326"/>
      <c r="G19" s="326"/>
      <c r="H19" s="198"/>
      <c r="I19" s="202" t="e">
        <f>IF(VLOOKUP($E$1,ورقة4!$A$2:$BA$14838,18,0)=0,"",(VLOOKUP($E$1,ورقة4!$A$2:$BA$14838,18,0)))</f>
        <v>#N/A</v>
      </c>
      <c r="J19" s="99" t="e">
        <f>IF(AND(Q19&lt;&gt;"",OR(P19=1,P19=2,P19=3)),23,"")</f>
        <v>#N/A</v>
      </c>
      <c r="K19" s="91" t="e">
        <f t="shared" si="9"/>
        <v>#N/A</v>
      </c>
      <c r="L19" s="41">
        <v>60</v>
      </c>
      <c r="M19" s="374" t="s">
        <v>123</v>
      </c>
      <c r="N19" s="322"/>
      <c r="O19" s="322"/>
      <c r="P19" s="198"/>
      <c r="Q19" s="202" t="e">
        <f>IF(VLOOKUP($E$1,ورقة4!$A$2:$BA$14838,25,0)=0,"",(VLOOKUP($E$1,ورقة4!$A$2:$BA$14838,25,0)))</f>
        <v>#N/A</v>
      </c>
      <c r="R19" s="88" t="e">
        <f>IF(AND(Y19&lt;&gt;"",OR(X19=1,X19=2,X19=3)),41,"")</f>
        <v>#N/A</v>
      </c>
      <c r="S19" s="91" t="e">
        <f t="shared" si="10"/>
        <v>#N/A</v>
      </c>
      <c r="T19" s="131">
        <v>76</v>
      </c>
      <c r="U19" s="358" t="s">
        <v>137</v>
      </c>
      <c r="V19" s="324"/>
      <c r="W19" s="324"/>
      <c r="X19" s="198"/>
      <c r="Y19" s="202" t="e">
        <f>IF(VLOOKUP($E$1,ورقة4!$A$2:$BA$14838,43,0)=0,"",(VLOOKUP($E$1,ورقة4!$A$2:$BA$14838,43,0)))</f>
        <v>#N/A</v>
      </c>
      <c r="Z19" s="99" t="e">
        <f>IF(AND(AG19&lt;&gt;"",OR(AF19=1,AF19=2,AF19=3)),47,"")</f>
        <v>#N/A</v>
      </c>
      <c r="AA19" s="91" t="e">
        <f t="shared" si="11"/>
        <v>#N/A</v>
      </c>
      <c r="AB19" s="131">
        <v>82</v>
      </c>
      <c r="AC19" s="321" t="s">
        <v>142</v>
      </c>
      <c r="AD19" s="322"/>
      <c r="AE19" s="322"/>
      <c r="AF19" s="198"/>
      <c r="AG19" s="201" t="e">
        <f>IF(VLOOKUP($E$1,ورقة4!$A$2:$BA$14838,49,0)=0,"",(VLOOKUP($E$1,ورقة4!$A$2:$BA$14838,49,0)))</f>
        <v>#N/A</v>
      </c>
      <c r="AH19" s="351"/>
      <c r="AI19" s="351"/>
      <c r="AJ19" s="351"/>
      <c r="AK19" s="188"/>
      <c r="AL19" s="76" t="e">
        <f t="shared" si="7"/>
        <v>#N/A</v>
      </c>
      <c r="AM19" s="1">
        <v>12</v>
      </c>
      <c r="AU19">
        <v>15</v>
      </c>
      <c r="AV19">
        <v>53</v>
      </c>
      <c r="AW19" t="s">
        <v>117</v>
      </c>
      <c r="AX19">
        <f t="shared" si="12"/>
        <v>0</v>
      </c>
      <c r="AY19" t="e">
        <f t="shared" si="12"/>
        <v>#N/A</v>
      </c>
      <c r="BF19" t="s">
        <v>148</v>
      </c>
    </row>
    <row r="20" spans="1:80" ht="30.75" customHeight="1" thickTop="1" thickBot="1" x14ac:dyDescent="0.3">
      <c r="A20" s="43" t="e">
        <f>IF(AND(I20&lt;&gt;"",OR(H20=1,H20=2,H20=3)),17,"")</f>
        <v>#N/A</v>
      </c>
      <c r="B20" s="91" t="e">
        <f t="shared" si="8"/>
        <v>#N/A</v>
      </c>
      <c r="C20" s="41">
        <v>55</v>
      </c>
      <c r="D20" s="323" t="s">
        <v>119</v>
      </c>
      <c r="E20" s="324"/>
      <c r="F20" s="324"/>
      <c r="G20" s="324"/>
      <c r="H20" s="198"/>
      <c r="I20" s="202" t="e">
        <f>IF(VLOOKUP($E$1,ورقة4!$A$2:$BA$14838,19,0)=0,"",(VLOOKUP($E$1,ورقة4!$A$2:$BA$14838,19,0)))</f>
        <v>#N/A</v>
      </c>
      <c r="J20" s="99" t="e">
        <f>IF(AND(Q20&lt;&gt;"",OR(P20=1,P20=2,P20=3)),24,"")</f>
        <v>#N/A</v>
      </c>
      <c r="K20" s="91" t="e">
        <f t="shared" si="9"/>
        <v>#N/A</v>
      </c>
      <c r="L20" s="41">
        <v>61</v>
      </c>
      <c r="M20" s="323" t="s">
        <v>124</v>
      </c>
      <c r="N20" s="324"/>
      <c r="O20" s="324"/>
      <c r="P20" s="198"/>
      <c r="Q20" s="202" t="e">
        <f>IF(VLOOKUP($E$1,ورقة4!$A$2:$BA$14838,26,0)=0,"",(VLOOKUP($E$1,ورقة4!$A$2:$BA$14838,26,0)))</f>
        <v>#N/A</v>
      </c>
      <c r="R20" s="88" t="e">
        <f>IF(AND(Y20&lt;&gt;"",OR(X20=1,X20=2,X20=3)),42,"")</f>
        <v>#N/A</v>
      </c>
      <c r="S20" s="91" t="e">
        <f t="shared" si="10"/>
        <v>#N/A</v>
      </c>
      <c r="T20" s="131">
        <v>77</v>
      </c>
      <c r="U20" s="343" t="s">
        <v>138</v>
      </c>
      <c r="V20" s="344"/>
      <c r="W20" s="344"/>
      <c r="X20" s="198"/>
      <c r="Y20" s="202" t="e">
        <f>IF(VLOOKUP($E$1,ورقة4!$A$2:$BA$14838,44,0)=0,"",(VLOOKUP($E$1,ورقة4!$A$2:$BA$14838,44,0)))</f>
        <v>#N/A</v>
      </c>
      <c r="Z20" s="99" t="e">
        <f>IF(AND(AG20&lt;&gt;"",OR(AF20=1,AF20=2,AF20=3)),48,"")</f>
        <v>#N/A</v>
      </c>
      <c r="AA20" s="91" t="e">
        <f t="shared" si="11"/>
        <v>#N/A</v>
      </c>
      <c r="AB20" s="131">
        <v>83</v>
      </c>
      <c r="AC20" s="343" t="s">
        <v>143</v>
      </c>
      <c r="AD20" s="344"/>
      <c r="AE20" s="344"/>
      <c r="AF20" s="198"/>
      <c r="AG20" s="201" t="e">
        <f>IF(VLOOKUP($E$1,ورقة4!$A$2:$BA$14838,50,0)=0,"",(VLOOKUP($E$1,ورقة4!$A$2:$BA$14838,50,0)))</f>
        <v>#N/A</v>
      </c>
      <c r="AH20" s="114"/>
      <c r="AI20" s="114"/>
      <c r="AJ20" s="114"/>
      <c r="AK20" s="188"/>
      <c r="AL20" s="76" t="e">
        <f t="shared" si="7"/>
        <v>#N/A</v>
      </c>
      <c r="AM20" s="1">
        <v>13</v>
      </c>
      <c r="AU20">
        <v>16</v>
      </c>
      <c r="AV20">
        <v>54</v>
      </c>
      <c r="AW20" t="s">
        <v>118</v>
      </c>
      <c r="AX20">
        <f t="shared" si="12"/>
        <v>0</v>
      </c>
      <c r="AY20" t="e">
        <f t="shared" si="12"/>
        <v>#N/A</v>
      </c>
      <c r="BF20" t="s">
        <v>162</v>
      </c>
      <c r="BG20" s="140">
        <v>157</v>
      </c>
    </row>
    <row r="21" spans="1:80" ht="26.25" customHeight="1" thickTop="1" thickBot="1" x14ac:dyDescent="0.3">
      <c r="A21" s="43" t="e">
        <f>IF(AND(I21&lt;&gt;"",OR(H21=1,H21=2,H21=3)),18,"")</f>
        <v>#N/A</v>
      </c>
      <c r="B21" s="91" t="e">
        <f t="shared" si="8"/>
        <v>#N/A</v>
      </c>
      <c r="C21" s="41">
        <v>56</v>
      </c>
      <c r="D21" s="337" t="s">
        <v>120</v>
      </c>
      <c r="E21" s="338"/>
      <c r="F21" s="338"/>
      <c r="G21" s="338"/>
      <c r="H21" s="198"/>
      <c r="I21" s="202" t="e">
        <f>IF(VLOOKUP($E$1,ورقة4!$A$2:$BA$14838,20,0)=0,"",(VLOOKUP($E$1,ورقة4!$A$2:$BA$14838,20,0)))</f>
        <v>#N/A</v>
      </c>
      <c r="J21" s="99" t="e">
        <f>IF(AND(Q21&lt;&gt;"",OR(P21=1,P21=2,P21=3)),25,"")</f>
        <v>#N/A</v>
      </c>
      <c r="K21" s="91" t="e">
        <f t="shared" si="9"/>
        <v>#N/A</v>
      </c>
      <c r="L21" s="41">
        <v>62</v>
      </c>
      <c r="M21" s="323" t="s">
        <v>115</v>
      </c>
      <c r="N21" s="324"/>
      <c r="O21" s="324"/>
      <c r="P21" s="198"/>
      <c r="Q21" s="202" t="e">
        <f>IF(VLOOKUP($E$1,ورقة4!$A$2:$BA$14838,27,0)=0,"",(VLOOKUP($E$1,ورقة4!$A$2:$BA$14838,27,0)))</f>
        <v>#N/A</v>
      </c>
      <c r="R21" s="88" t="e">
        <f>IF(AND(Y21&lt;&gt;"",OR(X21=1,X21=2,X21=3)),43,"")</f>
        <v>#N/A</v>
      </c>
      <c r="S21" s="91" t="e">
        <f t="shared" si="10"/>
        <v>#N/A</v>
      </c>
      <c r="T21" s="131">
        <v>78</v>
      </c>
      <c r="U21" s="343" t="s">
        <v>139</v>
      </c>
      <c r="V21" s="344"/>
      <c r="W21" s="344"/>
      <c r="X21" s="198"/>
      <c r="Y21" s="202" t="e">
        <f>IF(VLOOKUP($E$1,ورقة4!$A$2:$BA$14838,45,0)=0,"",(VLOOKUP($E$1,ورقة4!$A$2:$BA$14838,45,0)))</f>
        <v>#N/A</v>
      </c>
      <c r="Z21" s="99" t="e">
        <f>IF(AND(AG21&lt;&gt;"",OR(AF21=1,AF21=2,AF21=3)),49,"")</f>
        <v>#N/A</v>
      </c>
      <c r="AA21" s="91" t="e">
        <f t="shared" si="11"/>
        <v>#N/A</v>
      </c>
      <c r="AB21" s="131">
        <v>84</v>
      </c>
      <c r="AC21" s="356" t="s">
        <v>115</v>
      </c>
      <c r="AD21" s="357"/>
      <c r="AE21" s="357"/>
      <c r="AF21" s="198"/>
      <c r="AG21" s="201" t="e">
        <f>IF(VLOOKUP($E$1,ورقة4!$A$2:$BA$14838,51,0)=0,"",(VLOOKUP($E$1,ورقة4!$A$2:$BA$14838,51,0)))</f>
        <v>#N/A</v>
      </c>
      <c r="AH21" s="114"/>
      <c r="AI21" s="114"/>
      <c r="AJ21" s="114"/>
      <c r="AK21" s="188"/>
      <c r="AL21" s="76" t="e">
        <f t="shared" ref="AL21:AL27" si="13">IF(A17&lt;&gt;"",A17,"")</f>
        <v>#N/A</v>
      </c>
      <c r="AM21" s="1">
        <v>14</v>
      </c>
      <c r="AU21">
        <v>17</v>
      </c>
      <c r="AV21">
        <v>55</v>
      </c>
      <c r="AW21" t="s">
        <v>119</v>
      </c>
      <c r="AX21">
        <f t="shared" si="12"/>
        <v>0</v>
      </c>
      <c r="AY21" t="e">
        <f t="shared" si="12"/>
        <v>#N/A</v>
      </c>
      <c r="BF21" t="s">
        <v>163</v>
      </c>
      <c r="BG21" s="140">
        <v>158</v>
      </c>
    </row>
    <row r="22" spans="1:80" ht="20.25" customHeight="1" thickTop="1" thickBot="1" x14ac:dyDescent="0.3">
      <c r="A22" s="43" t="e">
        <f>IF(AND(I22&lt;&gt;"",OR(H22=1,H22=2,H22=3)),19,"")</f>
        <v>#N/A</v>
      </c>
      <c r="B22" s="91" t="e">
        <f t="shared" si="8"/>
        <v>#N/A</v>
      </c>
      <c r="C22" s="41">
        <v>57</v>
      </c>
      <c r="D22" s="337" t="s">
        <v>121</v>
      </c>
      <c r="E22" s="338"/>
      <c r="F22" s="338"/>
      <c r="G22" s="338"/>
      <c r="H22" s="198"/>
      <c r="I22" s="202" t="e">
        <f>IF(VLOOKUP($E$1,ورقة4!$A$2:$BA$14838,21,0)=0,"",(VLOOKUP($E$1,ورقة4!$A$2:$BA$14838,21,0)))</f>
        <v>#N/A</v>
      </c>
      <c r="J22" s="99" t="e">
        <f>IF(AND(Q22&lt;&gt;"",OR(P22=1,P22=2,P22=3)),26,"")</f>
        <v>#N/A</v>
      </c>
      <c r="K22" s="91" t="e">
        <f t="shared" si="9"/>
        <v>#N/A</v>
      </c>
      <c r="L22" s="129">
        <f>IFERROR(VLOOKUP(M22,$BF$5:$BG$34,2,0),"")</f>
        <v>0</v>
      </c>
      <c r="M22" s="388" t="s">
        <v>148</v>
      </c>
      <c r="N22" s="389"/>
      <c r="O22" s="389"/>
      <c r="P22" s="198"/>
      <c r="Q22" s="202" t="e">
        <f>IF(VLOOKUP($E$1,ورقة4!$A$2:$BA$14838,28,0)=0,"",(VLOOKUP($E$1,ورقة4!$A$2:$BA$14838,28,0)))</f>
        <v>#N/A</v>
      </c>
      <c r="R22" s="88" t="e">
        <f>IF(AND(Y22&lt;&gt;"",OR(X22=1,X22=2,X22=3)),44,"")</f>
        <v>#N/A</v>
      </c>
      <c r="S22" s="91" t="e">
        <f t="shared" si="10"/>
        <v>#N/A</v>
      </c>
      <c r="T22" s="132">
        <v>79</v>
      </c>
      <c r="U22" s="384" t="s">
        <v>140</v>
      </c>
      <c r="V22" s="385"/>
      <c r="W22" s="385"/>
      <c r="X22" s="198"/>
      <c r="Y22" s="202" t="e">
        <f>IF(VLOOKUP($E$1,ورقة4!$A$2:$BA$14838,46,0)=0,"",(VLOOKUP($E$1,ورقة4!$A$2:$BA$14838,46,0)))</f>
        <v>#N/A</v>
      </c>
      <c r="Z22" s="99" t="e">
        <f>IF(AND(AG22&lt;&gt;"",OR(AF22=1,AF22=2,AF22=3)),50,"")</f>
        <v>#N/A</v>
      </c>
      <c r="AA22" s="91" t="e">
        <f t="shared" si="11"/>
        <v>#N/A</v>
      </c>
      <c r="AB22" s="132">
        <f>IFERROR(VLOOKUP(AC22,$BF$5:$BG$34,2,0),"")</f>
        <v>0</v>
      </c>
      <c r="AC22" s="391" t="s">
        <v>148</v>
      </c>
      <c r="AD22" s="392"/>
      <c r="AE22" s="392"/>
      <c r="AF22" s="198"/>
      <c r="AG22" s="201" t="e">
        <f>IF(VLOOKUP($E$1,ورقة4!$A$2:$BA$14838,52,0)=0,"",(VLOOKUP($E$1,ورقة4!$A$2:$BA$14838,52,0)))</f>
        <v>#N/A</v>
      </c>
      <c r="AH22" s="114"/>
      <c r="AI22" s="114"/>
      <c r="AJ22" s="114"/>
      <c r="AK22" s="188"/>
      <c r="AL22" s="76" t="e">
        <f t="shared" si="13"/>
        <v>#N/A</v>
      </c>
      <c r="AM22" s="1">
        <v>15</v>
      </c>
      <c r="AU22">
        <v>18</v>
      </c>
      <c r="AV22">
        <v>56</v>
      </c>
      <c r="AW22" t="s">
        <v>120</v>
      </c>
      <c r="AX22">
        <f t="shared" si="12"/>
        <v>0</v>
      </c>
      <c r="AY22" t="e">
        <f t="shared" si="12"/>
        <v>#N/A</v>
      </c>
      <c r="BF22" t="s">
        <v>160</v>
      </c>
      <c r="BG22" s="140">
        <v>159</v>
      </c>
    </row>
    <row r="23" spans="1:80" ht="16.5" thickBot="1" x14ac:dyDescent="0.3">
      <c r="A23" s="43" t="e">
        <f>IF(AND(I23&lt;&gt;"",OR(H23=1,H23=2,H23=3)),20,"")</f>
        <v>#N/A</v>
      </c>
      <c r="B23" s="91" t="e">
        <f t="shared" si="8"/>
        <v>#N/A</v>
      </c>
      <c r="C23" s="41">
        <v>201</v>
      </c>
      <c r="D23" s="337" t="s">
        <v>175</v>
      </c>
      <c r="E23" s="338"/>
      <c r="F23" s="338"/>
      <c r="G23" s="338"/>
      <c r="H23" s="198"/>
      <c r="I23" s="202" t="e">
        <f>IF(VLOOKUP($E$1,ورقة4!$A$2:$BA$14838,22,0)=0,"",(VLOOKUP($E$1,ورقة4!$A$2:$BA$14838,22,0)))</f>
        <v>#N/A</v>
      </c>
      <c r="J23" s="99"/>
      <c r="K23" s="168"/>
      <c r="L23" s="121"/>
      <c r="M23" s="127"/>
      <c r="N23" s="127"/>
      <c r="O23" s="127"/>
      <c r="P23" s="31"/>
      <c r="Q23" s="31"/>
      <c r="R23" s="100"/>
      <c r="S23" s="31"/>
      <c r="T23" s="121"/>
      <c r="U23" s="128"/>
      <c r="V23" s="128"/>
      <c r="W23" s="128"/>
      <c r="X23" s="31"/>
      <c r="Y23" s="31"/>
      <c r="Z23" s="100"/>
      <c r="AA23" s="31"/>
      <c r="AB23" s="121"/>
      <c r="AC23" s="122"/>
      <c r="AD23" s="122"/>
      <c r="AE23" s="122"/>
      <c r="AF23" s="34"/>
      <c r="AG23" s="181"/>
      <c r="AH23" s="114"/>
      <c r="AI23" s="114"/>
      <c r="AJ23" s="114"/>
      <c r="AK23" s="188"/>
      <c r="AL23" s="76" t="e">
        <f t="shared" si="13"/>
        <v>#N/A</v>
      </c>
      <c r="AM23" s="1">
        <v>16</v>
      </c>
      <c r="AU23">
        <v>19</v>
      </c>
      <c r="AV23">
        <v>57</v>
      </c>
      <c r="AW23" t="s">
        <v>121</v>
      </c>
      <c r="AX23">
        <f t="shared" si="12"/>
        <v>0</v>
      </c>
      <c r="AY23" t="e">
        <f t="shared" si="12"/>
        <v>#N/A</v>
      </c>
      <c r="BF23" t="s">
        <v>166</v>
      </c>
      <c r="BG23" s="140">
        <v>160</v>
      </c>
    </row>
    <row r="24" spans="1:80" ht="17.25" hidden="1" thickTop="1" thickBot="1" x14ac:dyDescent="0.3">
      <c r="A24" s="43"/>
      <c r="B24" s="91" t="e">
        <f>SUM(B17:B23)</f>
        <v>#N/A</v>
      </c>
      <c r="C24" s="48"/>
      <c r="D24" s="49"/>
      <c r="E24" s="49"/>
      <c r="F24" s="49">
        <f>COUNTIFS(I17:I23,"A",H17:H23,1)</f>
        <v>0</v>
      </c>
      <c r="G24" s="123">
        <f>COUNTIFS(I17:I23,$U$30,H17:H23,1)</f>
        <v>0</v>
      </c>
      <c r="H24" s="93">
        <f>COUNTIFS(I17:I23,$AA$30,H17:H23,1)</f>
        <v>0</v>
      </c>
      <c r="I24" s="44">
        <f>COUNTIFS(I17:I23,$AF$30,H17:H23,1)</f>
        <v>0</v>
      </c>
      <c r="J24" s="92" t="str">
        <f>IF(AND(Q24&lt;&gt;"",P24=1),19,"")</f>
        <v/>
      </c>
      <c r="K24" s="91" t="e">
        <f>SUM(K17:K22)</f>
        <v>#N/A</v>
      </c>
      <c r="L24" s="48"/>
      <c r="M24" s="49"/>
      <c r="N24" s="123">
        <f>COUNTIFS(Q17:Q23,"A",P17:P23,1)</f>
        <v>0</v>
      </c>
      <c r="O24" s="123">
        <f>COUNTIFS(Q17:Q23,$U$30,P17:P23,1)</f>
        <v>0</v>
      </c>
      <c r="P24" s="93">
        <f>COUNTIFS(Q17:Q23,$AA$30,P17:P23,1)</f>
        <v>0</v>
      </c>
      <c r="Q24" s="44">
        <f>COUNTIFS(Q17:Q23,$AF$30,P17:P23,1)</f>
        <v>0</v>
      </c>
      <c r="R24" s="95"/>
      <c r="S24" s="31" t="e">
        <f>SUM(S17:S22)</f>
        <v>#N/A</v>
      </c>
      <c r="T24" s="42"/>
      <c r="U24" s="46"/>
      <c r="V24" s="123">
        <f>COUNTIFS(Y17:Y23,"A",X17:X23,1)</f>
        <v>0</v>
      </c>
      <c r="W24" s="123">
        <f>COUNTIFS(Y17:Y23,$U$30,X17:X23,1)</f>
        <v>0</v>
      </c>
      <c r="X24" s="93">
        <f>COUNTIFS(Y17:Y23,$AA$30,X17:X23,1)</f>
        <v>0</v>
      </c>
      <c r="Y24" s="44">
        <f>COUNTIFS(Y17:Y23,$AF$30,X17:X23,1)</f>
        <v>0</v>
      </c>
      <c r="Z24" s="79"/>
      <c r="AA24" s="31" t="e">
        <f>SUM(AA17:AA22)</f>
        <v>#N/A</v>
      </c>
      <c r="AB24" s="46"/>
      <c r="AC24" s="46"/>
      <c r="AD24" s="123">
        <f>COUNTIFS(AG17:AG23,"A",AF17:AF23,1)</f>
        <v>0</v>
      </c>
      <c r="AE24" s="123">
        <f>COUNTIFS(AG17:AG23,$U$30,AF17:AF23,1)</f>
        <v>0</v>
      </c>
      <c r="AF24" s="93">
        <f>COUNTIFS(AG17:AG23,$AA$30,AF17:AF23,1)</f>
        <v>0</v>
      </c>
      <c r="AG24" s="182">
        <f>COUNTIFS(AG17:AG23,$AF$30,AF17:AF23,1)</f>
        <v>0</v>
      </c>
      <c r="AH24" s="114"/>
      <c r="AI24" s="114"/>
      <c r="AJ24" s="114"/>
      <c r="AK24" s="188"/>
      <c r="AL24" s="76" t="e">
        <f t="shared" si="13"/>
        <v>#N/A</v>
      </c>
      <c r="AM24" s="1">
        <v>17</v>
      </c>
      <c r="AU24">
        <v>20</v>
      </c>
      <c r="AV24">
        <v>201</v>
      </c>
      <c r="AW24" t="s">
        <v>175</v>
      </c>
      <c r="AX24">
        <f t="shared" si="12"/>
        <v>0</v>
      </c>
      <c r="AY24" t="e">
        <f t="shared" si="12"/>
        <v>#N/A</v>
      </c>
      <c r="BF24" t="s">
        <v>165</v>
      </c>
      <c r="BG24" s="140">
        <v>162</v>
      </c>
    </row>
    <row r="25" spans="1:80" ht="17.25" hidden="1" thickTop="1" thickBot="1" x14ac:dyDescent="0.3">
      <c r="B25" s="23"/>
      <c r="D25" s="39"/>
      <c r="E25" s="39"/>
      <c r="F25" s="39"/>
      <c r="G25" s="39"/>
      <c r="H25" s="23"/>
      <c r="I25" s="23"/>
      <c r="J25" s="23"/>
      <c r="K25" s="91"/>
      <c r="P25" s="93"/>
      <c r="Q25" s="44"/>
      <c r="R25" s="95"/>
      <c r="S25" s="91"/>
      <c r="T25" s="35" t="e">
        <f>B15+B24+K15+K24+S15+S24+AA15+AA24</f>
        <v>#N/A</v>
      </c>
      <c r="U25" s="36"/>
      <c r="V25" s="36"/>
      <c r="W25" s="36"/>
      <c r="X25" s="96"/>
      <c r="Y25" s="45"/>
      <c r="Z25" s="37"/>
      <c r="AA25" s="31"/>
      <c r="AB25" s="36"/>
      <c r="AC25" s="36"/>
      <c r="AD25" s="36"/>
      <c r="AE25" s="36"/>
      <c r="AF25" s="96"/>
      <c r="AG25" s="45"/>
      <c r="AH25" s="114"/>
      <c r="AI25" s="114"/>
      <c r="AJ25" s="114"/>
      <c r="AK25" s="188"/>
      <c r="AL25" s="76" t="e">
        <f t="shared" si="13"/>
        <v>#N/A</v>
      </c>
      <c r="AM25" s="1">
        <v>18</v>
      </c>
      <c r="AU25">
        <v>21</v>
      </c>
      <c r="AV25">
        <v>58</v>
      </c>
      <c r="AW25" t="s">
        <v>122</v>
      </c>
      <c r="AX25">
        <f t="shared" ref="AX25:AY30" si="14">P17</f>
        <v>0</v>
      </c>
      <c r="AY25" t="e">
        <f t="shared" si="14"/>
        <v>#N/A</v>
      </c>
      <c r="BF25" t="s">
        <v>167</v>
      </c>
      <c r="BG25" s="140">
        <v>164</v>
      </c>
    </row>
    <row r="26" spans="1:80" ht="17.25" hidden="1" thickTop="1" thickBot="1" x14ac:dyDescent="0.25">
      <c r="S26" s="91"/>
      <c r="AG26" s="1">
        <f>SUM(AD24,V24,N24,F24,F15,N15,V15,AD15)</f>
        <v>0</v>
      </c>
      <c r="AH26" s="188"/>
      <c r="AI26" s="188"/>
      <c r="AJ26" s="188"/>
      <c r="AK26" s="188"/>
      <c r="AL26" s="76" t="e">
        <f t="shared" si="13"/>
        <v>#N/A</v>
      </c>
      <c r="AM26" s="1">
        <v>19</v>
      </c>
      <c r="AU26">
        <v>22</v>
      </c>
      <c r="AV26">
        <v>59</v>
      </c>
      <c r="AW26" t="s">
        <v>144</v>
      </c>
      <c r="AX26">
        <f t="shared" si="14"/>
        <v>0</v>
      </c>
      <c r="AY26" t="e">
        <f t="shared" si="14"/>
        <v>#N/A</v>
      </c>
      <c r="BF26" t="s">
        <v>161</v>
      </c>
      <c r="BG26" s="140">
        <v>165</v>
      </c>
    </row>
    <row r="27" spans="1:80" ht="17.25" thickTop="1" thickBot="1" x14ac:dyDescent="0.3">
      <c r="C27" s="402" t="str">
        <f>IF(E3="أنثى","منقطعة عن التسجيل في","منقطع عن التسجيل في")</f>
        <v>منقطع عن التسجيل في</v>
      </c>
      <c r="D27" s="402"/>
      <c r="E27" s="402"/>
      <c r="F27" s="402"/>
      <c r="G27" s="402"/>
      <c r="H27" s="402"/>
      <c r="L27" s="386" t="s">
        <v>25</v>
      </c>
      <c r="M27" s="386"/>
      <c r="N27" s="390" t="e">
        <f>IF(E2="الرابعة حديث",7000,0)</f>
        <v>#N/A</v>
      </c>
      <c r="O27" s="390"/>
      <c r="P27" s="390"/>
      <c r="Q27" s="390"/>
      <c r="R27" s="390"/>
      <c r="T27" s="386" t="s">
        <v>265</v>
      </c>
      <c r="U27" s="386"/>
      <c r="V27" s="386"/>
      <c r="W27" s="397">
        <v>735000</v>
      </c>
      <c r="X27" s="397"/>
      <c r="Y27" s="397"/>
      <c r="Z27" s="386" t="s">
        <v>71</v>
      </c>
      <c r="AA27" s="386"/>
      <c r="AB27" s="386"/>
      <c r="AC27" s="386"/>
      <c r="AD27" s="397">
        <v>8000</v>
      </c>
      <c r="AE27" s="397"/>
      <c r="AF27" s="397"/>
      <c r="AG27" s="397"/>
      <c r="AH27" s="188"/>
      <c r="AI27" s="188"/>
      <c r="AJ27" s="188"/>
      <c r="AK27" s="188"/>
      <c r="AL27" s="76" t="e">
        <f t="shared" si="13"/>
        <v>#N/A</v>
      </c>
      <c r="AM27" s="1">
        <v>20</v>
      </c>
      <c r="AU27">
        <v>23</v>
      </c>
      <c r="AV27">
        <v>60</v>
      </c>
      <c r="AW27" t="s">
        <v>123</v>
      </c>
      <c r="AX27">
        <f t="shared" si="14"/>
        <v>0</v>
      </c>
      <c r="AY27" t="e">
        <f t="shared" si="14"/>
        <v>#N/A</v>
      </c>
      <c r="BF27" t="s">
        <v>164</v>
      </c>
      <c r="BG27" s="140">
        <v>166</v>
      </c>
    </row>
    <row r="28" spans="1:80" ht="26.45" customHeight="1" thickTop="1" thickBot="1" x14ac:dyDescent="0.3">
      <c r="B28" s="1" t="str">
        <f>IFERROR(SMALL($C$35:$C$40,AM8),"")</f>
        <v/>
      </c>
      <c r="C28" s="401" t="str">
        <f>IF(B28&lt;&gt;"",VLOOKUP(B28,$C$35:$D$40,2,0),"")</f>
        <v/>
      </c>
      <c r="D28" s="401"/>
      <c r="E28" s="401"/>
      <c r="F28" s="401"/>
      <c r="G28" s="401"/>
      <c r="H28" s="401"/>
      <c r="L28" s="394" t="s">
        <v>266</v>
      </c>
      <c r="M28" s="394"/>
      <c r="N28" s="390" t="e">
        <f>IF(Z28="ضعف الرسوم",T25*2,T25)</f>
        <v>#N/A</v>
      </c>
      <c r="O28" s="390"/>
      <c r="P28" s="390"/>
      <c r="Q28" s="390"/>
      <c r="R28" s="390"/>
      <c r="T28" s="386" t="s">
        <v>23</v>
      </c>
      <c r="U28" s="386"/>
      <c r="V28" s="386"/>
      <c r="W28" s="387" t="e">
        <f>N27+W27+AD27+N28-AB5</f>
        <v>#N/A</v>
      </c>
      <c r="X28" s="387"/>
      <c r="Y28" s="117"/>
      <c r="Z28" s="380" t="e">
        <f>'إدخال البيانات'!F1</f>
        <v>#N/A</v>
      </c>
      <c r="AA28" s="380"/>
      <c r="AB28" s="380"/>
      <c r="AC28" s="380"/>
      <c r="AD28" s="380"/>
      <c r="AE28" s="380"/>
      <c r="AF28" s="380"/>
      <c r="AG28" s="380"/>
      <c r="AH28" s="188"/>
      <c r="AI28" s="188"/>
      <c r="AJ28" s="188"/>
      <c r="AK28" s="188"/>
      <c r="AL28" s="76" t="e">
        <f t="shared" ref="AL28:AL33" si="15">IF(J17&lt;&gt;"",J17,"")</f>
        <v>#N/A</v>
      </c>
      <c r="AM28" s="1">
        <v>21</v>
      </c>
      <c r="AU28">
        <v>24</v>
      </c>
      <c r="AV28">
        <v>61</v>
      </c>
      <c r="AW28" t="s">
        <v>124</v>
      </c>
      <c r="AX28">
        <f t="shared" si="14"/>
        <v>0</v>
      </c>
      <c r="AY28" t="e">
        <f t="shared" si="14"/>
        <v>#N/A</v>
      </c>
      <c r="BF28" t="s">
        <v>148</v>
      </c>
    </row>
    <row r="29" spans="1:80" ht="26.45" customHeight="1" thickTop="1" thickBot="1" x14ac:dyDescent="0.3">
      <c r="B29" s="1" t="str">
        <f t="shared" ref="B29:B33" si="16">IFERROR(SMALL($C$35:$C$40,AM9),"")</f>
        <v/>
      </c>
      <c r="C29" s="401" t="str">
        <f t="shared" ref="C29:C33" si="17">IF(B29&lt;&gt;"",VLOOKUP(B29,$C$35:$D$40,2,0),"")</f>
        <v/>
      </c>
      <c r="D29" s="401"/>
      <c r="E29" s="401"/>
      <c r="F29" s="401"/>
      <c r="G29" s="401"/>
      <c r="H29" s="401"/>
      <c r="L29" s="386" t="s">
        <v>20</v>
      </c>
      <c r="M29" s="386"/>
      <c r="N29" s="393" t="s">
        <v>81</v>
      </c>
      <c r="O29" s="393"/>
      <c r="P29" s="393"/>
      <c r="Q29" s="393"/>
      <c r="R29" s="393"/>
      <c r="T29" s="386" t="s">
        <v>24</v>
      </c>
      <c r="U29" s="386"/>
      <c r="V29" s="386"/>
      <c r="W29" s="398" t="e">
        <f>IF(N29="نعم",(الإستمارة!T1+الإستمارة!T2)+AD27+(W28-(الإستمارة!T1+الإستمارة!T2)-AD27)/2,W28)</f>
        <v>#N/A</v>
      </c>
      <c r="X29" s="398"/>
      <c r="Y29" s="398"/>
      <c r="Z29" s="386" t="s">
        <v>26</v>
      </c>
      <c r="AA29" s="386"/>
      <c r="AB29" s="386"/>
      <c r="AC29" s="386"/>
      <c r="AD29" s="397" t="e">
        <f>W28-W29</f>
        <v>#N/A</v>
      </c>
      <c r="AE29" s="397"/>
      <c r="AF29" s="397"/>
      <c r="AG29" s="397"/>
      <c r="AH29" s="188"/>
      <c r="AI29" s="188"/>
      <c r="AJ29" s="188"/>
      <c r="AK29" s="188"/>
      <c r="AL29" s="76" t="e">
        <f t="shared" si="15"/>
        <v>#N/A</v>
      </c>
      <c r="AM29" s="1">
        <v>22</v>
      </c>
      <c r="AU29">
        <v>25</v>
      </c>
      <c r="AV29">
        <v>62</v>
      </c>
      <c r="AW29" t="s">
        <v>115</v>
      </c>
      <c r="AX29">
        <f t="shared" si="14"/>
        <v>0</v>
      </c>
      <c r="AY29" t="e">
        <f t="shared" si="14"/>
        <v>#N/A</v>
      </c>
      <c r="BF29" t="s">
        <v>169</v>
      </c>
      <c r="BG29" s="140">
        <v>169</v>
      </c>
    </row>
    <row r="30" spans="1:80" ht="26.45" customHeight="1" thickTop="1" thickBot="1" x14ac:dyDescent="0.3">
      <c r="B30" s="1" t="str">
        <f t="shared" si="16"/>
        <v/>
      </c>
      <c r="C30" s="401" t="str">
        <f t="shared" si="17"/>
        <v/>
      </c>
      <c r="D30" s="401"/>
      <c r="E30" s="401"/>
      <c r="F30" s="401"/>
      <c r="G30" s="401"/>
      <c r="H30" s="401"/>
      <c r="P30" s="399" t="s">
        <v>72</v>
      </c>
      <c r="Q30" s="399"/>
      <c r="R30" s="399"/>
      <c r="S30" s="399"/>
      <c r="T30" s="399"/>
      <c r="U30" s="158" t="s">
        <v>276</v>
      </c>
      <c r="V30" s="50">
        <f>G15+O15+W15+AE15+G24+O24+W24+AE24</f>
        <v>0</v>
      </c>
      <c r="W30" s="400" t="s">
        <v>73</v>
      </c>
      <c r="X30" s="400"/>
      <c r="Y30" s="400"/>
      <c r="Z30" s="400"/>
      <c r="AA30" s="158" t="s">
        <v>277</v>
      </c>
      <c r="AB30" s="50">
        <f>H15+P15+X15+AF15+H24+P24+X24+AF24</f>
        <v>0</v>
      </c>
      <c r="AC30" s="396" t="str">
        <f>IF(AG26&gt;0,"عدد المقررات المسجلة","عدد المقررات المسجلة لأكثر من مرتين")</f>
        <v>عدد المقررات المسجلة لأكثر من مرتين</v>
      </c>
      <c r="AD30" s="396"/>
      <c r="AE30" s="396"/>
      <c r="AF30" s="158" t="s">
        <v>278</v>
      </c>
      <c r="AG30" s="50">
        <f>IF(AG26&gt;0,AG26,I15+Q15+Y15+AG15+I24+Q24+Y24+AG24)</f>
        <v>0</v>
      </c>
      <c r="AH30" s="188"/>
      <c r="AI30" s="188"/>
      <c r="AJ30" s="188"/>
      <c r="AK30" s="188"/>
      <c r="AL30" s="76" t="e">
        <f t="shared" si="15"/>
        <v>#N/A</v>
      </c>
      <c r="AM30" s="1">
        <v>23</v>
      </c>
      <c r="AU30">
        <v>26</v>
      </c>
      <c r="AV30">
        <f>L22</f>
        <v>0</v>
      </c>
      <c r="AW30" t="str">
        <f>M22</f>
        <v>اكتب اسم المادة الاختيارية</v>
      </c>
      <c r="AX30">
        <f t="shared" si="14"/>
        <v>0</v>
      </c>
      <c r="AY30" t="e">
        <f t="shared" si="14"/>
        <v>#N/A</v>
      </c>
      <c r="BF30" t="s">
        <v>168</v>
      </c>
      <c r="BG30" s="140">
        <v>170</v>
      </c>
    </row>
    <row r="31" spans="1:80" s="3" customFormat="1" ht="26.45" customHeight="1" thickTop="1" thickBot="1" x14ac:dyDescent="0.3">
      <c r="B31" s="1" t="str">
        <f t="shared" si="16"/>
        <v/>
      </c>
      <c r="C31" s="401" t="str">
        <f t="shared" si="17"/>
        <v/>
      </c>
      <c r="D31" s="401"/>
      <c r="E31" s="401"/>
      <c r="F31" s="401"/>
      <c r="G31" s="401"/>
      <c r="H31" s="401"/>
      <c r="I31" s="115"/>
      <c r="J31" s="395" t="s">
        <v>441</v>
      </c>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115"/>
      <c r="AH31" s="115"/>
      <c r="AI31" s="115"/>
      <c r="AJ31" s="115"/>
      <c r="AK31" s="115"/>
      <c r="AL31" s="76" t="e">
        <f t="shared" si="15"/>
        <v>#N/A</v>
      </c>
      <c r="AM31" s="1">
        <v>24</v>
      </c>
      <c r="AU31">
        <v>27</v>
      </c>
      <c r="AV31">
        <v>63</v>
      </c>
      <c r="AW31" t="s">
        <v>125</v>
      </c>
      <c r="AX31">
        <f>X8</f>
        <v>0</v>
      </c>
      <c r="AY31" t="e">
        <f>Y8</f>
        <v>#N/A</v>
      </c>
      <c r="AZ31"/>
      <c r="BA31"/>
      <c r="BB31"/>
      <c r="BC31"/>
      <c r="BD31"/>
      <c r="BE31"/>
      <c r="BF31" t="s">
        <v>172</v>
      </c>
      <c r="BG31" s="140">
        <v>174</v>
      </c>
      <c r="BH31"/>
      <c r="BI31"/>
      <c r="BJ31"/>
      <c r="BK31"/>
      <c r="BL31"/>
      <c r="BM31"/>
      <c r="BN31"/>
      <c r="BO31"/>
      <c r="BP31"/>
      <c r="BQ31"/>
      <c r="BR31"/>
      <c r="BS31"/>
      <c r="BT31"/>
      <c r="BU31"/>
      <c r="BV31"/>
      <c r="BW31"/>
      <c r="BX31"/>
      <c r="BY31"/>
      <c r="BZ31"/>
      <c r="CA31"/>
      <c r="CB31"/>
    </row>
    <row r="32" spans="1:80" s="3" customFormat="1" ht="26.45" customHeight="1" thickTop="1" thickBot="1" x14ac:dyDescent="0.3">
      <c r="B32" s="1" t="str">
        <f t="shared" si="16"/>
        <v/>
      </c>
      <c r="C32" s="401" t="str">
        <f t="shared" si="17"/>
        <v/>
      </c>
      <c r="D32" s="401"/>
      <c r="E32" s="401"/>
      <c r="F32" s="401"/>
      <c r="G32" s="401"/>
      <c r="H32" s="401"/>
      <c r="I32" s="11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115"/>
      <c r="AH32" s="115"/>
      <c r="AI32" s="115"/>
      <c r="AJ32" s="115"/>
      <c r="AK32" s="115"/>
      <c r="AL32" s="76" t="e">
        <f t="shared" si="15"/>
        <v>#N/A</v>
      </c>
      <c r="AM32" s="1">
        <v>25</v>
      </c>
      <c r="AU32">
        <v>28</v>
      </c>
      <c r="AV32">
        <v>64</v>
      </c>
      <c r="AW32" t="s">
        <v>126</v>
      </c>
      <c r="AX32">
        <f t="shared" ref="AX32:AY32" si="18">X9</f>
        <v>0</v>
      </c>
      <c r="AY32" t="e">
        <f t="shared" si="18"/>
        <v>#N/A</v>
      </c>
      <c r="AZ32"/>
      <c r="BA32"/>
      <c r="BB32"/>
      <c r="BC32"/>
      <c r="BD32"/>
      <c r="BE32"/>
      <c r="BF32" t="s">
        <v>173</v>
      </c>
      <c r="BG32" s="140">
        <v>175</v>
      </c>
      <c r="BH32"/>
      <c r="BI32"/>
      <c r="BJ32"/>
      <c r="BK32"/>
      <c r="BL32"/>
      <c r="BM32"/>
      <c r="BN32"/>
      <c r="BO32"/>
      <c r="BP32"/>
      <c r="BQ32"/>
      <c r="BR32"/>
      <c r="BS32"/>
      <c r="BT32"/>
      <c r="BU32"/>
      <c r="BV32"/>
      <c r="BW32"/>
      <c r="BX32"/>
      <c r="BY32"/>
      <c r="BZ32"/>
      <c r="CA32"/>
      <c r="CB32"/>
    </row>
    <row r="33" spans="2:80" s="3" customFormat="1" ht="17.25" thickTop="1" thickBot="1" x14ac:dyDescent="0.3">
      <c r="B33" s="1" t="str">
        <f t="shared" si="16"/>
        <v/>
      </c>
      <c r="C33" s="401" t="str">
        <f t="shared" si="17"/>
        <v/>
      </c>
      <c r="D33" s="401"/>
      <c r="E33" s="401"/>
      <c r="F33" s="401"/>
      <c r="G33" s="401"/>
      <c r="H33" s="401"/>
      <c r="J33" s="24"/>
      <c r="L33" s="4"/>
      <c r="M33" s="5"/>
      <c r="N33" s="5"/>
      <c r="O33" s="5"/>
      <c r="AL33" s="76" t="e">
        <f t="shared" si="15"/>
        <v>#N/A</v>
      </c>
      <c r="AM33" s="1">
        <v>26</v>
      </c>
      <c r="AU33">
        <v>29</v>
      </c>
      <c r="AV33">
        <v>65</v>
      </c>
      <c r="AW33" t="s">
        <v>127</v>
      </c>
      <c r="AX33">
        <f t="shared" ref="AX33:AY33" si="19">X10</f>
        <v>0</v>
      </c>
      <c r="AY33" t="e">
        <f t="shared" si="19"/>
        <v>#N/A</v>
      </c>
      <c r="AZ33"/>
      <c r="BA33"/>
      <c r="BB33"/>
      <c r="BC33"/>
      <c r="BD33"/>
      <c r="BE33"/>
      <c r="BF33" t="s">
        <v>170</v>
      </c>
      <c r="BG33" s="140">
        <v>177</v>
      </c>
      <c r="BH33"/>
      <c r="BI33"/>
      <c r="BJ33"/>
      <c r="BK33"/>
      <c r="BL33"/>
      <c r="BM33"/>
      <c r="BN33"/>
      <c r="BO33"/>
      <c r="BP33"/>
      <c r="BQ33"/>
      <c r="BR33"/>
      <c r="BS33"/>
      <c r="BT33"/>
      <c r="BU33"/>
      <c r="BV33"/>
      <c r="BW33"/>
      <c r="BX33"/>
      <c r="BY33"/>
      <c r="BZ33"/>
      <c r="CA33"/>
      <c r="CB33"/>
    </row>
    <row r="34" spans="2:80" s="3" customFormat="1" ht="17.25" thickTop="1" thickBot="1" x14ac:dyDescent="0.25">
      <c r="C34" s="5"/>
      <c r="D34" s="5"/>
      <c r="E34" s="5"/>
      <c r="F34" s="5"/>
      <c r="G34" s="5"/>
      <c r="J34" s="24"/>
      <c r="L34" s="4"/>
      <c r="M34" s="5"/>
      <c r="N34" s="5"/>
      <c r="O34" s="5"/>
      <c r="AL34" s="76" t="e">
        <f t="shared" ref="AL34:AL39" si="20">IF(R8&lt;&gt;"",R8,"")</f>
        <v>#N/A</v>
      </c>
      <c r="AM34" s="1">
        <v>27</v>
      </c>
      <c r="AU34">
        <v>30</v>
      </c>
      <c r="AV34">
        <v>66</v>
      </c>
      <c r="AW34" t="s">
        <v>128</v>
      </c>
      <c r="AX34">
        <f t="shared" ref="AX34:AY34" si="21">X11</f>
        <v>0</v>
      </c>
      <c r="AY34" t="e">
        <f t="shared" si="21"/>
        <v>#N/A</v>
      </c>
      <c r="AZ34"/>
      <c r="BA34"/>
      <c r="BB34"/>
      <c r="BC34"/>
      <c r="BD34"/>
      <c r="BE34"/>
      <c r="BF34" t="s">
        <v>171</v>
      </c>
      <c r="BG34" s="140">
        <v>178</v>
      </c>
      <c r="BH34"/>
      <c r="BI34"/>
      <c r="BJ34"/>
      <c r="BK34"/>
      <c r="BL34"/>
      <c r="BM34"/>
      <c r="BN34"/>
      <c r="BO34"/>
      <c r="BP34"/>
      <c r="BQ34"/>
      <c r="BR34"/>
      <c r="BS34"/>
      <c r="BT34"/>
      <c r="BU34"/>
      <c r="BV34"/>
      <c r="BW34"/>
      <c r="BX34"/>
      <c r="BY34"/>
      <c r="BZ34"/>
      <c r="CA34"/>
      <c r="CB34"/>
    </row>
    <row r="35" spans="2:80" s="3" customFormat="1" ht="17.25" thickTop="1" thickBot="1" x14ac:dyDescent="0.3">
      <c r="B35" s="23"/>
      <c r="C35" s="23" t="e">
        <f>IF(VLOOKUP($E$1,ورقة2!$A$1:$W$14000,18,0)&lt;&gt;"",1,"")</f>
        <v>#N/A</v>
      </c>
      <c r="D35" s="23" t="s">
        <v>270</v>
      </c>
      <c r="E35" s="23"/>
      <c r="F35" s="23"/>
      <c r="G35" s="23"/>
      <c r="H35" s="23"/>
      <c r="I35" s="23"/>
      <c r="J35" s="23"/>
      <c r="K35" s="23"/>
      <c r="L35" s="23"/>
      <c r="M35" s="23"/>
      <c r="N35" s="23"/>
      <c r="O35" s="23"/>
      <c r="P35" s="23"/>
      <c r="Q35" s="23"/>
      <c r="AL35" s="76" t="e">
        <f t="shared" si="20"/>
        <v>#N/A</v>
      </c>
      <c r="AM35" s="1">
        <v>28</v>
      </c>
      <c r="AU35">
        <v>31</v>
      </c>
      <c r="AV35">
        <v>67</v>
      </c>
      <c r="AW35" t="s">
        <v>129</v>
      </c>
      <c r="AX35">
        <f t="shared" ref="AX35:AY35" si="22">X12</f>
        <v>0</v>
      </c>
      <c r="AY35" t="e">
        <f t="shared" si="22"/>
        <v>#N/A</v>
      </c>
      <c r="AZ35"/>
      <c r="BA35"/>
      <c r="BB35"/>
      <c r="BC35"/>
      <c r="BD35"/>
      <c r="BE35"/>
      <c r="BF35"/>
      <c r="BG35"/>
      <c r="BH35"/>
      <c r="BI35"/>
      <c r="BJ35"/>
      <c r="BK35"/>
      <c r="BL35"/>
      <c r="BM35"/>
      <c r="BN35"/>
      <c r="BO35"/>
      <c r="BP35"/>
      <c r="BQ35"/>
      <c r="BR35"/>
      <c r="BS35"/>
      <c r="BT35"/>
      <c r="BU35"/>
      <c r="BV35"/>
      <c r="BW35"/>
      <c r="BX35"/>
      <c r="BY35"/>
      <c r="BZ35"/>
      <c r="CA35"/>
      <c r="CB35"/>
    </row>
    <row r="36" spans="2:80" s="3" customFormat="1" ht="17.25" thickTop="1" thickBot="1" x14ac:dyDescent="0.3">
      <c r="C36" s="23" t="e">
        <f>IF(VLOOKUP($E$1,ورقة2!$A$1:$W$12034,19,0)&lt;&gt;"",2,"")</f>
        <v>#N/A</v>
      </c>
      <c r="D36" s="23" t="s">
        <v>271</v>
      </c>
      <c r="E36" s="5"/>
      <c r="F36" s="5"/>
      <c r="G36" s="5"/>
      <c r="J36" s="24"/>
      <c r="L36" s="4"/>
      <c r="M36" s="5"/>
      <c r="N36" s="5"/>
      <c r="O36" s="5"/>
      <c r="AL36" s="76" t="e">
        <f t="shared" si="20"/>
        <v>#N/A</v>
      </c>
      <c r="AM36" s="1">
        <v>29</v>
      </c>
      <c r="AU36">
        <v>32</v>
      </c>
      <c r="AV36">
        <v>68</v>
      </c>
      <c r="AW36" t="s">
        <v>130</v>
      </c>
      <c r="AX36">
        <f t="shared" ref="AX36:AY36" si="23">X13</f>
        <v>0</v>
      </c>
      <c r="AY36" t="e">
        <f t="shared" si="23"/>
        <v>#N/A</v>
      </c>
      <c r="AZ36"/>
      <c r="BA36"/>
      <c r="BB36"/>
      <c r="BC36"/>
      <c r="BD36"/>
      <c r="BE36"/>
      <c r="BF36"/>
      <c r="BG36"/>
      <c r="BH36"/>
      <c r="BI36"/>
      <c r="BJ36"/>
      <c r="BK36"/>
      <c r="BL36"/>
      <c r="BM36"/>
      <c r="BN36"/>
      <c r="BO36"/>
      <c r="BP36"/>
      <c r="BQ36"/>
      <c r="BR36"/>
      <c r="BS36"/>
      <c r="BT36"/>
      <c r="BU36"/>
      <c r="BV36"/>
      <c r="BW36"/>
      <c r="BX36"/>
      <c r="BY36"/>
      <c r="BZ36"/>
      <c r="CA36"/>
      <c r="CB36"/>
    </row>
    <row r="37" spans="2:80" s="3" customFormat="1" ht="17.25" thickTop="1" thickBot="1" x14ac:dyDescent="0.3">
      <c r="C37" s="23" t="e">
        <f>IF(VLOOKUP($E$1,ورقة2!$A$1:$W$12034,20,0)&lt;&gt;"",3,"")</f>
        <v>#N/A</v>
      </c>
      <c r="D37" s="23" t="s">
        <v>272</v>
      </c>
      <c r="E37" s="5"/>
      <c r="F37" s="5"/>
      <c r="G37" s="5"/>
      <c r="J37" s="24"/>
      <c r="L37" s="4"/>
      <c r="M37" s="5"/>
      <c r="N37" s="5"/>
      <c r="O37" s="5"/>
      <c r="AL37" s="76" t="e">
        <f t="shared" si="20"/>
        <v>#N/A</v>
      </c>
      <c r="AM37" s="1">
        <v>30</v>
      </c>
      <c r="AU37">
        <v>33</v>
      </c>
      <c r="AV37">
        <v>69</v>
      </c>
      <c r="AW37" t="s">
        <v>131</v>
      </c>
      <c r="AX37">
        <f>AF8</f>
        <v>0</v>
      </c>
      <c r="AY37" t="e">
        <f>AG8</f>
        <v>#N/A</v>
      </c>
      <c r="AZ37"/>
      <c r="BA37"/>
      <c r="BB37"/>
      <c r="BC37"/>
      <c r="BD37"/>
      <c r="BE37"/>
      <c r="BF37"/>
      <c r="BG37"/>
      <c r="BH37"/>
      <c r="BI37"/>
      <c r="BJ37"/>
      <c r="BK37"/>
      <c r="BL37"/>
      <c r="BM37"/>
      <c r="BN37"/>
      <c r="BO37"/>
      <c r="BP37"/>
      <c r="BQ37"/>
      <c r="BR37"/>
      <c r="BS37"/>
      <c r="BT37"/>
      <c r="BU37"/>
      <c r="BV37"/>
      <c r="BW37"/>
      <c r="BX37"/>
      <c r="BY37"/>
      <c r="BZ37"/>
      <c r="CA37"/>
      <c r="CB37"/>
    </row>
    <row r="38" spans="2:80" s="3" customFormat="1" ht="17.25" thickTop="1" thickBot="1" x14ac:dyDescent="0.3">
      <c r="C38" s="23" t="e">
        <f>IF(VLOOKUP($E$1,ورقة2!$A$1:$W$12034,21,0)&lt;&gt;"",4,"")</f>
        <v>#N/A</v>
      </c>
      <c r="D38" s="23" t="s">
        <v>274</v>
      </c>
      <c r="E38" s="5"/>
      <c r="F38" s="5"/>
      <c r="G38" s="5"/>
      <c r="J38" s="24"/>
      <c r="L38" s="4"/>
      <c r="M38" s="5"/>
      <c r="N38" s="5"/>
      <c r="O38" s="5"/>
      <c r="AL38" s="76" t="e">
        <f t="shared" si="20"/>
        <v>#N/A</v>
      </c>
      <c r="AM38" s="1">
        <v>31</v>
      </c>
      <c r="AU38">
        <v>34</v>
      </c>
      <c r="AV38">
        <v>70</v>
      </c>
      <c r="AW38" t="s">
        <v>132</v>
      </c>
      <c r="AX38">
        <f t="shared" ref="AX38:AY38" si="24">AF9</f>
        <v>0</v>
      </c>
      <c r="AY38" t="e">
        <f t="shared" si="24"/>
        <v>#N/A</v>
      </c>
      <c r="AZ38"/>
      <c r="BA38"/>
      <c r="BB38"/>
      <c r="BC38"/>
      <c r="BD38"/>
      <c r="BE38"/>
      <c r="BF38"/>
      <c r="BG38"/>
      <c r="BH38"/>
      <c r="BI38"/>
      <c r="BJ38"/>
      <c r="BK38"/>
      <c r="BL38"/>
      <c r="BM38"/>
      <c r="BN38"/>
      <c r="BO38"/>
      <c r="BP38"/>
      <c r="BQ38"/>
      <c r="BR38"/>
      <c r="BS38"/>
      <c r="BT38"/>
      <c r="BU38"/>
      <c r="BV38"/>
      <c r="BW38"/>
      <c r="BX38"/>
      <c r="BY38"/>
      <c r="BZ38"/>
      <c r="CA38"/>
      <c r="CB38"/>
    </row>
    <row r="39" spans="2:80" s="3" customFormat="1" ht="17.25" thickTop="1" thickBot="1" x14ac:dyDescent="0.3">
      <c r="C39" s="23" t="e">
        <f>IF(VLOOKUP($E$1,ورقة2!$A$1:$W$12034,22,0)&lt;&gt;"",5,"")</f>
        <v>#N/A</v>
      </c>
      <c r="D39" s="23" t="s">
        <v>349</v>
      </c>
      <c r="E39" s="5"/>
      <c r="F39" s="5"/>
      <c r="G39" s="5"/>
      <c r="J39" s="24"/>
      <c r="L39" s="4"/>
      <c r="M39" s="5"/>
      <c r="N39" s="5"/>
      <c r="O39" s="5"/>
      <c r="AL39" s="76" t="e">
        <f t="shared" si="20"/>
        <v>#N/A</v>
      </c>
      <c r="AM39" s="1">
        <v>32</v>
      </c>
      <c r="AU39">
        <v>35</v>
      </c>
      <c r="AV39">
        <v>71</v>
      </c>
      <c r="AW39" t="s">
        <v>133</v>
      </c>
      <c r="AX39">
        <f t="shared" ref="AX39:AY39" si="25">AF10</f>
        <v>0</v>
      </c>
      <c r="AY39" t="e">
        <f t="shared" si="25"/>
        <v>#N/A</v>
      </c>
      <c r="AZ39"/>
      <c r="BA39"/>
      <c r="BB39"/>
      <c r="BC39"/>
      <c r="BD39"/>
      <c r="BE39"/>
      <c r="BF39"/>
      <c r="BG39"/>
      <c r="BH39"/>
      <c r="BI39"/>
      <c r="BJ39"/>
      <c r="BK39"/>
      <c r="BL39"/>
      <c r="BM39"/>
      <c r="BN39"/>
      <c r="BO39"/>
      <c r="BP39"/>
      <c r="BQ39"/>
      <c r="BR39"/>
      <c r="BS39"/>
      <c r="BT39"/>
      <c r="BU39"/>
      <c r="BV39"/>
      <c r="BW39"/>
      <c r="BX39"/>
      <c r="BY39"/>
      <c r="BZ39"/>
      <c r="CA39"/>
      <c r="CB39"/>
    </row>
    <row r="40" spans="2:80" s="3" customFormat="1" ht="17.25" thickTop="1" thickBot="1" x14ac:dyDescent="0.3">
      <c r="C40" s="23" t="e">
        <f>IF(VLOOKUP($E$1,ورقة2!$A$1:$W$12034,23,0)&lt;&gt;"",6,"")</f>
        <v>#N/A</v>
      </c>
      <c r="D40" s="23" t="s">
        <v>374</v>
      </c>
      <c r="E40" s="5"/>
      <c r="F40" s="5"/>
      <c r="G40" s="5"/>
      <c r="J40" s="24"/>
      <c r="L40" s="4"/>
      <c r="M40" s="5"/>
      <c r="N40" s="5"/>
      <c r="O40" s="5"/>
      <c r="AL40" s="76" t="e">
        <f t="shared" ref="AL40:AL45" si="26">IF(Z8&lt;&gt;"",Z8,"")</f>
        <v>#N/A</v>
      </c>
      <c r="AM40" s="1">
        <v>33</v>
      </c>
      <c r="AU40">
        <v>36</v>
      </c>
      <c r="AV40">
        <v>72</v>
      </c>
      <c r="AW40" t="s">
        <v>134</v>
      </c>
      <c r="AX40">
        <f t="shared" ref="AX40:AY40" si="27">AF11</f>
        <v>0</v>
      </c>
      <c r="AY40" t="e">
        <f t="shared" si="27"/>
        <v>#N/A</v>
      </c>
      <c r="AZ40"/>
      <c r="BA40"/>
      <c r="BB40"/>
      <c r="BC40"/>
      <c r="BD40"/>
      <c r="BE40"/>
      <c r="BF40"/>
      <c r="BG40"/>
      <c r="BH40"/>
      <c r="BI40"/>
      <c r="BJ40"/>
      <c r="BK40"/>
      <c r="BL40"/>
      <c r="BM40"/>
      <c r="BN40"/>
      <c r="BO40"/>
      <c r="BP40"/>
      <c r="BQ40"/>
      <c r="BR40"/>
      <c r="BS40"/>
      <c r="BT40"/>
      <c r="BU40"/>
      <c r="BV40"/>
      <c r="BW40"/>
      <c r="BX40"/>
      <c r="BY40"/>
      <c r="BZ40"/>
      <c r="CA40"/>
      <c r="CB40"/>
    </row>
    <row r="41" spans="2:80" s="3" customFormat="1" ht="17.25" thickTop="1" thickBot="1" x14ac:dyDescent="0.25">
      <c r="C41" s="4"/>
      <c r="D41" s="5"/>
      <c r="E41" s="5"/>
      <c r="F41" s="5"/>
      <c r="G41" s="5"/>
      <c r="J41" s="24"/>
      <c r="L41" s="4"/>
      <c r="M41" s="5"/>
      <c r="N41" s="5"/>
      <c r="O41" s="5"/>
      <c r="AL41" s="76" t="e">
        <f t="shared" si="26"/>
        <v>#N/A</v>
      </c>
      <c r="AM41" s="1">
        <v>34</v>
      </c>
      <c r="AU41">
        <v>37</v>
      </c>
      <c r="AV41">
        <v>73</v>
      </c>
      <c r="AW41" t="s">
        <v>115</v>
      </c>
      <c r="AX41">
        <f t="shared" ref="AX41:AY41" si="28">AF12</f>
        <v>0</v>
      </c>
      <c r="AY41" t="e">
        <f t="shared" si="28"/>
        <v>#N/A</v>
      </c>
      <c r="AZ41"/>
      <c r="BA41"/>
      <c r="BB41"/>
      <c r="BC41"/>
      <c r="BD41"/>
      <c r="BE41"/>
      <c r="BF41"/>
      <c r="BG41"/>
      <c r="BH41"/>
      <c r="BI41"/>
      <c r="BJ41"/>
      <c r="BK41"/>
      <c r="BL41"/>
      <c r="BM41"/>
      <c r="BN41"/>
      <c r="BO41"/>
      <c r="BP41"/>
      <c r="BQ41"/>
      <c r="BR41"/>
      <c r="BS41"/>
      <c r="BT41"/>
      <c r="BU41"/>
      <c r="BV41"/>
      <c r="BW41"/>
      <c r="BX41"/>
      <c r="BY41"/>
      <c r="BZ41"/>
      <c r="CA41"/>
      <c r="CB41"/>
    </row>
    <row r="42" spans="2:80" s="3" customFormat="1" ht="17.25" thickTop="1" thickBot="1" x14ac:dyDescent="0.25">
      <c r="C42" s="5"/>
      <c r="D42" s="5"/>
      <c r="E42" s="6"/>
      <c r="H42" s="25"/>
      <c r="I42" s="25"/>
      <c r="J42" s="25"/>
      <c r="K42" s="25"/>
      <c r="L42" s="7"/>
      <c r="M42" s="7"/>
      <c r="N42" s="26"/>
      <c r="O42" s="26"/>
      <c r="P42" s="26"/>
      <c r="Q42" s="26"/>
      <c r="AL42" s="76" t="e">
        <f t="shared" si="26"/>
        <v>#N/A</v>
      </c>
      <c r="AM42" s="1">
        <v>35</v>
      </c>
      <c r="AU42">
        <v>38</v>
      </c>
      <c r="AV42">
        <f>AB13</f>
        <v>0</v>
      </c>
      <c r="AW42" t="str">
        <f>AC13</f>
        <v>اكتب اسم المادة الاختيارية</v>
      </c>
      <c r="AX42">
        <f t="shared" ref="AX42:AY42" si="29">AF13</f>
        <v>0</v>
      </c>
      <c r="AY42" t="e">
        <f t="shared" si="29"/>
        <v>#N/A</v>
      </c>
      <c r="AZ42"/>
      <c r="BA42"/>
      <c r="BB42"/>
      <c r="BC42"/>
      <c r="BD42"/>
      <c r="BE42"/>
      <c r="BF42"/>
      <c r="BG42"/>
      <c r="BH42"/>
      <c r="BI42"/>
      <c r="BJ42"/>
      <c r="BK42"/>
      <c r="BL42"/>
      <c r="BM42"/>
      <c r="BN42"/>
      <c r="BO42"/>
      <c r="BP42"/>
      <c r="BQ42"/>
      <c r="BR42"/>
      <c r="BS42"/>
      <c r="BT42"/>
      <c r="BU42"/>
      <c r="BV42"/>
      <c r="BW42"/>
      <c r="BX42"/>
      <c r="BY42"/>
      <c r="BZ42"/>
      <c r="CA42"/>
      <c r="CB42"/>
    </row>
    <row r="43" spans="2:80" s="3" customFormat="1" ht="19.5" thickTop="1" thickBot="1" x14ac:dyDescent="0.25">
      <c r="C43" s="8"/>
      <c r="D43" s="5"/>
      <c r="E43" s="5"/>
      <c r="F43" s="5"/>
      <c r="H43" s="25"/>
      <c r="I43" s="25"/>
      <c r="J43" s="25"/>
      <c r="K43" s="25"/>
      <c r="L43" s="7"/>
      <c r="M43" s="7"/>
      <c r="N43" s="26"/>
      <c r="O43" s="26"/>
      <c r="P43" s="26"/>
      <c r="Q43" s="26"/>
      <c r="AL43" s="76" t="e">
        <f t="shared" si="26"/>
        <v>#N/A</v>
      </c>
      <c r="AM43" s="1">
        <v>36</v>
      </c>
      <c r="AU43">
        <v>39</v>
      </c>
      <c r="AV43">
        <v>74</v>
      </c>
      <c r="AW43" t="s">
        <v>135</v>
      </c>
      <c r="AX43">
        <f>X17</f>
        <v>0</v>
      </c>
      <c r="AY43" t="e">
        <f>Y17</f>
        <v>#N/A</v>
      </c>
      <c r="AZ43"/>
      <c r="BA43"/>
      <c r="BB43"/>
      <c r="BC43"/>
      <c r="BD43"/>
      <c r="BE43"/>
      <c r="BF43"/>
      <c r="BG43"/>
      <c r="BH43"/>
      <c r="BI43"/>
      <c r="BJ43"/>
      <c r="BK43"/>
      <c r="BL43"/>
      <c r="BM43"/>
      <c r="BN43"/>
      <c r="BO43"/>
      <c r="BP43"/>
      <c r="BQ43"/>
      <c r="BR43"/>
      <c r="BS43"/>
      <c r="BT43"/>
      <c r="BU43"/>
      <c r="BV43"/>
      <c r="BW43"/>
      <c r="BX43"/>
      <c r="BY43"/>
      <c r="BZ43"/>
      <c r="CA43"/>
      <c r="CB43"/>
    </row>
    <row r="44" spans="2:80" s="3" customFormat="1" ht="19.5" thickTop="1" thickBot="1" x14ac:dyDescent="0.25">
      <c r="B44" s="9"/>
      <c r="C44" s="9"/>
      <c r="D44" s="9"/>
      <c r="E44" s="9"/>
      <c r="F44" s="9"/>
      <c r="G44" s="10"/>
      <c r="H44" s="8"/>
      <c r="I44" s="8"/>
      <c r="J44" s="8"/>
      <c r="K44" s="8"/>
      <c r="L44" s="5"/>
      <c r="M44" s="5"/>
      <c r="N44" s="26"/>
      <c r="O44" s="26"/>
      <c r="P44" s="26"/>
      <c r="Q44" s="26"/>
      <c r="AL44" s="76" t="e">
        <f t="shared" si="26"/>
        <v>#N/A</v>
      </c>
      <c r="AM44" s="1">
        <v>37</v>
      </c>
      <c r="AU44">
        <v>40</v>
      </c>
      <c r="AV44">
        <v>75</v>
      </c>
      <c r="AW44" t="s">
        <v>136</v>
      </c>
      <c r="AX44">
        <f t="shared" ref="AX44:AY44" si="30">X18</f>
        <v>0</v>
      </c>
      <c r="AY44" t="e">
        <f t="shared" si="30"/>
        <v>#N/A</v>
      </c>
      <c r="AZ44"/>
      <c r="BA44"/>
      <c r="BB44"/>
      <c r="BC44"/>
      <c r="BD44"/>
      <c r="BE44"/>
      <c r="BF44"/>
      <c r="BG44"/>
      <c r="BH44"/>
      <c r="BI44"/>
      <c r="BJ44"/>
      <c r="BK44"/>
      <c r="BL44"/>
      <c r="BM44"/>
      <c r="BN44"/>
      <c r="BO44"/>
      <c r="BP44"/>
      <c r="BQ44"/>
      <c r="BR44"/>
      <c r="BS44"/>
      <c r="BT44"/>
      <c r="BU44"/>
      <c r="BV44"/>
      <c r="BW44"/>
      <c r="BX44"/>
      <c r="BY44"/>
      <c r="BZ44"/>
      <c r="CA44"/>
      <c r="CB44"/>
    </row>
    <row r="45" spans="2:80" s="3" customFormat="1" ht="17.25" thickTop="1" thickBot="1" x14ac:dyDescent="0.25">
      <c r="B45" s="5"/>
      <c r="C45" s="5"/>
      <c r="D45" s="5"/>
      <c r="G45" s="5"/>
      <c r="H45" s="5"/>
      <c r="I45" s="5"/>
      <c r="J45" s="5"/>
      <c r="K45" s="5"/>
      <c r="L45" s="5"/>
      <c r="M45" s="11"/>
      <c r="N45" s="26"/>
      <c r="O45" s="26"/>
      <c r="P45" s="26"/>
      <c r="Q45" s="26"/>
      <c r="AL45" s="76" t="e">
        <f t="shared" si="26"/>
        <v>#N/A</v>
      </c>
      <c r="AM45" s="1">
        <v>38</v>
      </c>
      <c r="AU45">
        <v>41</v>
      </c>
      <c r="AV45">
        <v>76</v>
      </c>
      <c r="AW45" t="s">
        <v>137</v>
      </c>
      <c r="AX45">
        <f t="shared" ref="AX45:AY45" si="31">X19</f>
        <v>0</v>
      </c>
      <c r="AY45" t="e">
        <f t="shared" si="31"/>
        <v>#N/A</v>
      </c>
      <c r="AZ45"/>
      <c r="BA45"/>
      <c r="BB45"/>
      <c r="BC45"/>
      <c r="BD45"/>
      <c r="BE45"/>
      <c r="BF45"/>
      <c r="BG45"/>
      <c r="BH45"/>
      <c r="BI45"/>
      <c r="BJ45"/>
      <c r="BK45"/>
      <c r="BL45"/>
      <c r="BM45"/>
      <c r="BN45"/>
      <c r="BO45"/>
      <c r="BP45"/>
      <c r="BQ45"/>
      <c r="BR45"/>
      <c r="BS45"/>
      <c r="BT45"/>
      <c r="BU45"/>
      <c r="BV45"/>
      <c r="BW45"/>
      <c r="BX45"/>
      <c r="BY45"/>
      <c r="BZ45"/>
      <c r="CA45"/>
      <c r="CB45"/>
    </row>
    <row r="46" spans="2:80" s="3" customFormat="1" ht="19.5" thickTop="1" thickBot="1" x14ac:dyDescent="0.25">
      <c r="B46" s="8"/>
      <c r="C46" s="10"/>
      <c r="D46" s="10"/>
      <c r="E46" s="10"/>
      <c r="F46" s="10"/>
      <c r="G46" s="5"/>
      <c r="H46" s="5"/>
      <c r="I46" s="5"/>
      <c r="J46" s="5"/>
      <c r="K46" s="5"/>
      <c r="L46" s="5"/>
      <c r="M46" s="7"/>
      <c r="N46" s="7"/>
      <c r="O46" s="12"/>
      <c r="P46" s="12"/>
      <c r="Q46" s="12"/>
      <c r="AL46" s="76" t="e">
        <f t="shared" ref="AL46:AL51" si="32">IF(R17&lt;&gt;"",R17,"")</f>
        <v>#N/A</v>
      </c>
      <c r="AM46" s="1">
        <v>39</v>
      </c>
      <c r="AU46">
        <v>42</v>
      </c>
      <c r="AV46">
        <v>77</v>
      </c>
      <c r="AW46" t="s">
        <v>138</v>
      </c>
      <c r="AX46">
        <f t="shared" ref="AX46:AY46" si="33">X20</f>
        <v>0</v>
      </c>
      <c r="AY46" t="e">
        <f t="shared" si="33"/>
        <v>#N/A</v>
      </c>
      <c r="AZ46"/>
      <c r="BA46"/>
      <c r="BB46"/>
      <c r="BC46"/>
      <c r="BD46"/>
      <c r="BE46"/>
      <c r="BF46"/>
      <c r="BG46"/>
      <c r="BH46"/>
      <c r="BI46"/>
      <c r="BJ46"/>
      <c r="BK46"/>
      <c r="BL46"/>
      <c r="BM46"/>
      <c r="BN46"/>
      <c r="BO46"/>
      <c r="BP46"/>
      <c r="BQ46"/>
      <c r="BR46"/>
      <c r="BS46"/>
      <c r="BT46"/>
      <c r="BU46"/>
      <c r="BV46"/>
      <c r="BW46"/>
      <c r="BX46"/>
      <c r="BY46"/>
      <c r="BZ46"/>
      <c r="CA46"/>
      <c r="CB46"/>
    </row>
    <row r="47" spans="2:80" s="3" customFormat="1" ht="17.25" thickTop="1" thickBot="1" x14ac:dyDescent="0.25">
      <c r="AL47" s="76" t="e">
        <f t="shared" si="32"/>
        <v>#N/A</v>
      </c>
      <c r="AM47" s="1">
        <v>40</v>
      </c>
      <c r="AU47">
        <v>43</v>
      </c>
      <c r="AV47">
        <v>78</v>
      </c>
      <c r="AW47" t="s">
        <v>139</v>
      </c>
      <c r="AX47">
        <f t="shared" ref="AX47:AY47" si="34">X21</f>
        <v>0</v>
      </c>
      <c r="AY47" t="e">
        <f t="shared" si="34"/>
        <v>#N/A</v>
      </c>
      <c r="AZ47"/>
      <c r="BA47"/>
      <c r="BB47"/>
      <c r="BC47"/>
      <c r="BD47"/>
      <c r="BE47"/>
      <c r="BF47"/>
      <c r="BG47"/>
      <c r="BH47"/>
      <c r="BI47"/>
      <c r="BJ47"/>
      <c r="BK47"/>
      <c r="BL47"/>
      <c r="BM47"/>
      <c r="BN47"/>
      <c r="BO47"/>
      <c r="BP47"/>
      <c r="BQ47"/>
      <c r="BR47"/>
      <c r="BS47"/>
      <c r="BT47"/>
      <c r="BU47"/>
      <c r="BV47"/>
      <c r="BW47"/>
      <c r="BX47"/>
      <c r="BY47"/>
      <c r="BZ47"/>
      <c r="CA47"/>
      <c r="CB47"/>
    </row>
    <row r="48" spans="2:80" s="3" customFormat="1" ht="17.25" thickTop="1" thickBot="1" x14ac:dyDescent="0.25">
      <c r="B48" s="27"/>
      <c r="C48" s="27"/>
      <c r="D48" s="27"/>
      <c r="E48" s="27"/>
      <c r="F48" s="27"/>
      <c r="G48" s="27"/>
      <c r="H48" s="27"/>
      <c r="I48" s="27"/>
      <c r="J48" s="27"/>
      <c r="K48" s="27"/>
      <c r="L48" s="27"/>
      <c r="M48" s="27"/>
      <c r="N48" s="27"/>
      <c r="O48" s="27"/>
      <c r="P48" s="27"/>
      <c r="Q48" s="27"/>
      <c r="AL48" s="76" t="e">
        <f t="shared" si="32"/>
        <v>#N/A</v>
      </c>
      <c r="AM48" s="1">
        <v>41</v>
      </c>
      <c r="AU48">
        <v>44</v>
      </c>
      <c r="AV48">
        <v>79</v>
      </c>
      <c r="AW48" t="s">
        <v>140</v>
      </c>
      <c r="AX48">
        <f t="shared" ref="AX48:AY48" si="35">X22</f>
        <v>0</v>
      </c>
      <c r="AY48" t="e">
        <f t="shared" si="35"/>
        <v>#N/A</v>
      </c>
      <c r="AZ48"/>
      <c r="BA48"/>
      <c r="BB48"/>
      <c r="BC48"/>
      <c r="BD48"/>
      <c r="BE48"/>
      <c r="BF48"/>
      <c r="BG48"/>
      <c r="BH48"/>
      <c r="BI48"/>
      <c r="BJ48"/>
      <c r="BK48"/>
      <c r="BL48"/>
      <c r="BM48"/>
      <c r="BN48"/>
      <c r="BO48"/>
      <c r="BP48"/>
      <c r="BQ48"/>
      <c r="BR48"/>
      <c r="BS48"/>
      <c r="BT48"/>
      <c r="BU48"/>
      <c r="BV48"/>
      <c r="BW48"/>
      <c r="BX48"/>
      <c r="BY48"/>
      <c r="BZ48"/>
      <c r="CA48"/>
      <c r="CB48"/>
    </row>
    <row r="49" spans="2:80" s="3" customFormat="1" ht="17.25" thickTop="1" thickBot="1" x14ac:dyDescent="0.25">
      <c r="B49" s="27"/>
      <c r="C49" s="27"/>
      <c r="D49" s="27"/>
      <c r="E49" s="27"/>
      <c r="F49" s="27"/>
      <c r="G49" s="27"/>
      <c r="H49" s="27"/>
      <c r="I49" s="27"/>
      <c r="J49" s="27"/>
      <c r="K49" s="27"/>
      <c r="L49" s="27"/>
      <c r="M49" s="27"/>
      <c r="N49" s="27"/>
      <c r="O49" s="27"/>
      <c r="P49" s="27"/>
      <c r="Q49" s="27"/>
      <c r="AL49" s="76" t="e">
        <f t="shared" si="32"/>
        <v>#N/A</v>
      </c>
      <c r="AM49" s="1">
        <v>42</v>
      </c>
      <c r="AU49">
        <v>45</v>
      </c>
      <c r="AV49">
        <v>80</v>
      </c>
      <c r="AW49" t="s">
        <v>141</v>
      </c>
      <c r="AX49">
        <f>AF17</f>
        <v>0</v>
      </c>
      <c r="AY49" t="e">
        <f>AG17</f>
        <v>#N/A</v>
      </c>
      <c r="AZ49"/>
      <c r="BA49"/>
      <c r="BB49"/>
      <c r="BC49"/>
      <c r="BD49"/>
      <c r="BE49"/>
      <c r="BF49"/>
      <c r="BG49"/>
      <c r="BH49"/>
      <c r="BI49"/>
      <c r="BJ49"/>
      <c r="BK49"/>
      <c r="BL49"/>
      <c r="BM49"/>
      <c r="BN49"/>
      <c r="BO49"/>
      <c r="BP49"/>
      <c r="BQ49"/>
      <c r="BR49"/>
      <c r="BS49"/>
      <c r="BT49"/>
      <c r="BU49"/>
      <c r="BV49"/>
      <c r="BW49"/>
      <c r="BX49"/>
      <c r="BY49"/>
      <c r="BZ49"/>
      <c r="CA49"/>
      <c r="CB49"/>
    </row>
    <row r="50" spans="2:80" s="3" customFormat="1" ht="19.5" thickTop="1" thickBot="1" x14ac:dyDescent="0.25">
      <c r="B50" s="13"/>
      <c r="C50" s="13"/>
      <c r="D50" s="13"/>
      <c r="E50" s="13"/>
      <c r="F50" s="13"/>
      <c r="G50" s="13"/>
      <c r="H50" s="14"/>
      <c r="I50" s="14"/>
      <c r="J50" s="14"/>
      <c r="K50" s="8"/>
      <c r="L50" s="8"/>
      <c r="M50" s="14"/>
      <c r="N50" s="14"/>
      <c r="O50" s="13"/>
      <c r="P50" s="13"/>
      <c r="Q50" s="13"/>
      <c r="AL50" s="76" t="e">
        <f t="shared" si="32"/>
        <v>#N/A</v>
      </c>
      <c r="AM50" s="1">
        <v>43</v>
      </c>
      <c r="AU50">
        <v>46</v>
      </c>
      <c r="AV50">
        <v>81</v>
      </c>
      <c r="AW50" t="s">
        <v>145</v>
      </c>
      <c r="AX50">
        <f t="shared" ref="AX50:AY50" si="36">AF18</f>
        <v>0</v>
      </c>
      <c r="AY50" t="e">
        <f t="shared" si="36"/>
        <v>#N/A</v>
      </c>
      <c r="AZ50"/>
      <c r="BA50"/>
      <c r="BB50"/>
      <c r="BC50"/>
      <c r="BD50"/>
      <c r="BE50"/>
      <c r="BF50"/>
      <c r="BG50"/>
      <c r="BH50"/>
      <c r="BI50"/>
      <c r="BJ50"/>
      <c r="BK50"/>
      <c r="BL50"/>
      <c r="BM50"/>
      <c r="BN50"/>
      <c r="BO50"/>
      <c r="BP50"/>
      <c r="BQ50"/>
      <c r="BR50"/>
      <c r="BS50"/>
      <c r="BT50"/>
      <c r="BU50"/>
      <c r="BV50"/>
      <c r="BW50"/>
      <c r="BX50"/>
      <c r="BY50"/>
      <c r="BZ50"/>
      <c r="CA50"/>
      <c r="CB50"/>
    </row>
    <row r="51" spans="2:80" s="3" customFormat="1" ht="17.25" thickTop="1" thickBot="1" x14ac:dyDescent="0.25">
      <c r="B51" s="14"/>
      <c r="C51" s="14"/>
      <c r="D51" s="14"/>
      <c r="E51" s="14"/>
      <c r="F51" s="14"/>
      <c r="G51" s="14"/>
      <c r="O51" s="14"/>
      <c r="P51" s="14"/>
      <c r="Q51" s="14"/>
      <c r="AL51" s="76" t="e">
        <f t="shared" si="32"/>
        <v>#N/A</v>
      </c>
      <c r="AM51" s="1">
        <v>44</v>
      </c>
      <c r="AU51">
        <v>47</v>
      </c>
      <c r="AV51">
        <v>82</v>
      </c>
      <c r="AW51" t="s">
        <v>142</v>
      </c>
      <c r="AX51">
        <f t="shared" ref="AX51:AY51" si="37">AF19</f>
        <v>0</v>
      </c>
      <c r="AY51" t="e">
        <f t="shared" si="37"/>
        <v>#N/A</v>
      </c>
      <c r="AZ51"/>
      <c r="BA51"/>
      <c r="BB51"/>
      <c r="BC51"/>
      <c r="BD51"/>
      <c r="BE51"/>
      <c r="BF51"/>
      <c r="BG51"/>
      <c r="BH51"/>
      <c r="BI51"/>
      <c r="BJ51"/>
      <c r="BK51"/>
      <c r="BL51"/>
      <c r="BM51"/>
      <c r="BN51"/>
      <c r="BO51"/>
      <c r="BP51"/>
      <c r="BQ51"/>
      <c r="BR51"/>
      <c r="BS51"/>
      <c r="BT51"/>
      <c r="BU51"/>
      <c r="BV51"/>
      <c r="BW51"/>
      <c r="BX51"/>
      <c r="BY51"/>
      <c r="BZ51"/>
      <c r="CA51"/>
      <c r="CB51"/>
    </row>
    <row r="52" spans="2:80" s="3" customFormat="1" ht="21.75" thickTop="1" thickBot="1" x14ac:dyDescent="0.6">
      <c r="B52" s="28"/>
      <c r="C52" s="28"/>
      <c r="D52" s="28"/>
      <c r="E52" s="28"/>
      <c r="F52" s="28"/>
      <c r="G52" s="28"/>
      <c r="H52" s="28"/>
      <c r="I52" s="28"/>
      <c r="J52" s="28"/>
      <c r="K52" s="28"/>
      <c r="L52" s="28"/>
      <c r="M52" s="28"/>
      <c r="N52" s="28"/>
      <c r="O52" s="28"/>
      <c r="P52" s="28"/>
      <c r="Q52" s="28"/>
      <c r="AL52" s="76" t="e">
        <f t="shared" ref="AL52:AL57" si="38">IF(Z17&lt;&gt;"",Z17,"")</f>
        <v>#N/A</v>
      </c>
      <c r="AM52" s="1">
        <v>45</v>
      </c>
      <c r="AU52">
        <v>48</v>
      </c>
      <c r="AV52">
        <v>83</v>
      </c>
      <c r="AW52" t="s">
        <v>143</v>
      </c>
      <c r="AX52">
        <f t="shared" ref="AX52:AY52" si="39">AF20</f>
        <v>0</v>
      </c>
      <c r="AY52" t="e">
        <f t="shared" si="39"/>
        <v>#N/A</v>
      </c>
      <c r="AZ52"/>
      <c r="BA52"/>
      <c r="BB52"/>
      <c r="BC52"/>
      <c r="BD52"/>
      <c r="BE52"/>
      <c r="BF52"/>
      <c r="BG52"/>
      <c r="BH52"/>
      <c r="BI52"/>
      <c r="BJ52"/>
      <c r="BK52"/>
      <c r="BL52"/>
      <c r="BM52"/>
      <c r="BN52"/>
      <c r="BO52"/>
      <c r="BP52"/>
      <c r="BQ52"/>
      <c r="BR52"/>
      <c r="BS52"/>
      <c r="BT52"/>
      <c r="BU52"/>
      <c r="BV52"/>
      <c r="BW52"/>
      <c r="BX52"/>
      <c r="BY52"/>
      <c r="BZ52"/>
      <c r="CA52"/>
      <c r="CB52"/>
    </row>
    <row r="53" spans="2:80" s="3" customFormat="1" ht="21.75" thickTop="1" thickBot="1" x14ac:dyDescent="0.25">
      <c r="B53" s="15"/>
      <c r="C53" s="15"/>
      <c r="D53" s="15"/>
      <c r="E53" s="15"/>
      <c r="F53" s="15"/>
      <c r="G53" s="15"/>
      <c r="H53" s="15"/>
      <c r="I53" s="15"/>
      <c r="J53" s="15"/>
      <c r="K53" s="15"/>
      <c r="L53" s="15"/>
      <c r="M53" s="15"/>
      <c r="N53" s="8"/>
      <c r="O53" s="8"/>
      <c r="P53" s="8"/>
      <c r="Q53" s="8"/>
      <c r="AL53" s="76" t="e">
        <f t="shared" si="38"/>
        <v>#N/A</v>
      </c>
      <c r="AM53" s="1">
        <v>46</v>
      </c>
      <c r="AU53">
        <v>49</v>
      </c>
      <c r="AV53">
        <v>84</v>
      </c>
      <c r="AW53" t="s">
        <v>115</v>
      </c>
      <c r="AX53">
        <f t="shared" ref="AX53:AY53" si="40">AF21</f>
        <v>0</v>
      </c>
      <c r="AY53" t="e">
        <f t="shared" si="40"/>
        <v>#N/A</v>
      </c>
      <c r="AZ53"/>
      <c r="BA53"/>
      <c r="BB53"/>
      <c r="BC53"/>
      <c r="BD53"/>
      <c r="BE53"/>
      <c r="BF53"/>
      <c r="BG53"/>
      <c r="BH53"/>
      <c r="BI53"/>
      <c r="BJ53"/>
      <c r="BK53"/>
      <c r="BL53"/>
      <c r="BM53"/>
      <c r="BN53"/>
      <c r="BO53"/>
      <c r="BP53"/>
      <c r="BQ53"/>
      <c r="BR53"/>
      <c r="BS53"/>
      <c r="BT53"/>
      <c r="BU53"/>
      <c r="BV53"/>
      <c r="BW53"/>
      <c r="BX53"/>
      <c r="BY53"/>
      <c r="BZ53"/>
      <c r="CA53"/>
      <c r="CB53"/>
    </row>
    <row r="54" spans="2:80" s="3" customFormat="1" ht="21.75" thickTop="1" thickBot="1" x14ac:dyDescent="0.25">
      <c r="B54" s="16"/>
      <c r="C54" s="16"/>
      <c r="D54" s="16"/>
      <c r="E54" s="15"/>
      <c r="F54" s="16"/>
      <c r="G54" s="16"/>
      <c r="H54" s="16"/>
      <c r="I54" s="16"/>
      <c r="J54" s="16"/>
      <c r="K54" s="16"/>
      <c r="L54" s="16"/>
      <c r="M54" s="16"/>
      <c r="N54" s="9"/>
      <c r="O54" s="9"/>
      <c r="P54" s="9"/>
      <c r="Q54" s="9"/>
      <c r="AL54" s="76" t="e">
        <f t="shared" si="38"/>
        <v>#N/A</v>
      </c>
      <c r="AM54" s="1">
        <v>47</v>
      </c>
      <c r="AU54">
        <v>50</v>
      </c>
      <c r="AV54">
        <f>AB22</f>
        <v>0</v>
      </c>
      <c r="AW54" t="str">
        <f>AC22</f>
        <v>اكتب اسم المادة الاختيارية</v>
      </c>
      <c r="AX54">
        <f t="shared" ref="AX54:AY54" si="41">AF22</f>
        <v>0</v>
      </c>
      <c r="AY54" t="e">
        <f t="shared" si="41"/>
        <v>#N/A</v>
      </c>
      <c r="AZ54"/>
      <c r="BA54"/>
      <c r="BB54"/>
      <c r="BC54"/>
      <c r="BD54"/>
      <c r="BE54"/>
      <c r="BF54"/>
      <c r="BG54"/>
      <c r="BH54"/>
      <c r="BI54"/>
      <c r="BJ54"/>
      <c r="BK54"/>
      <c r="BL54"/>
      <c r="BM54"/>
      <c r="BN54"/>
      <c r="BO54"/>
      <c r="BP54"/>
      <c r="BQ54"/>
      <c r="BR54"/>
      <c r="BS54"/>
      <c r="BT54"/>
      <c r="BU54"/>
      <c r="BV54"/>
      <c r="BW54"/>
      <c r="BX54"/>
      <c r="BY54"/>
      <c r="BZ54"/>
      <c r="CA54"/>
      <c r="CB54"/>
    </row>
    <row r="55" spans="2:80" s="3" customFormat="1" ht="21.75" thickTop="1" thickBot="1" x14ac:dyDescent="0.35">
      <c r="B55" s="17"/>
      <c r="C55" s="21"/>
      <c r="D55" s="21"/>
      <c r="E55" s="21"/>
      <c r="F55" s="21"/>
      <c r="G55" s="21"/>
      <c r="H55" s="21"/>
      <c r="I55" s="17"/>
      <c r="J55" s="17"/>
      <c r="K55" s="18"/>
      <c r="L55" s="19"/>
      <c r="M55" s="19"/>
      <c r="N55" s="20"/>
      <c r="O55" s="20"/>
      <c r="P55" s="20"/>
      <c r="Q55" s="20"/>
      <c r="AL55" s="76" t="e">
        <f t="shared" si="38"/>
        <v>#N/A</v>
      </c>
      <c r="AM55" s="1">
        <v>48</v>
      </c>
      <c r="AU55"/>
      <c r="AV55"/>
      <c r="AW55"/>
      <c r="AX55"/>
      <c r="AY55"/>
      <c r="AZ55"/>
      <c r="BA55"/>
      <c r="BB55"/>
      <c r="BC55"/>
      <c r="BD55"/>
      <c r="BE55"/>
      <c r="BF55"/>
      <c r="BG55"/>
      <c r="BH55"/>
      <c r="BI55"/>
      <c r="BJ55"/>
      <c r="BK55"/>
      <c r="BL55"/>
      <c r="BM55"/>
      <c r="BN55"/>
      <c r="BO55"/>
      <c r="BP55"/>
      <c r="BQ55"/>
      <c r="BR55"/>
      <c r="BS55"/>
      <c r="BT55"/>
      <c r="BU55"/>
      <c r="BV55"/>
      <c r="BW55"/>
      <c r="BX55"/>
      <c r="BY55"/>
      <c r="BZ55"/>
      <c r="CA55"/>
      <c r="CB55"/>
    </row>
    <row r="56" spans="2:80" s="3" customFormat="1" ht="21.75" thickTop="1" thickBot="1" x14ac:dyDescent="0.35">
      <c r="B56" s="18"/>
      <c r="C56" s="18"/>
      <c r="D56" s="18"/>
      <c r="E56" s="18"/>
      <c r="F56" s="18"/>
      <c r="G56" s="18"/>
      <c r="H56" s="21"/>
      <c r="I56" s="21"/>
      <c r="J56" s="21"/>
      <c r="K56" s="21"/>
      <c r="L56" s="21"/>
      <c r="M56" s="21"/>
      <c r="O56" s="22"/>
      <c r="P56" s="22"/>
      <c r="Q56" s="22"/>
      <c r="AL56" s="76" t="e">
        <f t="shared" si="38"/>
        <v>#N/A</v>
      </c>
      <c r="AM56" s="1">
        <v>49</v>
      </c>
      <c r="AU56"/>
      <c r="AV56"/>
      <c r="AW56"/>
      <c r="AX56"/>
      <c r="AY56"/>
      <c r="AZ56"/>
      <c r="BA56"/>
      <c r="BB56"/>
      <c r="BC56"/>
      <c r="BD56"/>
      <c r="BE56"/>
      <c r="BF56"/>
      <c r="BG56"/>
      <c r="BH56"/>
      <c r="BI56"/>
      <c r="BJ56"/>
      <c r="BK56"/>
      <c r="BL56"/>
      <c r="BM56"/>
      <c r="BN56"/>
      <c r="BO56"/>
      <c r="BP56"/>
      <c r="BQ56"/>
      <c r="BR56"/>
      <c r="BS56"/>
      <c r="BT56"/>
      <c r="BU56"/>
      <c r="BV56"/>
      <c r="BW56"/>
      <c r="BX56"/>
      <c r="BY56"/>
      <c r="BZ56"/>
      <c r="CA56"/>
      <c r="CB56"/>
    </row>
    <row r="57" spans="2:80" ht="21.75" thickTop="1" thickBot="1" x14ac:dyDescent="0.35">
      <c r="B57" s="2"/>
      <c r="C57" s="2"/>
      <c r="D57" s="2"/>
      <c r="E57" s="2"/>
      <c r="F57" s="2"/>
      <c r="G57" s="2"/>
      <c r="H57" s="2"/>
      <c r="I57" s="2"/>
      <c r="J57" s="2"/>
      <c r="K57" s="2"/>
      <c r="L57" s="2"/>
      <c r="M57" s="2"/>
      <c r="AL57" s="76" t="e">
        <f t="shared" si="38"/>
        <v>#N/A</v>
      </c>
      <c r="AM57" s="1">
        <v>50</v>
      </c>
    </row>
    <row r="58" spans="2:80" ht="15" thickTop="1" x14ac:dyDescent="0.2"/>
  </sheetData>
  <sheetProtection algorithmName="SHA-512" hashValue="nI7fIZgVT7Eh3NWr3VDAM1H3mmjukYQ9LbeDwlFrvXNtSzW3AZAaG5Vxxr780cRs1arO7KbHtRP8VoLJ1s0QJQ==" saltValue="JeL12fxwTQmZezwCLhBiMQ==" spinCount="100000" sheet="1" selectLockedCells="1"/>
  <sortState xmlns:xlrd2="http://schemas.microsoft.com/office/spreadsheetml/2017/richdata2" ref="BF29:BG34">
    <sortCondition ref="BG29:BG34"/>
  </sortState>
  <mergeCells count="138">
    <mergeCell ref="C33:H33"/>
    <mergeCell ref="C32:H32"/>
    <mergeCell ref="C27:H27"/>
    <mergeCell ref="C28:H28"/>
    <mergeCell ref="C29:H29"/>
    <mergeCell ref="C30:H30"/>
    <mergeCell ref="C31:H31"/>
    <mergeCell ref="D23:G23"/>
    <mergeCell ref="D22:G22"/>
    <mergeCell ref="D11:G11"/>
    <mergeCell ref="D12:G12"/>
    <mergeCell ref="N29:R29"/>
    <mergeCell ref="L28:M28"/>
    <mergeCell ref="J31:AF32"/>
    <mergeCell ref="AC30:AE30"/>
    <mergeCell ref="T27:V27"/>
    <mergeCell ref="W27:Y27"/>
    <mergeCell ref="W29:Y29"/>
    <mergeCell ref="L29:M29"/>
    <mergeCell ref="T29:V29"/>
    <mergeCell ref="L27:M27"/>
    <mergeCell ref="P30:T30"/>
    <mergeCell ref="W30:Z30"/>
    <mergeCell ref="Z27:AC27"/>
    <mergeCell ref="AD27:AG27"/>
    <mergeCell ref="Z29:AC29"/>
    <mergeCell ref="AD29:AG29"/>
    <mergeCell ref="AC22:AE22"/>
    <mergeCell ref="D21:G21"/>
    <mergeCell ref="U10:W10"/>
    <mergeCell ref="U22:W22"/>
    <mergeCell ref="U21:W21"/>
    <mergeCell ref="T28:V28"/>
    <mergeCell ref="W28:X28"/>
    <mergeCell ref="M21:O21"/>
    <mergeCell ref="M22:O22"/>
    <mergeCell ref="N27:R27"/>
    <mergeCell ref="N28:R28"/>
    <mergeCell ref="M20:O20"/>
    <mergeCell ref="AC20:AE20"/>
    <mergeCell ref="U13:W13"/>
    <mergeCell ref="M18:O18"/>
    <mergeCell ref="U20:W20"/>
    <mergeCell ref="Z28:AG28"/>
    <mergeCell ref="U18:W18"/>
    <mergeCell ref="U19:W19"/>
    <mergeCell ref="M13:O13"/>
    <mergeCell ref="U12:W12"/>
    <mergeCell ref="AC13:AE13"/>
    <mergeCell ref="AC12:AE12"/>
    <mergeCell ref="AC21:AE21"/>
    <mergeCell ref="B3:D3"/>
    <mergeCell ref="AE3:AG3"/>
    <mergeCell ref="O1:P1"/>
    <mergeCell ref="E3:G3"/>
    <mergeCell ref="H3:J3"/>
    <mergeCell ref="L3:N3"/>
    <mergeCell ref="C2:D2"/>
    <mergeCell ref="E2:G2"/>
    <mergeCell ref="O2:P2"/>
    <mergeCell ref="O3:P3"/>
    <mergeCell ref="AB1:AC1"/>
    <mergeCell ref="U2:V2"/>
    <mergeCell ref="Q2:T2"/>
    <mergeCell ref="Q1:T1"/>
    <mergeCell ref="AB3:AC3"/>
    <mergeCell ref="C1:D1"/>
    <mergeCell ref="E1:G1"/>
    <mergeCell ref="H1:J1"/>
    <mergeCell ref="L1:N1"/>
    <mergeCell ref="U1:V1"/>
    <mergeCell ref="AE1:AG1"/>
    <mergeCell ref="AH12:AJ19"/>
    <mergeCell ref="AC11:AE11"/>
    <mergeCell ref="T16:AG16"/>
    <mergeCell ref="AC18:AE18"/>
    <mergeCell ref="U9:W9"/>
    <mergeCell ref="AC10:AE10"/>
    <mergeCell ref="AC17:AE17"/>
    <mergeCell ref="B6:Q6"/>
    <mergeCell ref="M17:O17"/>
    <mergeCell ref="AH9:AJ9"/>
    <mergeCell ref="AH10:AJ11"/>
    <mergeCell ref="U11:W11"/>
    <mergeCell ref="U17:W17"/>
    <mergeCell ref="T7:Y7"/>
    <mergeCell ref="AB7:AG7"/>
    <mergeCell ref="L7:Q7"/>
    <mergeCell ref="B7:I7"/>
    <mergeCell ref="D13:G13"/>
    <mergeCell ref="D14:G14"/>
    <mergeCell ref="D8:G8"/>
    <mergeCell ref="B16:Q16"/>
    <mergeCell ref="M19:O19"/>
    <mergeCell ref="M11:O11"/>
    <mergeCell ref="D9:G9"/>
    <mergeCell ref="AH1:AI1"/>
    <mergeCell ref="H2:N2"/>
    <mergeCell ref="X2:Z2"/>
    <mergeCell ref="AB2:AC2"/>
    <mergeCell ref="AH2:AI2"/>
    <mergeCell ref="X3:Z3"/>
    <mergeCell ref="AH3:AI3"/>
    <mergeCell ref="X4:Z4"/>
    <mergeCell ref="X1:Z1"/>
    <mergeCell ref="AB4:AC4"/>
    <mergeCell ref="Q3:T3"/>
    <mergeCell ref="U3:V3"/>
    <mergeCell ref="H4:J4"/>
    <mergeCell ref="L4:N4"/>
    <mergeCell ref="O4:P4"/>
    <mergeCell ref="Q4:T4"/>
    <mergeCell ref="U4:V4"/>
    <mergeCell ref="AE2:AG2"/>
    <mergeCell ref="C4:D4"/>
    <mergeCell ref="AE4:AG4"/>
    <mergeCell ref="X5:Z5"/>
    <mergeCell ref="F5:N5"/>
    <mergeCell ref="O5:P5"/>
    <mergeCell ref="E4:G4"/>
    <mergeCell ref="AC19:AE19"/>
    <mergeCell ref="D20:G20"/>
    <mergeCell ref="D19:G19"/>
    <mergeCell ref="D17:G17"/>
    <mergeCell ref="M8:O8"/>
    <mergeCell ref="M9:O9"/>
    <mergeCell ref="U8:W8"/>
    <mergeCell ref="AC8:AE8"/>
    <mergeCell ref="D18:G18"/>
    <mergeCell ref="Q5:T5"/>
    <mergeCell ref="U5:V5"/>
    <mergeCell ref="C5:E5"/>
    <mergeCell ref="T6:AG6"/>
    <mergeCell ref="AC9:AE9"/>
    <mergeCell ref="AB5:AC5"/>
    <mergeCell ref="D10:G10"/>
    <mergeCell ref="M10:O10"/>
    <mergeCell ref="M12:O12"/>
  </mergeCells>
  <phoneticPr fontId="66" type="noConversion"/>
  <conditionalFormatting sqref="B6:Q6">
    <cfRule type="expression" dxfId="34" priority="9">
      <formula>$E$2="مستنفذ"</formula>
    </cfRule>
  </conditionalFormatting>
  <conditionalFormatting sqref="T7 T8:Z13 AB8:AG13 B8:Q23 T14:AG22 Z7:AB7 B7 J7:L7">
    <cfRule type="expression" dxfId="33" priority="8">
      <formula>$E$2="مستنفذ"</formula>
    </cfRule>
  </conditionalFormatting>
  <conditionalFormatting sqref="N24">
    <cfRule type="expression" dxfId="32" priority="7">
      <formula>$E$2="مستنفذ"</formula>
    </cfRule>
  </conditionalFormatting>
  <conditionalFormatting sqref="V24">
    <cfRule type="expression" dxfId="31" priority="6">
      <formula>$E$2="مستنفذ"</formula>
    </cfRule>
  </conditionalFormatting>
  <conditionalFormatting sqref="AD24">
    <cfRule type="expression" dxfId="30" priority="4">
      <formula>$E$2="مستنفذ"</formula>
    </cfRule>
  </conditionalFormatting>
  <conditionalFormatting sqref="S8:S13">
    <cfRule type="expression" dxfId="29" priority="3">
      <formula>$E$2="مستنفذ"</formula>
    </cfRule>
  </conditionalFormatting>
  <conditionalFormatting sqref="AA8:AA13">
    <cfRule type="expression" dxfId="28" priority="2">
      <formula>$E$2="مستنفذ"</formula>
    </cfRule>
  </conditionalFormatting>
  <conditionalFormatting sqref="S17:S22">
    <cfRule type="expression" dxfId="27" priority="1">
      <formula>$E$2="مستنفذ"</formula>
    </cfRule>
  </conditionalFormatting>
  <dataValidations count="8">
    <dataValidation type="list" allowBlank="1" showInputMessage="1" showErrorMessage="1" sqref="N29" xr:uid="{00000000-0002-0000-0200-000000000000}">
      <formula1>$BC$4:$BC$5</formula1>
    </dataValidation>
    <dataValidation type="list" allowBlank="1" showInputMessage="1" showErrorMessage="1" sqref="M22:O22" xr:uid="{00000000-0002-0000-0200-000002000000}">
      <formula1>$BF$12:$BF$18</formula1>
    </dataValidation>
    <dataValidation type="list" allowBlank="1" showInputMessage="1" showErrorMessage="1" sqref="AC13:AE13" xr:uid="{00000000-0002-0000-0200-000003000000}">
      <formula1>$BF$19:$BF$27</formula1>
    </dataValidation>
    <dataValidation type="list" allowBlank="1" showInputMessage="1" showErrorMessage="1" sqref="AC22:AE22" xr:uid="{00000000-0002-0000-0200-000004000000}">
      <formula1>$BF$28:$BF$34</formula1>
    </dataValidation>
    <dataValidation type="list" allowBlank="1" showInputMessage="1" showErrorMessage="1" sqref="F5:N5" xr:uid="{6297AB9F-C785-4572-A948-7B1AACA34B9C}">
      <formula1>$AO$1:$AO$9</formula1>
    </dataValidation>
    <dataValidation type="list" allowBlank="1" showInputMessage="1" showErrorMessage="1" sqref="M13:O13" xr:uid="{00000000-0002-0000-0200-000001000000}">
      <formula1>$BF$5:$BF$11</formula1>
    </dataValidation>
    <dataValidation type="custom" allowBlank="1" showInputMessage="1" showErrorMessage="1" error="اختر اسم المقرر أولا ثم يجب أن تتأكد أولاً بأن جميع البيانات المطلوبة ممتلئة بالمعلومات الصحيحة دون أية نقص، ثم اضغط على الرقم (1) لتتمكن من اختيار المقرر" sqref="P22 AF22 AF13 P13" xr:uid="{399FAE6A-E062-4422-858D-A38C13C2AB11}">
      <formula1>AND($AK$1=0,P13=1,L13&lt;&gt;0)</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H8:H14 P8:P12 X8:X13 AF8:AF12 H17:H23 P17:P21 X17:X22 AF17:AF21" xr:uid="{F6237BDB-60E6-4A66-9D7C-55F59066D8EB}">
      <formula1>AND($AK$1=0,H8=1)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6"/>
  <dimension ref="B1:AP49"/>
  <sheetViews>
    <sheetView rightToLeft="1" workbookViewId="0">
      <selection activeCell="K6" sqref="K6:M6"/>
    </sheetView>
  </sheetViews>
  <sheetFormatPr defaultColWidth="9" defaultRowHeight="15" x14ac:dyDescent="0.2"/>
  <cols>
    <col min="1" max="1" width="2.5" style="118" customWidth="1"/>
    <col min="2" max="2" width="3.375" style="118" bestFit="1" customWidth="1"/>
    <col min="3" max="3" width="5.125" style="118" customWidth="1"/>
    <col min="4" max="4" width="4.125" style="118" customWidth="1"/>
    <col min="5" max="5" width="8" style="111" customWidth="1"/>
    <col min="6" max="6" width="7.125" style="111" customWidth="1"/>
    <col min="7" max="7" width="4.75" style="111" customWidth="1"/>
    <col min="8" max="8" width="5.5" style="111" customWidth="1"/>
    <col min="9" max="9" width="5.25" style="118" customWidth="1"/>
    <col min="10" max="10" width="8.875" style="118" customWidth="1"/>
    <col min="11" max="11" width="5.875" style="118" customWidth="1"/>
    <col min="12" max="12" width="3.5" style="118" customWidth="1"/>
    <col min="13" max="13" width="7.125" style="111" customWidth="1"/>
    <col min="14" max="14" width="8.375" style="111" customWidth="1"/>
    <col min="15" max="15" width="7.125" style="111" customWidth="1"/>
    <col min="16" max="16" width="4.25" style="118" customWidth="1"/>
    <col min="17" max="17" width="4.75" style="118" customWidth="1"/>
    <col min="18" max="18" width="3.625" style="118" customWidth="1"/>
    <col min="19" max="19" width="1.625" style="118" customWidth="1"/>
    <col min="20" max="20" width="5" style="118" hidden="1" customWidth="1"/>
    <col min="21" max="21" width="2" style="118" hidden="1" customWidth="1"/>
    <col min="22" max="22" width="3" style="118" hidden="1" customWidth="1"/>
    <col min="23" max="23" width="2" style="118" hidden="1" customWidth="1"/>
    <col min="24" max="24" width="3" style="1" hidden="1" customWidth="1"/>
    <col min="25" max="25" width="2" style="1" hidden="1" customWidth="1"/>
    <col min="26" max="26" width="12.5" style="1" hidden="1" customWidth="1"/>
    <col min="27" max="27" width="2" style="1" hidden="1" customWidth="1"/>
    <col min="28" max="28" width="9" style="1" hidden="1" customWidth="1"/>
    <col min="29" max="29" width="9" style="1"/>
    <col min="30" max="34" width="18" style="1" customWidth="1"/>
    <col min="35" max="35" width="9" style="1" bestFit="1"/>
    <col min="36" max="36" width="3" style="1" bestFit="1" customWidth="1"/>
    <col min="37" max="47" width="0" style="118" hidden="1" customWidth="1"/>
    <col min="48" max="16384" width="9" style="118"/>
  </cols>
  <sheetData>
    <row r="1" spans="2:42" ht="17.25" thickTop="1" thickBot="1" x14ac:dyDescent="0.25">
      <c r="B1" s="476">
        <f ca="1">NOW()</f>
        <v>44775.423355902778</v>
      </c>
      <c r="C1" s="476"/>
      <c r="D1" s="476"/>
      <c r="E1" s="476"/>
      <c r="F1" s="485" t="s">
        <v>375</v>
      </c>
      <c r="G1" s="485"/>
      <c r="H1" s="485"/>
      <c r="I1" s="485"/>
      <c r="J1" s="485"/>
      <c r="K1" s="485"/>
      <c r="L1" s="485"/>
      <c r="M1" s="485"/>
      <c r="N1" s="485"/>
      <c r="O1" s="485"/>
      <c r="P1" s="485"/>
      <c r="Q1" s="485"/>
      <c r="R1" s="485"/>
      <c r="T1" s="91"/>
      <c r="AC1" s="142"/>
      <c r="AD1" s="462" t="str">
        <f>IF(AJ1&gt;0,"يجب عليك ادخال البيانات المطلوبة أدناه بالمعلومات الصحيحة في صفحة إدخال البيانات لتتمكن من طباعة استمارة المقررات بشكل صحيح","")</f>
        <v/>
      </c>
      <c r="AE1" s="463"/>
      <c r="AF1" s="463"/>
      <c r="AG1" s="463"/>
      <c r="AH1" s="464"/>
      <c r="AI1" s="142"/>
      <c r="AJ1" s="143">
        <f>COUNT(AA3:AA21)</f>
        <v>0</v>
      </c>
      <c r="AP1" s="76" t="s">
        <v>68</v>
      </c>
    </row>
    <row r="2" spans="2:42" ht="17.25" customHeight="1" thickTop="1" thickBot="1" x14ac:dyDescent="0.25">
      <c r="B2" s="477" t="s">
        <v>324</v>
      </c>
      <c r="C2" s="478"/>
      <c r="D2" s="479">
        <f>'اختيار المقررات'!E1</f>
        <v>0</v>
      </c>
      <c r="E2" s="479"/>
      <c r="F2" s="478" t="s">
        <v>3</v>
      </c>
      <c r="G2" s="478"/>
      <c r="H2" s="480" t="e">
        <f>'اختيار المقررات'!L1</f>
        <v>#N/A</v>
      </c>
      <c r="I2" s="480"/>
      <c r="J2" s="480"/>
      <c r="K2" s="478" t="s">
        <v>4</v>
      </c>
      <c r="L2" s="478"/>
      <c r="M2" s="481" t="e">
        <f>'اختيار المقررات'!Q1</f>
        <v>#N/A</v>
      </c>
      <c r="N2" s="481"/>
      <c r="O2" s="217" t="s">
        <v>5</v>
      </c>
      <c r="P2" s="481" t="e">
        <f>'اختيار المقررات'!W1</f>
        <v>#N/A</v>
      </c>
      <c r="Q2" s="481"/>
      <c r="R2" s="482"/>
      <c r="T2" s="91"/>
      <c r="AC2" s="142"/>
      <c r="AD2" s="465"/>
      <c r="AE2" s="466"/>
      <c r="AF2" s="466"/>
      <c r="AG2" s="466"/>
      <c r="AH2" s="467"/>
      <c r="AI2" s="144" t="s">
        <v>376</v>
      </c>
      <c r="AP2" s="62" t="s">
        <v>69</v>
      </c>
    </row>
    <row r="3" spans="2:42" ht="18.75" customHeight="1" thickTop="1" thickBot="1" x14ac:dyDescent="0.25">
      <c r="B3" s="483" t="s">
        <v>325</v>
      </c>
      <c r="C3" s="427"/>
      <c r="D3" s="428" t="e">
        <f>'اختيار المقررات'!E2</f>
        <v>#N/A</v>
      </c>
      <c r="E3" s="428"/>
      <c r="F3" s="460" t="e">
        <f>'اختيار المقررات'!Q2</f>
        <v>#N/A</v>
      </c>
      <c r="G3" s="460"/>
      <c r="H3" s="450" t="s">
        <v>77</v>
      </c>
      <c r="I3" s="450"/>
      <c r="J3" s="460" t="e">
        <f>'اختيار المقررات'!W2</f>
        <v>#N/A</v>
      </c>
      <c r="K3" s="460"/>
      <c r="L3" s="460"/>
      <c r="M3" s="191" t="s">
        <v>78</v>
      </c>
      <c r="N3" s="428" t="e">
        <f>'اختيار المقررات'!AB2</f>
        <v>#N/A</v>
      </c>
      <c r="O3" s="428"/>
      <c r="P3" s="428"/>
      <c r="Q3" s="427" t="s">
        <v>79</v>
      </c>
      <c r="R3" s="484"/>
      <c r="X3" s="1">
        <v>1</v>
      </c>
      <c r="Y3" s="1" t="e">
        <f>IF(Z3&lt;&gt;"",X3,"")</f>
        <v>#N/A</v>
      </c>
      <c r="Z3" s="1" t="e">
        <f>IF(LEN(M2)&lt;2,K2,"")</f>
        <v>#N/A</v>
      </c>
      <c r="AA3" s="1" t="str">
        <f>IFERROR(SMALL($Y$3:$Y$22,X3),"")</f>
        <v/>
      </c>
      <c r="AC3" s="143"/>
      <c r="AD3" s="143"/>
      <c r="AE3" s="438" t="str">
        <f>IFERROR(VLOOKUP(AA3,$X$3:$Z$22,3,0),"")</f>
        <v/>
      </c>
      <c r="AF3" s="438"/>
      <c r="AG3" s="438"/>
      <c r="AH3" s="143"/>
      <c r="AI3" s="143"/>
      <c r="AP3" s="62" t="s">
        <v>45</v>
      </c>
    </row>
    <row r="4" spans="2:42" ht="17.25" thickTop="1" thickBot="1" x14ac:dyDescent="0.25">
      <c r="B4" s="483" t="s">
        <v>326</v>
      </c>
      <c r="C4" s="427"/>
      <c r="D4" s="460" t="str">
        <f>'اختيار المقررات'!E3</f>
        <v/>
      </c>
      <c r="E4" s="460"/>
      <c r="F4" s="450" t="s">
        <v>327</v>
      </c>
      <c r="G4" s="450"/>
      <c r="H4" s="458" t="e">
        <f>'اختيار المقررات'!AB1</f>
        <v>#N/A</v>
      </c>
      <c r="I4" s="458"/>
      <c r="J4" s="147" t="s">
        <v>328</v>
      </c>
      <c r="K4" s="460" t="e">
        <f>'اختيار المقررات'!AE1</f>
        <v>#N/A</v>
      </c>
      <c r="L4" s="460"/>
      <c r="M4" s="460"/>
      <c r="N4" s="428" t="e">
        <f>'اختيار المقررات'!H2</f>
        <v>#N/A</v>
      </c>
      <c r="O4" s="428"/>
      <c r="P4" s="428"/>
      <c r="Q4" s="450" t="s">
        <v>76</v>
      </c>
      <c r="R4" s="486"/>
      <c r="X4" s="1">
        <v>2</v>
      </c>
      <c r="Y4" s="1" t="e">
        <f t="shared" ref="Y4:Y22" si="0">IF(Z4&lt;&gt;"",X4,"")</f>
        <v>#N/A</v>
      </c>
      <c r="Z4" s="1" t="e">
        <f>IF(LEN(P2)&lt;2,O2,"")</f>
        <v>#N/A</v>
      </c>
      <c r="AA4" s="1" t="str">
        <f t="shared" ref="AA4:AA21" si="1">IFERROR(SMALL($Y$3:$Y$22,X4),"")</f>
        <v/>
      </c>
      <c r="AC4" s="143"/>
      <c r="AD4" s="143"/>
      <c r="AE4" s="438" t="str">
        <f t="shared" ref="AE4:AE22" si="2">IFERROR(VLOOKUP(AA4,$X$3:$Z$22,3,0),"")</f>
        <v/>
      </c>
      <c r="AF4" s="438"/>
      <c r="AG4" s="438"/>
      <c r="AH4" s="143"/>
      <c r="AI4" s="143"/>
      <c r="AP4" s="47" t="s">
        <v>56</v>
      </c>
    </row>
    <row r="5" spans="2:42" ht="17.25" thickTop="1" thickBot="1" x14ac:dyDescent="0.25">
      <c r="B5" s="483" t="s">
        <v>329</v>
      </c>
      <c r="C5" s="427"/>
      <c r="D5" s="460" t="e">
        <f>'اختيار المقررات'!L3</f>
        <v>#N/A</v>
      </c>
      <c r="E5" s="460"/>
      <c r="F5" s="427" t="s">
        <v>330</v>
      </c>
      <c r="G5" s="427"/>
      <c r="H5" s="428" t="e">
        <f>'اختيار المقررات'!Q3</f>
        <v>#N/A</v>
      </c>
      <c r="I5" s="428"/>
      <c r="J5" s="147" t="s">
        <v>331</v>
      </c>
      <c r="K5" s="428" t="e">
        <f>'اختيار المقررات'!AB3</f>
        <v>#N/A</v>
      </c>
      <c r="L5" s="428"/>
      <c r="M5" s="428"/>
      <c r="N5" s="427" t="s">
        <v>332</v>
      </c>
      <c r="O5" s="427"/>
      <c r="P5" s="460" t="str">
        <f>'اختيار المقررات'!W3</f>
        <v/>
      </c>
      <c r="Q5" s="460"/>
      <c r="R5" s="474"/>
      <c r="X5" s="1">
        <v>3</v>
      </c>
      <c r="Y5" s="1" t="e">
        <f t="shared" si="0"/>
        <v>#N/A</v>
      </c>
      <c r="Z5" s="1" t="e">
        <f>IF(LEN(N3)&lt;2,Q3,"")</f>
        <v>#N/A</v>
      </c>
      <c r="AA5" s="1" t="str">
        <f t="shared" si="1"/>
        <v/>
      </c>
      <c r="AC5" s="143"/>
      <c r="AD5" s="143"/>
      <c r="AE5" s="438" t="str">
        <f t="shared" si="2"/>
        <v/>
      </c>
      <c r="AF5" s="438"/>
      <c r="AG5" s="438"/>
      <c r="AH5" s="143"/>
      <c r="AI5" s="143"/>
      <c r="AP5" s="62" t="s">
        <v>264</v>
      </c>
    </row>
    <row r="6" spans="2:42" ht="15.75" customHeight="1" thickTop="1" thickBot="1" x14ac:dyDescent="0.25">
      <c r="B6" s="473" t="s">
        <v>333</v>
      </c>
      <c r="C6" s="450"/>
      <c r="D6" s="460" t="e">
        <f>'اختيار المقررات'!AE3</f>
        <v>#N/A</v>
      </c>
      <c r="E6" s="460"/>
      <c r="F6" s="450" t="s">
        <v>334</v>
      </c>
      <c r="G6" s="450"/>
      <c r="H6" s="460" t="e">
        <f>'اختيار المقررات'!E4</f>
        <v>#N/A</v>
      </c>
      <c r="I6" s="460"/>
      <c r="J6" s="191" t="s">
        <v>335</v>
      </c>
      <c r="K6" s="428" t="e">
        <f>'اختيار المقررات'!Q4</f>
        <v>#N/A</v>
      </c>
      <c r="L6" s="428"/>
      <c r="M6" s="428"/>
      <c r="N6" s="450" t="s">
        <v>336</v>
      </c>
      <c r="O6" s="450"/>
      <c r="P6" s="460" t="e">
        <f>'اختيار المقررات'!L4</f>
        <v>#N/A</v>
      </c>
      <c r="Q6" s="460"/>
      <c r="R6" s="474"/>
      <c r="X6" s="1">
        <v>4</v>
      </c>
      <c r="Y6" s="1" t="e">
        <f t="shared" si="0"/>
        <v>#N/A</v>
      </c>
      <c r="Z6" s="1" t="e">
        <f>IF(LEN(J3)&lt;2,M3,"")</f>
        <v>#N/A</v>
      </c>
      <c r="AA6" s="1" t="str">
        <f t="shared" si="1"/>
        <v/>
      </c>
      <c r="AC6" s="143"/>
      <c r="AD6" s="143"/>
      <c r="AE6" s="438" t="str">
        <f t="shared" si="2"/>
        <v/>
      </c>
      <c r="AF6" s="438"/>
      <c r="AG6" s="438"/>
      <c r="AH6" s="143"/>
      <c r="AI6" s="143"/>
      <c r="AP6" s="62" t="s">
        <v>70</v>
      </c>
    </row>
    <row r="7" spans="2:42" ht="15" customHeight="1" thickTop="1" thickBot="1" x14ac:dyDescent="0.25">
      <c r="B7" s="487" t="s">
        <v>337</v>
      </c>
      <c r="C7" s="440"/>
      <c r="D7" s="475">
        <f>'اختيار المقررات'!W4</f>
        <v>0</v>
      </c>
      <c r="E7" s="471"/>
      <c r="F7" s="440" t="s">
        <v>338</v>
      </c>
      <c r="G7" s="440"/>
      <c r="H7" s="469">
        <f>'اختيار المقررات'!AB4</f>
        <v>0</v>
      </c>
      <c r="I7" s="470"/>
      <c r="J7" s="192" t="s">
        <v>66</v>
      </c>
      <c r="K7" s="471">
        <f>'اختيار المقررات'!AE4</f>
        <v>0</v>
      </c>
      <c r="L7" s="471"/>
      <c r="M7" s="471"/>
      <c r="N7" s="471"/>
      <c r="O7" s="471"/>
      <c r="P7" s="471"/>
      <c r="Q7" s="471"/>
      <c r="R7" s="472"/>
      <c r="X7" s="1">
        <v>5</v>
      </c>
      <c r="Y7" s="1" t="e">
        <f t="shared" si="0"/>
        <v>#N/A</v>
      </c>
      <c r="Z7" s="1" t="e">
        <f>IF(LEN(F3)&lt;2,H3,"")</f>
        <v>#N/A</v>
      </c>
      <c r="AA7" s="1" t="str">
        <f t="shared" si="1"/>
        <v/>
      </c>
      <c r="AC7" s="143"/>
      <c r="AD7" s="143"/>
      <c r="AE7" s="438" t="str">
        <f t="shared" si="2"/>
        <v/>
      </c>
      <c r="AF7" s="438"/>
      <c r="AG7" s="438"/>
      <c r="AH7" s="143"/>
      <c r="AI7" s="143"/>
      <c r="AP7" s="62" t="s">
        <v>8</v>
      </c>
    </row>
    <row r="8" spans="2:42" s="193" customFormat="1" ht="14.45" customHeight="1" thickTop="1" thickBot="1" x14ac:dyDescent="0.25">
      <c r="B8" s="403" t="str">
        <f>IF(AD1&lt;&gt;"",AD1,AI2)</f>
        <v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v>
      </c>
      <c r="C8" s="403"/>
      <c r="D8" s="403"/>
      <c r="E8" s="403"/>
      <c r="F8" s="403"/>
      <c r="G8" s="403"/>
      <c r="H8" s="403"/>
      <c r="I8" s="403"/>
      <c r="J8" s="403"/>
      <c r="K8" s="403"/>
      <c r="L8" s="403"/>
      <c r="M8" s="403"/>
      <c r="N8" s="403"/>
      <c r="O8" s="403"/>
      <c r="P8" s="403"/>
      <c r="Q8" s="403"/>
      <c r="R8" s="403"/>
      <c r="X8" s="194">
        <v>6</v>
      </c>
      <c r="Y8" s="194">
        <f>IF(Z8&lt;&gt;"",X8,"")</f>
        <v>6</v>
      </c>
      <c r="Z8" s="194" t="str">
        <f>IF(LEN(D4)&lt;2,B4,"")</f>
        <v>الجنس:</v>
      </c>
      <c r="AA8" s="194" t="str">
        <f t="shared" si="1"/>
        <v/>
      </c>
      <c r="AB8" s="194"/>
      <c r="AC8" s="195"/>
      <c r="AD8" s="195"/>
      <c r="AE8" s="468" t="str">
        <f t="shared" si="2"/>
        <v/>
      </c>
      <c r="AF8" s="468"/>
      <c r="AG8" s="468"/>
      <c r="AH8" s="195"/>
      <c r="AI8" s="195"/>
      <c r="AJ8" s="194"/>
      <c r="AP8" s="194" t="s">
        <v>104</v>
      </c>
    </row>
    <row r="9" spans="2:42" s="193" customFormat="1" ht="14.45" customHeight="1" thickTop="1" thickBot="1" x14ac:dyDescent="0.25">
      <c r="B9" s="404"/>
      <c r="C9" s="404"/>
      <c r="D9" s="404"/>
      <c r="E9" s="404"/>
      <c r="F9" s="404"/>
      <c r="G9" s="404"/>
      <c r="H9" s="404"/>
      <c r="I9" s="404"/>
      <c r="J9" s="404"/>
      <c r="K9" s="404"/>
      <c r="L9" s="404"/>
      <c r="M9" s="404"/>
      <c r="N9" s="404"/>
      <c r="O9" s="404"/>
      <c r="P9" s="404"/>
      <c r="Q9" s="404"/>
      <c r="R9" s="404"/>
      <c r="S9" s="196"/>
      <c r="T9" s="196"/>
      <c r="U9" s="196"/>
      <c r="X9" s="194">
        <v>7</v>
      </c>
      <c r="Y9" s="194" t="e">
        <f t="shared" si="0"/>
        <v>#N/A</v>
      </c>
      <c r="Z9" s="194" t="e">
        <f>IF(LEN(H4)&lt;2,F4,"")</f>
        <v>#N/A</v>
      </c>
      <c r="AA9" s="194" t="str">
        <f t="shared" si="1"/>
        <v/>
      </c>
      <c r="AB9" s="194"/>
      <c r="AC9" s="195"/>
      <c r="AD9" s="195"/>
      <c r="AE9" s="468" t="str">
        <f t="shared" si="2"/>
        <v/>
      </c>
      <c r="AF9" s="468"/>
      <c r="AG9" s="468"/>
      <c r="AH9" s="195"/>
      <c r="AI9" s="195"/>
      <c r="AJ9" s="194"/>
      <c r="AP9" s="194" t="s">
        <v>15</v>
      </c>
    </row>
    <row r="10" spans="2:42" s="193" customFormat="1" ht="14.45" customHeight="1" thickTop="1" thickBot="1" x14ac:dyDescent="0.25">
      <c r="B10" s="404"/>
      <c r="C10" s="404"/>
      <c r="D10" s="404"/>
      <c r="E10" s="404"/>
      <c r="F10" s="404"/>
      <c r="G10" s="404"/>
      <c r="H10" s="404"/>
      <c r="I10" s="404"/>
      <c r="J10" s="404"/>
      <c r="K10" s="404"/>
      <c r="L10" s="404"/>
      <c r="M10" s="404"/>
      <c r="N10" s="404"/>
      <c r="O10" s="404"/>
      <c r="P10" s="404"/>
      <c r="Q10" s="404"/>
      <c r="R10" s="404"/>
      <c r="S10" s="196"/>
      <c r="T10" s="196"/>
      <c r="U10" s="196"/>
      <c r="X10" s="194">
        <v>8</v>
      </c>
      <c r="Y10" s="194" t="e">
        <f t="shared" si="0"/>
        <v>#N/A</v>
      </c>
      <c r="Z10" s="194" t="e">
        <f>IF(LEN(K4)&lt;2,J4,"")</f>
        <v>#N/A</v>
      </c>
      <c r="AA10" s="194" t="str">
        <f t="shared" si="1"/>
        <v/>
      </c>
      <c r="AB10" s="194"/>
      <c r="AC10" s="195"/>
      <c r="AD10" s="195"/>
      <c r="AE10" s="468" t="str">
        <f t="shared" si="2"/>
        <v/>
      </c>
      <c r="AF10" s="468"/>
      <c r="AG10" s="468"/>
      <c r="AH10" s="195"/>
      <c r="AI10" s="195"/>
      <c r="AJ10" s="194"/>
    </row>
    <row r="11" spans="2:42" ht="21" customHeight="1" thickTop="1" thickBot="1" x14ac:dyDescent="0.25">
      <c r="B11" s="101"/>
      <c r="C11" s="102" t="s">
        <v>28</v>
      </c>
      <c r="D11" s="413" t="s">
        <v>29</v>
      </c>
      <c r="E11" s="414"/>
      <c r="F11" s="414"/>
      <c r="G11" s="414"/>
      <c r="H11" s="414"/>
      <c r="I11" s="415"/>
      <c r="J11" s="101"/>
      <c r="K11" s="102" t="s">
        <v>28</v>
      </c>
      <c r="L11" s="413" t="s">
        <v>29</v>
      </c>
      <c r="M11" s="414"/>
      <c r="N11" s="414"/>
      <c r="O11" s="414"/>
      <c r="P11" s="414"/>
      <c r="Q11" s="415"/>
      <c r="R11" s="103"/>
      <c r="S11" s="51"/>
      <c r="T11" s="51"/>
      <c r="U11" s="52"/>
      <c r="V11" s="118" t="str">
        <f>IF($AJ$1&gt;0,"",IFERROR(SMALL('اختيار المقررات'!$AL$8:$AL$57,'اختيار المقررات'!AM8),""))</f>
        <v/>
      </c>
      <c r="X11" s="1">
        <v>9</v>
      </c>
      <c r="Y11" s="1" t="e">
        <f t="shared" si="0"/>
        <v>#N/A</v>
      </c>
      <c r="Z11" s="1" t="e">
        <f>IF(LEN(N4)&lt;2,Q4,"")</f>
        <v>#N/A</v>
      </c>
      <c r="AA11" s="1" t="str">
        <f t="shared" si="1"/>
        <v/>
      </c>
      <c r="AC11" s="143"/>
      <c r="AD11" s="143"/>
      <c r="AE11" s="438" t="str">
        <f t="shared" si="2"/>
        <v/>
      </c>
      <c r="AF11" s="438"/>
      <c r="AG11" s="438"/>
      <c r="AH11" s="143"/>
      <c r="AI11" s="143"/>
    </row>
    <row r="12" spans="2:42" ht="19.149999999999999" customHeight="1" thickTop="1" thickBot="1" x14ac:dyDescent="0.25">
      <c r="B12" s="104" t="str">
        <f>V11</f>
        <v/>
      </c>
      <c r="C12" s="105" t="str">
        <f>IFERROR(VLOOKUP(B12,'اختيار المقررات'!AU5:AY54,2,0),"")</f>
        <v/>
      </c>
      <c r="D12" s="435" t="str">
        <f>IFERROR(VLOOKUP(B12,'اختيار المقررات'!AU5:AY54,3,0),"")</f>
        <v/>
      </c>
      <c r="E12" s="435"/>
      <c r="F12" s="435"/>
      <c r="G12" s="435"/>
      <c r="H12" s="106" t="str">
        <f>IFERROR(VLOOKUP(B12,'اختيار المقررات'!AU5:AY54,4,0),"")</f>
        <v/>
      </c>
      <c r="I12" s="107" t="str">
        <f>IFERROR(VLOOKUP(B12,'اختيار المقررات'!AU5:AY54,5,0),"")</f>
        <v/>
      </c>
      <c r="J12" s="104" t="str">
        <f>V19</f>
        <v/>
      </c>
      <c r="K12" s="105" t="str">
        <f>IFERROR(VLOOKUP(J12,'اختيار المقررات'!AU5:AY54,2,0),"")</f>
        <v/>
      </c>
      <c r="L12" s="435" t="str">
        <f>IFERROR(VLOOKUP(J12,'اختيار المقررات'!AU5:AY54,3,0),"")</f>
        <v/>
      </c>
      <c r="M12" s="435"/>
      <c r="N12" s="435"/>
      <c r="O12" s="435"/>
      <c r="P12" s="106" t="str">
        <f>IFERROR(VLOOKUP(J12,'اختيار المقررات'!AU5:AY54,4,0),"")</f>
        <v/>
      </c>
      <c r="Q12" s="107" t="str">
        <f>IFERROR(VLOOKUP(J12,'اختيار المقررات'!AU5:AY54,5,0),"")</f>
        <v/>
      </c>
      <c r="R12" s="52"/>
      <c r="T12" s="108"/>
      <c r="V12" s="118" t="str">
        <f>IF($AJ$1&gt;0,"",IFERROR(SMALL('اختيار المقررات'!$AL$8:$AL$57,'اختيار المقررات'!AM9),""))</f>
        <v/>
      </c>
      <c r="X12" s="1">
        <v>10</v>
      </c>
      <c r="Y12" s="1" t="e">
        <f t="shared" si="0"/>
        <v>#N/A</v>
      </c>
      <c r="Z12" s="1" t="e">
        <f>IF(LEN(D5)&lt;2,B5,"")</f>
        <v>#N/A</v>
      </c>
      <c r="AA12" s="1" t="str">
        <f t="shared" si="1"/>
        <v/>
      </c>
      <c r="AC12" s="143"/>
      <c r="AD12" s="143"/>
      <c r="AE12" s="438" t="str">
        <f t="shared" si="2"/>
        <v/>
      </c>
      <c r="AF12" s="438"/>
      <c r="AG12" s="438"/>
      <c r="AH12" s="143"/>
      <c r="AI12" s="143"/>
    </row>
    <row r="13" spans="2:42" ht="19.149999999999999" customHeight="1" thickTop="1" thickBot="1" x14ac:dyDescent="0.25">
      <c r="B13" s="104" t="str">
        <f t="shared" ref="B13:B19" si="3">V12</f>
        <v/>
      </c>
      <c r="C13" s="105" t="str">
        <f>IFERROR(VLOOKUP(B13,'اختيار المقررات'!AU6:AY55,2,0),"")</f>
        <v/>
      </c>
      <c r="D13" s="435" t="str">
        <f>IFERROR(VLOOKUP(B13,'اختيار المقررات'!AU6:AY55,3,0),"")</f>
        <v/>
      </c>
      <c r="E13" s="435"/>
      <c r="F13" s="435"/>
      <c r="G13" s="435"/>
      <c r="H13" s="106" t="str">
        <f>IFERROR(VLOOKUP(B13,'اختيار المقررات'!AU6:AY55,4,0),"")</f>
        <v/>
      </c>
      <c r="I13" s="107" t="str">
        <f>IFERROR(VLOOKUP(B13,'اختيار المقررات'!AU6:AY55,5,0),"")</f>
        <v/>
      </c>
      <c r="J13" s="104" t="str">
        <f t="shared" ref="J13:J17" si="4">V20</f>
        <v/>
      </c>
      <c r="K13" s="105" t="str">
        <f>IFERROR(VLOOKUP(J13,'اختيار المقررات'!AU6:AY55,2,0),"")</f>
        <v/>
      </c>
      <c r="L13" s="435" t="str">
        <f>IFERROR(VLOOKUP(J13,'اختيار المقررات'!AU6:AY55,3,0),"")</f>
        <v/>
      </c>
      <c r="M13" s="435"/>
      <c r="N13" s="435"/>
      <c r="O13" s="435"/>
      <c r="P13" s="106" t="str">
        <f>IFERROR(VLOOKUP(J13,'اختيار المقررات'!AU6:AY55,4,0),"")</f>
        <v/>
      </c>
      <c r="Q13" s="107" t="str">
        <f>IFERROR(VLOOKUP(J13,'اختيار المقررات'!AU6:AY55,5,0),"")</f>
        <v/>
      </c>
      <c r="R13" s="52"/>
      <c r="S13" s="108"/>
      <c r="T13" s="108"/>
      <c r="U13" s="109"/>
      <c r="V13" s="118" t="str">
        <f>IF($AJ$1&gt;0,"",IFERROR(SMALL('اختيار المقررات'!$AL$8:$AL$57,'اختيار المقررات'!AM10),""))</f>
        <v/>
      </c>
      <c r="X13" s="1">
        <v>11</v>
      </c>
      <c r="Y13" s="1" t="e">
        <f t="shared" si="0"/>
        <v>#N/A</v>
      </c>
      <c r="Z13" s="1" t="e">
        <f>IF(LEN(H5)&lt;2,F5,"")</f>
        <v>#N/A</v>
      </c>
      <c r="AA13" s="1" t="str">
        <f t="shared" si="1"/>
        <v/>
      </c>
      <c r="AC13" s="143"/>
      <c r="AD13" s="143"/>
      <c r="AE13" s="438" t="str">
        <f t="shared" si="2"/>
        <v/>
      </c>
      <c r="AF13" s="438"/>
      <c r="AG13" s="438"/>
      <c r="AH13" s="143"/>
      <c r="AI13" s="143"/>
    </row>
    <row r="14" spans="2:42" ht="19.149999999999999" customHeight="1" thickTop="1" thickBot="1" x14ac:dyDescent="0.25">
      <c r="B14" s="104" t="str">
        <f t="shared" si="3"/>
        <v/>
      </c>
      <c r="C14" s="105" t="str">
        <f>IFERROR(VLOOKUP(B14,'اختيار المقررات'!AU7:AY56,2,0),"")</f>
        <v/>
      </c>
      <c r="D14" s="435" t="str">
        <f>IFERROR(VLOOKUP(B14,'اختيار المقررات'!AU7:AY56,3,0),"")</f>
        <v/>
      </c>
      <c r="E14" s="435"/>
      <c r="F14" s="435"/>
      <c r="G14" s="435"/>
      <c r="H14" s="106" t="str">
        <f>IFERROR(VLOOKUP(B14,'اختيار المقررات'!AU7:AY56,4,0),"")</f>
        <v/>
      </c>
      <c r="I14" s="107" t="str">
        <f>IFERROR(VLOOKUP(B14,'اختيار المقررات'!AU7:AY56,5,0),"")</f>
        <v/>
      </c>
      <c r="J14" s="104" t="str">
        <f t="shared" si="4"/>
        <v/>
      </c>
      <c r="K14" s="105" t="str">
        <f>IFERROR(VLOOKUP(J14,'اختيار المقررات'!AU7:AY56,2,0),"")</f>
        <v/>
      </c>
      <c r="L14" s="435" t="str">
        <f>IFERROR(VLOOKUP(J14,'اختيار المقررات'!AU7:AY56,3,0),"")</f>
        <v/>
      </c>
      <c r="M14" s="435"/>
      <c r="N14" s="435"/>
      <c r="O14" s="435"/>
      <c r="P14" s="106" t="str">
        <f>IFERROR(VLOOKUP(J14,'اختيار المقررات'!AU7:AY56,4,0),"")</f>
        <v/>
      </c>
      <c r="Q14" s="107" t="str">
        <f>IFERROR(VLOOKUP(J14,'اختيار المقررات'!AU7:AY56,5,0),"")</f>
        <v/>
      </c>
      <c r="R14" s="52"/>
      <c r="S14" s="108"/>
      <c r="T14" s="108"/>
      <c r="U14" s="109"/>
      <c r="V14" s="118" t="str">
        <f>IF($AJ$1&gt;0,"",IFERROR(SMALL('اختيار المقررات'!$AL$8:$AL$57,'اختيار المقررات'!AM11),""))</f>
        <v/>
      </c>
      <c r="X14" s="1">
        <v>12</v>
      </c>
      <c r="Y14" s="1" t="e">
        <f t="shared" si="0"/>
        <v>#N/A</v>
      </c>
      <c r="Z14" s="1" t="e">
        <f>IF(LEN(K5)&lt;2,J5,"")</f>
        <v>#N/A</v>
      </c>
      <c r="AA14" s="1" t="str">
        <f t="shared" si="1"/>
        <v/>
      </c>
      <c r="AC14" s="143"/>
      <c r="AD14" s="143"/>
      <c r="AE14" s="438" t="str">
        <f t="shared" si="2"/>
        <v/>
      </c>
      <c r="AF14" s="438"/>
      <c r="AG14" s="438"/>
      <c r="AH14" s="143"/>
      <c r="AI14" s="143"/>
    </row>
    <row r="15" spans="2:42" ht="19.149999999999999" customHeight="1" thickTop="1" thickBot="1" x14ac:dyDescent="0.25">
      <c r="B15" s="104" t="str">
        <f t="shared" si="3"/>
        <v/>
      </c>
      <c r="C15" s="105" t="str">
        <f>IFERROR(VLOOKUP(B15,'اختيار المقررات'!AU8:AY57,2,0),"")</f>
        <v/>
      </c>
      <c r="D15" s="435" t="str">
        <f>IFERROR(VLOOKUP(B15,'اختيار المقررات'!AU8:AY57,3,0),"")</f>
        <v/>
      </c>
      <c r="E15" s="435"/>
      <c r="F15" s="435"/>
      <c r="G15" s="435"/>
      <c r="H15" s="106" t="str">
        <f>IFERROR(VLOOKUP(B15,'اختيار المقررات'!AU8:AY57,4,0),"")</f>
        <v/>
      </c>
      <c r="I15" s="107" t="str">
        <f>IFERROR(VLOOKUP(B15,'اختيار المقررات'!AU8:AY57,5,0),"")</f>
        <v/>
      </c>
      <c r="J15" s="104" t="str">
        <f t="shared" si="4"/>
        <v/>
      </c>
      <c r="K15" s="105" t="str">
        <f>IFERROR(VLOOKUP(J15,'اختيار المقررات'!AU8:AY57,2,0),"")</f>
        <v/>
      </c>
      <c r="L15" s="435" t="str">
        <f>IFERROR(VLOOKUP(J15,'اختيار المقررات'!AU8:AY57,3,0),"")</f>
        <v/>
      </c>
      <c r="M15" s="435"/>
      <c r="N15" s="435"/>
      <c r="O15" s="435"/>
      <c r="P15" s="106" t="str">
        <f>IFERROR(VLOOKUP(J15,'اختيار المقررات'!AU8:AY57,4,0),"")</f>
        <v/>
      </c>
      <c r="Q15" s="107" t="str">
        <f>IFERROR(VLOOKUP(J15,'اختيار المقررات'!AU8:AY57,5,0),"")</f>
        <v/>
      </c>
      <c r="R15" s="52"/>
      <c r="S15" s="108"/>
      <c r="T15" s="108"/>
      <c r="U15" s="109"/>
      <c r="V15" s="118" t="str">
        <f>IF($AJ$1&gt;0,"",IFERROR(SMALL('اختيار المقررات'!$AL$8:$AL$57,'اختيار المقررات'!AM12),""))</f>
        <v/>
      </c>
      <c r="X15" s="1">
        <v>13</v>
      </c>
      <c r="Y15" s="1">
        <f t="shared" si="0"/>
        <v>13</v>
      </c>
      <c r="Z15" s="1" t="str">
        <f>IF(LEN(P5)&lt;2,N5,"")</f>
        <v>المحافظة الدائمة:</v>
      </c>
      <c r="AA15" s="1" t="str">
        <f t="shared" si="1"/>
        <v/>
      </c>
      <c r="AC15" s="143"/>
      <c r="AD15" s="143"/>
      <c r="AE15" s="438" t="str">
        <f t="shared" si="2"/>
        <v/>
      </c>
      <c r="AF15" s="438"/>
      <c r="AG15" s="438"/>
      <c r="AH15" s="143"/>
      <c r="AI15" s="143"/>
    </row>
    <row r="16" spans="2:42" ht="19.149999999999999" customHeight="1" thickTop="1" thickBot="1" x14ac:dyDescent="0.25">
      <c r="B16" s="104" t="str">
        <f t="shared" si="3"/>
        <v/>
      </c>
      <c r="C16" s="105" t="str">
        <f>IFERROR(VLOOKUP(B16,'اختيار المقررات'!AU9:AY58,2,0),"")</f>
        <v/>
      </c>
      <c r="D16" s="435" t="str">
        <f>IFERROR(VLOOKUP(B16,'اختيار المقررات'!AU9:AY58,3,0),"")</f>
        <v/>
      </c>
      <c r="E16" s="435"/>
      <c r="F16" s="435"/>
      <c r="G16" s="435"/>
      <c r="H16" s="106" t="str">
        <f>IFERROR(VLOOKUP(B16,'اختيار المقررات'!AU9:AY58,4,0),"")</f>
        <v/>
      </c>
      <c r="I16" s="107" t="str">
        <f>IFERROR(VLOOKUP(B16,'اختيار المقررات'!AU9:AY58,5,0),"")</f>
        <v/>
      </c>
      <c r="J16" s="104" t="str">
        <f t="shared" si="4"/>
        <v/>
      </c>
      <c r="K16" s="105" t="str">
        <f>IFERROR(VLOOKUP(J16,'اختيار المقررات'!AU9:AY58,2,0),"")</f>
        <v/>
      </c>
      <c r="L16" s="435" t="str">
        <f>IFERROR(VLOOKUP(J16,'اختيار المقررات'!AU9:AY58,3,0),"")</f>
        <v/>
      </c>
      <c r="M16" s="435"/>
      <c r="N16" s="435"/>
      <c r="O16" s="435"/>
      <c r="P16" s="106" t="str">
        <f>IFERROR(VLOOKUP(J16,'اختيار المقررات'!AU9:AY58,4,0),"")</f>
        <v/>
      </c>
      <c r="Q16" s="107" t="str">
        <f>IFERROR(VLOOKUP(J16,'اختيار المقررات'!AU9:AY58,5,0),"")</f>
        <v/>
      </c>
      <c r="R16" s="52"/>
      <c r="S16" s="108"/>
      <c r="T16" s="108"/>
      <c r="U16" s="109"/>
      <c r="V16" s="118" t="str">
        <f>IF($AJ$1&gt;0,"",IFERROR(SMALL('اختيار المقررات'!$AL$8:$AL$57,'اختيار المقررات'!AM13),""))</f>
        <v/>
      </c>
      <c r="X16" s="1">
        <v>14</v>
      </c>
      <c r="Y16" s="1" t="e">
        <f t="shared" si="0"/>
        <v>#N/A</v>
      </c>
      <c r="Z16" s="1" t="e">
        <f>IF(LEN(D6)&lt;2,B6,"")</f>
        <v>#N/A</v>
      </c>
      <c r="AA16" s="1" t="str">
        <f t="shared" si="1"/>
        <v/>
      </c>
      <c r="AC16" s="143"/>
      <c r="AD16" s="143"/>
      <c r="AE16" s="438" t="str">
        <f t="shared" si="2"/>
        <v/>
      </c>
      <c r="AF16" s="438"/>
      <c r="AG16" s="438"/>
      <c r="AH16" s="143"/>
      <c r="AI16" s="143"/>
    </row>
    <row r="17" spans="2:35" ht="19.149999999999999" customHeight="1" thickTop="1" thickBot="1" x14ac:dyDescent="0.25">
      <c r="B17" s="104" t="str">
        <f t="shared" si="3"/>
        <v/>
      </c>
      <c r="C17" s="105" t="str">
        <f>IFERROR(VLOOKUP(B17,'اختيار المقررات'!AU10:AY59,2,0),"")</f>
        <v/>
      </c>
      <c r="D17" s="435" t="str">
        <f>IFERROR(VLOOKUP(B17,'اختيار المقررات'!AU10:AY59,3,0),"")</f>
        <v/>
      </c>
      <c r="E17" s="435"/>
      <c r="F17" s="435"/>
      <c r="G17" s="435"/>
      <c r="H17" s="106" t="str">
        <f>IFERROR(VLOOKUP(B17,'اختيار المقررات'!AU10:AY59,4,0),"")</f>
        <v/>
      </c>
      <c r="I17" s="107" t="str">
        <f>IFERROR(VLOOKUP(B17,'اختيار المقررات'!AU10:AY59,5,0),"")</f>
        <v/>
      </c>
      <c r="J17" s="104" t="str">
        <f t="shared" si="4"/>
        <v/>
      </c>
      <c r="K17" s="105" t="str">
        <f>IFERROR(VLOOKUP(J17,'اختيار المقررات'!AU10:AY59,2,0),"")</f>
        <v/>
      </c>
      <c r="L17" s="435" t="str">
        <f>IFERROR(VLOOKUP(J17,'اختيار المقررات'!AU10:AY59,3,0),"")</f>
        <v/>
      </c>
      <c r="M17" s="435"/>
      <c r="N17" s="435"/>
      <c r="O17" s="435"/>
      <c r="P17" s="106" t="str">
        <f>IFERROR(VLOOKUP(J17,'اختيار المقررات'!AU10:AY59,4,0),"")</f>
        <v/>
      </c>
      <c r="Q17" s="107" t="str">
        <f>IFERROR(VLOOKUP(J17,'اختيار المقررات'!AU10:AY59,5,0),"")</f>
        <v/>
      </c>
      <c r="R17" s="52"/>
      <c r="S17" s="108"/>
      <c r="T17" s="108"/>
      <c r="U17" s="109"/>
      <c r="V17" s="118" t="str">
        <f>IF($AJ$1&gt;0,"",IFERROR(SMALL('اختيار المقررات'!$AL$8:$AL$57,'اختيار المقررات'!AM14),""))</f>
        <v/>
      </c>
      <c r="X17" s="1">
        <v>15</v>
      </c>
      <c r="Y17" s="1" t="e">
        <f t="shared" si="0"/>
        <v>#N/A</v>
      </c>
      <c r="Z17" s="1" t="e">
        <f>IF(LEN(H6)&lt;2,F6,"")</f>
        <v>#N/A</v>
      </c>
      <c r="AA17" s="1" t="str">
        <f t="shared" si="1"/>
        <v/>
      </c>
      <c r="AC17" s="143"/>
      <c r="AD17" s="143"/>
      <c r="AE17" s="438" t="str">
        <f t="shared" si="2"/>
        <v/>
      </c>
      <c r="AF17" s="438"/>
      <c r="AG17" s="438"/>
      <c r="AH17" s="143"/>
      <c r="AI17" s="143"/>
    </row>
    <row r="18" spans="2:35" ht="19.149999999999999" customHeight="1" thickTop="1" thickBot="1" x14ac:dyDescent="0.25">
      <c r="B18" s="104" t="str">
        <f t="shared" si="3"/>
        <v/>
      </c>
      <c r="C18" s="105" t="str">
        <f>IFERROR(VLOOKUP(B18,'اختيار المقررات'!AU11:AY60,2,0),"")</f>
        <v/>
      </c>
      <c r="D18" s="435" t="str">
        <f>IFERROR(VLOOKUP(B18,'اختيار المقررات'!AU11:AY60,3,0),"")</f>
        <v/>
      </c>
      <c r="E18" s="435"/>
      <c r="F18" s="435"/>
      <c r="G18" s="435"/>
      <c r="H18" s="106" t="str">
        <f>IFERROR(VLOOKUP(B18,'اختيار المقررات'!AU11:AY60,4,0),"")</f>
        <v/>
      </c>
      <c r="I18" s="107" t="str">
        <f>IFERROR(VLOOKUP(B18,'اختيار المقررات'!AU11:AY60,5,0),"")</f>
        <v/>
      </c>
      <c r="J18" s="104" t="str">
        <f>V26</f>
        <v/>
      </c>
      <c r="K18" s="105" t="str">
        <f>IFERROR(VLOOKUP(J18,'اختيار المقررات'!AU11:AY60,2,0),"")</f>
        <v/>
      </c>
      <c r="L18" s="435" t="str">
        <f>IFERROR(VLOOKUP(J18,'اختيار المقررات'!AU11:AY60,3,0),"")</f>
        <v/>
      </c>
      <c r="M18" s="435"/>
      <c r="N18" s="435"/>
      <c r="O18" s="435"/>
      <c r="P18" s="106" t="str">
        <f>IFERROR(VLOOKUP(J18,'اختيار المقررات'!AU11:AY60,4,0),"")</f>
        <v/>
      </c>
      <c r="Q18" s="107" t="str">
        <f>IFERROR(VLOOKUP(J18,'اختيار المقررات'!AU11:AY60,5,0),"")</f>
        <v/>
      </c>
      <c r="R18" s="52"/>
      <c r="S18" s="108"/>
      <c r="T18" s="108"/>
      <c r="U18" s="109"/>
      <c r="V18" s="118" t="str">
        <f>IF($AJ$1&gt;0,"",IFERROR(SMALL('اختيار المقررات'!$AL$8:$AL$57,'اختيار المقررات'!AM15),""))</f>
        <v/>
      </c>
      <c r="X18" s="1">
        <v>16</v>
      </c>
      <c r="Y18" s="1" t="e">
        <f t="shared" si="0"/>
        <v>#N/A</v>
      </c>
      <c r="Z18" s="1" t="e">
        <f>IF(LEN(K6)&lt;2,J6,"")</f>
        <v>#N/A</v>
      </c>
      <c r="AA18" s="1" t="str">
        <f t="shared" si="1"/>
        <v/>
      </c>
      <c r="AC18" s="143"/>
      <c r="AD18" s="143"/>
      <c r="AE18" s="438" t="str">
        <f t="shared" si="2"/>
        <v/>
      </c>
      <c r="AF18" s="438"/>
      <c r="AG18" s="438"/>
      <c r="AH18" s="143"/>
      <c r="AI18" s="143"/>
    </row>
    <row r="19" spans="2:35" ht="19.149999999999999" customHeight="1" thickTop="1" thickBot="1" x14ac:dyDescent="0.25">
      <c r="B19" s="104" t="str">
        <f t="shared" si="3"/>
        <v/>
      </c>
      <c r="C19" s="105" t="str">
        <f>IFERROR(VLOOKUP(B19,'اختيار المقررات'!AU12:AY61,2,0),"")</f>
        <v/>
      </c>
      <c r="D19" s="435" t="str">
        <f>IFERROR(VLOOKUP(B19,'اختيار المقررات'!AU12:AY61,3,0),"")</f>
        <v/>
      </c>
      <c r="E19" s="435"/>
      <c r="F19" s="435"/>
      <c r="G19" s="435"/>
      <c r="H19" s="106" t="str">
        <f>IFERROR(VLOOKUP(B19,'اختيار المقررات'!AU12:AY61,4,0),"")</f>
        <v/>
      </c>
      <c r="I19" s="107" t="str">
        <f>IFERROR(VLOOKUP(B19,'اختيار المقررات'!AU12:AY61,5,0),"")</f>
        <v/>
      </c>
      <c r="J19" s="104" t="str">
        <f>V27</f>
        <v/>
      </c>
      <c r="K19" s="105" t="str">
        <f>IFERROR(VLOOKUP(J19,'اختيار المقررات'!AU12:AY61,2,0),"")</f>
        <v/>
      </c>
      <c r="L19" s="435" t="str">
        <f>IFERROR(VLOOKUP(J19,'اختيار المقررات'!AU12:AY61,3,0),"")</f>
        <v/>
      </c>
      <c r="M19" s="435"/>
      <c r="N19" s="435"/>
      <c r="O19" s="435"/>
      <c r="P19" s="106" t="str">
        <f>IFERROR(VLOOKUP(J19,'اختيار المقررات'!AU12:AY61,4,0),"")</f>
        <v/>
      </c>
      <c r="Q19" s="107" t="str">
        <f>IFERROR(VLOOKUP(J19,'اختيار المقررات'!AU12:AY61,5,0),"")</f>
        <v/>
      </c>
      <c r="R19" s="52"/>
      <c r="S19" s="108"/>
      <c r="T19" s="108"/>
      <c r="U19" s="109"/>
      <c r="V19" s="118" t="str">
        <f>IF($AJ$1&gt;0,"",IFERROR(SMALL('اختيار المقررات'!$AL$8:$AL$57,'اختيار المقررات'!AM16),""))</f>
        <v/>
      </c>
      <c r="X19" s="1">
        <v>17</v>
      </c>
      <c r="Y19" s="1" t="e">
        <f t="shared" si="0"/>
        <v>#N/A</v>
      </c>
      <c r="Z19" s="1" t="e">
        <f>IF(LEN(P6)&lt;2,N6,"")</f>
        <v>#N/A</v>
      </c>
      <c r="AA19" s="1" t="str">
        <f t="shared" si="1"/>
        <v/>
      </c>
      <c r="AC19" s="143"/>
      <c r="AD19" s="143"/>
      <c r="AE19" s="438" t="str">
        <f t="shared" si="2"/>
        <v/>
      </c>
      <c r="AF19" s="438"/>
      <c r="AG19" s="438"/>
      <c r="AH19" s="143"/>
      <c r="AI19" s="143"/>
    </row>
    <row r="20" spans="2:35" ht="28.9" customHeight="1" thickTop="1" thickBot="1" x14ac:dyDescent="0.25">
      <c r="B20" s="436" t="e">
        <f>'إدخال البيانات'!A2</f>
        <v>#N/A</v>
      </c>
      <c r="C20" s="436"/>
      <c r="D20" s="436"/>
      <c r="E20" s="436"/>
      <c r="F20" s="436"/>
      <c r="G20" s="436"/>
      <c r="H20" s="436"/>
      <c r="I20" s="436"/>
      <c r="J20" s="436"/>
      <c r="K20" s="436"/>
      <c r="L20" s="436"/>
      <c r="M20" s="436"/>
      <c r="N20" s="436"/>
      <c r="O20" s="436"/>
      <c r="P20" s="436"/>
      <c r="Q20" s="436"/>
      <c r="R20" s="436"/>
      <c r="S20" s="108"/>
      <c r="T20" s="108"/>
      <c r="U20" s="109"/>
      <c r="V20" s="118" t="str">
        <f>IF($AJ$1&gt;0,"",IFERROR(SMALL('اختيار المقررات'!$AL$8:$AL$57,'اختيار المقررات'!AM17),""))</f>
        <v/>
      </c>
      <c r="X20" s="1">
        <v>18</v>
      </c>
      <c r="Y20" s="1">
        <f t="shared" si="0"/>
        <v>18</v>
      </c>
      <c r="Z20" s="1" t="str">
        <f>IF(LEN(D7)&lt;2,B7,"")</f>
        <v>الموبايل:</v>
      </c>
      <c r="AA20" s="1" t="str">
        <f t="shared" si="1"/>
        <v/>
      </c>
      <c r="AC20" s="143"/>
      <c r="AD20" s="143"/>
      <c r="AE20" s="438" t="str">
        <f t="shared" si="2"/>
        <v/>
      </c>
      <c r="AF20" s="438"/>
      <c r="AG20" s="438"/>
      <c r="AH20" s="143"/>
      <c r="AI20" s="143"/>
    </row>
    <row r="21" spans="2:35" ht="18" customHeight="1" thickTop="1" thickBot="1" x14ac:dyDescent="0.25">
      <c r="B21" s="437" t="s">
        <v>72</v>
      </c>
      <c r="C21" s="427"/>
      <c r="D21" s="427"/>
      <c r="E21" s="427"/>
      <c r="F21" s="145">
        <f>'اختيار المقررات'!V30</f>
        <v>0</v>
      </c>
      <c r="G21" s="427" t="s">
        <v>73</v>
      </c>
      <c r="H21" s="427"/>
      <c r="I21" s="427"/>
      <c r="J21" s="427"/>
      <c r="K21" s="428">
        <f>'اختيار المقررات'!AB30</f>
        <v>0</v>
      </c>
      <c r="L21" s="428"/>
      <c r="M21" s="427" t="str">
        <f>'اختيار المقررات'!AC30</f>
        <v>عدد المقررات المسجلة لأكثر من مرتين</v>
      </c>
      <c r="N21" s="427"/>
      <c r="O21" s="427"/>
      <c r="P21" s="427"/>
      <c r="Q21" s="428">
        <f>'اختيار المقررات'!AG30</f>
        <v>0</v>
      </c>
      <c r="R21" s="429"/>
      <c r="S21" s="110"/>
      <c r="V21" s="118" t="str">
        <f>IF($AJ$1&gt;0,"",IFERROR(SMALL('اختيار المقررات'!$AL$8:$AL$57,'اختيار المقررات'!AM18),""))</f>
        <v/>
      </c>
      <c r="X21" s="1">
        <v>19</v>
      </c>
      <c r="Y21" s="1">
        <f t="shared" si="0"/>
        <v>19</v>
      </c>
      <c r="Z21" s="1" t="str">
        <f>IF(LEN(H7)&lt;2,F7,"")</f>
        <v>الهاتف:</v>
      </c>
      <c r="AA21" s="1" t="str">
        <f t="shared" si="1"/>
        <v/>
      </c>
      <c r="AC21" s="143"/>
      <c r="AD21" s="143"/>
      <c r="AE21" s="438" t="str">
        <f t="shared" si="2"/>
        <v/>
      </c>
      <c r="AF21" s="438"/>
      <c r="AG21" s="438"/>
      <c r="AH21" s="143"/>
      <c r="AI21" s="143"/>
    </row>
    <row r="22" spans="2:35" ht="18" customHeight="1" thickTop="1" x14ac:dyDescent="0.2">
      <c r="B22" s="421" t="s">
        <v>67</v>
      </c>
      <c r="C22" s="422"/>
      <c r="D22" s="422"/>
      <c r="E22" s="453">
        <f>'اختيار المقررات'!F5</f>
        <v>0</v>
      </c>
      <c r="F22" s="453"/>
      <c r="G22" s="453"/>
      <c r="H22" s="453"/>
      <c r="I22" s="454"/>
      <c r="J22" s="146" t="s">
        <v>57</v>
      </c>
      <c r="K22" s="460" t="e">
        <f>'اختيار المقررات'!Q5</f>
        <v>#N/A</v>
      </c>
      <c r="L22" s="460"/>
      <c r="M22" s="147" t="s">
        <v>0</v>
      </c>
      <c r="N22" s="458" t="e">
        <f>'اختيار المقررات'!W5</f>
        <v>#N/A</v>
      </c>
      <c r="O22" s="458"/>
      <c r="P22" s="148"/>
      <c r="Q22" s="148"/>
      <c r="R22" s="148"/>
      <c r="U22" s="118" t="str">
        <f>IFERROR(SMALL('اختيار المقررات'!$C$35:$C$38,'اختيار المقررات'!AM8),"")</f>
        <v/>
      </c>
      <c r="V22" s="118" t="str">
        <f>IF($AJ$1&gt;0,"",IFERROR(SMALL('اختيار المقررات'!$AL$8:$AL$57,'اختيار المقررات'!AM19),""))</f>
        <v/>
      </c>
      <c r="X22" s="1">
        <v>20</v>
      </c>
      <c r="Y22" s="1">
        <f t="shared" si="0"/>
        <v>20</v>
      </c>
      <c r="Z22" s="1" t="str">
        <f>IF(LEN(K7)&lt;2,J7,"")</f>
        <v>العنوان :</v>
      </c>
      <c r="AC22" s="143"/>
      <c r="AD22" s="143"/>
      <c r="AE22" s="438" t="str">
        <f t="shared" si="2"/>
        <v/>
      </c>
      <c r="AF22" s="438"/>
      <c r="AG22" s="438"/>
      <c r="AH22" s="143"/>
      <c r="AI22" s="143"/>
    </row>
    <row r="23" spans="2:35" ht="18" customHeight="1" x14ac:dyDescent="0.2">
      <c r="B23" s="417" t="s">
        <v>71</v>
      </c>
      <c r="C23" s="418"/>
      <c r="D23" s="418"/>
      <c r="E23" s="455">
        <f>'اختيار المقررات'!AD27</f>
        <v>8000</v>
      </c>
      <c r="F23" s="455"/>
      <c r="G23" s="456"/>
      <c r="H23" s="439" t="s">
        <v>339</v>
      </c>
      <c r="I23" s="440"/>
      <c r="J23" s="441" t="e">
        <f>'اختيار المقررات'!AB5</f>
        <v>#N/A</v>
      </c>
      <c r="K23" s="441"/>
      <c r="L23" s="442"/>
      <c r="M23" s="440" t="s">
        <v>269</v>
      </c>
      <c r="N23" s="440"/>
      <c r="O23" s="440" t="s">
        <v>268</v>
      </c>
      <c r="P23" s="440"/>
      <c r="Q23" s="440" t="s">
        <v>340</v>
      </c>
      <c r="R23" s="444"/>
      <c r="U23" s="118" t="str">
        <f>IFERROR(SMALL('اختيار المقررات'!$C$35:$C$38,'اختيار المقررات'!AM9),"")</f>
        <v/>
      </c>
      <c r="V23" s="118" t="str">
        <f>IF($AJ$1&gt;0,"",IFERROR(SMALL('اختيار المقررات'!$AL$8:$AL$57,'اختيار المقررات'!AM20),""))</f>
        <v/>
      </c>
      <c r="W23" s="118" t="str">
        <f>IFERROR(SMALL($D$37:$D$40,BH3),"")</f>
        <v/>
      </c>
    </row>
    <row r="24" spans="2:35" ht="18" customHeight="1" x14ac:dyDescent="0.2">
      <c r="B24" s="417" t="s">
        <v>267</v>
      </c>
      <c r="C24" s="418"/>
      <c r="D24" s="418"/>
      <c r="E24" s="447">
        <f>'اختيار المقررات'!W27</f>
        <v>735000</v>
      </c>
      <c r="F24" s="447"/>
      <c r="G24" s="448"/>
      <c r="H24" s="446" t="s">
        <v>25</v>
      </c>
      <c r="I24" s="443"/>
      <c r="J24" s="447">
        <f>'اختيار المقررات'!N26</f>
        <v>0</v>
      </c>
      <c r="K24" s="447"/>
      <c r="L24" s="448"/>
      <c r="M24" s="443"/>
      <c r="N24" s="443"/>
      <c r="O24" s="443"/>
      <c r="P24" s="443"/>
      <c r="Q24" s="443"/>
      <c r="R24" s="445"/>
      <c r="U24" s="118" t="str">
        <f>IFERROR(SMALL('اختيار المقررات'!$C$35:$C$38,'اختيار المقررات'!AM10),"")</f>
        <v/>
      </c>
      <c r="V24" s="118" t="str">
        <f>IF($AJ$1&gt;0,"",IFERROR(SMALL('اختيار المقررات'!$AL$8:$AL$57,'اختيار المقررات'!AM21),""))</f>
        <v/>
      </c>
    </row>
    <row r="25" spans="2:35" ht="18" customHeight="1" x14ac:dyDescent="0.2">
      <c r="B25" s="417" t="s">
        <v>266</v>
      </c>
      <c r="C25" s="418"/>
      <c r="D25" s="418"/>
      <c r="E25" s="447" t="e">
        <f>'اختيار المقررات'!N28</f>
        <v>#N/A</v>
      </c>
      <c r="F25" s="447"/>
      <c r="G25" s="448"/>
      <c r="H25" s="449" t="s">
        <v>20</v>
      </c>
      <c r="I25" s="450"/>
      <c r="J25" s="149" t="str">
        <f>'اختيار المقررات'!N29</f>
        <v>لا</v>
      </c>
      <c r="K25" s="149"/>
      <c r="L25" s="150"/>
      <c r="M25" s="443"/>
      <c r="N25" s="443"/>
      <c r="O25" s="443"/>
      <c r="P25" s="443"/>
      <c r="Q25" s="443"/>
      <c r="R25" s="445"/>
      <c r="U25" s="118" t="str">
        <f>IFERROR(SMALL('اختيار المقررات'!$C$35:$C$38,'اختيار المقررات'!AM11),"")</f>
        <v/>
      </c>
    </row>
    <row r="26" spans="2:35" ht="18" customHeight="1" x14ac:dyDescent="0.2">
      <c r="B26" s="419" t="s">
        <v>23</v>
      </c>
      <c r="C26" s="420"/>
      <c r="D26" s="420"/>
      <c r="E26" s="457" t="e">
        <f>IF(AJ1&gt;0,"لم يسجل",'اختيار المقررات'!W28)</f>
        <v>#N/A</v>
      </c>
      <c r="F26" s="457"/>
      <c r="G26" s="457"/>
      <c r="H26" s="151"/>
      <c r="I26" s="151"/>
      <c r="J26" s="152"/>
      <c r="K26" s="152"/>
      <c r="L26" s="153"/>
      <c r="M26" s="443"/>
      <c r="N26" s="443"/>
      <c r="O26" s="443"/>
      <c r="P26" s="443"/>
      <c r="Q26" s="443"/>
      <c r="R26" s="445"/>
      <c r="V26" s="118" t="str">
        <f>IFERROR(SMALL('اختيار المقررات'!$AL$8:$AL$57,'اختيار المقررات'!AM22),"")</f>
        <v/>
      </c>
    </row>
    <row r="27" spans="2:35" ht="18" customHeight="1" x14ac:dyDescent="0.2">
      <c r="B27" s="432" t="str">
        <f>IF(B28&lt;&gt;"",'اختيار المقررات'!C27,"")</f>
        <v/>
      </c>
      <c r="C27" s="433"/>
      <c r="D27" s="433"/>
      <c r="E27" s="433"/>
      <c r="F27" s="433"/>
      <c r="G27" s="433"/>
      <c r="H27" s="433"/>
      <c r="I27" s="433"/>
      <c r="J27" s="433"/>
      <c r="K27" s="433"/>
      <c r="L27" s="434"/>
      <c r="M27" s="443"/>
      <c r="N27" s="443"/>
      <c r="O27" s="443"/>
      <c r="P27" s="443"/>
      <c r="Q27" s="443"/>
      <c r="R27" s="445"/>
      <c r="V27" s="118" t="str">
        <f>IFERROR(SMALL('اختيار المقررات'!$AL$8:$AL$57,'اختيار المقررات'!AM23),"")</f>
        <v/>
      </c>
    </row>
    <row r="28" spans="2:35" ht="18" customHeight="1" x14ac:dyDescent="0.2">
      <c r="B28" s="461" t="str">
        <f>'اختيار المقررات'!C28</f>
        <v/>
      </c>
      <c r="C28" s="430"/>
      <c r="D28" s="430"/>
      <c r="E28" s="430"/>
      <c r="F28" s="430"/>
      <c r="G28" s="430" t="str">
        <f>'اختيار المقررات'!C29</f>
        <v/>
      </c>
      <c r="H28" s="430"/>
      <c r="I28" s="430"/>
      <c r="J28" s="430"/>
      <c r="K28" s="430"/>
      <c r="L28" s="431"/>
      <c r="M28" s="443"/>
      <c r="N28" s="443"/>
      <c r="O28" s="443"/>
      <c r="P28" s="443"/>
      <c r="Q28" s="443"/>
      <c r="R28" s="445"/>
      <c r="V28" s="118" t="str">
        <f>IFERROR(SMALL('اختيار المقررات'!$AL$8:$AL$57,'اختيار المقررات'!AM24),"")</f>
        <v/>
      </c>
    </row>
    <row r="29" spans="2:35" ht="18" customHeight="1" x14ac:dyDescent="0.2">
      <c r="B29" s="461" t="str">
        <f>'اختيار المقررات'!C30</f>
        <v/>
      </c>
      <c r="C29" s="430"/>
      <c r="D29" s="430"/>
      <c r="E29" s="430"/>
      <c r="F29" s="430"/>
      <c r="G29" s="430" t="str">
        <f>'اختيار المقررات'!C31</f>
        <v/>
      </c>
      <c r="H29" s="430"/>
      <c r="I29" s="430"/>
      <c r="J29" s="430"/>
      <c r="K29" s="430"/>
      <c r="L29" s="431"/>
      <c r="M29" s="443"/>
      <c r="N29" s="443"/>
      <c r="O29" s="443"/>
      <c r="P29" s="443"/>
      <c r="Q29" s="443"/>
      <c r="R29" s="445"/>
      <c r="V29" s="118" t="str">
        <f>IFERROR(SMALL('اختيار المقررات'!$AL$8:$AL$57,'اختيار المقررات'!AM25),"")</f>
        <v/>
      </c>
      <c r="W29" s="51" t="str">
        <f>U22</f>
        <v/>
      </c>
    </row>
    <row r="30" spans="2:35" ht="16.5" customHeight="1" x14ac:dyDescent="0.2">
      <c r="B30" s="459" t="str">
        <f>'اختيار المقررات'!C32</f>
        <v/>
      </c>
      <c r="C30" s="451"/>
      <c r="D30" s="451"/>
      <c r="E30" s="451"/>
      <c r="F30" s="451"/>
      <c r="G30" s="451" t="str">
        <f>'اختيار المقررات'!C33</f>
        <v/>
      </c>
      <c r="H30" s="451"/>
      <c r="I30" s="451"/>
      <c r="J30" s="451"/>
      <c r="K30" s="451"/>
      <c r="L30" s="452"/>
      <c r="M30" s="443"/>
      <c r="N30" s="443"/>
      <c r="O30" s="443"/>
      <c r="P30" s="443"/>
      <c r="Q30" s="443"/>
      <c r="R30" s="445"/>
      <c r="V30" s="118" t="str">
        <f>IFERROR(SMALL('اختيار المقررات'!$AL$8:$AL$57,'اختيار المقررات'!AM26),"")</f>
        <v/>
      </c>
      <c r="W30" s="51" t="str">
        <f>U24</f>
        <v/>
      </c>
    </row>
    <row r="31" spans="2:35" ht="16.5" customHeight="1" x14ac:dyDescent="0.2">
      <c r="B31" s="423" t="s">
        <v>341</v>
      </c>
      <c r="C31" s="424"/>
      <c r="D31" s="424"/>
      <c r="E31" s="424"/>
      <c r="F31" s="424"/>
      <c r="G31" s="424"/>
      <c r="H31" s="424"/>
      <c r="I31" s="424"/>
      <c r="J31" s="424"/>
      <c r="K31" s="424"/>
      <c r="L31" s="424"/>
      <c r="M31" s="424"/>
      <c r="N31" s="424"/>
      <c r="O31" s="424"/>
      <c r="P31" s="424"/>
      <c r="Q31" s="424"/>
      <c r="R31" s="425"/>
      <c r="V31" s="118" t="str">
        <f>IFERROR(SMALL('اختيار المقررات'!$AL$8:$AL$57,'اختيار المقررات'!AM27),"")</f>
        <v/>
      </c>
      <c r="W31" s="51" t="str">
        <f>U23</f>
        <v/>
      </c>
    </row>
    <row r="32" spans="2:35" ht="16.5" customHeight="1" x14ac:dyDescent="0.2">
      <c r="B32" s="405" t="s">
        <v>24</v>
      </c>
      <c r="C32" s="405"/>
      <c r="D32" s="405"/>
      <c r="E32" s="405"/>
      <c r="F32" s="405"/>
      <c r="G32" s="405"/>
      <c r="H32" s="405"/>
      <c r="I32" s="405"/>
      <c r="J32" s="405"/>
      <c r="K32" s="405"/>
      <c r="L32" s="405"/>
      <c r="M32" s="405"/>
      <c r="N32" s="405"/>
      <c r="O32" s="405"/>
      <c r="P32" s="405"/>
      <c r="Q32" s="405"/>
      <c r="R32" s="405"/>
      <c r="W32" s="51"/>
    </row>
    <row r="33" spans="2:36" s="175" customFormat="1" ht="18" customHeight="1" x14ac:dyDescent="0.2">
      <c r="B33" s="406" t="s">
        <v>30</v>
      </c>
      <c r="C33" s="406"/>
      <c r="D33" s="406"/>
      <c r="E33" s="406"/>
      <c r="F33" s="406"/>
      <c r="G33" s="406"/>
      <c r="H33" s="406"/>
      <c r="I33" s="406"/>
      <c r="J33" s="406"/>
      <c r="K33" s="406"/>
      <c r="L33" s="406"/>
      <c r="M33" s="406"/>
      <c r="N33" s="406"/>
      <c r="O33" s="406"/>
      <c r="P33" s="406"/>
      <c r="Q33" s="406"/>
      <c r="R33" s="406"/>
      <c r="W33" s="176"/>
      <c r="X33" s="177"/>
      <c r="Y33" s="177"/>
      <c r="Z33" s="177"/>
      <c r="AA33" s="177"/>
      <c r="AB33" s="177"/>
      <c r="AC33" s="177"/>
      <c r="AD33" s="177"/>
      <c r="AE33" s="177"/>
      <c r="AF33" s="177"/>
      <c r="AG33" s="177"/>
      <c r="AH33" s="177"/>
      <c r="AI33" s="177"/>
      <c r="AJ33" s="177"/>
    </row>
    <row r="34" spans="2:36" s="175" customFormat="1" ht="18" customHeight="1" x14ac:dyDescent="0.2">
      <c r="B34" s="407" t="s">
        <v>31</v>
      </c>
      <c r="C34" s="407"/>
      <c r="D34" s="407"/>
      <c r="E34" s="407"/>
      <c r="F34" s="408" t="e">
        <f>IF(AJ1&gt;0,"لم يسجل",'اختيار المقررات'!W29)</f>
        <v>#N/A</v>
      </c>
      <c r="G34" s="408"/>
      <c r="H34" s="426" t="e">
        <f>IF(D4="أنثى","ليرة سورية فقط لا غير من الطالبة","ليرة سورية فقط لا غير من الطالب")&amp;" "&amp;H2</f>
        <v>#N/A</v>
      </c>
      <c r="I34" s="426"/>
      <c r="J34" s="426"/>
      <c r="K34" s="426"/>
      <c r="L34" s="426"/>
      <c r="M34" s="426"/>
      <c r="N34" s="426"/>
      <c r="O34" s="426"/>
      <c r="P34" s="426"/>
      <c r="Q34" s="426"/>
      <c r="R34" s="426"/>
      <c r="V34" s="175" t="str">
        <f>IFERROR(SMALL('اختيار المقررات'!$AL$8:$AL$57,'اختيار المقررات'!AM28),"")</f>
        <v/>
      </c>
      <c r="W34" s="176" t="str">
        <f>U25</f>
        <v/>
      </c>
      <c r="X34" s="177"/>
      <c r="Y34" s="177"/>
      <c r="Z34" s="177"/>
      <c r="AA34" s="177"/>
      <c r="AB34" s="177"/>
      <c r="AC34" s="177"/>
      <c r="AD34" s="177"/>
      <c r="AE34" s="177"/>
      <c r="AF34" s="177"/>
      <c r="AG34" s="177"/>
      <c r="AH34" s="177"/>
      <c r="AI34" s="177"/>
      <c r="AJ34" s="177"/>
    </row>
    <row r="35" spans="2:36" s="175" customFormat="1" ht="18" customHeight="1" x14ac:dyDescent="0.2">
      <c r="B35" s="407" t="str">
        <f>IF(D4="أنثى","رقمها الامتحاني","رقمه الامتحاني")</f>
        <v>رقمه الامتحاني</v>
      </c>
      <c r="C35" s="407"/>
      <c r="D35" s="407"/>
      <c r="E35" s="408">
        <f>D2</f>
        <v>0</v>
      </c>
      <c r="F35" s="408"/>
      <c r="G35" s="407" t="s">
        <v>32</v>
      </c>
      <c r="H35" s="407"/>
      <c r="I35" s="407"/>
      <c r="J35" s="407"/>
      <c r="K35" s="407"/>
      <c r="L35" s="407"/>
      <c r="M35" s="407"/>
      <c r="N35" s="407"/>
      <c r="O35" s="407"/>
      <c r="P35" s="407"/>
      <c r="Q35" s="407"/>
      <c r="R35" s="407"/>
      <c r="V35" s="175" t="str">
        <f>IFERROR(SMALL('اختيار المقررات'!$AL$8:$AL$57,'اختيار المقررات'!AM29),"")</f>
        <v/>
      </c>
      <c r="X35" s="177"/>
      <c r="Y35" s="177"/>
      <c r="Z35" s="177"/>
      <c r="AA35" s="177"/>
      <c r="AB35" s="177"/>
      <c r="AC35" s="177"/>
      <c r="AD35" s="177"/>
      <c r="AE35" s="177"/>
      <c r="AF35" s="177"/>
      <c r="AG35" s="177"/>
      <c r="AH35" s="177"/>
      <c r="AI35" s="177"/>
      <c r="AJ35" s="177"/>
    </row>
    <row r="36" spans="2:36" s="175" customFormat="1" ht="18" customHeight="1" x14ac:dyDescent="0.2">
      <c r="B36" s="178"/>
      <c r="C36" s="179"/>
      <c r="D36" s="416"/>
      <c r="E36" s="416"/>
      <c r="F36" s="416"/>
      <c r="G36" s="416"/>
      <c r="H36" s="416"/>
      <c r="I36" s="180"/>
      <c r="J36" s="180"/>
      <c r="K36" s="178"/>
      <c r="L36" s="179"/>
      <c r="M36" s="416"/>
      <c r="N36" s="416"/>
      <c r="O36" s="416"/>
      <c r="P36" s="416"/>
      <c r="Q36" s="180"/>
      <c r="R36" s="180"/>
      <c r="V36" s="175" t="str">
        <f>IFERROR(SMALL('اختيار المقررات'!$AL$8:$AL$57,'اختيار المقررات'!AM30),"")</f>
        <v/>
      </c>
      <c r="X36" s="177"/>
      <c r="Y36" s="177"/>
      <c r="Z36" s="177"/>
      <c r="AA36" s="177"/>
      <c r="AB36" s="177"/>
      <c r="AC36" s="177"/>
      <c r="AD36" s="177"/>
      <c r="AE36" s="177"/>
      <c r="AF36" s="177"/>
      <c r="AG36" s="177"/>
      <c r="AH36" s="177"/>
      <c r="AI36" s="177"/>
      <c r="AJ36" s="177"/>
    </row>
    <row r="37" spans="2:36" s="175" customFormat="1" ht="18" customHeight="1" x14ac:dyDescent="0.2">
      <c r="B37" s="405" t="s">
        <v>26</v>
      </c>
      <c r="C37" s="405"/>
      <c r="D37" s="405"/>
      <c r="E37" s="405"/>
      <c r="F37" s="405"/>
      <c r="G37" s="405"/>
      <c r="H37" s="405"/>
      <c r="I37" s="405"/>
      <c r="J37" s="405"/>
      <c r="K37" s="405"/>
      <c r="L37" s="405"/>
      <c r="M37" s="405"/>
      <c r="N37" s="405"/>
      <c r="O37" s="405"/>
      <c r="P37" s="405"/>
      <c r="Q37" s="405"/>
      <c r="R37" s="405"/>
      <c r="V37" s="175" t="str">
        <f>IFERROR(SMALL('اختيار المقررات'!$AL$8:$AL$57,'اختيار المقررات'!AM31),"")</f>
        <v/>
      </c>
      <c r="X37" s="177"/>
      <c r="Y37" s="177"/>
      <c r="Z37" s="177"/>
      <c r="AA37" s="177"/>
      <c r="AB37" s="177"/>
      <c r="AC37" s="177"/>
      <c r="AD37" s="177"/>
      <c r="AE37" s="177"/>
      <c r="AF37" s="177"/>
      <c r="AG37" s="177"/>
      <c r="AH37" s="177"/>
      <c r="AI37" s="177"/>
      <c r="AJ37" s="177"/>
    </row>
    <row r="38" spans="2:36" s="175" customFormat="1" ht="18" customHeight="1" x14ac:dyDescent="0.2">
      <c r="B38" s="406" t="s">
        <v>30</v>
      </c>
      <c r="C38" s="406"/>
      <c r="D38" s="406"/>
      <c r="E38" s="406"/>
      <c r="F38" s="406"/>
      <c r="G38" s="406"/>
      <c r="H38" s="406"/>
      <c r="I38" s="406"/>
      <c r="J38" s="406"/>
      <c r="K38" s="406"/>
      <c r="L38" s="406"/>
      <c r="M38" s="406"/>
      <c r="N38" s="406"/>
      <c r="O38" s="406"/>
      <c r="P38" s="406"/>
      <c r="Q38" s="406"/>
      <c r="R38" s="406"/>
      <c r="V38" s="175" t="str">
        <f>IFERROR(SMALL('اختيار المقررات'!$AL$8:$AL$57,'اختيار المقررات'!AM32),"")</f>
        <v/>
      </c>
      <c r="X38" s="177"/>
      <c r="Y38" s="177"/>
      <c r="Z38" s="177"/>
      <c r="AA38" s="177"/>
      <c r="AB38" s="177"/>
      <c r="AC38" s="177"/>
      <c r="AD38" s="177"/>
      <c r="AE38" s="177"/>
      <c r="AF38" s="177"/>
      <c r="AG38" s="177"/>
      <c r="AH38" s="177"/>
      <c r="AI38" s="177"/>
      <c r="AJ38" s="177"/>
    </row>
    <row r="39" spans="2:36" s="175" customFormat="1" ht="18" customHeight="1" x14ac:dyDescent="0.2">
      <c r="B39" s="407" t="s">
        <v>31</v>
      </c>
      <c r="C39" s="407"/>
      <c r="D39" s="407"/>
      <c r="E39" s="407"/>
      <c r="F39" s="408" t="e">
        <f>IF(AJ1&gt;0,"لم يسجل",'اختيار المقررات'!AD29)</f>
        <v>#N/A</v>
      </c>
      <c r="G39" s="408"/>
      <c r="H39" s="409" t="e">
        <f>H34</f>
        <v>#N/A</v>
      </c>
      <c r="I39" s="409"/>
      <c r="J39" s="409"/>
      <c r="K39" s="409"/>
      <c r="L39" s="409"/>
      <c r="M39" s="409"/>
      <c r="N39" s="409"/>
      <c r="O39" s="409"/>
      <c r="P39" s="409"/>
      <c r="Q39" s="409"/>
      <c r="R39" s="409"/>
      <c r="V39" s="175" t="str">
        <f>IFERROR(SMALL('اختيار المقررات'!$AL$8:$AL$57,'اختيار المقررات'!AM33),"")</f>
        <v/>
      </c>
      <c r="X39" s="177"/>
      <c r="Y39" s="177"/>
      <c r="Z39" s="177"/>
      <c r="AA39" s="177"/>
      <c r="AB39" s="177"/>
      <c r="AC39" s="177"/>
      <c r="AD39" s="177"/>
      <c r="AE39" s="177"/>
      <c r="AF39" s="177"/>
      <c r="AG39" s="177"/>
      <c r="AH39" s="177"/>
      <c r="AI39" s="177"/>
      <c r="AJ39" s="177"/>
    </row>
    <row r="40" spans="2:36" s="175" customFormat="1" ht="18" customHeight="1" x14ac:dyDescent="0.2">
      <c r="B40" s="410" t="str">
        <f>B35</f>
        <v>رقمه الامتحاني</v>
      </c>
      <c r="C40" s="410"/>
      <c r="D40" s="410"/>
      <c r="E40" s="411">
        <f>E35</f>
        <v>0</v>
      </c>
      <c r="F40" s="411"/>
      <c r="G40" s="412" t="str">
        <f>G35</f>
        <v xml:space="preserve">وتحويله إلى حساب التعليم المفتوح رقم ck1-10173186 وتسليم إشعار القبض إلى صاحب العلاقة  </v>
      </c>
      <c r="H40" s="412"/>
      <c r="I40" s="412"/>
      <c r="J40" s="412"/>
      <c r="K40" s="412"/>
      <c r="L40" s="412"/>
      <c r="M40" s="412"/>
      <c r="N40" s="412"/>
      <c r="O40" s="412"/>
      <c r="P40" s="412"/>
      <c r="Q40" s="412"/>
      <c r="R40" s="412"/>
      <c r="V40" s="175" t="str">
        <f>IFERROR(SMALL('اختيار المقررات'!$AL$8:$AL$57,'اختيار المقررات'!AM34),"")</f>
        <v/>
      </c>
      <c r="X40" s="177"/>
      <c r="Y40" s="177"/>
      <c r="Z40" s="177"/>
      <c r="AA40" s="177"/>
      <c r="AB40" s="177"/>
      <c r="AC40" s="177"/>
      <c r="AD40" s="177"/>
      <c r="AE40" s="177"/>
      <c r="AF40" s="177"/>
      <c r="AG40" s="177"/>
      <c r="AH40" s="177"/>
      <c r="AI40" s="177"/>
      <c r="AJ40" s="177"/>
    </row>
    <row r="41" spans="2:36" s="175" customFormat="1" ht="18" customHeight="1" x14ac:dyDescent="0.2">
      <c r="B41" s="177"/>
      <c r="C41" s="177"/>
      <c r="D41" s="177"/>
      <c r="E41" s="177"/>
      <c r="F41" s="177"/>
      <c r="G41" s="177"/>
      <c r="H41" s="177"/>
      <c r="I41" s="177"/>
      <c r="J41" s="177"/>
      <c r="K41" s="177"/>
      <c r="L41" s="177"/>
      <c r="M41" s="177"/>
      <c r="N41" s="177"/>
      <c r="O41" s="177"/>
      <c r="P41" s="177"/>
      <c r="Q41" s="177"/>
      <c r="R41" s="177"/>
      <c r="V41" s="175" t="str">
        <f>IFERROR(SMALL('اختيار المقررات'!$AL$8:$AL$57,'اختيار المقررات'!AM35),"")</f>
        <v/>
      </c>
      <c r="X41" s="177"/>
      <c r="Y41" s="177"/>
      <c r="Z41" s="177"/>
      <c r="AA41" s="177"/>
      <c r="AB41" s="177"/>
      <c r="AC41" s="177"/>
      <c r="AD41" s="177"/>
      <c r="AE41" s="177"/>
      <c r="AF41" s="177"/>
      <c r="AG41" s="177"/>
      <c r="AH41" s="177"/>
      <c r="AI41" s="177"/>
      <c r="AJ41" s="177"/>
    </row>
    <row r="42" spans="2:36" ht="22.5" customHeight="1" x14ac:dyDescent="0.2">
      <c r="B42" s="1"/>
      <c r="C42" s="1"/>
      <c r="D42" s="1"/>
      <c r="E42" s="1"/>
      <c r="F42" s="154"/>
      <c r="G42" s="154"/>
      <c r="H42" s="154"/>
      <c r="I42" s="154"/>
      <c r="J42" s="1"/>
      <c r="K42" s="1"/>
      <c r="L42" s="1"/>
      <c r="M42" s="1"/>
      <c r="N42" s="154"/>
      <c r="O42" s="154"/>
      <c r="P42" s="154"/>
      <c r="Q42" s="1"/>
      <c r="R42" s="1"/>
      <c r="V42" s="118" t="str">
        <f>IFERROR(SMALL('اختيار المقررات'!$AL$8:$AL$57,'اختيار المقررات'!AM36),"")</f>
        <v/>
      </c>
    </row>
    <row r="43" spans="2:36" ht="22.5" customHeight="1" x14ac:dyDescent="0.2">
      <c r="B43" s="1"/>
      <c r="C43" s="155"/>
      <c r="D43" s="155"/>
      <c r="E43" s="155"/>
      <c r="F43" s="155"/>
      <c r="G43" s="155"/>
      <c r="H43" s="154"/>
      <c r="I43" s="154"/>
      <c r="J43" s="154"/>
      <c r="K43" s="154"/>
      <c r="L43" s="154"/>
      <c r="M43" s="154"/>
      <c r="N43" s="154"/>
      <c r="O43" s="154"/>
      <c r="P43" s="154"/>
      <c r="Q43" s="154"/>
      <c r="R43" s="154"/>
      <c r="V43" s="118" t="str">
        <f>IFERROR(SMALL('اختيار المقررات'!$AL$8:$AL$57,'اختيار المقررات'!AM37),"")</f>
        <v/>
      </c>
    </row>
    <row r="44" spans="2:36" ht="17.25" customHeight="1" x14ac:dyDescent="0.2">
      <c r="B44" s="1"/>
      <c r="C44" s="155"/>
      <c r="D44" s="155"/>
      <c r="E44" s="155"/>
      <c r="F44" s="155"/>
      <c r="G44" s="155"/>
      <c r="H44" s="156"/>
      <c r="I44" s="156"/>
      <c r="J44" s="156"/>
      <c r="K44" s="156"/>
      <c r="L44" s="156"/>
      <c r="M44" s="156"/>
      <c r="N44" s="156"/>
      <c r="O44" s="156"/>
      <c r="P44" s="156"/>
      <c r="Q44" s="156"/>
      <c r="R44" s="156"/>
      <c r="V44" s="118" t="str">
        <f>IFERROR(SMALL('اختيار المقررات'!$AL$8:$AL$57,'اختيار المقررات'!AM38),"")</f>
        <v/>
      </c>
    </row>
    <row r="45" spans="2:36" ht="17.25" customHeight="1" x14ac:dyDescent="0.2">
      <c r="B45" s="1"/>
      <c r="C45" s="155"/>
      <c r="D45" s="155"/>
      <c r="E45" s="155"/>
      <c r="F45" s="155"/>
      <c r="G45" s="155"/>
      <c r="H45" s="156"/>
      <c r="I45" s="156"/>
      <c r="J45" s="156"/>
      <c r="K45" s="156"/>
      <c r="L45" s="156"/>
      <c r="M45" s="156"/>
      <c r="N45" s="156"/>
      <c r="O45" s="156"/>
      <c r="P45" s="156"/>
      <c r="Q45" s="156"/>
      <c r="R45" s="156"/>
      <c r="V45" s="118" t="str">
        <f>IFERROR(SMALL('اختيار المقررات'!$AL$8:$AL$57,'اختيار المقررات'!AM39),"")</f>
        <v/>
      </c>
    </row>
    <row r="46" spans="2:36" ht="20.25" customHeight="1" x14ac:dyDescent="0.2">
      <c r="B46" s="108"/>
      <c r="C46" s="108"/>
      <c r="D46" s="108"/>
      <c r="E46" s="108"/>
      <c r="F46" s="108"/>
      <c r="I46" s="111"/>
      <c r="J46" s="111"/>
      <c r="K46" s="111"/>
      <c r="L46" s="111"/>
      <c r="P46" s="111"/>
      <c r="Q46" s="111"/>
      <c r="R46" s="111"/>
      <c r="V46" s="118" t="str">
        <f>IFERROR(SMALL('اختيار المقررات'!$AL$8:$AL$57,'اختيار المقررات'!AM40),"")</f>
        <v/>
      </c>
    </row>
    <row r="47" spans="2:36" ht="14.25" x14ac:dyDescent="0.2">
      <c r="B47" s="108"/>
      <c r="C47" s="108"/>
      <c r="D47" s="108"/>
      <c r="E47" s="108"/>
      <c r="F47" s="108"/>
      <c r="G47" s="112"/>
      <c r="H47" s="112"/>
      <c r="I47" s="112"/>
      <c r="J47" s="112"/>
      <c r="K47" s="112"/>
      <c r="L47" s="112"/>
      <c r="M47" s="112"/>
      <c r="N47" s="112"/>
      <c r="O47" s="112"/>
      <c r="P47" s="112"/>
      <c r="Q47" s="112"/>
      <c r="R47" s="112"/>
      <c r="V47" s="118" t="str">
        <f>IFERROR(SMALL('اختيار المقررات'!$AL$8:$AL$57,'اختيار المقررات'!AM41),"")</f>
        <v/>
      </c>
    </row>
    <row r="48" spans="2:36" ht="14.25" x14ac:dyDescent="0.2">
      <c r="B48" s="108"/>
      <c r="C48" s="108"/>
      <c r="D48" s="108"/>
      <c r="E48" s="108"/>
      <c r="F48" s="108"/>
      <c r="G48" s="112"/>
      <c r="H48" s="112"/>
      <c r="I48" s="112"/>
      <c r="J48" s="112"/>
      <c r="K48" s="112"/>
      <c r="L48" s="112"/>
      <c r="M48" s="112"/>
      <c r="N48" s="112"/>
      <c r="O48" s="112"/>
      <c r="P48" s="112"/>
      <c r="Q48" s="112"/>
      <c r="R48" s="112"/>
      <c r="V48" s="118" t="str">
        <f>IFERROR(SMALL('اختيار المقررات'!$AL$8:$AL$57,'اختيار المقررات'!AM42),"")</f>
        <v/>
      </c>
    </row>
    <row r="49" spans="22:22" x14ac:dyDescent="0.2">
      <c r="V49" s="118" t="str">
        <f>IFERROR(SMALL('اختيار المقررات'!$AL$8:$AL$57,'اختيار المقررات'!AM43),"")</f>
        <v/>
      </c>
    </row>
  </sheetData>
  <sheetProtection algorithmName="SHA-512" hashValue="6z5NfKh5gR0eQMWMn4LJuzXc/6hezln50beAzNDbbcjeOyQoSpCRwj58Se2a5/yfNjfef6OGyfWAJEBH+yBylw==" saltValue="EgTm9J/7+bggZV4yTKsOMQ==" spinCount="100000" sheet="1" selectLockedCells="1" selectUnlockedCells="1"/>
  <mergeCells count="134">
    <mergeCell ref="N4:P4"/>
    <mergeCell ref="Q4:R4"/>
    <mergeCell ref="L17:O17"/>
    <mergeCell ref="D18:G18"/>
    <mergeCell ref="L18:O18"/>
    <mergeCell ref="D12:G12"/>
    <mergeCell ref="L12:O12"/>
    <mergeCell ref="B4:C4"/>
    <mergeCell ref="B7:C7"/>
    <mergeCell ref="D13:G13"/>
    <mergeCell ref="L13:O13"/>
    <mergeCell ref="B5:C5"/>
    <mergeCell ref="D5:E5"/>
    <mergeCell ref="F5:G5"/>
    <mergeCell ref="H5:I5"/>
    <mergeCell ref="K5:M5"/>
    <mergeCell ref="N5:O5"/>
    <mergeCell ref="P5:R5"/>
    <mergeCell ref="D4:E4"/>
    <mergeCell ref="F4:G4"/>
    <mergeCell ref="H4:I4"/>
    <mergeCell ref="K4:M4"/>
    <mergeCell ref="N6:O6"/>
    <mergeCell ref="F7:G7"/>
    <mergeCell ref="B1:E1"/>
    <mergeCell ref="B2:C2"/>
    <mergeCell ref="D2:E2"/>
    <mergeCell ref="F2:G2"/>
    <mergeCell ref="H2:J2"/>
    <mergeCell ref="M2:N2"/>
    <mergeCell ref="P2:R2"/>
    <mergeCell ref="F3:G3"/>
    <mergeCell ref="H3:I3"/>
    <mergeCell ref="K2:L2"/>
    <mergeCell ref="B3:C3"/>
    <mergeCell ref="D3:E3"/>
    <mergeCell ref="N3:P3"/>
    <mergeCell ref="Q3:R3"/>
    <mergeCell ref="F1:R1"/>
    <mergeCell ref="J3:L3"/>
    <mergeCell ref="H7:I7"/>
    <mergeCell ref="K7:R7"/>
    <mergeCell ref="B6:C6"/>
    <mergeCell ref="D6:E6"/>
    <mergeCell ref="F6:G6"/>
    <mergeCell ref="H6:I6"/>
    <mergeCell ref="K6:M6"/>
    <mergeCell ref="P6:R6"/>
    <mergeCell ref="D7:E7"/>
    <mergeCell ref="AD1:AH2"/>
    <mergeCell ref="AE3:AG3"/>
    <mergeCell ref="AE4:AG4"/>
    <mergeCell ref="AE5:AG5"/>
    <mergeCell ref="AE6:AG6"/>
    <mergeCell ref="AE7:AG7"/>
    <mergeCell ref="AE8:AG8"/>
    <mergeCell ref="AE9:AG9"/>
    <mergeCell ref="AE10:AG10"/>
    <mergeCell ref="AE11:AG11"/>
    <mergeCell ref="AE12:AG12"/>
    <mergeCell ref="AE13:AG13"/>
    <mergeCell ref="AE14:AG14"/>
    <mergeCell ref="AE15:AG15"/>
    <mergeCell ref="AE16:AG16"/>
    <mergeCell ref="AE17:AG17"/>
    <mergeCell ref="AE18:AG18"/>
    <mergeCell ref="AE19:AG19"/>
    <mergeCell ref="AE20:AG20"/>
    <mergeCell ref="AE21:AG21"/>
    <mergeCell ref="AE22:AG22"/>
    <mergeCell ref="H23:I23"/>
    <mergeCell ref="J23:L23"/>
    <mergeCell ref="M23:N30"/>
    <mergeCell ref="O23:P30"/>
    <mergeCell ref="Q23:R30"/>
    <mergeCell ref="H24:I24"/>
    <mergeCell ref="J24:L24"/>
    <mergeCell ref="H25:I25"/>
    <mergeCell ref="G30:L30"/>
    <mergeCell ref="E22:I22"/>
    <mergeCell ref="E23:G23"/>
    <mergeCell ref="E25:G25"/>
    <mergeCell ref="E24:G24"/>
    <mergeCell ref="E26:G26"/>
    <mergeCell ref="N22:O22"/>
    <mergeCell ref="B30:F30"/>
    <mergeCell ref="K22:L22"/>
    <mergeCell ref="B28:F28"/>
    <mergeCell ref="B29:F29"/>
    <mergeCell ref="G21:J21"/>
    <mergeCell ref="K21:L21"/>
    <mergeCell ref="F34:G34"/>
    <mergeCell ref="H34:R34"/>
    <mergeCell ref="M36:P36"/>
    <mergeCell ref="M21:P21"/>
    <mergeCell ref="Q21:R21"/>
    <mergeCell ref="G28:L28"/>
    <mergeCell ref="G29:L29"/>
    <mergeCell ref="B27:L27"/>
    <mergeCell ref="D14:G14"/>
    <mergeCell ref="L14:O14"/>
    <mergeCell ref="D15:G15"/>
    <mergeCell ref="B20:R20"/>
    <mergeCell ref="L15:O15"/>
    <mergeCell ref="D16:G16"/>
    <mergeCell ref="L16:O16"/>
    <mergeCell ref="D17:G17"/>
    <mergeCell ref="D19:G19"/>
    <mergeCell ref="L19:O19"/>
    <mergeCell ref="B21:E21"/>
    <mergeCell ref="B8:R10"/>
    <mergeCell ref="B32:R32"/>
    <mergeCell ref="B33:R33"/>
    <mergeCell ref="B37:R37"/>
    <mergeCell ref="B38:R38"/>
    <mergeCell ref="B39:E39"/>
    <mergeCell ref="F39:G39"/>
    <mergeCell ref="H39:R39"/>
    <mergeCell ref="B40:D40"/>
    <mergeCell ref="E40:F40"/>
    <mergeCell ref="G40:R40"/>
    <mergeCell ref="L11:Q11"/>
    <mergeCell ref="D11:I11"/>
    <mergeCell ref="B35:D35"/>
    <mergeCell ref="E35:F35"/>
    <mergeCell ref="G35:R35"/>
    <mergeCell ref="D36:H36"/>
    <mergeCell ref="B23:D23"/>
    <mergeCell ref="B24:D24"/>
    <mergeCell ref="B25:D25"/>
    <mergeCell ref="B26:D26"/>
    <mergeCell ref="B22:D22"/>
    <mergeCell ref="B31:R31"/>
    <mergeCell ref="B34:E34"/>
  </mergeCells>
  <conditionalFormatting sqref="C12:Q19 C11:D11 J11:L11">
    <cfRule type="expression" dxfId="26" priority="24">
      <formula>$C$12=""</formula>
    </cfRule>
  </conditionalFormatting>
  <conditionalFormatting sqref="C13:I19">
    <cfRule type="expression" dxfId="25" priority="23">
      <formula>$C$13=""</formula>
    </cfRule>
  </conditionalFormatting>
  <conditionalFormatting sqref="C14:I19">
    <cfRule type="expression" dxfId="24" priority="22">
      <formula>$C$14=""</formula>
    </cfRule>
  </conditionalFormatting>
  <conditionalFormatting sqref="C15:I19">
    <cfRule type="expression" dxfId="23" priority="21">
      <formula>$C$15=""</formula>
    </cfRule>
  </conditionalFormatting>
  <conditionalFormatting sqref="C16:I19">
    <cfRule type="expression" dxfId="22" priority="20">
      <formula>$C$16=""</formula>
    </cfRule>
  </conditionalFormatting>
  <conditionalFormatting sqref="C17:I19">
    <cfRule type="expression" dxfId="21" priority="19">
      <formula>$C$17=""</formula>
    </cfRule>
  </conditionalFormatting>
  <conditionalFormatting sqref="C18:I19">
    <cfRule type="expression" dxfId="20" priority="18">
      <formula>$C$18=""</formula>
    </cfRule>
  </conditionalFormatting>
  <conditionalFormatting sqref="C19:I19">
    <cfRule type="expression" dxfId="19" priority="17">
      <formula>$C$19=""</formula>
    </cfRule>
  </conditionalFormatting>
  <conditionalFormatting sqref="K12:Q19 K11:L11">
    <cfRule type="expression" dxfId="18" priority="16">
      <formula>$K$12=""</formula>
    </cfRule>
  </conditionalFormatting>
  <conditionalFormatting sqref="K13:Q19">
    <cfRule type="expression" dxfId="17" priority="15">
      <formula>$K$13=""</formula>
    </cfRule>
  </conditionalFormatting>
  <conditionalFormatting sqref="K14:Q19">
    <cfRule type="expression" dxfId="16" priority="14">
      <formula>$K$14=""</formula>
    </cfRule>
  </conditionalFormatting>
  <conditionalFormatting sqref="K15:Q19">
    <cfRule type="expression" dxfId="15" priority="13">
      <formula>$K$15=""</formula>
    </cfRule>
  </conditionalFormatting>
  <conditionalFormatting sqref="K16:Q19">
    <cfRule type="expression" dxfId="14" priority="12">
      <formula>$K$16=""</formula>
    </cfRule>
  </conditionalFormatting>
  <conditionalFormatting sqref="K17:Q19">
    <cfRule type="expression" dxfId="13" priority="11">
      <formula>$K$17=""</formula>
    </cfRule>
  </conditionalFormatting>
  <conditionalFormatting sqref="K18:Q19">
    <cfRule type="expression" dxfId="12" priority="10">
      <formula>$K$18=""</formula>
    </cfRule>
  </conditionalFormatting>
  <conditionalFormatting sqref="K19:Q19">
    <cfRule type="expression" dxfId="11" priority="9">
      <formula>$K$19=""</formula>
    </cfRule>
  </conditionalFormatting>
  <conditionalFormatting sqref="AE3:AE22">
    <cfRule type="expression" dxfId="10" priority="7">
      <formula>AE3&lt;&gt;""</formula>
    </cfRule>
  </conditionalFormatting>
  <conditionalFormatting sqref="AC1">
    <cfRule type="expression" dxfId="9" priority="6">
      <formula>AC1&lt;&gt;""</formula>
    </cfRule>
  </conditionalFormatting>
  <conditionalFormatting sqref="AD1:AH2">
    <cfRule type="expression" dxfId="8" priority="5">
      <formula>$AD$1&lt;&gt;""</formula>
    </cfRule>
  </conditionalFormatting>
  <conditionalFormatting sqref="B36:R36">
    <cfRule type="expression" dxfId="7" priority="2">
      <formula>#REF!="لا"</formula>
    </cfRule>
  </conditionalFormatting>
  <conditionalFormatting sqref="B40:R40 B39:H39 B37:R38">
    <cfRule type="expression" dxfId="6" priority="3">
      <formula>$K$25="لا"</formula>
    </cfRule>
  </conditionalFormatting>
  <conditionalFormatting sqref="C44:R45">
    <cfRule type="expression" dxfId="5" priority="4">
      <formula>$K$26="لا"</formula>
    </cfRule>
  </conditionalFormatting>
  <conditionalFormatting sqref="B32:R33">
    <cfRule type="expression" dxfId="4" priority="1">
      <formula>$K$25="لا"</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3"/>
  <dimension ref="A1:GG5"/>
  <sheetViews>
    <sheetView showGridLines="0" rightToLeft="1" zoomScale="98" zoomScaleNormal="98" workbookViewId="0">
      <pane ySplit="4" topLeftCell="A5" activePane="bottomLeft" state="frozen"/>
      <selection pane="bottomLeft" activeCell="AH20" sqref="AH20"/>
    </sheetView>
  </sheetViews>
  <sheetFormatPr defaultColWidth="9" defaultRowHeight="14.25" x14ac:dyDescent="0.2"/>
  <cols>
    <col min="1" max="1" width="13.875" style="1" customWidth="1"/>
    <col min="2" max="2" width="10.875" style="1" bestFit="1" customWidth="1"/>
    <col min="3" max="4" width="9" style="1"/>
    <col min="5" max="5" width="10.125" style="1" bestFit="1" customWidth="1"/>
    <col min="6" max="6" width="11.375" style="75" bestFit="1" customWidth="1"/>
    <col min="7" max="7" width="11.375" style="75" customWidth="1"/>
    <col min="8" max="8" width="13.375" style="1" customWidth="1"/>
    <col min="9" max="9" width="9" style="1"/>
    <col min="10" max="10" width="11.75" style="1" bestFit="1" customWidth="1"/>
    <col min="11" max="11" width="21.875" style="1" customWidth="1"/>
    <col min="12" max="12" width="24.375" style="1" customWidth="1"/>
    <col min="13" max="13" width="17.75" style="1" customWidth="1"/>
    <col min="14" max="14" width="20.125" style="1" customWidth="1"/>
    <col min="15" max="15" width="31.75" style="1" customWidth="1"/>
    <col min="16" max="17" width="14.75" style="1" customWidth="1"/>
    <col min="18" max="18" width="19.125" style="1" customWidth="1"/>
    <col min="19" max="19" width="14.125" style="1" customWidth="1"/>
    <col min="20" max="20" width="6.875" style="1" bestFit="1" customWidth="1"/>
    <col min="21" max="74" width="4.375" style="1" customWidth="1"/>
    <col min="75" max="77" width="4.25" style="1" customWidth="1"/>
    <col min="78" max="163" width="4.375" style="1" customWidth="1"/>
    <col min="164" max="182" width="9" style="1"/>
    <col min="183" max="183" width="14.125" style="1" bestFit="1" customWidth="1"/>
    <col min="184" max="187" width="9" style="1"/>
    <col min="188" max="188" width="9" style="1" customWidth="1"/>
    <col min="189" max="16384" width="9" style="1"/>
  </cols>
  <sheetData>
    <row r="1" spans="1:189" s="53" customFormat="1" ht="18.75" thickBot="1" x14ac:dyDescent="0.25">
      <c r="A1" s="530"/>
      <c r="B1" s="532">
        <v>9999</v>
      </c>
      <c r="C1" s="531" t="s">
        <v>33</v>
      </c>
      <c r="D1" s="531"/>
      <c r="E1" s="531"/>
      <c r="F1" s="531"/>
      <c r="G1" s="531"/>
      <c r="H1" s="531"/>
      <c r="I1" s="531"/>
      <c r="J1" s="531"/>
      <c r="K1" s="537" t="s">
        <v>16</v>
      </c>
      <c r="L1" s="512" t="s">
        <v>63</v>
      </c>
      <c r="M1" s="518" t="s">
        <v>61</v>
      </c>
      <c r="N1" s="518" t="s">
        <v>62</v>
      </c>
      <c r="O1" s="520" t="s">
        <v>54</v>
      </c>
      <c r="P1" s="531" t="s">
        <v>34</v>
      </c>
      <c r="Q1" s="531"/>
      <c r="R1" s="531"/>
      <c r="S1" s="533" t="s">
        <v>9</v>
      </c>
      <c r="T1" s="528" t="s">
        <v>35</v>
      </c>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t="s">
        <v>21</v>
      </c>
      <c r="AS1" s="528"/>
      <c r="AT1" s="528"/>
      <c r="AU1" s="528"/>
      <c r="AV1" s="528"/>
      <c r="AW1" s="528"/>
      <c r="AX1" s="528"/>
      <c r="AY1" s="528"/>
      <c r="AZ1" s="528"/>
      <c r="BA1" s="528"/>
      <c r="BB1" s="528"/>
      <c r="BC1" s="528"/>
      <c r="BD1" s="528"/>
      <c r="BE1" s="528"/>
      <c r="BF1" s="528"/>
      <c r="BG1" s="528"/>
      <c r="BH1" s="528"/>
      <c r="BI1" s="528"/>
      <c r="BJ1" s="528"/>
      <c r="BK1" s="528"/>
      <c r="BL1" s="528"/>
      <c r="BM1" s="528"/>
      <c r="BN1" s="528"/>
      <c r="BO1" s="528"/>
      <c r="BP1" s="528"/>
      <c r="BQ1" s="528"/>
      <c r="BR1" s="528"/>
      <c r="BS1" s="528"/>
      <c r="BT1" s="528"/>
      <c r="BU1" s="528"/>
      <c r="BV1" s="528"/>
      <c r="BW1" s="528"/>
      <c r="BX1" s="528"/>
      <c r="BY1" s="528"/>
      <c r="BZ1" s="528" t="s">
        <v>36</v>
      </c>
      <c r="CA1" s="528"/>
      <c r="CB1" s="528"/>
      <c r="CC1" s="528"/>
      <c r="CD1" s="528"/>
      <c r="CE1" s="528"/>
      <c r="CF1" s="528"/>
      <c r="CG1" s="528"/>
      <c r="CH1" s="528"/>
      <c r="CI1" s="528"/>
      <c r="CJ1" s="528"/>
      <c r="CK1" s="528"/>
      <c r="CL1" s="528"/>
      <c r="CM1" s="528"/>
      <c r="CN1" s="528"/>
      <c r="CO1" s="528"/>
      <c r="CP1" s="528"/>
      <c r="CQ1" s="528"/>
      <c r="CR1" s="528"/>
      <c r="CS1" s="528"/>
      <c r="CT1" s="528"/>
      <c r="CU1" s="528"/>
      <c r="CV1" s="528"/>
      <c r="CW1" s="528"/>
      <c r="CX1" s="528"/>
      <c r="CY1" s="528"/>
      <c r="CZ1" s="528" t="s">
        <v>37</v>
      </c>
      <c r="DA1" s="528"/>
      <c r="DB1" s="528"/>
      <c r="DC1" s="528"/>
      <c r="DD1" s="528"/>
      <c r="DE1" s="528"/>
      <c r="DF1" s="528"/>
      <c r="DG1" s="528"/>
      <c r="DH1" s="528"/>
      <c r="DI1" s="528"/>
      <c r="DJ1" s="528"/>
      <c r="DK1" s="528"/>
      <c r="DL1" s="528"/>
      <c r="DM1" s="528"/>
      <c r="DN1" s="528"/>
      <c r="DO1" s="528"/>
      <c r="DP1" s="528"/>
      <c r="DQ1" s="528"/>
      <c r="DR1" s="528"/>
      <c r="DS1" s="528"/>
      <c r="DT1" s="528"/>
      <c r="DU1" s="528"/>
      <c r="DV1" s="528"/>
      <c r="DW1" s="528"/>
      <c r="DX1" s="528"/>
      <c r="DY1" s="528"/>
      <c r="DZ1" s="528"/>
      <c r="EA1" s="528"/>
      <c r="EB1" s="528"/>
      <c r="EC1" s="528"/>
      <c r="ED1" s="528"/>
      <c r="EE1" s="528"/>
      <c r="EF1" s="528"/>
      <c r="EG1" s="528"/>
      <c r="EH1" s="528"/>
      <c r="EI1" s="528"/>
      <c r="EJ1" s="528"/>
      <c r="EK1" s="528"/>
      <c r="EL1" s="528"/>
      <c r="EM1" s="528"/>
      <c r="EN1" s="528"/>
      <c r="EO1" s="528"/>
      <c r="EP1" s="528"/>
      <c r="EQ1" s="528"/>
      <c r="ER1" s="528"/>
      <c r="ES1" s="528"/>
      <c r="ET1" s="528"/>
      <c r="EU1" s="528"/>
      <c r="EV1" s="528"/>
      <c r="EW1" s="528"/>
      <c r="EX1" s="528"/>
      <c r="EY1" s="528"/>
      <c r="EZ1" s="528"/>
      <c r="FA1" s="528"/>
      <c r="FB1" s="528"/>
      <c r="FC1" s="529"/>
      <c r="FD1" s="157"/>
      <c r="FE1" s="157"/>
      <c r="FF1" s="157"/>
      <c r="FG1" s="157"/>
      <c r="FH1" s="560" t="s">
        <v>1</v>
      </c>
      <c r="FI1" s="561"/>
      <c r="FJ1" s="562"/>
      <c r="FK1" s="563"/>
      <c r="FL1" s="565" t="s">
        <v>350</v>
      </c>
      <c r="FM1" s="566"/>
      <c r="FN1" s="566"/>
      <c r="FO1" s="566"/>
      <c r="FP1" s="566"/>
      <c r="FQ1" s="566"/>
      <c r="FR1" s="566"/>
      <c r="FS1" s="566"/>
      <c r="FT1" s="488" t="s">
        <v>38</v>
      </c>
      <c r="FU1" s="489"/>
      <c r="FV1" s="489"/>
      <c r="FW1" s="490"/>
      <c r="FX1" s="488" t="s">
        <v>351</v>
      </c>
      <c r="FY1" s="489"/>
      <c r="FZ1" s="489"/>
      <c r="GA1" s="490"/>
      <c r="GB1"/>
    </row>
    <row r="2" spans="1:189" s="53" customFormat="1" ht="18.75" thickBot="1" x14ac:dyDescent="0.25">
      <c r="A2" s="530"/>
      <c r="B2" s="532"/>
      <c r="C2" s="531"/>
      <c r="D2" s="531"/>
      <c r="E2" s="531"/>
      <c r="F2" s="531"/>
      <c r="G2" s="531"/>
      <c r="H2" s="531"/>
      <c r="I2" s="531"/>
      <c r="J2" s="531"/>
      <c r="K2" s="538"/>
      <c r="L2" s="513"/>
      <c r="M2" s="519"/>
      <c r="N2" s="519"/>
      <c r="O2" s="521"/>
      <c r="P2" s="531"/>
      <c r="Q2" s="531"/>
      <c r="R2" s="531"/>
      <c r="S2" s="533"/>
      <c r="T2" s="522" t="s">
        <v>17</v>
      </c>
      <c r="U2" s="522"/>
      <c r="V2" s="522"/>
      <c r="W2" s="522"/>
      <c r="X2" s="522"/>
      <c r="Y2" s="522"/>
      <c r="Z2" s="522"/>
      <c r="AA2" s="522"/>
      <c r="AB2" s="522"/>
      <c r="AC2" s="522"/>
      <c r="AD2" s="522"/>
      <c r="AE2" s="522"/>
      <c r="AF2" s="522"/>
      <c r="AG2" s="522"/>
      <c r="AH2" s="97"/>
      <c r="AI2" s="97"/>
      <c r="AJ2" s="97"/>
      <c r="AK2" s="97"/>
      <c r="AL2" s="97"/>
      <c r="AM2" s="97"/>
      <c r="AN2" s="97"/>
      <c r="AO2" s="97"/>
      <c r="AP2" s="55"/>
      <c r="AQ2" s="55"/>
      <c r="AR2" s="522" t="s">
        <v>17</v>
      </c>
      <c r="AS2" s="522"/>
      <c r="AT2" s="522"/>
      <c r="AU2" s="522"/>
      <c r="AV2" s="522"/>
      <c r="AW2" s="522"/>
      <c r="AX2" s="522"/>
      <c r="AY2" s="522"/>
      <c r="AZ2" s="522"/>
      <c r="BA2" s="522"/>
      <c r="BB2" s="522"/>
      <c r="BC2" s="522"/>
      <c r="BD2" s="522"/>
      <c r="BE2" s="522"/>
      <c r="BF2" s="522"/>
      <c r="BG2" s="522"/>
      <c r="BH2" s="522"/>
      <c r="BI2" s="522"/>
      <c r="BJ2" s="522"/>
      <c r="BK2" s="522"/>
      <c r="BL2" s="54"/>
      <c r="BM2" s="54"/>
      <c r="BN2" s="523" t="s">
        <v>18</v>
      </c>
      <c r="BO2" s="523"/>
      <c r="BP2" s="523"/>
      <c r="BQ2" s="523"/>
      <c r="BR2" s="523"/>
      <c r="BS2" s="523"/>
      <c r="BT2" s="523"/>
      <c r="BU2" s="523"/>
      <c r="BV2" s="523"/>
      <c r="BW2" s="523"/>
      <c r="BX2" s="55"/>
      <c r="BY2" s="55"/>
      <c r="BZ2" s="522" t="s">
        <v>17</v>
      </c>
      <c r="CA2" s="522"/>
      <c r="CB2" s="522"/>
      <c r="CC2" s="522"/>
      <c r="CD2" s="522"/>
      <c r="CE2" s="522"/>
      <c r="CF2" s="522"/>
      <c r="CG2" s="522"/>
      <c r="CH2" s="522"/>
      <c r="CI2" s="522"/>
      <c r="CJ2" s="54"/>
      <c r="CK2" s="54"/>
      <c r="CL2" s="54"/>
      <c r="CM2" s="54"/>
      <c r="CN2" s="523" t="s">
        <v>18</v>
      </c>
      <c r="CO2" s="523"/>
      <c r="CP2" s="523"/>
      <c r="CQ2" s="523"/>
      <c r="CR2" s="523"/>
      <c r="CS2" s="523"/>
      <c r="CT2" s="523"/>
      <c r="CU2" s="523"/>
      <c r="CV2" s="523"/>
      <c r="CW2" s="523"/>
      <c r="CX2" s="55"/>
      <c r="CY2" s="55"/>
      <c r="CZ2" s="522" t="s">
        <v>17</v>
      </c>
      <c r="DA2" s="522"/>
      <c r="DB2" s="522"/>
      <c r="DC2" s="522"/>
      <c r="DD2" s="522"/>
      <c r="DE2" s="522"/>
      <c r="DF2" s="522"/>
      <c r="DG2" s="522"/>
      <c r="DH2" s="522"/>
      <c r="DI2" s="522"/>
      <c r="DJ2" s="54"/>
      <c r="DK2" s="54"/>
      <c r="DL2" s="523" t="s">
        <v>18</v>
      </c>
      <c r="DM2" s="523"/>
      <c r="DN2" s="523"/>
      <c r="DO2" s="523"/>
      <c r="DP2" s="523"/>
      <c r="DQ2" s="523"/>
      <c r="DR2" s="523"/>
      <c r="DS2" s="523"/>
      <c r="DT2" s="523"/>
      <c r="DU2" s="523"/>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491"/>
      <c r="FI2" s="492"/>
      <c r="FJ2" s="493"/>
      <c r="FK2" s="564"/>
      <c r="FL2" s="567"/>
      <c r="FM2" s="568"/>
      <c r="FN2" s="568"/>
      <c r="FO2" s="568"/>
      <c r="FP2" s="568"/>
      <c r="FQ2" s="568"/>
      <c r="FR2" s="568"/>
      <c r="FS2" s="568"/>
      <c r="FT2" s="491"/>
      <c r="FU2" s="492"/>
      <c r="FV2" s="492"/>
      <c r="FW2" s="493"/>
      <c r="FX2" s="491"/>
      <c r="FY2" s="492"/>
      <c r="FZ2" s="492"/>
      <c r="GA2" s="493"/>
      <c r="GB2"/>
    </row>
    <row r="3" spans="1:189" ht="80.25" customHeight="1" thickBot="1" x14ac:dyDescent="0.25">
      <c r="A3" s="56" t="s">
        <v>2</v>
      </c>
      <c r="B3" s="57" t="s">
        <v>39</v>
      </c>
      <c r="C3" s="57" t="s">
        <v>40</v>
      </c>
      <c r="D3" s="57" t="s">
        <v>41</v>
      </c>
      <c r="E3" s="57" t="s">
        <v>6</v>
      </c>
      <c r="F3" s="58" t="s">
        <v>7</v>
      </c>
      <c r="G3" s="58" t="s">
        <v>80</v>
      </c>
      <c r="H3" s="57" t="s">
        <v>52</v>
      </c>
      <c r="I3" s="57" t="s">
        <v>11</v>
      </c>
      <c r="J3" s="57" t="s">
        <v>10</v>
      </c>
      <c r="K3" s="538"/>
      <c r="L3" s="513"/>
      <c r="M3" s="519"/>
      <c r="N3" s="519"/>
      <c r="O3" s="521"/>
      <c r="P3" s="516" t="s">
        <v>27</v>
      </c>
      <c r="Q3" s="516" t="s">
        <v>42</v>
      </c>
      <c r="R3" s="525" t="s">
        <v>14</v>
      </c>
      <c r="S3" s="533"/>
      <c r="T3" s="535" t="s">
        <v>105</v>
      </c>
      <c r="U3" s="506"/>
      <c r="V3" s="505" t="s">
        <v>106</v>
      </c>
      <c r="W3" s="506"/>
      <c r="X3" s="505" t="s">
        <v>107</v>
      </c>
      <c r="Y3" s="506"/>
      <c r="Z3" s="505" t="s">
        <v>108</v>
      </c>
      <c r="AA3" s="506"/>
      <c r="AB3" s="505" t="s">
        <v>109</v>
      </c>
      <c r="AC3" s="506"/>
      <c r="AD3" s="505" t="s">
        <v>110</v>
      </c>
      <c r="AE3" s="506"/>
      <c r="AF3" s="505" t="s">
        <v>174</v>
      </c>
      <c r="AG3" s="536"/>
      <c r="AH3" s="515" t="s">
        <v>111</v>
      </c>
      <c r="AI3" s="506"/>
      <c r="AJ3" s="505" t="s">
        <v>112</v>
      </c>
      <c r="AK3" s="506"/>
      <c r="AL3" s="505" t="s">
        <v>113</v>
      </c>
      <c r="AM3" s="506"/>
      <c r="AN3" s="505" t="s">
        <v>114</v>
      </c>
      <c r="AO3" s="506"/>
      <c r="AP3" s="505" t="s">
        <v>115</v>
      </c>
      <c r="AQ3" s="506"/>
      <c r="AR3" s="505" t="s">
        <v>152</v>
      </c>
      <c r="AS3" s="506"/>
      <c r="AT3" s="505" t="s">
        <v>150</v>
      </c>
      <c r="AU3" s="506"/>
      <c r="AV3" s="505" t="s">
        <v>153</v>
      </c>
      <c r="AW3" s="506"/>
      <c r="AX3" s="505" t="s">
        <v>154</v>
      </c>
      <c r="AY3" s="506"/>
      <c r="AZ3" s="505" t="s">
        <v>151</v>
      </c>
      <c r="BA3" s="506"/>
      <c r="BB3" s="505" t="s">
        <v>149</v>
      </c>
      <c r="BC3" s="515"/>
      <c r="BD3" s="539" t="s">
        <v>116</v>
      </c>
      <c r="BE3" s="506"/>
      <c r="BF3" s="505" t="s">
        <v>117</v>
      </c>
      <c r="BG3" s="506"/>
      <c r="BH3" s="505" t="s">
        <v>118</v>
      </c>
      <c r="BI3" s="506"/>
      <c r="BJ3" s="505" t="s">
        <v>119</v>
      </c>
      <c r="BK3" s="506"/>
      <c r="BL3" s="505" t="s">
        <v>120</v>
      </c>
      <c r="BM3" s="506"/>
      <c r="BN3" s="505" t="s">
        <v>121</v>
      </c>
      <c r="BO3" s="506"/>
      <c r="BP3" s="505" t="s">
        <v>175</v>
      </c>
      <c r="BQ3" s="515"/>
      <c r="BR3" s="527" t="s">
        <v>122</v>
      </c>
      <c r="BS3" s="506"/>
      <c r="BT3" s="505" t="s">
        <v>144</v>
      </c>
      <c r="BU3" s="506"/>
      <c r="BV3" s="505" t="s">
        <v>123</v>
      </c>
      <c r="BW3" s="506"/>
      <c r="BX3" s="505" t="s">
        <v>124</v>
      </c>
      <c r="BY3" s="506"/>
      <c r="BZ3" s="505" t="s">
        <v>115</v>
      </c>
      <c r="CA3" s="506"/>
      <c r="CB3" s="505" t="s">
        <v>158</v>
      </c>
      <c r="CC3" s="506"/>
      <c r="CD3" s="505" t="s">
        <v>354</v>
      </c>
      <c r="CE3" s="506"/>
      <c r="CF3" s="505" t="s">
        <v>157</v>
      </c>
      <c r="CG3" s="506"/>
      <c r="CH3" s="505" t="s">
        <v>159</v>
      </c>
      <c r="CI3" s="506"/>
      <c r="CJ3" s="505" t="s">
        <v>355</v>
      </c>
      <c r="CK3" s="506"/>
      <c r="CL3" s="505" t="s">
        <v>356</v>
      </c>
      <c r="CM3" s="507"/>
      <c r="CN3" s="524" t="s">
        <v>125</v>
      </c>
      <c r="CO3" s="494"/>
      <c r="CP3" s="494" t="s">
        <v>126</v>
      </c>
      <c r="CQ3" s="494"/>
      <c r="CR3" s="494" t="s">
        <v>127</v>
      </c>
      <c r="CS3" s="494"/>
      <c r="CT3" s="494" t="s">
        <v>128</v>
      </c>
      <c r="CU3" s="494"/>
      <c r="CV3" s="494" t="s">
        <v>129</v>
      </c>
      <c r="CW3" s="494"/>
      <c r="CX3" s="494" t="s">
        <v>130</v>
      </c>
      <c r="CY3" s="508"/>
      <c r="CZ3" s="509" t="s">
        <v>131</v>
      </c>
      <c r="DA3" s="494"/>
      <c r="DB3" s="494" t="s">
        <v>132</v>
      </c>
      <c r="DC3" s="494"/>
      <c r="DD3" s="494" t="s">
        <v>133</v>
      </c>
      <c r="DE3" s="494"/>
      <c r="DF3" s="494" t="s">
        <v>134</v>
      </c>
      <c r="DG3" s="494"/>
      <c r="DH3" s="494" t="s">
        <v>115</v>
      </c>
      <c r="DI3" s="494"/>
      <c r="DJ3" s="494" t="s">
        <v>162</v>
      </c>
      <c r="DK3" s="494"/>
      <c r="DL3" s="494" t="s">
        <v>163</v>
      </c>
      <c r="DM3" s="494"/>
      <c r="DN3" s="494" t="s">
        <v>160</v>
      </c>
      <c r="DO3" s="494"/>
      <c r="DP3" s="494" t="s">
        <v>166</v>
      </c>
      <c r="DQ3" s="499"/>
      <c r="DR3" s="494" t="s">
        <v>165</v>
      </c>
      <c r="DS3" s="494"/>
      <c r="DT3" s="494" t="s">
        <v>167</v>
      </c>
      <c r="DU3" s="494"/>
      <c r="DV3" s="494" t="s">
        <v>161</v>
      </c>
      <c r="DW3" s="494"/>
      <c r="DX3" s="494" t="s">
        <v>164</v>
      </c>
      <c r="DY3" s="494"/>
      <c r="DZ3" s="524" t="s">
        <v>135</v>
      </c>
      <c r="EA3" s="494"/>
      <c r="EB3" s="494" t="s">
        <v>136</v>
      </c>
      <c r="EC3" s="494"/>
      <c r="ED3" s="494" t="s">
        <v>137</v>
      </c>
      <c r="EE3" s="494"/>
      <c r="EF3" s="494" t="s">
        <v>138</v>
      </c>
      <c r="EG3" s="494"/>
      <c r="EH3" s="494" t="s">
        <v>139</v>
      </c>
      <c r="EI3" s="494"/>
      <c r="EJ3" s="494" t="s">
        <v>140</v>
      </c>
      <c r="EK3" s="494"/>
      <c r="EL3" s="494" t="s">
        <v>141</v>
      </c>
      <c r="EM3" s="494"/>
      <c r="EN3" s="494" t="s">
        <v>145</v>
      </c>
      <c r="EO3" s="494"/>
      <c r="EP3" s="494" t="s">
        <v>142</v>
      </c>
      <c r="EQ3" s="494"/>
      <c r="ER3" s="494" t="s">
        <v>143</v>
      </c>
      <c r="ES3" s="494"/>
      <c r="ET3" s="494" t="s">
        <v>115</v>
      </c>
      <c r="EU3" s="494"/>
      <c r="EV3" s="494" t="s">
        <v>169</v>
      </c>
      <c r="EW3" s="494"/>
      <c r="EX3" s="494" t="s">
        <v>168</v>
      </c>
      <c r="EY3" s="499" t="s">
        <v>168</v>
      </c>
      <c r="EZ3" s="494" t="s">
        <v>172</v>
      </c>
      <c r="FA3" s="494"/>
      <c r="FB3" s="494" t="s">
        <v>173</v>
      </c>
      <c r="FC3" s="494"/>
      <c r="FD3" s="494" t="s">
        <v>170</v>
      </c>
      <c r="FE3" s="494"/>
      <c r="FF3" s="494" t="s">
        <v>171</v>
      </c>
      <c r="FG3" s="494"/>
      <c r="FH3" s="501" t="s">
        <v>43</v>
      </c>
      <c r="FI3" s="503" t="s">
        <v>0</v>
      </c>
      <c r="FJ3" s="540" t="s">
        <v>44</v>
      </c>
      <c r="FK3" s="557" t="s">
        <v>67</v>
      </c>
      <c r="FL3" s="559" t="s">
        <v>352</v>
      </c>
      <c r="FM3" s="553" t="s">
        <v>353</v>
      </c>
      <c r="FN3" s="542" t="s">
        <v>25</v>
      </c>
      <c r="FO3" s="542" t="s">
        <v>266</v>
      </c>
      <c r="FP3" s="542" t="s">
        <v>23</v>
      </c>
      <c r="FQ3" s="542" t="s">
        <v>46</v>
      </c>
      <c r="FR3" s="554" t="s">
        <v>24</v>
      </c>
      <c r="FS3" s="554" t="s">
        <v>26</v>
      </c>
      <c r="FT3" s="555" t="s">
        <v>47</v>
      </c>
      <c r="FU3" s="543" t="s">
        <v>74</v>
      </c>
      <c r="FV3" s="543" t="s">
        <v>75</v>
      </c>
      <c r="FW3" s="545" t="s">
        <v>48</v>
      </c>
      <c r="FX3" s="547" t="s">
        <v>79</v>
      </c>
      <c r="FY3" s="549" t="s">
        <v>78</v>
      </c>
      <c r="FZ3" s="549" t="s">
        <v>77</v>
      </c>
      <c r="GA3" s="551" t="s">
        <v>76</v>
      </c>
      <c r="GB3" s="495" t="s">
        <v>367</v>
      </c>
      <c r="GC3" s="496"/>
      <c r="GD3" s="496"/>
      <c r="GE3" s="496"/>
      <c r="GF3" s="496"/>
    </row>
    <row r="4" spans="1:189" s="62" customFormat="1" ht="24.95" customHeight="1" thickBot="1" x14ac:dyDescent="0.25">
      <c r="A4" s="59" t="s">
        <v>2</v>
      </c>
      <c r="B4" s="60" t="s">
        <v>39</v>
      </c>
      <c r="C4" s="60" t="s">
        <v>40</v>
      </c>
      <c r="D4" s="60" t="s">
        <v>41</v>
      </c>
      <c r="E4" s="60" t="s">
        <v>6</v>
      </c>
      <c r="F4" s="61" t="s">
        <v>7</v>
      </c>
      <c r="G4" s="61"/>
      <c r="H4" s="60"/>
      <c r="I4" s="60" t="s">
        <v>11</v>
      </c>
      <c r="J4" s="60" t="s">
        <v>10</v>
      </c>
      <c r="K4" s="538"/>
      <c r="L4" s="514"/>
      <c r="M4" s="519"/>
      <c r="N4" s="519"/>
      <c r="O4" s="521"/>
      <c r="P4" s="517"/>
      <c r="Q4" s="517"/>
      <c r="R4" s="526"/>
      <c r="S4" s="534"/>
      <c r="T4" s="535">
        <v>41</v>
      </c>
      <c r="U4" s="506"/>
      <c r="V4" s="505">
        <v>42</v>
      </c>
      <c r="W4" s="506"/>
      <c r="X4" s="505">
        <v>43</v>
      </c>
      <c r="Y4" s="506"/>
      <c r="Z4" s="505">
        <v>44</v>
      </c>
      <c r="AA4" s="506"/>
      <c r="AB4" s="505">
        <v>45</v>
      </c>
      <c r="AC4" s="506"/>
      <c r="AD4" s="505">
        <v>46</v>
      </c>
      <c r="AE4" s="506"/>
      <c r="AF4" s="505">
        <v>101</v>
      </c>
      <c r="AG4" s="536"/>
      <c r="AH4" s="515">
        <v>47</v>
      </c>
      <c r="AI4" s="506"/>
      <c r="AJ4" s="505">
        <v>48</v>
      </c>
      <c r="AK4" s="506"/>
      <c r="AL4" s="505">
        <v>49</v>
      </c>
      <c r="AM4" s="506"/>
      <c r="AN4" s="505">
        <v>50</v>
      </c>
      <c r="AO4" s="506"/>
      <c r="AP4" s="505">
        <v>51</v>
      </c>
      <c r="AQ4" s="506"/>
      <c r="AR4" s="505">
        <v>141</v>
      </c>
      <c r="AS4" s="506"/>
      <c r="AT4" s="505">
        <v>143</v>
      </c>
      <c r="AU4" s="506"/>
      <c r="AV4" s="505">
        <v>144</v>
      </c>
      <c r="AW4" s="506"/>
      <c r="AX4" s="505">
        <v>146</v>
      </c>
      <c r="AY4" s="506"/>
      <c r="AZ4" s="505">
        <v>147</v>
      </c>
      <c r="BA4" s="506"/>
      <c r="BB4" s="505">
        <v>148</v>
      </c>
      <c r="BC4" s="515"/>
      <c r="BD4" s="539">
        <v>52</v>
      </c>
      <c r="BE4" s="506"/>
      <c r="BF4" s="505">
        <v>53</v>
      </c>
      <c r="BG4" s="506"/>
      <c r="BH4" s="505">
        <v>54</v>
      </c>
      <c r="BI4" s="506"/>
      <c r="BJ4" s="505">
        <v>55</v>
      </c>
      <c r="BK4" s="506"/>
      <c r="BL4" s="505">
        <v>56</v>
      </c>
      <c r="BM4" s="506"/>
      <c r="BN4" s="505">
        <v>57</v>
      </c>
      <c r="BO4" s="506"/>
      <c r="BP4" s="505">
        <v>201</v>
      </c>
      <c r="BQ4" s="515"/>
      <c r="BR4" s="527">
        <v>58</v>
      </c>
      <c r="BS4" s="506"/>
      <c r="BT4" s="505">
        <v>59</v>
      </c>
      <c r="BU4" s="506"/>
      <c r="BV4" s="505">
        <v>60</v>
      </c>
      <c r="BW4" s="506"/>
      <c r="BX4" s="505">
        <v>61</v>
      </c>
      <c r="BY4" s="506"/>
      <c r="BZ4" s="505">
        <v>62</v>
      </c>
      <c r="CA4" s="506"/>
      <c r="CB4" s="505">
        <v>149</v>
      </c>
      <c r="CC4" s="506"/>
      <c r="CD4" s="505">
        <v>151</v>
      </c>
      <c r="CE4" s="506"/>
      <c r="CF4" s="505">
        <v>152</v>
      </c>
      <c r="CG4" s="506"/>
      <c r="CH4" s="505">
        <v>153</v>
      </c>
      <c r="CI4" s="506"/>
      <c r="CJ4" s="510">
        <v>154</v>
      </c>
      <c r="CK4" s="511"/>
      <c r="CL4" s="505">
        <v>155</v>
      </c>
      <c r="CM4" s="507"/>
      <c r="CN4" s="524">
        <v>63</v>
      </c>
      <c r="CO4" s="494"/>
      <c r="CP4" s="494">
        <v>64</v>
      </c>
      <c r="CQ4" s="494"/>
      <c r="CR4" s="494">
        <v>65</v>
      </c>
      <c r="CS4" s="494"/>
      <c r="CT4" s="494">
        <v>66</v>
      </c>
      <c r="CU4" s="494"/>
      <c r="CV4" s="494">
        <v>67</v>
      </c>
      <c r="CW4" s="494"/>
      <c r="CX4" s="494">
        <v>68</v>
      </c>
      <c r="CY4" s="508"/>
      <c r="CZ4" s="509">
        <v>69</v>
      </c>
      <c r="DA4" s="494"/>
      <c r="DB4" s="494">
        <v>70</v>
      </c>
      <c r="DC4" s="494"/>
      <c r="DD4" s="494">
        <v>71</v>
      </c>
      <c r="DE4" s="494"/>
      <c r="DF4" s="494">
        <v>72</v>
      </c>
      <c r="DG4" s="494"/>
      <c r="DH4" s="494">
        <v>73</v>
      </c>
      <c r="DI4" s="494"/>
      <c r="DJ4" s="494">
        <v>157</v>
      </c>
      <c r="DK4" s="494"/>
      <c r="DL4" s="494">
        <v>158</v>
      </c>
      <c r="DM4" s="494"/>
      <c r="DN4" s="494">
        <v>159</v>
      </c>
      <c r="DO4" s="494"/>
      <c r="DP4" s="494">
        <v>160</v>
      </c>
      <c r="DQ4" s="499"/>
      <c r="DR4" s="494">
        <v>162</v>
      </c>
      <c r="DS4" s="494"/>
      <c r="DT4" s="494">
        <v>164</v>
      </c>
      <c r="DU4" s="494"/>
      <c r="DV4" s="494">
        <v>165</v>
      </c>
      <c r="DW4" s="494"/>
      <c r="DX4" s="494">
        <v>166</v>
      </c>
      <c r="DY4" s="494"/>
      <c r="DZ4" s="524">
        <v>74</v>
      </c>
      <c r="EA4" s="494"/>
      <c r="EB4" s="494">
        <v>75</v>
      </c>
      <c r="EC4" s="494"/>
      <c r="ED4" s="494">
        <v>76</v>
      </c>
      <c r="EE4" s="494"/>
      <c r="EF4" s="494">
        <v>77</v>
      </c>
      <c r="EG4" s="494"/>
      <c r="EH4" s="494">
        <v>78</v>
      </c>
      <c r="EI4" s="494"/>
      <c r="EJ4" s="494">
        <v>79</v>
      </c>
      <c r="EK4" s="494"/>
      <c r="EL4" s="494">
        <v>80</v>
      </c>
      <c r="EM4" s="494"/>
      <c r="EN4" s="494">
        <v>81</v>
      </c>
      <c r="EO4" s="494"/>
      <c r="EP4" s="494">
        <v>82</v>
      </c>
      <c r="EQ4" s="494"/>
      <c r="ER4" s="494">
        <v>83</v>
      </c>
      <c r="ES4" s="494"/>
      <c r="ET4" s="494">
        <v>84</v>
      </c>
      <c r="EU4" s="494"/>
      <c r="EV4" s="500">
        <v>169</v>
      </c>
      <c r="EW4" s="500"/>
      <c r="EX4" s="494">
        <v>170</v>
      </c>
      <c r="EY4" s="499"/>
      <c r="EZ4" s="497">
        <v>174</v>
      </c>
      <c r="FA4" s="498"/>
      <c r="FB4" s="494">
        <v>175</v>
      </c>
      <c r="FC4" s="494"/>
      <c r="FD4" s="494">
        <v>177</v>
      </c>
      <c r="FE4" s="494"/>
      <c r="FF4" s="494">
        <v>178</v>
      </c>
      <c r="FG4" s="494"/>
      <c r="FH4" s="502"/>
      <c r="FI4" s="504"/>
      <c r="FJ4" s="541"/>
      <c r="FK4" s="558"/>
      <c r="FL4" s="559"/>
      <c r="FM4" s="553"/>
      <c r="FN4" s="542"/>
      <c r="FO4" s="542"/>
      <c r="FP4" s="542"/>
      <c r="FQ4" s="542"/>
      <c r="FR4" s="554"/>
      <c r="FS4" s="554"/>
      <c r="FT4" s="556"/>
      <c r="FU4" s="544"/>
      <c r="FV4" s="544"/>
      <c r="FW4" s="546"/>
      <c r="FX4" s="548"/>
      <c r="FY4" s="550"/>
      <c r="FZ4" s="550"/>
      <c r="GA4" s="552"/>
      <c r="GB4" s="495"/>
      <c r="GC4" s="496"/>
      <c r="GD4" s="496"/>
      <c r="GE4" s="496"/>
      <c r="GF4" s="496"/>
    </row>
    <row r="5" spans="1:189" s="31" customFormat="1" ht="24.95" customHeight="1" x14ac:dyDescent="0.5">
      <c r="A5" s="63">
        <f>'اختيار المقررات'!E1</f>
        <v>0</v>
      </c>
      <c r="B5" s="64" t="e">
        <f>'اختيار المقررات'!L1</f>
        <v>#N/A</v>
      </c>
      <c r="C5" s="64" t="e">
        <f>'اختيار المقررات'!Q1</f>
        <v>#N/A</v>
      </c>
      <c r="D5" s="64" t="e">
        <f>'اختيار المقررات'!W1</f>
        <v>#N/A</v>
      </c>
      <c r="E5" s="64" t="e">
        <f>'اختيار المقررات'!AE1</f>
        <v>#N/A</v>
      </c>
      <c r="F5" s="65" t="e">
        <f>'اختيار المقررات'!AB1</f>
        <v>#N/A</v>
      </c>
      <c r="G5" s="65" t="e">
        <f>'اختيار المقررات'!AB3</f>
        <v>#N/A</v>
      </c>
      <c r="H5" s="64" t="e">
        <f>'اختيار المقررات'!Q3</f>
        <v>#N/A</v>
      </c>
      <c r="I5" s="64" t="str">
        <f>'اختيار المقررات'!E3</f>
        <v/>
      </c>
      <c r="J5" s="66" t="e">
        <f>'اختيار المقررات'!L3</f>
        <v>#N/A</v>
      </c>
      <c r="K5" s="67" t="e">
        <f>'اختيار المقررات'!Q4</f>
        <v>#N/A</v>
      </c>
      <c r="L5" s="68" t="e">
        <f>'اختيار المقررات'!AE3</f>
        <v>#N/A</v>
      </c>
      <c r="M5" s="78">
        <f>'اختيار المقررات'!W4</f>
        <v>0</v>
      </c>
      <c r="N5" s="78">
        <f>'اختيار المقررات'!AB4</f>
        <v>0</v>
      </c>
      <c r="O5" s="189">
        <f>'اختيار المقررات'!AE4</f>
        <v>0</v>
      </c>
      <c r="P5" s="69" t="e">
        <f>'اختيار المقررات'!E4</f>
        <v>#N/A</v>
      </c>
      <c r="Q5" s="70" t="e">
        <f>'اختيار المقررات'!Q4</f>
        <v>#N/A</v>
      </c>
      <c r="R5" s="71" t="e">
        <f>'اختيار المقررات'!Q4</f>
        <v>#N/A</v>
      </c>
      <c r="S5" s="72" t="e">
        <f>'اختيار المقررات'!E2</f>
        <v>#N/A</v>
      </c>
      <c r="T5" s="73" t="str">
        <f>IFERROR(IF(OR(T4=الإستمارة!$C$12,T4=الإستمارة!$C$13,T4=الإستمارة!$C$14,T4=الإستمارة!$C$15,T4=الإستمارة!$C$16,T4=الإستمارة!$C$17,T4=الإستمارة!$C$18,T4=الإستمارة!$C$19),VLOOKUP(T4,الإستمارة!$C$12:$H$19,6,0),VLOOKUP(T4,الإستمارة!$K$12:$P$19,6,0)),"")</f>
        <v/>
      </c>
      <c r="U5" s="74" t="e">
        <f>VLOOKUP(T4,'اختيار المقررات'!$AV$5:$AY$54,4,0)</f>
        <v>#N/A</v>
      </c>
      <c r="V5" s="73" t="str">
        <f>IFERROR(IF(OR(V4=الإستمارة!$C$12,V4=الإستمارة!$C$13,V4=الإستمارة!$C$14,V4=الإستمارة!$C$15,V4=الإستمارة!$C$16,V4=الإستمارة!$C$17,V4=الإستمارة!$C$18,V4=الإستمارة!$C$19),VLOOKUP(V4,الإستمارة!$C$12:$H$19,6,0),VLOOKUP(V4,الإستمارة!$K$12:$P$19,6,0)),"")</f>
        <v/>
      </c>
      <c r="W5" s="74" t="e">
        <f>VLOOKUP(V4,'اختيار المقررات'!$AV$5:$AY$54,4,0)</f>
        <v>#N/A</v>
      </c>
      <c r="X5" s="73" t="str">
        <f>IFERROR(IF(OR(X4=الإستمارة!$C$12,X4=الإستمارة!$C$13,X4=الإستمارة!$C$14,X4=الإستمارة!$C$15,X4=الإستمارة!$C$16,X4=الإستمارة!$C$17,X4=الإستمارة!$C$18,X4=الإستمارة!$C$19),VLOOKUP(X4,الإستمارة!$C$12:$H$19,6,0),VLOOKUP(X4,الإستمارة!$K$12:$P$19,6,0)),"")</f>
        <v/>
      </c>
      <c r="Y5" s="74" t="e">
        <f>VLOOKUP(X4,'اختيار المقررات'!$AV$5:$AY$54,4,0)</f>
        <v>#N/A</v>
      </c>
      <c r="Z5" s="73" t="str">
        <f>IFERROR(IF(OR(Z4=الإستمارة!$C$12,Z4=الإستمارة!$C$13,Z4=الإستمارة!$C$14,Z4=الإستمارة!$C$15,Z4=الإستمارة!$C$16,Z4=الإستمارة!$C$17,Z4=الإستمارة!$C$18,Z4=الإستمارة!$C$19),VLOOKUP(Z4,الإستمارة!$C$12:$H$19,6,0),VLOOKUP(Z4,الإستمارة!$K$12:$P$19,6,0)),"")</f>
        <v/>
      </c>
      <c r="AA5" s="74" t="e">
        <f>VLOOKUP(Z4,'اختيار المقررات'!$AV$5:$AY$54,4,0)</f>
        <v>#N/A</v>
      </c>
      <c r="AB5" s="73" t="str">
        <f>IFERROR(IF(OR(AB4=الإستمارة!$C$12,AB4=الإستمارة!$C$13,AB4=الإستمارة!$C$14,AB4=الإستمارة!$C$15,AB4=الإستمارة!$C$16,AB4=الإستمارة!$C$17,AB4=الإستمارة!$C$18,AB4=الإستمارة!$C$19),VLOOKUP(AB4,الإستمارة!$C$12:$H$19,6,0),VLOOKUP(AB4,الإستمارة!$K$12:$P$19,6,0)),"")</f>
        <v/>
      </c>
      <c r="AC5" s="74" t="e">
        <f>VLOOKUP(AB4,'اختيار المقررات'!$AV$5:$AY$54,4,0)</f>
        <v>#N/A</v>
      </c>
      <c r="AD5" s="73" t="str">
        <f>IFERROR(IF(OR(AD4=الإستمارة!$C$12,AD4=الإستمارة!$C$13,AD4=الإستمارة!$C$14,AD4=الإستمارة!$C$15,AD4=الإستمارة!$C$16,AD4=الإستمارة!$C$17,AD4=الإستمارة!$C$18,AD4=الإستمارة!$C$19),VLOOKUP(AD4,الإستمارة!$C$12:$H$19,6,0),VLOOKUP(AD4,الإستمارة!$K$12:$P$19,6,0)),"")</f>
        <v/>
      </c>
      <c r="AE5" s="74" t="e">
        <f>VLOOKUP(AD4,'اختيار المقررات'!$AV$5:$AY$54,4,0)</f>
        <v>#N/A</v>
      </c>
      <c r="AF5" s="73" t="str">
        <f>IFERROR(IF(OR(AF4=الإستمارة!$C$12,AF4=الإستمارة!$C$13,AF4=الإستمارة!$C$14,AF4=الإستمارة!$C$15,AF4=الإستمارة!$C$16,AF4=الإستمارة!$C$17,AF4=الإستمارة!$C$18,AF4=الإستمارة!$C$19),VLOOKUP(AF4,الإستمارة!$C$12:$H$19,6,0),VLOOKUP(AF4,الإستمارة!$K$12:$P$19,6,0)),"")</f>
        <v/>
      </c>
      <c r="AG5" s="74" t="e">
        <f>VLOOKUP(AF4,'اختيار المقررات'!$AV$5:$AY$54,4,0)</f>
        <v>#N/A</v>
      </c>
      <c r="AH5" s="73" t="str">
        <f>IFERROR(IF(OR(AH4=الإستمارة!$C$12,AH4=الإستمارة!$C$13,AH4=الإستمارة!$C$14,AH4=الإستمارة!$C$15,AH4=الإستمارة!$C$16,AH4=الإستمارة!$C$17,AH4=الإستمارة!$C$18,AH4=الإستمارة!$C$19),VLOOKUP(AH4,الإستمارة!$C$12:$H$19,6,0),VLOOKUP(AH4,الإستمارة!$K$12:$P$19,6,0)),"")</f>
        <v/>
      </c>
      <c r="AI5" s="74" t="e">
        <f>VLOOKUP(AH4,'اختيار المقررات'!$AV$5:$AY$54,4,0)</f>
        <v>#N/A</v>
      </c>
      <c r="AJ5" s="73" t="str">
        <f>IFERROR(IF(OR(AJ4=الإستمارة!$C$12,AJ4=الإستمارة!$C$13,AJ4=الإستمارة!$C$14,AJ4=الإستمارة!$C$15,AJ4=الإستمارة!$C$16,AJ4=الإستمارة!$C$17,AJ4=الإستمارة!$C$18,AJ4=الإستمارة!$C$19),VLOOKUP(AJ4,الإستمارة!$C$12:$H$19,6,0),VLOOKUP(AJ4,الإستمارة!$K$12:$P$19,6,0)),"")</f>
        <v/>
      </c>
      <c r="AK5" s="74" t="e">
        <f>VLOOKUP(AJ4,'اختيار المقررات'!$AV$5:$AY$54,4,0)</f>
        <v>#N/A</v>
      </c>
      <c r="AL5" s="73" t="str">
        <f>IFERROR(IF(OR(AL4=الإستمارة!$C$12,AL4=الإستمارة!$C$13,AL4=الإستمارة!$C$14,AL4=الإستمارة!$C$15,AL4=الإستمارة!$C$16,AL4=الإستمارة!$C$17,AL4=الإستمارة!$C$18,AL4=الإستمارة!$C$19),VLOOKUP(AL4,الإستمارة!$C$12:$H$19,6,0),VLOOKUP(AL4,الإستمارة!$K$12:$P$19,6,0)),"")</f>
        <v/>
      </c>
      <c r="AM5" s="74" t="e">
        <f>VLOOKUP(AL4,'اختيار المقررات'!$AV$5:$AY$54,4,0)</f>
        <v>#N/A</v>
      </c>
      <c r="AN5" s="73" t="str">
        <f>IFERROR(IF(OR(AN4=الإستمارة!$C$12,AN4=الإستمارة!$C$13,AN4=الإستمارة!$C$14,AN4=الإستمارة!$C$15,AN4=الإستمارة!$C$16,AN4=الإستمارة!$C$17,AN4=الإستمارة!$C$18,AN4=الإستمارة!$C$19),VLOOKUP(AN4,الإستمارة!$C$12:$H$19,6,0),VLOOKUP(AN4,الإستمارة!$K$12:$P$19,6,0)),"")</f>
        <v/>
      </c>
      <c r="AO5" s="74" t="e">
        <f>VLOOKUP(AN4,'اختيار المقررات'!$AV$5:$AY$54,4,0)</f>
        <v>#N/A</v>
      </c>
      <c r="AP5" s="73" t="str">
        <f>IFERROR(IF(OR(AP4=الإستمارة!$C$12,AP4=الإستمارة!$C$13,AP4=الإستمارة!$C$14,AP4=الإستمارة!$C$15,AP4=الإستمارة!$C$16,AP4=الإستمارة!$C$17,AP4=الإستمارة!$C$18,AP4=الإستمارة!$C$19),VLOOKUP(AP4,الإستمارة!$C$12:$H$19,6,0),VLOOKUP(AP4,الإستمارة!$K$12:$P$19,6,0)),"")</f>
        <v/>
      </c>
      <c r="AQ5" s="74" t="e">
        <f>VLOOKUP(AP4,'اختيار المقررات'!$AV$5:$AY$54,4,0)</f>
        <v>#N/A</v>
      </c>
      <c r="AR5" s="73" t="str">
        <f>IFERROR(IF(OR(AR4=الإستمارة!$C$12,AR4=الإستمارة!$C$13,AR4=الإستمارة!$C$14,AR4=الإستمارة!$C$15,AR4=الإستمارة!$C$16,AR4=الإستمارة!$C$17,AR4=الإستمارة!$C$18,AR4=الإستمارة!$C$19),VLOOKUP(AR4,الإستمارة!$C$12:$H$19,6,0),VLOOKUP(AR4,الإستمارة!$K$12:$P$19,6,0)),"")</f>
        <v/>
      </c>
      <c r="AS5" s="74" t="str">
        <f>IFERROR(VLOOKUP(AR4,'اختيار المقررات'!$AV$5:$AY$54,4,0),"")</f>
        <v/>
      </c>
      <c r="AT5" s="73" t="str">
        <f>IFERROR(IF(OR(AT4=الإستمارة!$C$12,AT4=الإستمارة!$C$13,AT4=الإستمارة!$C$14,AT4=الإستمارة!$C$15,AT4=الإستمارة!$C$16,AT4=الإستمارة!$C$17,AT4=الإستمارة!$C$18,AT4=الإستمارة!$C$19),VLOOKUP(AT4,الإستمارة!$C$12:$H$19,6,0),VLOOKUP(AT4,الإستمارة!$K$12:$P$19,6,0)),"")</f>
        <v/>
      </c>
      <c r="AU5" s="74" t="str">
        <f>IFERROR(VLOOKUP(AT4,'اختيار المقررات'!$AV$5:$AY$54,4,0),"")</f>
        <v/>
      </c>
      <c r="AV5" s="73" t="str">
        <f>IFERROR(IF(OR(AV4=الإستمارة!$C$12,AV4=الإستمارة!$C$13,AV4=الإستمارة!$C$14,AV4=الإستمارة!$C$15,AV4=الإستمارة!$C$16,AV4=الإستمارة!$C$17,AV4=الإستمارة!$C$18,AV4=الإستمارة!$C$19),VLOOKUP(AV4,الإستمارة!$C$12:$H$19,6,0),VLOOKUP(AV4,الإستمارة!$K$12:$P$19,6,0)),"")</f>
        <v/>
      </c>
      <c r="AW5" s="74" t="str">
        <f>IFERROR(VLOOKUP(AV4,'اختيار المقررات'!$AV$5:$AY$54,4,0),"")</f>
        <v/>
      </c>
      <c r="AX5" s="73" t="str">
        <f>IFERROR(IF(OR(AX4=الإستمارة!$C$12,AX4=الإستمارة!$C$13,AX4=الإستمارة!$C$14,AX4=الإستمارة!$C$15,AX4=الإستمارة!$C$16,AX4=الإستمارة!$C$17,AX4=الإستمارة!$C$18,AX4=الإستمارة!$C$19),VLOOKUP(AX4,الإستمارة!$C$12:$H$19,6,0),VLOOKUP(AX4,الإستمارة!$K$12:$P$19,6,0)),"")</f>
        <v/>
      </c>
      <c r="AY5" s="74" t="str">
        <f>IFERROR(VLOOKUP(AX4,'اختيار المقررات'!$AV$5:$AY$54,4,0),"")</f>
        <v/>
      </c>
      <c r="AZ5" s="73" t="str">
        <f>IFERROR(IF(OR(AZ4=الإستمارة!$C$12,AZ4=الإستمارة!$C$13,AZ4=الإستمارة!$C$14,AZ4=الإستمارة!$C$15,AZ4=الإستمارة!$C$16,AZ4=الإستمارة!$C$17,AZ4=الإستمارة!$C$18,AZ4=الإستمارة!$C$19),VLOOKUP(AZ4,الإستمارة!$C$12:$H$19,6,0),VLOOKUP(AZ4,الإستمارة!$K$12:$P$19,6,0)),"")</f>
        <v/>
      </c>
      <c r="BA5" s="74" t="str">
        <f>IFERROR(VLOOKUP(AZ4,'اختيار المقررات'!$AV$5:$AY$54,4,0),"")</f>
        <v/>
      </c>
      <c r="BB5" s="73" t="str">
        <f>IFERROR(IF(OR(BB4=الإستمارة!$C$12,BB4=الإستمارة!$C$13,BB4=الإستمارة!$C$14,BB4=الإستمارة!$C$15,BB4=الإستمارة!$C$16,BB4=الإستمارة!$C$17,BB4=الإستمارة!$C$18,BB4=الإستمارة!$C$19),VLOOKUP(BB4,الإستمارة!$C$12:$H$19,6,0),VLOOKUP(BB4,الإستمارة!$K$12:$P$19,6,0)),"")</f>
        <v/>
      </c>
      <c r="BC5" s="74" t="str">
        <f>IFERROR(VLOOKUP(BB4,'اختيار المقررات'!$AV$5:$AY$54,4,0),"")</f>
        <v/>
      </c>
      <c r="BD5" s="73" t="str">
        <f>IFERROR(IF(OR(BD4=الإستمارة!$C$12,BD4=الإستمارة!$C$13,BD4=الإستمارة!$C$14,BD4=الإستمارة!$C$15,BD4=الإستمارة!$C$16,BD4=الإستمارة!$C$17,BD4=الإستمارة!$C$18,BD4=الإستمارة!$C$19),VLOOKUP(BD4,الإستمارة!$C$12:$H$19,6,0),VLOOKUP(BD4,الإستمارة!$K$12:$P$19,6,0)),"")</f>
        <v/>
      </c>
      <c r="BE5" s="74" t="e">
        <f>VLOOKUP(BD4,'اختيار المقررات'!$AV$5:$AY$54,4,0)</f>
        <v>#N/A</v>
      </c>
      <c r="BF5" s="73" t="str">
        <f>IFERROR(IF(OR(BF4=الإستمارة!$C$12,BF4=الإستمارة!$C$13,BF4=الإستمارة!$C$14,BF4=الإستمارة!$C$15,BF4=الإستمارة!$C$16,BF4=الإستمارة!$C$17,BF4=الإستمارة!$C$18,BF4=الإستمارة!$C$19),VLOOKUP(BF4,الإستمارة!$C$12:$H$19,6,0),VLOOKUP(BF4,الإستمارة!$K$12:$P$19,6,0)),"")</f>
        <v/>
      </c>
      <c r="BG5" s="74" t="e">
        <f>VLOOKUP(BF4,'اختيار المقررات'!$AV$5:$AY$54,4,0)</f>
        <v>#N/A</v>
      </c>
      <c r="BH5" s="73" t="str">
        <f>IFERROR(IF(OR(BH4=الإستمارة!$C$12,BH4=الإستمارة!$C$13,BH4=الإستمارة!$C$14,BH4=الإستمارة!$C$15,BH4=الإستمارة!$C$16,BH4=الإستمارة!$C$17,BH4=الإستمارة!$C$18,BH4=الإستمارة!$C$19),VLOOKUP(BH4,الإستمارة!$C$12:$H$19,6,0),VLOOKUP(BH4,الإستمارة!$K$12:$P$19,6,0)),"")</f>
        <v/>
      </c>
      <c r="BI5" s="74" t="e">
        <f>VLOOKUP(BH4,'اختيار المقررات'!$AV$5:$AY$54,4,0)</f>
        <v>#N/A</v>
      </c>
      <c r="BJ5" s="73" t="str">
        <f>IFERROR(IF(OR(BJ4=الإستمارة!$C$12,BJ4=الإستمارة!$C$13,BJ4=الإستمارة!$C$14,BJ4=الإستمارة!$C$15,BJ4=الإستمارة!$C$16,BJ4=الإستمارة!$C$17,BJ4=الإستمارة!$C$18,BJ4=الإستمارة!$C$19),VLOOKUP(BJ4,الإستمارة!$C$12:$H$19,6,0),VLOOKUP(BJ4,الإستمارة!$K$12:$P$19,6,0)),"")</f>
        <v/>
      </c>
      <c r="BK5" s="74" t="e">
        <f>VLOOKUP(BJ4,'اختيار المقررات'!$AV$5:$AY$54,4,0)</f>
        <v>#N/A</v>
      </c>
      <c r="BL5" s="73" t="str">
        <f>IFERROR(IF(OR(BL4=الإستمارة!$C$12,BL4=الإستمارة!$C$13,BL4=الإستمارة!$C$14,BL4=الإستمارة!$C$15,BL4=الإستمارة!$C$16,BL4=الإستمارة!$C$17,BL4=الإستمارة!$C$18,BL4=الإستمارة!$C$19),VLOOKUP(BL4,الإستمارة!$C$12:$H$19,6,0),VLOOKUP(BL4,الإستمارة!$K$12:$P$19,6,0)),"")</f>
        <v/>
      </c>
      <c r="BM5" s="74" t="e">
        <f>VLOOKUP(BL4,'اختيار المقررات'!$AV$5:$AY$54,4,0)</f>
        <v>#N/A</v>
      </c>
      <c r="BN5" s="73" t="str">
        <f>IFERROR(IF(OR(BN4=الإستمارة!$C$12,BN4=الإستمارة!$C$13,BN4=الإستمارة!$C$14,BN4=الإستمارة!$C$15,BN4=الإستمارة!$C$16,BN4=الإستمارة!$C$17,BN4=الإستمارة!$C$18,BN4=الإستمارة!$C$19),VLOOKUP(BN4,الإستمارة!$C$12:$H$19,6,0),VLOOKUP(BN4,الإستمارة!$K$12:$P$19,6,0)),"")</f>
        <v/>
      </c>
      <c r="BO5" s="74" t="e">
        <f>VLOOKUP(BN4,'اختيار المقررات'!$AV$5:$AY$54,4,0)</f>
        <v>#N/A</v>
      </c>
      <c r="BP5" s="73" t="str">
        <f>IFERROR(IF(OR(BP4=الإستمارة!$C$12,BP4=الإستمارة!$C$13,BP4=الإستمارة!$C$14,BP4=الإستمارة!$C$15,BP4=الإستمارة!$C$16,BP4=الإستمارة!$C$17,BP4=الإستمارة!$C$18,BP4=الإستمارة!$C$19),VLOOKUP(BP4,الإستمارة!$C$12:$H$19,6,0),VLOOKUP(BP4,الإستمارة!$K$12:$P$19,6,0)),"")</f>
        <v/>
      </c>
      <c r="BQ5" s="74" t="e">
        <f>VLOOKUP(BP4,'اختيار المقررات'!$AV$5:$AY$54,4,0)</f>
        <v>#N/A</v>
      </c>
      <c r="BR5" s="73" t="str">
        <f>IFERROR(IF(OR(BR4=الإستمارة!$C$12,BR4=الإستمارة!$C$13,BR4=الإستمارة!$C$14,BR4=الإستمارة!$C$15,BR4=الإستمارة!$C$16,BR4=الإستمارة!$C$17,BR4=الإستمارة!$C$18,BR4=الإستمارة!$C$19),VLOOKUP(BR4,الإستمارة!$C$12:$H$19,6,0),VLOOKUP(BR4,الإستمارة!$K$12:$P$19,6,0)),"")</f>
        <v/>
      </c>
      <c r="BS5" s="74" t="e">
        <f>VLOOKUP(BR4,'اختيار المقررات'!$AV$5:$AY$54,4,0)</f>
        <v>#N/A</v>
      </c>
      <c r="BT5" s="73" t="str">
        <f>IFERROR(IF(OR(BT4=الإستمارة!$C$12,BT4=الإستمارة!$C$13,BT4=الإستمارة!$C$14,BT4=الإستمارة!$C$15,BT4=الإستمارة!$C$16,BT4=الإستمارة!$C$17,BT4=الإستمارة!$C$18,BT4=الإستمارة!$C$19),VLOOKUP(BT4,الإستمارة!$C$12:$H$19,6,0),VLOOKUP(BT4,الإستمارة!$K$12:$P$19,6,0)),"")</f>
        <v/>
      </c>
      <c r="BU5" s="74" t="e">
        <f>VLOOKUP(BT4,'اختيار المقررات'!$AV$5:$AY$54,4,0)</f>
        <v>#N/A</v>
      </c>
      <c r="BV5" s="73" t="str">
        <f>IFERROR(IF(OR(BV4=الإستمارة!$C$12,BV4=الإستمارة!$C$13,BV4=الإستمارة!$C$14,BV4=الإستمارة!$C$15,BV4=الإستمارة!$C$16,BV4=الإستمارة!$C$17,BV4=الإستمارة!$C$18,BV4=الإستمارة!$C$19),VLOOKUP(BV4,الإستمارة!$C$12:$H$19,6,0),VLOOKUP(BV4,الإستمارة!$K$12:$P$19,6,0)),"")</f>
        <v/>
      </c>
      <c r="BW5" s="74" t="e">
        <f>VLOOKUP(BV4,'اختيار المقررات'!$AV$5:$AY$54,4,0)</f>
        <v>#N/A</v>
      </c>
      <c r="BX5" s="73" t="str">
        <f>IFERROR(IF(OR(BX4=الإستمارة!$C$12,BX4=الإستمارة!$C$13,BX4=الإستمارة!$C$14,BX4=الإستمارة!$C$15,BX4=الإستمارة!$C$16,BX4=الإستمارة!$C$17,BX4=الإستمارة!$C$18,BX4=الإستمارة!$C$19),VLOOKUP(BX4,الإستمارة!$C$12:$H$19,6,0),VLOOKUP(BX4,الإستمارة!$K$12:$P$19,6,0)),"")</f>
        <v/>
      </c>
      <c r="BY5" s="74" t="e">
        <f>VLOOKUP(BX4,'اختيار المقررات'!$AV$5:$AY$54,4,0)</f>
        <v>#N/A</v>
      </c>
      <c r="BZ5" s="73" t="str">
        <f>IFERROR(IF(OR(BZ4=الإستمارة!$C$12,BZ4=الإستمارة!$C$13,BZ4=الإستمارة!$C$14,BZ4=الإستمارة!$C$15,BZ4=الإستمارة!$C$16,BZ4=الإستمارة!$C$17,BZ4=الإستمارة!$C$18,BZ4=الإستمارة!$C$19),VLOOKUP(BZ4,الإستمارة!$C$12:$H$19,6,0),VLOOKUP(BZ4,الإستمارة!$K$12:$P$19,6,0)),"")</f>
        <v/>
      </c>
      <c r="CA5" s="74" t="e">
        <f>VLOOKUP(BZ4,'اختيار المقررات'!$AV$5:$AY$54,4,0)</f>
        <v>#N/A</v>
      </c>
      <c r="CB5" s="73" t="str">
        <f>IFERROR(IF(OR(CB4=الإستمارة!$C$12,CB4=الإستمارة!$C$13,CB4=الإستمارة!$C$14,CB4=الإستمارة!$C$15,CB4=الإستمارة!$C$16,CB4=الإستمارة!$C$17,CB4=الإستمارة!$C$18,CB4=الإستمارة!$C$19),VLOOKUP(CB4,الإستمارة!$C$12:$H$19,6,0),VLOOKUP(CB4,الإستمارة!$K$12:$P$19,6,0)),"")</f>
        <v/>
      </c>
      <c r="CC5" s="74" t="str">
        <f>IFERROR(VLOOKUP(CB4,'اختيار المقررات'!$AV$5:$AY$54,4,0),"")</f>
        <v/>
      </c>
      <c r="CD5" s="73" t="str">
        <f>IFERROR(IF(OR(CD4=الإستمارة!$C$12,CD4=الإستمارة!$C$13,CD4=الإستمارة!$C$14,CD4=الإستمارة!$C$15,CD4=الإستمارة!$C$16,CD4=الإستمارة!$C$17,CD4=الإستمارة!$C$18,CD4=الإستمارة!$C$19),VLOOKUP(CD4,الإستمارة!$C$12:$H$19,6,0),VLOOKUP(CD4,الإستمارة!$K$12:$P$19,6,0)),"")</f>
        <v/>
      </c>
      <c r="CE5" s="74" t="str">
        <f>IFERROR(VLOOKUP(CD4,'اختيار المقررات'!$AV$5:$AY$54,4,0),"")</f>
        <v/>
      </c>
      <c r="CF5" s="73" t="str">
        <f>IFERROR(IF(OR(CF4=الإستمارة!$C$12,CF4=الإستمارة!$C$13,CF4=الإستمارة!$C$14,CF4=الإستمارة!$C$15,CF4=الإستمارة!$C$16,CF4=الإستمارة!$C$17,CF4=الإستمارة!$C$18,CF4=الإستمارة!$C$19),VLOOKUP(CF4,الإستمارة!$C$12:$H$19,6,0),VLOOKUP(CF4,الإستمارة!$K$12:$P$19,6,0)),"")</f>
        <v/>
      </c>
      <c r="CG5" s="74" t="str">
        <f>IFERROR(VLOOKUP(CF4,'اختيار المقررات'!$AV$5:$AY$54,4,0),"")</f>
        <v/>
      </c>
      <c r="CH5" s="73" t="str">
        <f>IFERROR(IF(OR(CH4=الإستمارة!$C$12,CH4=الإستمارة!$C$13,CH4=الإستمارة!$C$14,CH4=الإستمارة!$C$15,CH4=الإستمارة!$C$16,CH4=الإستمارة!$C$17,CH4=الإستمارة!$C$18,CH4=الإستمارة!$C$19),VLOOKUP(CH4,الإستمارة!$C$12:$H$19,6,0),VLOOKUP(CH4,الإستمارة!$K$12:$P$19,6,0)),"")</f>
        <v/>
      </c>
      <c r="CI5" s="74" t="str">
        <f>IFERROR(VLOOKUP(CH4,'اختيار المقررات'!$AV$5:$AY$54,4,0),"")</f>
        <v/>
      </c>
      <c r="CJ5" s="73" t="str">
        <f>IFERROR(IF(OR(CJ4=الإستمارة!$C$12,CJ4=الإستمارة!$C$13,CJ4=الإستمارة!$C$14,CJ4=الإستمارة!$C$15,CJ4=الإستمارة!$C$16,CJ4=الإستمارة!$C$17,CJ4=الإستمارة!$C$18,CJ4=الإستمارة!$C$19),VLOOKUP(CJ4,الإستمارة!$C$12:$H$19,6,0),VLOOKUP(CJ4,الإستمارة!$K$12:$P$19,6,0)),"")</f>
        <v/>
      </c>
      <c r="CK5" s="74" t="str">
        <f>IFERROR(VLOOKUP(CJ4,'اختيار المقررات'!$AV$5:$AY$54,4,0),"")</f>
        <v/>
      </c>
      <c r="CL5" s="73" t="str">
        <f>IFERROR(IF(OR(CL4=الإستمارة!$C$12,CL4=الإستمارة!$C$13,CL4=الإستمارة!$C$14,CL4=الإستمارة!$C$15,CL4=الإستمارة!$C$16,CL4=الإستمارة!$C$17,CL4=الإستمارة!$C$18,CL4=الإستمارة!$C$19),VLOOKUP(CL4,الإستمارة!$C$12:$H$19,6,0),VLOOKUP(CL4,الإستمارة!$K$12:$P$19,6,0)),"")</f>
        <v/>
      </c>
      <c r="CM5" s="74" t="str">
        <f>IFERROR(VLOOKUP(CL4,'اختيار المقررات'!$AV$5:$AY$54,4,0),"")</f>
        <v/>
      </c>
      <c r="CN5" s="73" t="str">
        <f>IFERROR(IF(OR(CN4=الإستمارة!$C$12,CN4=الإستمارة!$C$13,CN4=الإستمارة!$C$14,CN4=الإستمارة!$C$15,CN4=الإستمارة!$C$16,CN4=الإستمارة!$C$17,CN4=الإستمارة!$C$18,CN4=الإستمارة!$C$19),VLOOKUP(CN4,الإستمارة!$C$12:$H$19,6,0),VLOOKUP(CN4,الإستمارة!$K$12:$P$19,6,0)),"")</f>
        <v/>
      </c>
      <c r="CO5" s="74" t="e">
        <f>VLOOKUP(CN4,'اختيار المقررات'!$AV$5:$AY$54,4,0)</f>
        <v>#N/A</v>
      </c>
      <c r="CP5" s="73" t="str">
        <f>IFERROR(IF(OR(CP4=الإستمارة!$C$12,CP4=الإستمارة!$C$13,CP4=الإستمارة!$C$14,CP4=الإستمارة!$C$15,CP4=الإستمارة!$C$16,CP4=الإستمارة!$C$17,CP4=الإستمارة!$C$18,CP4=الإستمارة!$C$19),VLOOKUP(CP4,الإستمارة!$C$12:$H$19,6,0),VLOOKUP(CP4,الإستمارة!$K$12:$P$19,6,0)),"")</f>
        <v/>
      </c>
      <c r="CQ5" s="74" t="e">
        <f>VLOOKUP(CP4,'اختيار المقررات'!$AV$5:$AY$54,4,0)</f>
        <v>#N/A</v>
      </c>
      <c r="CR5" s="73" t="str">
        <f>IFERROR(IF(OR(CR4=الإستمارة!$C$12,CR4=الإستمارة!$C$13,CR4=الإستمارة!$C$14,CR4=الإستمارة!$C$15,CR4=الإستمارة!$C$16,CR4=الإستمارة!$C$17,CR4=الإستمارة!$C$18,CR4=الإستمارة!$C$19),VLOOKUP(CR4,الإستمارة!$C$12:$H$19,6,0),VLOOKUP(CR4,الإستمارة!$K$12:$P$19,6,0)),"")</f>
        <v/>
      </c>
      <c r="CS5" s="74" t="e">
        <f>VLOOKUP(CR4,'اختيار المقررات'!$AV$5:$AY$54,4,0)</f>
        <v>#N/A</v>
      </c>
      <c r="CT5" s="73" t="str">
        <f>IFERROR(IF(OR(CT4=الإستمارة!$C$12,CT4=الإستمارة!$C$13,CT4=الإستمارة!$C$14,CT4=الإستمارة!$C$15,CT4=الإستمارة!$C$16,CT4=الإستمارة!$C$17,CT4=الإستمارة!$C$18,CT4=الإستمارة!$C$19),VLOOKUP(CT4,الإستمارة!$C$12:$H$19,6,0),VLOOKUP(CT4,الإستمارة!$K$12:$P$19,6,0)),"")</f>
        <v/>
      </c>
      <c r="CU5" s="74" t="e">
        <f>VLOOKUP(CT4,'اختيار المقررات'!$AV$5:$AY$54,4,0)</f>
        <v>#N/A</v>
      </c>
      <c r="CV5" s="73" t="str">
        <f>IFERROR(IF(OR(CV4=الإستمارة!$C$12,CV4=الإستمارة!$C$13,CV4=الإستمارة!$C$14,CV4=الإستمارة!$C$15,CV4=الإستمارة!$C$16,CV4=الإستمارة!$C$17,CV4=الإستمارة!$C$18,CV4=الإستمارة!$C$19),VLOOKUP(CV4,الإستمارة!$C$12:$H$19,6,0),VLOOKUP(CV4,الإستمارة!$K$12:$P$19,6,0)),"")</f>
        <v/>
      </c>
      <c r="CW5" s="74" t="e">
        <f>VLOOKUP(CV4,'اختيار المقررات'!$AV$5:$AY$54,4,0)</f>
        <v>#N/A</v>
      </c>
      <c r="CX5" s="73" t="str">
        <f>IFERROR(IF(OR(CX4=الإستمارة!$C$12,CX4=الإستمارة!$C$13,CX4=الإستمارة!$C$14,CX4=الإستمارة!$C$15,CX4=الإستمارة!$C$16,CX4=الإستمارة!$C$17,CX4=الإستمارة!$C$18,CX4=الإستمارة!$C$19),VLOOKUP(CX4,الإستمارة!$C$12:$H$19,6,0),VLOOKUP(CX4,الإستمارة!$K$12:$P$19,6,0)),"")</f>
        <v/>
      </c>
      <c r="CY5" s="74" t="e">
        <f>VLOOKUP(CX4,'اختيار المقررات'!$AV$5:$AY$54,4,0)</f>
        <v>#N/A</v>
      </c>
      <c r="CZ5" s="73" t="str">
        <f>IFERROR(IF(OR(CZ4=الإستمارة!$C$12,CZ4=الإستمارة!$C$13,CZ4=الإستمارة!$C$14,CZ4=الإستمارة!$C$15,CZ4=الإستمارة!$C$16,CZ4=الإستمارة!$C$17,CZ4=الإستمارة!$C$18,CZ4=الإستمارة!$C$19),VLOOKUP(CZ4,الإستمارة!$C$12:$H$19,6,0),VLOOKUP(CZ4,الإستمارة!$K$12:$P$19,6,0)),"")</f>
        <v/>
      </c>
      <c r="DA5" s="74" t="e">
        <f>VLOOKUP(CZ4,'اختيار المقررات'!$AV$5:$AY$54,4,0)</f>
        <v>#N/A</v>
      </c>
      <c r="DB5" s="73" t="str">
        <f>IFERROR(IF(OR(DB4=الإستمارة!$C$12,DB4=الإستمارة!$C$13,DB4=الإستمارة!$C$14,DB4=الإستمارة!$C$15,DB4=الإستمارة!$C$16,DB4=الإستمارة!$C$17,DB4=الإستمارة!$C$18,DB4=الإستمارة!$C$19),VLOOKUP(DB4,الإستمارة!$C$12:$H$19,6,0),VLOOKUP(DB4,الإستمارة!$K$12:$P$19,6,0)),"")</f>
        <v/>
      </c>
      <c r="DC5" s="74" t="e">
        <f>VLOOKUP(DB4,'اختيار المقررات'!$AV$5:$AY$54,4,0)</f>
        <v>#N/A</v>
      </c>
      <c r="DD5" s="73" t="str">
        <f>IFERROR(IF(OR(DD4=الإستمارة!$C$12,DD4=الإستمارة!$C$13,DD4=الإستمارة!$C$14,DD4=الإستمارة!$C$15,DD4=الإستمارة!$C$16,DD4=الإستمارة!$C$17,DD4=الإستمارة!$C$18,DD4=الإستمارة!$C$19),VLOOKUP(DD4,الإستمارة!$C$12:$H$19,6,0),VLOOKUP(DD4,الإستمارة!$K$12:$P$19,6,0)),"")</f>
        <v/>
      </c>
      <c r="DE5" s="74" t="e">
        <f>VLOOKUP(DD4,'اختيار المقررات'!$AV$5:$AY$54,4,0)</f>
        <v>#N/A</v>
      </c>
      <c r="DF5" s="73" t="str">
        <f>IFERROR(IF(OR(DF4=الإستمارة!$C$12,DF4=الإستمارة!$C$13,DF4=الإستمارة!$C$14,DF4=الإستمارة!$C$15,DF4=الإستمارة!$C$16,DF4=الإستمارة!$C$17,DF4=الإستمارة!$C$18,DF4=الإستمارة!$C$19),VLOOKUP(DF4,الإستمارة!$C$12:$H$19,6,0),VLOOKUP(DF4,الإستمارة!$K$12:$P$19,6,0)),"")</f>
        <v/>
      </c>
      <c r="DG5" s="74" t="e">
        <f>VLOOKUP(DF4,'اختيار المقررات'!$AV$5:$AY$54,4,0)</f>
        <v>#N/A</v>
      </c>
      <c r="DH5" s="73" t="str">
        <f>IFERROR(IF(OR(DH4=الإستمارة!$C$12,DH4=الإستمارة!$C$13,DH4=الإستمارة!$C$14,DH4=الإستمارة!$C$15,DH4=الإستمارة!$C$16,DH4=الإستمارة!$C$17,DH4=الإستمارة!$C$18,DH4=الإستمارة!$C$19),VLOOKUP(DH4,الإستمارة!$C$12:$H$19,6,0),VLOOKUP(DH4,الإستمارة!$K$12:$P$19,6,0)),"")</f>
        <v/>
      </c>
      <c r="DI5" s="74" t="e">
        <f>VLOOKUP(DH4,'اختيار المقررات'!$AV$5:$AY$54,4,0)</f>
        <v>#N/A</v>
      </c>
      <c r="DJ5" s="73" t="str">
        <f>IFERROR(IF(OR(DJ4=الإستمارة!$C$12,DJ4=الإستمارة!$C$13,DJ4=الإستمارة!$C$14,DJ4=الإستمارة!$C$15,DJ4=الإستمارة!$C$16,DJ4=الإستمارة!$C$17,DJ4=الإستمارة!$C$18,DJ4=الإستمارة!$C$19),VLOOKUP(DJ4,الإستمارة!$C$12:$H$19,6,0),VLOOKUP(DJ4,الإستمارة!$K$12:$P$19,6,0)),"")</f>
        <v/>
      </c>
      <c r="DK5" s="74" t="str">
        <f>IFERROR(VLOOKUP(DJ4,'اختيار المقررات'!$AV$5:$AY$54,4,0),"")</f>
        <v/>
      </c>
      <c r="DL5" s="73" t="str">
        <f>IFERROR(IF(OR(DL4=الإستمارة!$C$12,DL4=الإستمارة!$C$13,DL4=الإستمارة!$C$14,DL4=الإستمارة!$C$15,DL4=الإستمارة!$C$16,DL4=الإستمارة!$C$17,DL4=الإستمارة!$C$18,DL4=الإستمارة!$C$19),VLOOKUP(DL4,الإستمارة!$C$12:$H$19,6,0),VLOOKUP(DL4,الإستمارة!$K$12:$P$19,6,0)),"")</f>
        <v/>
      </c>
      <c r="DM5" s="74" t="str">
        <f>IFERROR(VLOOKUP(DL4,'اختيار المقررات'!$AV$5:$AY$54,4,0),"")</f>
        <v/>
      </c>
      <c r="DN5" s="73" t="str">
        <f>IFERROR(IF(OR(DN4=الإستمارة!$C$12,DN4=الإستمارة!$C$13,DN4=الإستمارة!$C$14,DN4=الإستمارة!$C$15,DN4=الإستمارة!$C$16,DN4=الإستمارة!$C$17,DN4=الإستمارة!$C$18,DN4=الإستمارة!$C$19),VLOOKUP(DN4,الإستمارة!$C$12:$H$19,6,0),VLOOKUP(DN4,الإستمارة!$K$12:$P$19,6,0)),"")</f>
        <v/>
      </c>
      <c r="DO5" s="74" t="str">
        <f>IFERROR(VLOOKUP(DN4,'اختيار المقررات'!$AV$5:$AY$54,4,0),"")</f>
        <v/>
      </c>
      <c r="DP5" s="73" t="str">
        <f>IFERROR(IF(OR(DP4=الإستمارة!$C$12,DP4=الإستمارة!$C$13,DP4=الإستمارة!$C$14,DP4=الإستمارة!$C$15,DP4=الإستمارة!$C$16,DP4=الإستمارة!$C$17,DP4=الإستمارة!$C$18,DP4=الإستمارة!$C$19),VLOOKUP(DP4,الإستمارة!$C$12:$H$19,6,0),VLOOKUP(DP4,الإستمارة!$K$12:$P$19,6,0)),"")</f>
        <v/>
      </c>
      <c r="DQ5" s="74" t="str">
        <f>IFERROR(VLOOKUP(DP4,'اختيار المقررات'!$AV$5:$AY$54,4,0),"")</f>
        <v/>
      </c>
      <c r="DR5" s="73" t="str">
        <f>IFERROR(IF(OR(DR4=الإستمارة!$C$12,DR4=الإستمارة!$C$13,DR4=الإستمارة!$C$14,DR4=الإستمارة!$C$15,DR4=الإستمارة!$C$16,DR4=الإستمارة!$C$17,DR4=الإستمارة!$C$18,DR4=الإستمارة!$C$19),VLOOKUP(DR4,الإستمارة!$C$12:$H$19,6,0),VLOOKUP(DR4,الإستمارة!$K$12:$P$19,6,0)),"")</f>
        <v/>
      </c>
      <c r="DS5" s="74" t="str">
        <f>IFERROR(VLOOKUP(DR4,'اختيار المقررات'!$AV$5:$AY$54,4,0),"")</f>
        <v/>
      </c>
      <c r="DT5" s="73" t="str">
        <f>IFERROR(IF(OR(DT4=الإستمارة!$C$12,DT4=الإستمارة!$C$13,DT4=الإستمارة!$C$14,DT4=الإستمارة!$C$15,DT4=الإستمارة!$C$16,DT4=الإستمارة!$C$17,DT4=الإستمارة!$C$18,DT4=الإستمارة!$C$19),VLOOKUP(DT4,الإستمارة!$C$12:$H$19,6,0),VLOOKUP(DT4,الإستمارة!$K$12:$P$19,6,0)),"")</f>
        <v/>
      </c>
      <c r="DU5" s="74" t="str">
        <f>IFERROR(VLOOKUP(DT4,'اختيار المقررات'!$AV$5:$AY$54,4,0),"")</f>
        <v/>
      </c>
      <c r="DV5" s="73" t="str">
        <f>IFERROR(IF(OR(DV4=الإستمارة!$C$12,DV4=الإستمارة!$C$13,DV4=الإستمارة!$C$14,DV4=الإستمارة!$C$15,DV4=الإستمارة!$C$16,DV4=الإستمارة!$C$17,DV4=الإستمارة!$C$18,DV4=الإستمارة!$C$19),VLOOKUP(DV4,الإستمارة!$C$12:$H$19,6,0),VLOOKUP(DV4,الإستمارة!$K$12:$P$19,6,0)),"")</f>
        <v/>
      </c>
      <c r="DW5" s="74" t="str">
        <f>IFERROR(VLOOKUP(DV4,'اختيار المقررات'!$AV$5:$AY$54,4,0),"")</f>
        <v/>
      </c>
      <c r="DX5" s="73" t="str">
        <f>IFERROR(IF(OR(DX4=الإستمارة!$C$12,DX4=الإستمارة!$C$13,DX4=الإستمارة!$C$14,DX4=الإستمارة!$C$15,DX4=الإستمارة!$C$16,DX4=الإستمارة!$C$17,DX4=الإستمارة!$C$18,DX4=الإستمارة!$C$19),VLOOKUP(DX4,الإستمارة!$C$12:$H$19,6,0),VLOOKUP(DX4,الإستمارة!$K$12:$P$19,6,0)),"")</f>
        <v/>
      </c>
      <c r="DY5" s="74" t="str">
        <f>IFERROR(VLOOKUP(DX4,'اختيار المقررات'!$AV$5:$AY$54,4,0),"")</f>
        <v/>
      </c>
      <c r="DZ5" s="73" t="str">
        <f>IFERROR(IF(OR(DZ4=الإستمارة!$C$12,DZ4=الإستمارة!$C$13,DZ4=الإستمارة!$C$14,DZ4=الإستمارة!$C$15,DZ4=الإستمارة!$C$16,DZ4=الإستمارة!$C$17,DZ4=الإستمارة!$C$18,DZ4=الإستمارة!$C$19),VLOOKUP(DZ4,الإستمارة!$C$12:$H$19,6,0),VLOOKUP(DZ4,الإستمارة!$K$12:$P$19,6,0)),"")</f>
        <v/>
      </c>
      <c r="EA5" s="74" t="e">
        <f>VLOOKUP(DZ4,'اختيار المقررات'!$AV$5:$AY$54,4,0)</f>
        <v>#N/A</v>
      </c>
      <c r="EB5" s="73" t="str">
        <f>IFERROR(IF(OR(EB4=الإستمارة!$C$12,EB4=الإستمارة!$C$13,EB4=الإستمارة!$C$14,EB4=الإستمارة!$C$15,EB4=الإستمارة!$C$16,EB4=الإستمارة!$C$17,EB4=الإستمارة!$C$18,EB4=الإستمارة!$C$19),VLOOKUP(EB4,الإستمارة!$C$12:$H$19,6,0),VLOOKUP(EB4,الإستمارة!$K$12:$P$19,6,0)),"")</f>
        <v/>
      </c>
      <c r="EC5" s="74" t="e">
        <f>VLOOKUP(EB4,'اختيار المقررات'!$AV$5:$AY$54,4,0)</f>
        <v>#N/A</v>
      </c>
      <c r="ED5" s="73" t="str">
        <f>IFERROR(IF(OR(ED4=الإستمارة!$C$12,ED4=الإستمارة!$C$13,ED4=الإستمارة!$C$14,ED4=الإستمارة!$C$15,ED4=الإستمارة!$C$16,ED4=الإستمارة!$C$17,ED4=الإستمارة!$C$18,ED4=الإستمارة!$C$19),VLOOKUP(ED4,الإستمارة!$C$12:$H$19,6,0),VLOOKUP(ED4,الإستمارة!$K$12:$P$19,6,0)),"")</f>
        <v/>
      </c>
      <c r="EE5" s="74" t="e">
        <f>VLOOKUP(ED4,'اختيار المقررات'!$AV$5:$AY$54,4,0)</f>
        <v>#N/A</v>
      </c>
      <c r="EF5" s="73" t="str">
        <f>IFERROR(IF(OR(EF4=الإستمارة!$C$12,EF4=الإستمارة!$C$13,EF4=الإستمارة!$C$14,EF4=الإستمارة!$C$15,EF4=الإستمارة!$C$16,EF4=الإستمارة!$C$17,EF4=الإستمارة!$C$18,EF4=الإستمارة!$C$19),VLOOKUP(EF4,الإستمارة!$C$12:$H$19,6,0),VLOOKUP(EF4,الإستمارة!$K$12:$P$19,6,0)),"")</f>
        <v/>
      </c>
      <c r="EG5" s="74" t="e">
        <f>VLOOKUP(EF4,'اختيار المقررات'!$AV$5:$AY$54,4,0)</f>
        <v>#N/A</v>
      </c>
      <c r="EH5" s="73" t="str">
        <f>IFERROR(IF(OR(EH4=الإستمارة!$C$12,EH4=الإستمارة!$C$13,EH4=الإستمارة!$C$14,EH4=الإستمارة!$C$15,EH4=الإستمارة!$C$16,EH4=الإستمارة!$C$17,EH4=الإستمارة!$C$18,EH4=الإستمارة!$C$19),VLOOKUP(EH4,الإستمارة!$C$12:$H$19,6,0),VLOOKUP(EH4,الإستمارة!$K$12:$P$19,6,0)),"")</f>
        <v/>
      </c>
      <c r="EI5" s="74" t="e">
        <f>VLOOKUP(EH4,'اختيار المقررات'!$AV$5:$AY$54,4,0)</f>
        <v>#N/A</v>
      </c>
      <c r="EJ5" s="73" t="str">
        <f>IFERROR(IF(OR(EJ4=الإستمارة!$C$12,EJ4=الإستمارة!$C$13,EJ4=الإستمارة!$C$14,EJ4=الإستمارة!$C$15,EJ4=الإستمارة!$C$16,EJ4=الإستمارة!$C$17,EJ4=الإستمارة!$C$18,EJ4=الإستمارة!$C$19),VLOOKUP(EJ4,الإستمارة!$C$12:$H$19,6,0),VLOOKUP(EJ4,الإستمارة!$K$12:$P$19,6,0)),"")</f>
        <v/>
      </c>
      <c r="EK5" s="74" t="e">
        <f>VLOOKUP(EJ4,'اختيار المقررات'!$AV$5:$AY$54,4,0)</f>
        <v>#N/A</v>
      </c>
      <c r="EL5" s="73" t="str">
        <f>IFERROR(IF(OR(EL4=الإستمارة!$C$12,EL4=الإستمارة!$C$13,EL4=الإستمارة!$C$14,EL4=الإستمارة!$C$15,EL4=الإستمارة!$C$16,EL4=الإستمارة!$C$17,EL4=الإستمارة!$C$18,EL4=الإستمارة!$C$19),VLOOKUP(EL4,الإستمارة!$C$12:$H$19,6,0),VLOOKUP(EL4,الإستمارة!$K$12:$P$19,6,0)),"")</f>
        <v/>
      </c>
      <c r="EM5" s="74" t="e">
        <f>VLOOKUP(EL4,'اختيار المقررات'!$AV$5:$AY$54,4,0)</f>
        <v>#N/A</v>
      </c>
      <c r="EN5" s="73" t="str">
        <f>IFERROR(IF(OR(EN4=الإستمارة!$C$12,EN4=الإستمارة!$C$13,EN4=الإستمارة!$C$14,EN4=الإستمارة!$C$15,EN4=الإستمارة!$C$16,EN4=الإستمارة!$C$17,EN4=الإستمارة!$C$18,EN4=الإستمارة!$C$19),VLOOKUP(EN4,الإستمارة!$C$12:$H$19,6,0),VLOOKUP(EN4,الإستمارة!$K$12:$P$19,6,0)),"")</f>
        <v/>
      </c>
      <c r="EO5" s="74" t="e">
        <f>VLOOKUP(EN4,'اختيار المقررات'!$AV$5:$AY$54,4,0)</f>
        <v>#N/A</v>
      </c>
      <c r="EP5" s="73" t="str">
        <f>IFERROR(IF(OR(EP4=الإستمارة!$C$12,EP4=الإستمارة!$C$13,EP4=الإستمارة!$C$14,EP4=الإستمارة!$C$15,EP4=الإستمارة!$C$16,EP4=الإستمارة!$C$17,EP4=الإستمارة!$C$18,EP4=الإستمارة!$C$19),VLOOKUP(EP4,الإستمارة!$C$12:$H$19,6,0),VLOOKUP(EP4,الإستمارة!$K$12:$P$19,6,0)),"")</f>
        <v/>
      </c>
      <c r="EQ5" s="74" t="e">
        <f>VLOOKUP(EP4,'اختيار المقررات'!$AV$5:$AY$54,4,0)</f>
        <v>#N/A</v>
      </c>
      <c r="ER5" s="73" t="str">
        <f>IFERROR(IF(OR(ER4=الإستمارة!$C$12,ER4=الإستمارة!$C$13,ER4=الإستمارة!$C$14,ER4=الإستمارة!$C$15,ER4=الإستمارة!$C$16,ER4=الإستمارة!$C$17,ER4=الإستمارة!$C$18,ER4=الإستمارة!$C$19),VLOOKUP(ER4,الإستمارة!$C$12:$H$19,6,0),VLOOKUP(ER4,الإستمارة!$K$12:$P$19,6,0)),"")</f>
        <v/>
      </c>
      <c r="ES5" s="74" t="e">
        <f>VLOOKUP(ER4,'اختيار المقررات'!$AV$5:$AY$54,4,0)</f>
        <v>#N/A</v>
      </c>
      <c r="ET5" s="73" t="str">
        <f>IFERROR(IF(OR(ET4=الإستمارة!$C$12,ET4=الإستمارة!$C$13,ET4=الإستمارة!$C$14,ET4=الإستمارة!$C$15,ET4=الإستمارة!$C$16,ET4=الإستمارة!$C$17,ET4=الإستمارة!$C$18,ET4=الإستمارة!$C$19),VLOOKUP(ET4,الإستمارة!$C$12:$H$19,6,0),VLOOKUP(ET4,الإستمارة!$K$12:$P$19,6,0)),"")</f>
        <v/>
      </c>
      <c r="EU5" s="74" t="e">
        <f>VLOOKUP(ET4,'اختيار المقررات'!$AV$5:$AY$54,4,0)</f>
        <v>#N/A</v>
      </c>
      <c r="EV5" s="73" t="str">
        <f>IFERROR(IF(OR(EV4=الإستمارة!$C$12,EV4=الإستمارة!$C$13,EV4=الإستمارة!$C$14,EV4=الإستمارة!$C$15,EV4=الإستمارة!$C$16,EV4=الإستمارة!$C$17,EV4=الإستمارة!$C$18,EV4=الإستمارة!$C$19),VLOOKUP(EV4,الإستمارة!$C$12:$H$19,6,0),VLOOKUP(EV4,الإستمارة!$K$12:$P$19,6,0)),"")</f>
        <v/>
      </c>
      <c r="EW5" s="74" t="str">
        <f>IFERROR(VLOOKUP(EV4,'اختيار المقررات'!$AV$5:$AY$54,4,0),"")</f>
        <v/>
      </c>
      <c r="EX5" s="73" t="str">
        <f>IFERROR(IF(OR(EX4=الإستمارة!$C$12,EX4=الإستمارة!$C$13,EX4=الإستمارة!$C$14,EX4=الإستمارة!$C$15,EX4=الإستمارة!$C$16,EX4=الإستمارة!$C$17,EX4=الإستمارة!$C$18,EX4=الإستمارة!$C$19),VLOOKUP(EX4,الإستمارة!$C$12:$H$19,6,0),VLOOKUP(EX4,الإستمارة!$K$12:$P$19,6,0)),"")</f>
        <v/>
      </c>
      <c r="EY5" s="74" t="str">
        <f>IFERROR(VLOOKUP(EX4,'اختيار المقررات'!$AV$5:$AY$54,4,0),"")</f>
        <v/>
      </c>
      <c r="EZ5" s="73" t="str">
        <f>IFERROR(IF(OR(EZ4=الإستمارة!$C$12,EZ4=الإستمارة!$C$13,EZ4=الإستمارة!$C$14,EZ4=الإستمارة!$C$15,EZ4=الإستمارة!$C$16,EZ4=الإستمارة!$C$17,EZ4=الإستمارة!$C$18,EZ4=الإستمارة!$C$19),VLOOKUP(EZ4,الإستمارة!$C$12:$H$19,6,0),VLOOKUP(EZ4,الإستمارة!$K$12:$P$19,6,0)),"")</f>
        <v/>
      </c>
      <c r="FA5" s="74" t="str">
        <f>IFERROR(VLOOKUP(EZ4,'اختيار المقررات'!$AV$5:$AY$54,4,0),"")</f>
        <v/>
      </c>
      <c r="FB5" s="73" t="str">
        <f>IFERROR(IF(OR(FB4=الإستمارة!$C$12,FB4=الإستمارة!$C$13,FB4=الإستمارة!$C$14,FB4=الإستمارة!$C$15,FB4=الإستمارة!$C$16,FB4=الإستمارة!$C$17,FB4=الإستمارة!$C$18,FB4=الإستمارة!$C$19),VLOOKUP(FB4,الإستمارة!$C$12:$H$19,6,0),VLOOKUP(FB4,الإستمارة!$K$12:$P$19,6,0)),"")</f>
        <v/>
      </c>
      <c r="FC5" s="74" t="str">
        <f>IFERROR(VLOOKUP(FB4,'اختيار المقررات'!$AV$5:$AY$54,4,0),"")</f>
        <v/>
      </c>
      <c r="FD5" s="73" t="str">
        <f>IFERROR(IF(OR(FD4=الإستمارة!$C$12,FD4=الإستمارة!$C$13,FD4=الإستمارة!$C$14,FD4=الإستمارة!$C$15,FD4=الإستمارة!$C$16,FD4=الإستمارة!$C$17,FD4=الإستمارة!$C$18,FD4=الإستمارة!$C$19),VLOOKUP(FD4,الإستمارة!$C$12:$H$19,6,0),VLOOKUP(FD4,الإستمارة!$K$12:$P$19,6,0)),"")</f>
        <v/>
      </c>
      <c r="FE5" s="74" t="str">
        <f>IFERROR(VLOOKUP(FD4,'اختيار المقررات'!$AV$5:$AY$54,4,0),"")</f>
        <v/>
      </c>
      <c r="FF5" s="73" t="str">
        <f>IFERROR(IF(OR(FF4=الإستمارة!$C$12,FF4=الإستمارة!$C$13,FF4=الإستمارة!$C$14,FF4=الإستمارة!$C$15,FF4=الإستمارة!$C$16,FF4=الإستمارة!$C$17,FF4=الإستمارة!$C$18,FF4=الإستمارة!$C$19),VLOOKUP(FF4,الإستمارة!$C$12:$H$19,6,0),VLOOKUP(FF4,الإستمارة!$K$12:$P$19,6,0)),"")</f>
        <v/>
      </c>
      <c r="FG5" s="74" t="str">
        <f>IFERROR(VLOOKUP(FF4,'اختيار المقررات'!$AV$5:$AY$54,4,0),"")</f>
        <v/>
      </c>
      <c r="FH5" s="159" t="e">
        <f>'اختيار المقررات'!Q5</f>
        <v>#N/A</v>
      </c>
      <c r="FI5" s="160" t="e">
        <f>'اختيار المقررات'!W5</f>
        <v>#N/A</v>
      </c>
      <c r="FJ5" s="161" t="e">
        <f>'اختيار المقررات'!AB5</f>
        <v>#N/A</v>
      </c>
      <c r="FK5" s="162">
        <f>'اختيار المقررات'!F5</f>
        <v>0</v>
      </c>
      <c r="FL5" s="163">
        <f>'اختيار المقررات'!W27</f>
        <v>735000</v>
      </c>
      <c r="FM5" s="164">
        <f>'اختيار المقررات'!AD27</f>
        <v>8000</v>
      </c>
      <c r="FN5" s="164" t="e">
        <f>'اختيار المقررات'!N27</f>
        <v>#N/A</v>
      </c>
      <c r="FO5" s="164" t="e">
        <f>'اختيار المقررات'!N28</f>
        <v>#N/A</v>
      </c>
      <c r="FP5" s="165" t="e">
        <f>'اختيار المقررات'!W28</f>
        <v>#N/A</v>
      </c>
      <c r="FQ5" s="164" t="str">
        <f>'اختيار المقررات'!N29</f>
        <v>لا</v>
      </c>
      <c r="FR5" s="164" t="e">
        <f>'اختيار المقررات'!W29</f>
        <v>#N/A</v>
      </c>
      <c r="FS5" s="164" t="e">
        <f>'اختيار المقررات'!AD29</f>
        <v>#N/A</v>
      </c>
      <c r="FT5" s="159">
        <f>'اختيار المقررات'!V30</f>
        <v>0</v>
      </c>
      <c r="FU5" s="166">
        <f>'اختيار المقررات'!AB30</f>
        <v>0</v>
      </c>
      <c r="FV5" s="164">
        <f>'اختيار المقررات'!AG30</f>
        <v>0</v>
      </c>
      <c r="FW5" s="167">
        <f>SUM(FT5:FV5)</f>
        <v>0</v>
      </c>
      <c r="FX5" s="159" t="e">
        <f>'اختيار المقررات'!AB2</f>
        <v>#N/A</v>
      </c>
      <c r="FY5" s="160" t="e">
        <f>'اختيار المقررات'!AB2</f>
        <v>#N/A</v>
      </c>
      <c r="FZ5" s="160" t="e">
        <f>'اختيار المقررات'!Q2</f>
        <v>#N/A</v>
      </c>
      <c r="GA5" s="167" t="e">
        <f>'اختيار المقررات'!H2</f>
        <v>#N/A</v>
      </c>
      <c r="GB5" s="167" t="str">
        <f>'اختيار المقررات'!C28</f>
        <v/>
      </c>
      <c r="GC5" s="167" t="str">
        <f>'اختيار المقررات'!C29</f>
        <v/>
      </c>
      <c r="GD5" s="167" t="str">
        <f>'اختيار المقررات'!C30</f>
        <v/>
      </c>
      <c r="GE5" s="167" t="str">
        <f>'اختيار المقررات'!C31</f>
        <v/>
      </c>
      <c r="GF5" s="167" t="str">
        <f>'اختيار المقررات'!C32</f>
        <v/>
      </c>
      <c r="GG5" s="31" t="e">
        <f>'إدخال البيانات'!F1</f>
        <v>#N/A</v>
      </c>
    </row>
  </sheetData>
  <sheetProtection algorithmName="SHA-512" hashValue="1sbhLuNulW2z6p5+GV71oAOAH3aPo+lFbGzmTgvRhNRV2wsrLFx5lWZs/IHUP0JeofOaBI/tepHRnuzklc/LHQ==" saltValue="aBecPcF0dZUP0qKH8FWLPg==" spinCount="100000" sheet="1" objects="1" scenarios="1"/>
  <mergeCells count="194">
    <mergeCell ref="FB3:FC3"/>
    <mergeCell ref="FD3:FE3"/>
    <mergeCell ref="FF3:FG3"/>
    <mergeCell ref="EJ3:EK3"/>
    <mergeCell ref="EL3:EM3"/>
    <mergeCell ref="EN3:EO3"/>
    <mergeCell ref="EP3:EQ3"/>
    <mergeCell ref="ER3:ES3"/>
    <mergeCell ref="ET3:EU3"/>
    <mergeCell ref="EV3:EW3"/>
    <mergeCell ref="EX3:EY3"/>
    <mergeCell ref="EZ3:FA3"/>
    <mergeCell ref="DR3:DS3"/>
    <mergeCell ref="DT3:DU3"/>
    <mergeCell ref="DV3:DW3"/>
    <mergeCell ref="DX3:DY3"/>
    <mergeCell ref="DZ3:EA3"/>
    <mergeCell ref="EB3:EC3"/>
    <mergeCell ref="ED3:EE3"/>
    <mergeCell ref="EF3:EG3"/>
    <mergeCell ref="EH3:EI3"/>
    <mergeCell ref="CZ3:DA3"/>
    <mergeCell ref="DB3:DC3"/>
    <mergeCell ref="DD3:DE3"/>
    <mergeCell ref="DF3:DG3"/>
    <mergeCell ref="DH3:DI3"/>
    <mergeCell ref="DJ3:DK3"/>
    <mergeCell ref="DL3:DM3"/>
    <mergeCell ref="DN3:DO3"/>
    <mergeCell ref="DP3:DQ3"/>
    <mergeCell ref="CH3:CI3"/>
    <mergeCell ref="CJ3:CK3"/>
    <mergeCell ref="CL3:CM3"/>
    <mergeCell ref="CN3:CO3"/>
    <mergeCell ref="CP3:CQ3"/>
    <mergeCell ref="CR3:CS3"/>
    <mergeCell ref="CT3:CU3"/>
    <mergeCell ref="CV3:CW3"/>
    <mergeCell ref="CX3:CY3"/>
    <mergeCell ref="FH1:FJ2"/>
    <mergeCell ref="FK1:FK2"/>
    <mergeCell ref="FL1:FS2"/>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FJ3:FJ4"/>
    <mergeCell ref="FO3:FO4"/>
    <mergeCell ref="FU3:FU4"/>
    <mergeCell ref="FW3:FW4"/>
    <mergeCell ref="FX3:FX4"/>
    <mergeCell ref="FY3:FY4"/>
    <mergeCell ref="FZ3:FZ4"/>
    <mergeCell ref="GA3:GA4"/>
    <mergeCell ref="FM3:FM4"/>
    <mergeCell ref="FQ3:FQ4"/>
    <mergeCell ref="FR3:FR4"/>
    <mergeCell ref="FS3:FS4"/>
    <mergeCell ref="FT3:FT4"/>
    <mergeCell ref="FV3:FV4"/>
    <mergeCell ref="FK3:FK4"/>
    <mergeCell ref="FN3:FN4"/>
    <mergeCell ref="FL3:FL4"/>
    <mergeCell ref="FP3:FP4"/>
    <mergeCell ref="T2:AG2"/>
    <mergeCell ref="DZ4:EA4"/>
    <mergeCell ref="EB4:EC4"/>
    <mergeCell ref="BX4:BY4"/>
    <mergeCell ref="BN4:BO4"/>
    <mergeCell ref="AR4:AS4"/>
    <mergeCell ref="BD4:BE4"/>
    <mergeCell ref="BF4:BG4"/>
    <mergeCell ref="AT4:AU4"/>
    <mergeCell ref="AV4:AW4"/>
    <mergeCell ref="AX4:AY4"/>
    <mergeCell ref="AZ4:BA4"/>
    <mergeCell ref="BB4:BC4"/>
    <mergeCell ref="BJ3:BK3"/>
    <mergeCell ref="BL3:BM3"/>
    <mergeCell ref="BN3:BO3"/>
    <mergeCell ref="BP3:BQ3"/>
    <mergeCell ref="BR3:BS3"/>
    <mergeCell ref="BT3:BU3"/>
    <mergeCell ref="BV3:BW3"/>
    <mergeCell ref="BX3:BY3"/>
    <mergeCell ref="BZ3:CA3"/>
    <mergeCell ref="CB3:CC3"/>
    <mergeCell ref="CD3:CE3"/>
    <mergeCell ref="A1:A2"/>
    <mergeCell ref="BH4:BI4"/>
    <mergeCell ref="BJ4:BK4"/>
    <mergeCell ref="AP4:AQ4"/>
    <mergeCell ref="BP4:BQ4"/>
    <mergeCell ref="BT4:BU4"/>
    <mergeCell ref="BV4:BW4"/>
    <mergeCell ref="AR2:BK2"/>
    <mergeCell ref="BN2:BW2"/>
    <mergeCell ref="C1:J2"/>
    <mergeCell ref="B1:B2"/>
    <mergeCell ref="AR1:BY1"/>
    <mergeCell ref="P1:R2"/>
    <mergeCell ref="P3:P4"/>
    <mergeCell ref="S1:S4"/>
    <mergeCell ref="T4:U4"/>
    <mergeCell ref="V4:W4"/>
    <mergeCell ref="X4:Y4"/>
    <mergeCell ref="T1:AQ1"/>
    <mergeCell ref="Z4:AA4"/>
    <mergeCell ref="AB4:AC4"/>
    <mergeCell ref="AD4:AE4"/>
    <mergeCell ref="AF4:AG4"/>
    <mergeCell ref="K1:K4"/>
    <mergeCell ref="L1:L4"/>
    <mergeCell ref="AH4:AI4"/>
    <mergeCell ref="AJ4:AK4"/>
    <mergeCell ref="Q3:Q4"/>
    <mergeCell ref="M1:M4"/>
    <mergeCell ref="N1:N4"/>
    <mergeCell ref="O1:O4"/>
    <mergeCell ref="AL4:AM4"/>
    <mergeCell ref="DP4:DQ4"/>
    <mergeCell ref="BZ2:CI2"/>
    <mergeCell ref="CN2:CW2"/>
    <mergeCell ref="CB4:CC4"/>
    <mergeCell ref="CZ2:DI2"/>
    <mergeCell ref="CF3:CG3"/>
    <mergeCell ref="AN4:AO4"/>
    <mergeCell ref="BL4:BM4"/>
    <mergeCell ref="CH4:CI4"/>
    <mergeCell ref="CN4:CO4"/>
    <mergeCell ref="R3:R4"/>
    <mergeCell ref="BR4:BS4"/>
    <mergeCell ref="BZ4:CA4"/>
    <mergeCell ref="CZ1:FC1"/>
    <mergeCell ref="BZ1:CY1"/>
    <mergeCell ref="DL2:DU2"/>
    <mergeCell ref="DH4:DI4"/>
    <mergeCell ref="DT4:DU4"/>
    <mergeCell ref="CD4:CE4"/>
    <mergeCell ref="CL4:CM4"/>
    <mergeCell ref="DX4:DY4"/>
    <mergeCell ref="CF4:CG4"/>
    <mergeCell ref="DD4:DE4"/>
    <mergeCell ref="ED4:EE4"/>
    <mergeCell ref="CV4:CW4"/>
    <mergeCell ref="DB4:DC4"/>
    <mergeCell ref="CX4:CY4"/>
    <mergeCell ref="DF4:DG4"/>
    <mergeCell ref="CP4:CQ4"/>
    <mergeCell ref="CR4:CS4"/>
    <mergeCell ref="CZ4:DA4"/>
    <mergeCell ref="CT4:CU4"/>
    <mergeCell ref="CJ4:CK4"/>
    <mergeCell ref="FT1:FW2"/>
    <mergeCell ref="FD4:FE4"/>
    <mergeCell ref="FF4:FG4"/>
    <mergeCell ref="EJ4:EK4"/>
    <mergeCell ref="ET4:EU4"/>
    <mergeCell ref="GB3:GF4"/>
    <mergeCell ref="FB4:FC4"/>
    <mergeCell ref="EZ4:FA4"/>
    <mergeCell ref="DJ4:DK4"/>
    <mergeCell ref="EH4:EI4"/>
    <mergeCell ref="EX4:EY4"/>
    <mergeCell ref="EL4:EM4"/>
    <mergeCell ref="EN4:EO4"/>
    <mergeCell ref="EP4:EQ4"/>
    <mergeCell ref="ER4:ES4"/>
    <mergeCell ref="EV4:EW4"/>
    <mergeCell ref="DV4:DW4"/>
    <mergeCell ref="DL4:DM4"/>
    <mergeCell ref="DN4:DO4"/>
    <mergeCell ref="DR4:DS4"/>
    <mergeCell ref="EF4:EG4"/>
    <mergeCell ref="FX1:GA2"/>
    <mergeCell ref="FH3:FH4"/>
    <mergeCell ref="FI3:FI4"/>
  </mergeCells>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7"/>
  <dimension ref="A1:AZ12375"/>
  <sheetViews>
    <sheetView rightToLeft="1" workbookViewId="0">
      <pane xSplit="1" ySplit="1" topLeftCell="B44" activePane="bottomRight" state="frozen"/>
      <selection pane="topRight" activeCell="B1" sqref="B1"/>
      <selection pane="bottomLeft" activeCell="A2" sqref="A2"/>
      <selection pane="bottomRight" sqref="A1:XFD1048576"/>
    </sheetView>
  </sheetViews>
  <sheetFormatPr defaultColWidth="9" defaultRowHeight="14.25" x14ac:dyDescent="0.2"/>
  <cols>
    <col min="1" max="1" width="12.5" style="141" customWidth="1"/>
    <col min="2" max="16384" width="9" style="141"/>
  </cols>
  <sheetData>
    <row r="1" spans="1:52" x14ac:dyDescent="0.2">
      <c r="A1" s="141" t="s">
        <v>275</v>
      </c>
      <c r="C1" s="141">
        <v>41</v>
      </c>
      <c r="D1" s="141">
        <v>42</v>
      </c>
      <c r="E1" s="141">
        <v>43</v>
      </c>
      <c r="F1" s="141">
        <v>44</v>
      </c>
      <c r="G1" s="141">
        <v>45</v>
      </c>
      <c r="H1" s="141">
        <v>46</v>
      </c>
      <c r="I1" s="141">
        <v>101</v>
      </c>
      <c r="J1" s="141">
        <v>47</v>
      </c>
      <c r="K1" s="141">
        <v>48</v>
      </c>
      <c r="L1" s="141">
        <v>49</v>
      </c>
      <c r="M1" s="141">
        <v>50</v>
      </c>
      <c r="N1" s="141">
        <v>51</v>
      </c>
      <c r="O1" s="141">
        <v>141</v>
      </c>
      <c r="P1" s="141">
        <v>52</v>
      </c>
      <c r="Q1" s="141">
        <v>53</v>
      </c>
      <c r="R1" s="141">
        <v>54</v>
      </c>
      <c r="S1" s="141">
        <v>55</v>
      </c>
      <c r="T1" s="141">
        <v>56</v>
      </c>
      <c r="U1" s="141">
        <v>57</v>
      </c>
      <c r="V1" s="141">
        <v>201</v>
      </c>
      <c r="W1" s="141">
        <v>58</v>
      </c>
      <c r="X1" s="141">
        <v>59</v>
      </c>
      <c r="Y1" s="141">
        <v>60</v>
      </c>
      <c r="Z1" s="141">
        <v>61</v>
      </c>
      <c r="AA1" s="141">
        <v>62</v>
      </c>
      <c r="AB1" s="141">
        <v>149</v>
      </c>
      <c r="AC1" s="141">
        <v>63</v>
      </c>
      <c r="AD1" s="141">
        <v>64</v>
      </c>
      <c r="AE1" s="141">
        <v>65</v>
      </c>
      <c r="AF1" s="141">
        <v>66</v>
      </c>
      <c r="AG1" s="141">
        <v>67</v>
      </c>
      <c r="AH1" s="141">
        <v>68</v>
      </c>
      <c r="AI1" s="141">
        <v>69</v>
      </c>
      <c r="AJ1" s="141">
        <v>70</v>
      </c>
      <c r="AK1" s="141">
        <v>71</v>
      </c>
      <c r="AL1" s="141">
        <v>72</v>
      </c>
      <c r="AM1" s="141">
        <v>73</v>
      </c>
      <c r="AN1" s="141">
        <v>157</v>
      </c>
      <c r="AO1" s="141">
        <v>74</v>
      </c>
      <c r="AP1" s="141">
        <v>75</v>
      </c>
      <c r="AQ1" s="141">
        <v>76</v>
      </c>
      <c r="AR1" s="141">
        <v>77</v>
      </c>
      <c r="AS1" s="141">
        <v>78</v>
      </c>
      <c r="AT1" s="141">
        <v>79</v>
      </c>
      <c r="AU1" s="141">
        <v>80</v>
      </c>
      <c r="AV1" s="141">
        <v>81</v>
      </c>
      <c r="AW1" s="141">
        <v>82</v>
      </c>
      <c r="AX1" s="141">
        <v>83</v>
      </c>
      <c r="AY1" s="141">
        <v>84</v>
      </c>
      <c r="AZ1" s="141">
        <v>169</v>
      </c>
    </row>
    <row r="2" spans="1:52" x14ac:dyDescent="0.2">
      <c r="A2" s="141">
        <v>328863</v>
      </c>
      <c r="B2" s="141" t="s">
        <v>289</v>
      </c>
      <c r="C2" s="141" t="s">
        <v>373</v>
      </c>
      <c r="D2" s="141" t="s">
        <v>373</v>
      </c>
      <c r="E2" s="141" t="s">
        <v>373</v>
      </c>
      <c r="F2" s="141" t="s">
        <v>373</v>
      </c>
      <c r="G2" s="141" t="s">
        <v>373</v>
      </c>
      <c r="H2" s="141" t="s">
        <v>373</v>
      </c>
      <c r="I2" s="141" t="s">
        <v>373</v>
      </c>
      <c r="J2" s="141" t="s">
        <v>373</v>
      </c>
      <c r="K2" s="141" t="s">
        <v>373</v>
      </c>
      <c r="L2" s="141" t="s">
        <v>373</v>
      </c>
      <c r="M2" s="141" t="s">
        <v>373</v>
      </c>
      <c r="N2" s="141" t="s">
        <v>373</v>
      </c>
      <c r="O2" s="141" t="s">
        <v>373</v>
      </c>
    </row>
    <row r="3" spans="1:52" x14ac:dyDescent="0.2">
      <c r="A3" s="141">
        <v>323440</v>
      </c>
      <c r="B3" s="141" t="s">
        <v>289</v>
      </c>
      <c r="C3" s="141" t="s">
        <v>373</v>
      </c>
      <c r="D3" s="141" t="s">
        <v>373</v>
      </c>
      <c r="E3" s="141" t="s">
        <v>373</v>
      </c>
      <c r="F3" s="141" t="s">
        <v>373</v>
      </c>
      <c r="G3" s="141" t="s">
        <v>373</v>
      </c>
      <c r="H3" s="141" t="s">
        <v>373</v>
      </c>
      <c r="I3" s="141" t="s">
        <v>373</v>
      </c>
      <c r="J3" s="141" t="s">
        <v>373</v>
      </c>
      <c r="K3" s="141" t="s">
        <v>373</v>
      </c>
      <c r="L3" s="141" t="s">
        <v>373</v>
      </c>
      <c r="M3" s="141" t="s">
        <v>373</v>
      </c>
      <c r="N3" s="141" t="s">
        <v>373</v>
      </c>
      <c r="O3" s="141" t="s">
        <v>373</v>
      </c>
    </row>
    <row r="4" spans="1:52" x14ac:dyDescent="0.2">
      <c r="A4" s="141">
        <v>330260</v>
      </c>
      <c r="B4" s="141" t="s">
        <v>289</v>
      </c>
      <c r="C4" s="141" t="s">
        <v>373</v>
      </c>
      <c r="D4" s="141" t="s">
        <v>373</v>
      </c>
      <c r="E4" s="141" t="s">
        <v>373</v>
      </c>
      <c r="F4" s="141" t="s">
        <v>373</v>
      </c>
      <c r="G4" s="141" t="s">
        <v>373</v>
      </c>
      <c r="H4" s="141" t="s">
        <v>373</v>
      </c>
      <c r="I4" s="141" t="s">
        <v>373</v>
      </c>
      <c r="J4" s="141" t="s">
        <v>373</v>
      </c>
      <c r="K4" s="141" t="s">
        <v>373</v>
      </c>
      <c r="L4" s="141" t="s">
        <v>373</v>
      </c>
      <c r="M4" s="141" t="s">
        <v>373</v>
      </c>
      <c r="N4" s="141" t="s">
        <v>373</v>
      </c>
      <c r="O4" s="141" t="s">
        <v>373</v>
      </c>
    </row>
    <row r="5" spans="1:52" x14ac:dyDescent="0.2">
      <c r="A5" s="141">
        <v>323556</v>
      </c>
      <c r="B5" s="141" t="s">
        <v>289</v>
      </c>
      <c r="C5" s="141" t="s">
        <v>373</v>
      </c>
      <c r="D5" s="141" t="s">
        <v>373</v>
      </c>
      <c r="E5" s="141" t="s">
        <v>373</v>
      </c>
      <c r="F5" s="141" t="s">
        <v>373</v>
      </c>
      <c r="G5" s="141" t="s">
        <v>373</v>
      </c>
      <c r="H5" s="141" t="s">
        <v>373</v>
      </c>
      <c r="I5" s="141" t="s">
        <v>373</v>
      </c>
      <c r="J5" s="141" t="s">
        <v>373</v>
      </c>
      <c r="K5" s="141" t="s">
        <v>373</v>
      </c>
      <c r="L5" s="141" t="s">
        <v>373</v>
      </c>
      <c r="M5" s="141" t="s">
        <v>373</v>
      </c>
      <c r="N5" s="141" t="s">
        <v>373</v>
      </c>
      <c r="O5" s="141" t="s">
        <v>373</v>
      </c>
    </row>
    <row r="6" spans="1:52" x14ac:dyDescent="0.2">
      <c r="A6" s="141">
        <v>326465</v>
      </c>
      <c r="B6" s="141" t="s">
        <v>289</v>
      </c>
      <c r="C6" s="141" t="s">
        <v>373</v>
      </c>
      <c r="D6" s="141" t="s">
        <v>373</v>
      </c>
      <c r="E6" s="141" t="s">
        <v>373</v>
      </c>
      <c r="F6" s="141" t="s">
        <v>373</v>
      </c>
      <c r="G6" s="141" t="s">
        <v>373</v>
      </c>
      <c r="H6" s="141" t="s">
        <v>373</v>
      </c>
      <c r="I6" s="141" t="s">
        <v>373</v>
      </c>
      <c r="J6" s="141" t="s">
        <v>373</v>
      </c>
      <c r="K6" s="141" t="s">
        <v>373</v>
      </c>
      <c r="L6" s="141" t="s">
        <v>373</v>
      </c>
      <c r="M6" s="141" t="s">
        <v>373</v>
      </c>
      <c r="N6" s="141" t="s">
        <v>373</v>
      </c>
      <c r="O6" s="141" t="s">
        <v>373</v>
      </c>
    </row>
    <row r="7" spans="1:52" x14ac:dyDescent="0.2">
      <c r="A7" s="141">
        <v>332728</v>
      </c>
      <c r="B7" s="141" t="s">
        <v>289</v>
      </c>
      <c r="C7" s="141" t="s">
        <v>373</v>
      </c>
      <c r="D7" s="141" t="s">
        <v>373</v>
      </c>
      <c r="E7" s="141" t="s">
        <v>373</v>
      </c>
      <c r="F7" s="141" t="s">
        <v>373</v>
      </c>
      <c r="G7" s="141" t="s">
        <v>373</v>
      </c>
      <c r="H7" s="141" t="s">
        <v>373</v>
      </c>
      <c r="I7" s="141" t="s">
        <v>373</v>
      </c>
      <c r="J7" s="141" t="s">
        <v>373</v>
      </c>
      <c r="K7" s="141" t="s">
        <v>373</v>
      </c>
      <c r="L7" s="141" t="s">
        <v>373</v>
      </c>
      <c r="M7" s="141" t="s">
        <v>373</v>
      </c>
      <c r="N7" s="141" t="s">
        <v>373</v>
      </c>
      <c r="O7" s="141" t="s">
        <v>373</v>
      </c>
    </row>
    <row r="8" spans="1:52" x14ac:dyDescent="0.2">
      <c r="A8" s="141">
        <v>330034</v>
      </c>
      <c r="B8" s="141" t="s">
        <v>289</v>
      </c>
      <c r="C8" s="141" t="s">
        <v>373</v>
      </c>
      <c r="D8" s="141" t="s">
        <v>373</v>
      </c>
      <c r="E8" s="141" t="s">
        <v>373</v>
      </c>
      <c r="F8" s="141" t="s">
        <v>373</v>
      </c>
      <c r="G8" s="141" t="s">
        <v>373</v>
      </c>
      <c r="H8" s="141" t="s">
        <v>373</v>
      </c>
      <c r="I8" s="141" t="s">
        <v>373</v>
      </c>
      <c r="J8" s="141" t="s">
        <v>373</v>
      </c>
      <c r="K8" s="141" t="s">
        <v>373</v>
      </c>
      <c r="L8" s="141" t="s">
        <v>373</v>
      </c>
      <c r="M8" s="141" t="s">
        <v>373</v>
      </c>
      <c r="N8" s="141" t="s">
        <v>373</v>
      </c>
      <c r="O8" s="141" t="s">
        <v>373</v>
      </c>
    </row>
    <row r="9" spans="1:52" x14ac:dyDescent="0.2">
      <c r="A9" s="141">
        <v>320207</v>
      </c>
      <c r="B9" s="141" t="s">
        <v>289</v>
      </c>
      <c r="C9" s="141" t="s">
        <v>373</v>
      </c>
      <c r="D9" s="141" t="s">
        <v>373</v>
      </c>
      <c r="E9" s="141" t="s">
        <v>373</v>
      </c>
      <c r="F9" s="141" t="s">
        <v>373</v>
      </c>
      <c r="G9" s="141" t="s">
        <v>373</v>
      </c>
      <c r="H9" s="141" t="s">
        <v>373</v>
      </c>
      <c r="I9" s="141" t="s">
        <v>373</v>
      </c>
      <c r="J9" s="141" t="s">
        <v>373</v>
      </c>
      <c r="K9" s="141" t="s">
        <v>373</v>
      </c>
      <c r="L9" s="141" t="s">
        <v>373</v>
      </c>
      <c r="M9" s="141" t="s">
        <v>373</v>
      </c>
      <c r="N9" s="141" t="s">
        <v>373</v>
      </c>
      <c r="O9" s="141" t="s">
        <v>373</v>
      </c>
    </row>
    <row r="10" spans="1:52" x14ac:dyDescent="0.2">
      <c r="A10" s="141">
        <v>326978</v>
      </c>
      <c r="B10" s="141" t="s">
        <v>289</v>
      </c>
      <c r="C10" s="141" t="s">
        <v>373</v>
      </c>
      <c r="D10" s="141" t="s">
        <v>373</v>
      </c>
      <c r="E10" s="141" t="s">
        <v>373</v>
      </c>
      <c r="F10" s="141" t="s">
        <v>373</v>
      </c>
      <c r="G10" s="141" t="s">
        <v>373</v>
      </c>
      <c r="H10" s="141" t="s">
        <v>373</v>
      </c>
      <c r="I10" s="141" t="s">
        <v>373</v>
      </c>
      <c r="J10" s="141" t="s">
        <v>373</v>
      </c>
      <c r="K10" s="141" t="s">
        <v>373</v>
      </c>
      <c r="L10" s="141" t="s">
        <v>373</v>
      </c>
      <c r="M10" s="141" t="s">
        <v>373</v>
      </c>
      <c r="N10" s="141" t="s">
        <v>373</v>
      </c>
      <c r="O10" s="141" t="s">
        <v>373</v>
      </c>
    </row>
    <row r="11" spans="1:52" x14ac:dyDescent="0.2">
      <c r="A11" s="141">
        <v>324466</v>
      </c>
      <c r="B11" s="141" t="s">
        <v>289</v>
      </c>
      <c r="C11" s="141" t="s">
        <v>373</v>
      </c>
      <c r="D11" s="141" t="s">
        <v>373</v>
      </c>
      <c r="E11" s="141" t="s">
        <v>373</v>
      </c>
      <c r="F11" s="141" t="s">
        <v>373</v>
      </c>
      <c r="G11" s="141" t="s">
        <v>373</v>
      </c>
      <c r="H11" s="141" t="s">
        <v>373</v>
      </c>
      <c r="I11" s="141" t="s">
        <v>373</v>
      </c>
      <c r="J11" s="141" t="s">
        <v>373</v>
      </c>
      <c r="K11" s="141" t="s">
        <v>373</v>
      </c>
      <c r="L11" s="141" t="s">
        <v>373</v>
      </c>
      <c r="M11" s="141" t="s">
        <v>373</v>
      </c>
      <c r="N11" s="141" t="s">
        <v>373</v>
      </c>
      <c r="O11" s="141" t="s">
        <v>373</v>
      </c>
    </row>
    <row r="12" spans="1:52" x14ac:dyDescent="0.2">
      <c r="A12" s="141">
        <v>327461</v>
      </c>
      <c r="B12" s="141" t="s">
        <v>289</v>
      </c>
      <c r="C12" s="141" t="s">
        <v>373</v>
      </c>
      <c r="D12" s="141" t="s">
        <v>373</v>
      </c>
      <c r="E12" s="141" t="s">
        <v>373</v>
      </c>
      <c r="F12" s="141" t="s">
        <v>373</v>
      </c>
      <c r="G12" s="141" t="s">
        <v>373</v>
      </c>
      <c r="H12" s="141" t="s">
        <v>373</v>
      </c>
      <c r="I12" s="141" t="s">
        <v>373</v>
      </c>
      <c r="J12" s="141" t="s">
        <v>373</v>
      </c>
      <c r="K12" s="141" t="s">
        <v>373</v>
      </c>
      <c r="L12" s="141" t="s">
        <v>373</v>
      </c>
      <c r="M12" s="141" t="s">
        <v>373</v>
      </c>
      <c r="N12" s="141" t="s">
        <v>373</v>
      </c>
      <c r="O12" s="141" t="s">
        <v>373</v>
      </c>
    </row>
    <row r="13" spans="1:52" x14ac:dyDescent="0.2">
      <c r="A13" s="141">
        <v>324522</v>
      </c>
      <c r="B13" s="141" t="s">
        <v>289</v>
      </c>
      <c r="C13" s="141" t="s">
        <v>373</v>
      </c>
      <c r="D13" s="141" t="s">
        <v>373</v>
      </c>
      <c r="E13" s="141" t="s">
        <v>373</v>
      </c>
      <c r="F13" s="141" t="s">
        <v>373</v>
      </c>
      <c r="G13" s="141" t="s">
        <v>373</v>
      </c>
      <c r="H13" s="141" t="s">
        <v>373</v>
      </c>
      <c r="I13" s="141" t="s">
        <v>373</v>
      </c>
      <c r="J13" s="141" t="s">
        <v>373</v>
      </c>
      <c r="K13" s="141" t="s">
        <v>373</v>
      </c>
      <c r="L13" s="141" t="s">
        <v>373</v>
      </c>
      <c r="M13" s="141" t="s">
        <v>373</v>
      </c>
      <c r="N13" s="141" t="s">
        <v>373</v>
      </c>
      <c r="O13" s="141" t="s">
        <v>373</v>
      </c>
    </row>
    <row r="14" spans="1:52" x14ac:dyDescent="0.2">
      <c r="A14" s="141">
        <v>328073</v>
      </c>
      <c r="B14" s="141" t="s">
        <v>289</v>
      </c>
      <c r="C14" s="141" t="s">
        <v>373</v>
      </c>
      <c r="D14" s="141" t="s">
        <v>373</v>
      </c>
      <c r="E14" s="141" t="s">
        <v>373</v>
      </c>
      <c r="F14" s="141" t="s">
        <v>373</v>
      </c>
      <c r="G14" s="141" t="s">
        <v>373</v>
      </c>
      <c r="H14" s="141" t="s">
        <v>373</v>
      </c>
      <c r="I14" s="141" t="s">
        <v>373</v>
      </c>
      <c r="J14" s="141" t="s">
        <v>373</v>
      </c>
      <c r="K14" s="141" t="s">
        <v>373</v>
      </c>
      <c r="L14" s="141" t="s">
        <v>373</v>
      </c>
      <c r="M14" s="141" t="s">
        <v>373</v>
      </c>
      <c r="N14" s="141" t="s">
        <v>373</v>
      </c>
      <c r="O14" s="141" t="s">
        <v>373</v>
      </c>
    </row>
    <row r="15" spans="1:52" x14ac:dyDescent="0.2">
      <c r="A15" s="141">
        <v>309607</v>
      </c>
      <c r="B15" s="141" t="s">
        <v>305</v>
      </c>
      <c r="C15" s="141" t="s">
        <v>373</v>
      </c>
      <c r="D15" s="141" t="s">
        <v>373</v>
      </c>
      <c r="E15" s="141" t="s">
        <v>373</v>
      </c>
      <c r="F15" s="141" t="s">
        <v>373</v>
      </c>
      <c r="G15" s="141" t="s">
        <v>373</v>
      </c>
      <c r="H15" s="141" t="s">
        <v>373</v>
      </c>
      <c r="I15" s="141" t="s">
        <v>373</v>
      </c>
      <c r="J15" s="141" t="s">
        <v>373</v>
      </c>
      <c r="K15" s="141" t="s">
        <v>373</v>
      </c>
      <c r="L15" s="141" t="s">
        <v>373</v>
      </c>
      <c r="M15" s="141" t="s">
        <v>373</v>
      </c>
      <c r="N15" s="141" t="s">
        <v>373</v>
      </c>
      <c r="O15" s="141" t="s">
        <v>373</v>
      </c>
      <c r="P15" s="141" t="s">
        <v>373</v>
      </c>
      <c r="Q15" s="141" t="s">
        <v>373</v>
      </c>
      <c r="R15" s="141" t="s">
        <v>373</v>
      </c>
      <c r="S15" s="141" t="s">
        <v>373</v>
      </c>
      <c r="T15" s="141" t="s">
        <v>373</v>
      </c>
      <c r="U15" s="141" t="s">
        <v>373</v>
      </c>
      <c r="V15" s="141" t="s">
        <v>373</v>
      </c>
      <c r="W15" s="141" t="s">
        <v>373</v>
      </c>
      <c r="X15" s="141" t="s">
        <v>373</v>
      </c>
      <c r="Y15" s="141" t="s">
        <v>373</v>
      </c>
      <c r="Z15" s="141" t="s">
        <v>373</v>
      </c>
      <c r="AA15" s="141" t="s">
        <v>373</v>
      </c>
      <c r="AB15" s="141" t="s">
        <v>373</v>
      </c>
      <c r="AC15" s="141" t="s">
        <v>373</v>
      </c>
      <c r="AD15" s="141" t="s">
        <v>373</v>
      </c>
      <c r="AE15" s="141" t="s">
        <v>373</v>
      </c>
      <c r="AF15" s="141" t="s">
        <v>373</v>
      </c>
      <c r="AG15" s="141" t="s">
        <v>373</v>
      </c>
      <c r="AH15" s="141" t="s">
        <v>373</v>
      </c>
      <c r="AI15" s="141" t="s">
        <v>373</v>
      </c>
      <c r="AJ15" s="141" t="s">
        <v>373</v>
      </c>
      <c r="AK15" s="141" t="s">
        <v>373</v>
      </c>
      <c r="AL15" s="141" t="s">
        <v>373</v>
      </c>
      <c r="AM15" s="141" t="s">
        <v>373</v>
      </c>
      <c r="AN15" s="141" t="s">
        <v>373</v>
      </c>
    </row>
    <row r="16" spans="1:52" x14ac:dyDescent="0.2">
      <c r="A16" s="141">
        <v>308440</v>
      </c>
      <c r="B16" s="141" t="s">
        <v>305</v>
      </c>
      <c r="C16" s="141" t="s">
        <v>373</v>
      </c>
      <c r="D16" s="141" t="s">
        <v>373</v>
      </c>
      <c r="E16" s="141" t="s">
        <v>373</v>
      </c>
      <c r="F16" s="141" t="s">
        <v>373</v>
      </c>
      <c r="G16" s="141" t="s">
        <v>373</v>
      </c>
      <c r="H16" s="141" t="s">
        <v>373</v>
      </c>
      <c r="I16" s="141" t="s">
        <v>373</v>
      </c>
      <c r="J16" s="141" t="s">
        <v>373</v>
      </c>
      <c r="K16" s="141" t="s">
        <v>373</v>
      </c>
      <c r="L16" s="141" t="s">
        <v>373</v>
      </c>
      <c r="M16" s="141" t="s">
        <v>373</v>
      </c>
      <c r="N16" s="141" t="s">
        <v>373</v>
      </c>
      <c r="O16" s="141" t="s">
        <v>373</v>
      </c>
      <c r="P16" s="141" t="s">
        <v>373</v>
      </c>
      <c r="Q16" s="141" t="s">
        <v>373</v>
      </c>
      <c r="R16" s="141" t="s">
        <v>373</v>
      </c>
      <c r="S16" s="141" t="s">
        <v>373</v>
      </c>
      <c r="T16" s="141" t="s">
        <v>373</v>
      </c>
      <c r="U16" s="141" t="s">
        <v>373</v>
      </c>
      <c r="V16" s="141" t="s">
        <v>373</v>
      </c>
      <c r="W16" s="141" t="s">
        <v>373</v>
      </c>
      <c r="X16" s="141" t="s">
        <v>373</v>
      </c>
      <c r="Y16" s="141" t="s">
        <v>373</v>
      </c>
      <c r="Z16" s="141" t="s">
        <v>373</v>
      </c>
      <c r="AA16" s="141" t="s">
        <v>373</v>
      </c>
      <c r="AB16" s="141" t="s">
        <v>373</v>
      </c>
      <c r="AC16" s="141" t="s">
        <v>373</v>
      </c>
      <c r="AD16" s="141" t="s">
        <v>373</v>
      </c>
      <c r="AE16" s="141" t="s">
        <v>373</v>
      </c>
      <c r="AF16" s="141" t="s">
        <v>373</v>
      </c>
      <c r="AG16" s="141" t="s">
        <v>373</v>
      </c>
      <c r="AH16" s="141" t="s">
        <v>373</v>
      </c>
      <c r="AI16" s="141" t="s">
        <v>373</v>
      </c>
      <c r="AJ16" s="141" t="s">
        <v>373</v>
      </c>
      <c r="AK16" s="141" t="s">
        <v>373</v>
      </c>
      <c r="AL16" s="141" t="s">
        <v>373</v>
      </c>
      <c r="AM16" s="141" t="s">
        <v>373</v>
      </c>
      <c r="AN16" s="141" t="s">
        <v>373</v>
      </c>
    </row>
    <row r="17" spans="1:40" x14ac:dyDescent="0.2">
      <c r="A17" s="141">
        <v>318992</v>
      </c>
      <c r="B17" s="141" t="s">
        <v>305</v>
      </c>
      <c r="C17" s="141" t="s">
        <v>373</v>
      </c>
      <c r="D17" s="141" t="s">
        <v>373</v>
      </c>
      <c r="E17" s="141" t="s">
        <v>373</v>
      </c>
      <c r="F17" s="141" t="s">
        <v>373</v>
      </c>
      <c r="G17" s="141" t="s">
        <v>373</v>
      </c>
      <c r="H17" s="141" t="s">
        <v>373</v>
      </c>
      <c r="I17" s="141" t="s">
        <v>373</v>
      </c>
      <c r="J17" s="141" t="s">
        <v>373</v>
      </c>
      <c r="K17" s="141" t="s">
        <v>373</v>
      </c>
      <c r="L17" s="141" t="s">
        <v>373</v>
      </c>
      <c r="M17" s="141" t="s">
        <v>373</v>
      </c>
      <c r="N17" s="141" t="s">
        <v>373</v>
      </c>
      <c r="O17" s="141" t="s">
        <v>373</v>
      </c>
      <c r="P17" s="141" t="s">
        <v>373</v>
      </c>
      <c r="Q17" s="141" t="s">
        <v>373</v>
      </c>
      <c r="R17" s="141" t="s">
        <v>373</v>
      </c>
      <c r="S17" s="141" t="s">
        <v>373</v>
      </c>
      <c r="T17" s="141" t="s">
        <v>373</v>
      </c>
      <c r="U17" s="141" t="s">
        <v>373</v>
      </c>
      <c r="V17" s="141" t="s">
        <v>373</v>
      </c>
      <c r="W17" s="141" t="s">
        <v>373</v>
      </c>
      <c r="X17" s="141" t="s">
        <v>373</v>
      </c>
      <c r="Y17" s="141" t="s">
        <v>373</v>
      </c>
      <c r="Z17" s="141" t="s">
        <v>373</v>
      </c>
      <c r="AA17" s="141" t="s">
        <v>373</v>
      </c>
      <c r="AB17" s="141" t="s">
        <v>373</v>
      </c>
      <c r="AC17" s="141" t="s">
        <v>373</v>
      </c>
      <c r="AD17" s="141" t="s">
        <v>373</v>
      </c>
      <c r="AE17" s="141" t="s">
        <v>373</v>
      </c>
      <c r="AF17" s="141" t="s">
        <v>373</v>
      </c>
      <c r="AG17" s="141" t="s">
        <v>373</v>
      </c>
      <c r="AH17" s="141" t="s">
        <v>373</v>
      </c>
      <c r="AI17" s="141" t="s">
        <v>373</v>
      </c>
      <c r="AJ17" s="141" t="s">
        <v>373</v>
      </c>
      <c r="AK17" s="141" t="s">
        <v>373</v>
      </c>
      <c r="AL17" s="141" t="s">
        <v>373</v>
      </c>
      <c r="AM17" s="141" t="s">
        <v>373</v>
      </c>
      <c r="AN17" s="141" t="s">
        <v>373</v>
      </c>
    </row>
    <row r="18" spans="1:40" x14ac:dyDescent="0.2">
      <c r="A18" s="141">
        <v>312703</v>
      </c>
      <c r="B18" s="141" t="s">
        <v>305</v>
      </c>
      <c r="C18" s="141" t="s">
        <v>373</v>
      </c>
      <c r="D18" s="141" t="s">
        <v>373</v>
      </c>
      <c r="E18" s="141" t="s">
        <v>373</v>
      </c>
      <c r="F18" s="141" t="s">
        <v>373</v>
      </c>
      <c r="G18" s="141" t="s">
        <v>373</v>
      </c>
      <c r="H18" s="141" t="s">
        <v>373</v>
      </c>
      <c r="I18" s="141" t="s">
        <v>373</v>
      </c>
      <c r="J18" s="141" t="s">
        <v>373</v>
      </c>
      <c r="K18" s="141" t="s">
        <v>373</v>
      </c>
      <c r="L18" s="141" t="s">
        <v>373</v>
      </c>
      <c r="M18" s="141" t="s">
        <v>373</v>
      </c>
      <c r="N18" s="141" t="s">
        <v>373</v>
      </c>
      <c r="O18" s="141" t="s">
        <v>373</v>
      </c>
      <c r="P18" s="141" t="s">
        <v>373</v>
      </c>
      <c r="Q18" s="141" t="s">
        <v>373</v>
      </c>
      <c r="R18" s="141" t="s">
        <v>373</v>
      </c>
      <c r="S18" s="141" t="s">
        <v>373</v>
      </c>
      <c r="T18" s="141" t="s">
        <v>373</v>
      </c>
      <c r="U18" s="141" t="s">
        <v>373</v>
      </c>
      <c r="V18" s="141" t="s">
        <v>373</v>
      </c>
      <c r="W18" s="141" t="s">
        <v>373</v>
      </c>
      <c r="X18" s="141" t="s">
        <v>373</v>
      </c>
      <c r="Y18" s="141" t="s">
        <v>373</v>
      </c>
      <c r="Z18" s="141" t="s">
        <v>373</v>
      </c>
      <c r="AA18" s="141" t="s">
        <v>373</v>
      </c>
      <c r="AB18" s="141" t="s">
        <v>373</v>
      </c>
      <c r="AC18" s="141" t="s">
        <v>373</v>
      </c>
      <c r="AD18" s="141" t="s">
        <v>373</v>
      </c>
      <c r="AE18" s="141" t="s">
        <v>373</v>
      </c>
      <c r="AF18" s="141" t="s">
        <v>373</v>
      </c>
      <c r="AG18" s="141" t="s">
        <v>373</v>
      </c>
      <c r="AH18" s="141" t="s">
        <v>373</v>
      </c>
      <c r="AI18" s="141" t="s">
        <v>373</v>
      </c>
      <c r="AJ18" s="141" t="s">
        <v>373</v>
      </c>
      <c r="AK18" s="141" t="s">
        <v>373</v>
      </c>
      <c r="AL18" s="141" t="s">
        <v>373</v>
      </c>
      <c r="AM18" s="141" t="s">
        <v>373</v>
      </c>
      <c r="AN18" s="141" t="s">
        <v>373</v>
      </c>
    </row>
    <row r="19" spans="1:40" x14ac:dyDescent="0.2">
      <c r="A19" s="141">
        <v>318682</v>
      </c>
      <c r="B19" s="141" t="s">
        <v>305</v>
      </c>
      <c r="C19" s="141" t="s">
        <v>373</v>
      </c>
      <c r="D19" s="141" t="s">
        <v>373</v>
      </c>
      <c r="E19" s="141" t="s">
        <v>373</v>
      </c>
      <c r="F19" s="141" t="s">
        <v>373</v>
      </c>
      <c r="G19" s="141" t="s">
        <v>373</v>
      </c>
      <c r="H19" s="141" t="s">
        <v>373</v>
      </c>
      <c r="I19" s="141" t="s">
        <v>373</v>
      </c>
      <c r="J19" s="141" t="s">
        <v>373</v>
      </c>
      <c r="K19" s="141" t="s">
        <v>373</v>
      </c>
      <c r="L19" s="141" t="s">
        <v>373</v>
      </c>
      <c r="M19" s="141" t="s">
        <v>373</v>
      </c>
      <c r="N19" s="141" t="s">
        <v>373</v>
      </c>
      <c r="O19" s="141" t="s">
        <v>373</v>
      </c>
      <c r="P19" s="141" t="s">
        <v>373</v>
      </c>
      <c r="Q19" s="141" t="s">
        <v>373</v>
      </c>
      <c r="R19" s="141" t="s">
        <v>373</v>
      </c>
      <c r="S19" s="141" t="s">
        <v>373</v>
      </c>
      <c r="T19" s="141" t="s">
        <v>373</v>
      </c>
      <c r="U19" s="141" t="s">
        <v>373</v>
      </c>
      <c r="V19" s="141" t="s">
        <v>373</v>
      </c>
      <c r="W19" s="141" t="s">
        <v>373</v>
      </c>
      <c r="X19" s="141" t="s">
        <v>373</v>
      </c>
      <c r="Y19" s="141" t="s">
        <v>373</v>
      </c>
      <c r="Z19" s="141" t="s">
        <v>373</v>
      </c>
      <c r="AA19" s="141" t="s">
        <v>373</v>
      </c>
      <c r="AB19" s="141" t="s">
        <v>373</v>
      </c>
      <c r="AC19" s="141" t="s">
        <v>373</v>
      </c>
      <c r="AD19" s="141" t="s">
        <v>373</v>
      </c>
      <c r="AE19" s="141" t="s">
        <v>373</v>
      </c>
      <c r="AF19" s="141" t="s">
        <v>373</v>
      </c>
      <c r="AG19" s="141" t="s">
        <v>373</v>
      </c>
      <c r="AH19" s="141" t="s">
        <v>373</v>
      </c>
      <c r="AI19" s="141" t="s">
        <v>373</v>
      </c>
      <c r="AJ19" s="141" t="s">
        <v>373</v>
      </c>
      <c r="AK19" s="141" t="s">
        <v>373</v>
      </c>
      <c r="AL19" s="141" t="s">
        <v>373</v>
      </c>
      <c r="AM19" s="141" t="s">
        <v>373</v>
      </c>
      <c r="AN19" s="141" t="s">
        <v>373</v>
      </c>
    </row>
    <row r="20" spans="1:40" x14ac:dyDescent="0.2">
      <c r="A20" s="141">
        <v>321444</v>
      </c>
      <c r="B20" s="141" t="s">
        <v>305</v>
      </c>
      <c r="C20" s="141" t="s">
        <v>373</v>
      </c>
      <c r="D20" s="141" t="s">
        <v>373</v>
      </c>
      <c r="E20" s="141" t="s">
        <v>373</v>
      </c>
      <c r="F20" s="141" t="s">
        <v>373</v>
      </c>
      <c r="G20" s="141" t="s">
        <v>373</v>
      </c>
      <c r="H20" s="141" t="s">
        <v>373</v>
      </c>
      <c r="I20" s="141" t="s">
        <v>373</v>
      </c>
      <c r="J20" s="141" t="s">
        <v>373</v>
      </c>
      <c r="K20" s="141" t="s">
        <v>373</v>
      </c>
      <c r="L20" s="141" t="s">
        <v>373</v>
      </c>
      <c r="M20" s="141" t="s">
        <v>373</v>
      </c>
      <c r="N20" s="141" t="s">
        <v>373</v>
      </c>
      <c r="O20" s="141" t="s">
        <v>373</v>
      </c>
      <c r="P20" s="141" t="s">
        <v>373</v>
      </c>
      <c r="Q20" s="141" t="s">
        <v>373</v>
      </c>
      <c r="R20" s="141" t="s">
        <v>373</v>
      </c>
      <c r="S20" s="141" t="s">
        <v>373</v>
      </c>
      <c r="T20" s="141" t="s">
        <v>373</v>
      </c>
      <c r="U20" s="141" t="s">
        <v>373</v>
      </c>
      <c r="V20" s="141" t="s">
        <v>373</v>
      </c>
      <c r="W20" s="141" t="s">
        <v>373</v>
      </c>
      <c r="X20" s="141" t="s">
        <v>373</v>
      </c>
      <c r="Y20" s="141" t="s">
        <v>373</v>
      </c>
      <c r="Z20" s="141" t="s">
        <v>373</v>
      </c>
      <c r="AA20" s="141" t="s">
        <v>373</v>
      </c>
      <c r="AB20" s="141" t="s">
        <v>373</v>
      </c>
      <c r="AC20" s="141" t="s">
        <v>373</v>
      </c>
      <c r="AD20" s="141" t="s">
        <v>373</v>
      </c>
      <c r="AE20" s="141" t="s">
        <v>373</v>
      </c>
      <c r="AF20" s="141" t="s">
        <v>373</v>
      </c>
      <c r="AG20" s="141" t="s">
        <v>373</v>
      </c>
      <c r="AH20" s="141" t="s">
        <v>373</v>
      </c>
      <c r="AI20" s="141" t="s">
        <v>373</v>
      </c>
      <c r="AJ20" s="141" t="s">
        <v>373</v>
      </c>
      <c r="AK20" s="141" t="s">
        <v>373</v>
      </c>
      <c r="AL20" s="141" t="s">
        <v>373</v>
      </c>
      <c r="AM20" s="141" t="s">
        <v>373</v>
      </c>
      <c r="AN20" s="141" t="s">
        <v>373</v>
      </c>
    </row>
    <row r="21" spans="1:40" x14ac:dyDescent="0.2">
      <c r="A21" s="141">
        <v>307545</v>
      </c>
      <c r="B21" s="141" t="s">
        <v>305</v>
      </c>
      <c r="C21" s="141" t="s">
        <v>373</v>
      </c>
      <c r="D21" s="141" t="s">
        <v>373</v>
      </c>
      <c r="E21" s="141" t="s">
        <v>373</v>
      </c>
      <c r="F21" s="141" t="s">
        <v>373</v>
      </c>
      <c r="G21" s="141" t="s">
        <v>373</v>
      </c>
      <c r="H21" s="141" t="s">
        <v>373</v>
      </c>
      <c r="I21" s="141" t="s">
        <v>373</v>
      </c>
      <c r="J21" s="141" t="s">
        <v>373</v>
      </c>
      <c r="K21" s="141" t="s">
        <v>373</v>
      </c>
      <c r="L21" s="141" t="s">
        <v>373</v>
      </c>
      <c r="M21" s="141" t="s">
        <v>373</v>
      </c>
      <c r="N21" s="141" t="s">
        <v>373</v>
      </c>
      <c r="O21" s="141" t="s">
        <v>373</v>
      </c>
      <c r="P21" s="141" t="s">
        <v>373</v>
      </c>
      <c r="Q21" s="141" t="s">
        <v>373</v>
      </c>
      <c r="R21" s="141" t="s">
        <v>373</v>
      </c>
      <c r="S21" s="141" t="s">
        <v>373</v>
      </c>
      <c r="T21" s="141" t="s">
        <v>373</v>
      </c>
      <c r="U21" s="141" t="s">
        <v>373</v>
      </c>
      <c r="V21" s="141" t="s">
        <v>373</v>
      </c>
      <c r="W21" s="141" t="s">
        <v>373</v>
      </c>
      <c r="X21" s="141" t="s">
        <v>373</v>
      </c>
      <c r="Y21" s="141" t="s">
        <v>373</v>
      </c>
      <c r="Z21" s="141" t="s">
        <v>373</v>
      </c>
      <c r="AA21" s="141" t="s">
        <v>373</v>
      </c>
      <c r="AB21" s="141" t="s">
        <v>373</v>
      </c>
      <c r="AC21" s="141" t="s">
        <v>373</v>
      </c>
      <c r="AD21" s="141" t="s">
        <v>373</v>
      </c>
      <c r="AE21" s="141" t="s">
        <v>373</v>
      </c>
      <c r="AF21" s="141" t="s">
        <v>373</v>
      </c>
      <c r="AG21" s="141" t="s">
        <v>373</v>
      </c>
      <c r="AH21" s="141" t="s">
        <v>373</v>
      </c>
      <c r="AI21" s="141" t="s">
        <v>373</v>
      </c>
      <c r="AJ21" s="141" t="s">
        <v>373</v>
      </c>
      <c r="AK21" s="141" t="s">
        <v>373</v>
      </c>
      <c r="AL21" s="141" t="s">
        <v>373</v>
      </c>
      <c r="AM21" s="141" t="s">
        <v>373</v>
      </c>
      <c r="AN21" s="141" t="s">
        <v>373</v>
      </c>
    </row>
    <row r="22" spans="1:40" x14ac:dyDescent="0.2">
      <c r="A22" s="141">
        <v>307850</v>
      </c>
      <c r="B22" s="141" t="s">
        <v>305</v>
      </c>
      <c r="C22" s="141" t="s">
        <v>373</v>
      </c>
      <c r="D22" s="141" t="s">
        <v>373</v>
      </c>
      <c r="E22" s="141" t="s">
        <v>373</v>
      </c>
      <c r="F22" s="141" t="s">
        <v>373</v>
      </c>
      <c r="G22" s="141" t="s">
        <v>373</v>
      </c>
      <c r="H22" s="141" t="s">
        <v>373</v>
      </c>
      <c r="I22" s="141" t="s">
        <v>373</v>
      </c>
      <c r="J22" s="141" t="s">
        <v>373</v>
      </c>
      <c r="K22" s="141" t="s">
        <v>373</v>
      </c>
      <c r="L22" s="141" t="s">
        <v>373</v>
      </c>
      <c r="M22" s="141" t="s">
        <v>373</v>
      </c>
      <c r="N22" s="141" t="s">
        <v>373</v>
      </c>
      <c r="O22" s="141" t="s">
        <v>373</v>
      </c>
      <c r="P22" s="141" t="s">
        <v>373</v>
      </c>
      <c r="Q22" s="141" t="s">
        <v>373</v>
      </c>
      <c r="R22" s="141" t="s">
        <v>373</v>
      </c>
      <c r="S22" s="141" t="s">
        <v>373</v>
      </c>
      <c r="T22" s="141" t="s">
        <v>373</v>
      </c>
      <c r="U22" s="141" t="s">
        <v>373</v>
      </c>
      <c r="V22" s="141" t="s">
        <v>373</v>
      </c>
      <c r="W22" s="141" t="s">
        <v>373</v>
      </c>
      <c r="X22" s="141" t="s">
        <v>373</v>
      </c>
      <c r="Y22" s="141" t="s">
        <v>373</v>
      </c>
      <c r="Z22" s="141" t="s">
        <v>373</v>
      </c>
      <c r="AA22" s="141" t="s">
        <v>373</v>
      </c>
      <c r="AB22" s="141" t="s">
        <v>373</v>
      </c>
      <c r="AC22" s="141" t="s">
        <v>373</v>
      </c>
      <c r="AD22" s="141" t="s">
        <v>373</v>
      </c>
      <c r="AE22" s="141" t="s">
        <v>373</v>
      </c>
      <c r="AF22" s="141" t="s">
        <v>373</v>
      </c>
      <c r="AG22" s="141" t="s">
        <v>373</v>
      </c>
      <c r="AH22" s="141" t="s">
        <v>373</v>
      </c>
      <c r="AI22" s="141" t="s">
        <v>373</v>
      </c>
      <c r="AJ22" s="141" t="s">
        <v>373</v>
      </c>
      <c r="AK22" s="141" t="s">
        <v>373</v>
      </c>
      <c r="AL22" s="141" t="s">
        <v>373</v>
      </c>
      <c r="AM22" s="141" t="s">
        <v>373</v>
      </c>
      <c r="AN22" s="141" t="s">
        <v>373</v>
      </c>
    </row>
    <row r="23" spans="1:40" x14ac:dyDescent="0.2">
      <c r="A23" s="141">
        <v>306219</v>
      </c>
      <c r="B23" s="141" t="s">
        <v>305</v>
      </c>
      <c r="C23" s="141" t="s">
        <v>373</v>
      </c>
      <c r="D23" s="141" t="s">
        <v>373</v>
      </c>
      <c r="E23" s="141" t="s">
        <v>373</v>
      </c>
      <c r="F23" s="141" t="s">
        <v>373</v>
      </c>
      <c r="G23" s="141" t="s">
        <v>373</v>
      </c>
      <c r="H23" s="141" t="s">
        <v>373</v>
      </c>
      <c r="I23" s="141" t="s">
        <v>373</v>
      </c>
      <c r="J23" s="141" t="s">
        <v>373</v>
      </c>
      <c r="K23" s="141" t="s">
        <v>373</v>
      </c>
      <c r="L23" s="141" t="s">
        <v>373</v>
      </c>
      <c r="M23" s="141" t="s">
        <v>373</v>
      </c>
      <c r="N23" s="141" t="s">
        <v>373</v>
      </c>
      <c r="O23" s="141" t="s">
        <v>373</v>
      </c>
      <c r="P23" s="141" t="s">
        <v>373</v>
      </c>
      <c r="Q23" s="141" t="s">
        <v>373</v>
      </c>
      <c r="R23" s="141" t="s">
        <v>373</v>
      </c>
      <c r="S23" s="141" t="s">
        <v>373</v>
      </c>
      <c r="T23" s="141" t="s">
        <v>373</v>
      </c>
      <c r="U23" s="141" t="s">
        <v>373</v>
      </c>
      <c r="V23" s="141" t="s">
        <v>373</v>
      </c>
      <c r="W23" s="141" t="s">
        <v>373</v>
      </c>
      <c r="X23" s="141" t="s">
        <v>373</v>
      </c>
      <c r="Y23" s="141" t="s">
        <v>373</v>
      </c>
      <c r="Z23" s="141" t="s">
        <v>373</v>
      </c>
      <c r="AA23" s="141" t="s">
        <v>373</v>
      </c>
      <c r="AB23" s="141" t="s">
        <v>373</v>
      </c>
      <c r="AC23" s="141" t="s">
        <v>373</v>
      </c>
      <c r="AD23" s="141" t="s">
        <v>373</v>
      </c>
      <c r="AE23" s="141" t="s">
        <v>373</v>
      </c>
      <c r="AF23" s="141" t="s">
        <v>373</v>
      </c>
      <c r="AG23" s="141" t="s">
        <v>373</v>
      </c>
      <c r="AH23" s="141" t="s">
        <v>373</v>
      </c>
      <c r="AI23" s="141" t="s">
        <v>373</v>
      </c>
      <c r="AJ23" s="141" t="s">
        <v>373</v>
      </c>
      <c r="AK23" s="141" t="s">
        <v>373</v>
      </c>
      <c r="AL23" s="141" t="s">
        <v>373</v>
      </c>
      <c r="AM23" s="141" t="s">
        <v>373</v>
      </c>
      <c r="AN23" s="141" t="s">
        <v>373</v>
      </c>
    </row>
    <row r="24" spans="1:40" x14ac:dyDescent="0.2">
      <c r="A24" s="141">
        <v>320324</v>
      </c>
      <c r="B24" s="141" t="s">
        <v>305</v>
      </c>
      <c r="C24" s="141" t="s">
        <v>373</v>
      </c>
      <c r="D24" s="141" t="s">
        <v>373</v>
      </c>
      <c r="E24" s="141" t="s">
        <v>373</v>
      </c>
      <c r="F24" s="141" t="s">
        <v>373</v>
      </c>
      <c r="G24" s="141" t="s">
        <v>373</v>
      </c>
      <c r="H24" s="141" t="s">
        <v>373</v>
      </c>
      <c r="I24" s="141" t="s">
        <v>373</v>
      </c>
      <c r="J24" s="141" t="s">
        <v>373</v>
      </c>
      <c r="K24" s="141" t="s">
        <v>373</v>
      </c>
      <c r="L24" s="141" t="s">
        <v>373</v>
      </c>
      <c r="M24" s="141" t="s">
        <v>373</v>
      </c>
      <c r="N24" s="141" t="s">
        <v>373</v>
      </c>
      <c r="O24" s="141" t="s">
        <v>373</v>
      </c>
      <c r="P24" s="141" t="s">
        <v>373</v>
      </c>
      <c r="Q24" s="141" t="s">
        <v>373</v>
      </c>
      <c r="R24" s="141" t="s">
        <v>373</v>
      </c>
      <c r="S24" s="141" t="s">
        <v>373</v>
      </c>
      <c r="T24" s="141" t="s">
        <v>373</v>
      </c>
      <c r="U24" s="141" t="s">
        <v>373</v>
      </c>
      <c r="V24" s="141" t="s">
        <v>373</v>
      </c>
      <c r="W24" s="141" t="s">
        <v>373</v>
      </c>
      <c r="X24" s="141" t="s">
        <v>373</v>
      </c>
      <c r="Y24" s="141" t="s">
        <v>373</v>
      </c>
      <c r="Z24" s="141" t="s">
        <v>373</v>
      </c>
      <c r="AA24" s="141" t="s">
        <v>373</v>
      </c>
      <c r="AB24" s="141" t="s">
        <v>373</v>
      </c>
      <c r="AC24" s="141" t="s">
        <v>373</v>
      </c>
      <c r="AD24" s="141" t="s">
        <v>373</v>
      </c>
      <c r="AE24" s="141" t="s">
        <v>373</v>
      </c>
      <c r="AF24" s="141" t="s">
        <v>373</v>
      </c>
      <c r="AG24" s="141" t="s">
        <v>373</v>
      </c>
      <c r="AH24" s="141" t="s">
        <v>373</v>
      </c>
      <c r="AI24" s="141" t="s">
        <v>373</v>
      </c>
      <c r="AJ24" s="141" t="s">
        <v>373</v>
      </c>
      <c r="AK24" s="141" t="s">
        <v>373</v>
      </c>
      <c r="AL24" s="141" t="s">
        <v>373</v>
      </c>
      <c r="AM24" s="141" t="s">
        <v>373</v>
      </c>
      <c r="AN24" s="141" t="s">
        <v>373</v>
      </c>
    </row>
    <row r="25" spans="1:40" x14ac:dyDescent="0.2">
      <c r="A25" s="141">
        <v>325847</v>
      </c>
      <c r="B25" s="141" t="s">
        <v>297</v>
      </c>
      <c r="C25" s="141" t="s">
        <v>373</v>
      </c>
      <c r="D25" s="141" t="s">
        <v>373</v>
      </c>
      <c r="E25" s="141" t="s">
        <v>373</v>
      </c>
      <c r="F25" s="141" t="s">
        <v>373</v>
      </c>
      <c r="G25" s="141" t="s">
        <v>373</v>
      </c>
      <c r="H25" s="141" t="s">
        <v>373</v>
      </c>
      <c r="I25" s="141" t="s">
        <v>373</v>
      </c>
      <c r="J25" s="141" t="s">
        <v>373</v>
      </c>
      <c r="K25" s="141" t="s">
        <v>373</v>
      </c>
      <c r="L25" s="141" t="s">
        <v>373</v>
      </c>
      <c r="M25" s="141" t="s">
        <v>373</v>
      </c>
      <c r="N25" s="141" t="s">
        <v>373</v>
      </c>
      <c r="O25" s="141" t="s">
        <v>373</v>
      </c>
      <c r="P25" s="141" t="s">
        <v>373</v>
      </c>
      <c r="Q25" s="141" t="s">
        <v>373</v>
      </c>
      <c r="R25" s="141" t="s">
        <v>373</v>
      </c>
      <c r="S25" s="141" t="s">
        <v>373</v>
      </c>
      <c r="T25" s="141" t="s">
        <v>373</v>
      </c>
      <c r="U25" s="141" t="s">
        <v>373</v>
      </c>
      <c r="V25" s="141" t="s">
        <v>373</v>
      </c>
      <c r="W25" s="141" t="s">
        <v>373</v>
      </c>
      <c r="X25" s="141" t="s">
        <v>373</v>
      </c>
      <c r="Y25" s="141" t="s">
        <v>373</v>
      </c>
      <c r="Z25" s="141" t="s">
        <v>373</v>
      </c>
      <c r="AA25" s="141" t="s">
        <v>373</v>
      </c>
      <c r="AB25" s="141" t="s">
        <v>373</v>
      </c>
    </row>
    <row r="26" spans="1:40" x14ac:dyDescent="0.2">
      <c r="A26" s="141">
        <v>301354</v>
      </c>
      <c r="B26" s="141" t="s">
        <v>297</v>
      </c>
      <c r="C26" s="141" t="s">
        <v>373</v>
      </c>
      <c r="D26" s="141" t="s">
        <v>373</v>
      </c>
      <c r="E26" s="141" t="s">
        <v>373</v>
      </c>
      <c r="F26" s="141" t="s">
        <v>373</v>
      </c>
      <c r="G26" s="141" t="s">
        <v>373</v>
      </c>
      <c r="H26" s="141" t="s">
        <v>373</v>
      </c>
      <c r="I26" s="141" t="s">
        <v>373</v>
      </c>
      <c r="J26" s="141" t="s">
        <v>373</v>
      </c>
      <c r="K26" s="141" t="s">
        <v>373</v>
      </c>
      <c r="L26" s="141" t="s">
        <v>373</v>
      </c>
      <c r="M26" s="141" t="s">
        <v>373</v>
      </c>
      <c r="N26" s="141" t="s">
        <v>373</v>
      </c>
      <c r="O26" s="141" t="s">
        <v>373</v>
      </c>
      <c r="P26" s="141" t="s">
        <v>373</v>
      </c>
      <c r="Q26" s="141" t="s">
        <v>373</v>
      </c>
      <c r="R26" s="141" t="s">
        <v>373</v>
      </c>
      <c r="S26" s="141" t="s">
        <v>373</v>
      </c>
      <c r="T26" s="141" t="s">
        <v>373</v>
      </c>
      <c r="U26" s="141" t="s">
        <v>373</v>
      </c>
      <c r="V26" s="141" t="s">
        <v>373</v>
      </c>
      <c r="W26" s="141" t="s">
        <v>373</v>
      </c>
      <c r="X26" s="141" t="s">
        <v>373</v>
      </c>
      <c r="Y26" s="141" t="s">
        <v>373</v>
      </c>
      <c r="Z26" s="141" t="s">
        <v>373</v>
      </c>
      <c r="AA26" s="141" t="s">
        <v>373</v>
      </c>
      <c r="AB26" s="141" t="s">
        <v>373</v>
      </c>
    </row>
    <row r="27" spans="1:40" x14ac:dyDescent="0.2">
      <c r="A27" s="141">
        <v>321529</v>
      </c>
      <c r="B27" s="141" t="s">
        <v>297</v>
      </c>
      <c r="C27" s="141" t="s">
        <v>373</v>
      </c>
      <c r="D27" s="141" t="s">
        <v>373</v>
      </c>
      <c r="E27" s="141" t="s">
        <v>373</v>
      </c>
      <c r="F27" s="141" t="s">
        <v>373</v>
      </c>
      <c r="G27" s="141" t="s">
        <v>373</v>
      </c>
      <c r="H27" s="141" t="s">
        <v>373</v>
      </c>
      <c r="I27" s="141" t="s">
        <v>373</v>
      </c>
      <c r="J27" s="141" t="s">
        <v>373</v>
      </c>
      <c r="K27" s="141" t="s">
        <v>373</v>
      </c>
      <c r="L27" s="141" t="s">
        <v>373</v>
      </c>
      <c r="M27" s="141" t="s">
        <v>373</v>
      </c>
      <c r="N27" s="141" t="s">
        <v>373</v>
      </c>
      <c r="O27" s="141" t="s">
        <v>373</v>
      </c>
      <c r="P27" s="141" t="s">
        <v>373</v>
      </c>
      <c r="Q27" s="141" t="s">
        <v>373</v>
      </c>
      <c r="R27" s="141" t="s">
        <v>373</v>
      </c>
      <c r="S27" s="141" t="s">
        <v>373</v>
      </c>
      <c r="T27" s="141" t="s">
        <v>373</v>
      </c>
      <c r="U27" s="141" t="s">
        <v>373</v>
      </c>
      <c r="V27" s="141" t="s">
        <v>373</v>
      </c>
      <c r="W27" s="141" t="s">
        <v>373</v>
      </c>
      <c r="X27" s="141" t="s">
        <v>373</v>
      </c>
      <c r="Y27" s="141" t="s">
        <v>373</v>
      </c>
      <c r="Z27" s="141" t="s">
        <v>373</v>
      </c>
      <c r="AA27" s="141" t="s">
        <v>373</v>
      </c>
      <c r="AB27" s="141" t="s">
        <v>373</v>
      </c>
    </row>
    <row r="28" spans="1:40" x14ac:dyDescent="0.2">
      <c r="A28" s="141">
        <v>302668</v>
      </c>
      <c r="B28" s="141" t="s">
        <v>297</v>
      </c>
      <c r="C28" s="141" t="s">
        <v>373</v>
      </c>
      <c r="D28" s="141" t="s">
        <v>373</v>
      </c>
      <c r="E28" s="141" t="s">
        <v>373</v>
      </c>
      <c r="F28" s="141" t="s">
        <v>373</v>
      </c>
      <c r="G28" s="141" t="s">
        <v>373</v>
      </c>
      <c r="H28" s="141" t="s">
        <v>373</v>
      </c>
      <c r="I28" s="141" t="s">
        <v>373</v>
      </c>
      <c r="J28" s="141" t="s">
        <v>373</v>
      </c>
      <c r="K28" s="141" t="s">
        <v>373</v>
      </c>
      <c r="L28" s="141" t="s">
        <v>373</v>
      </c>
      <c r="M28" s="141" t="s">
        <v>373</v>
      </c>
      <c r="N28" s="141" t="s">
        <v>373</v>
      </c>
      <c r="O28" s="141" t="s">
        <v>373</v>
      </c>
      <c r="P28" s="141" t="s">
        <v>373</v>
      </c>
      <c r="Q28" s="141" t="s">
        <v>373</v>
      </c>
      <c r="R28" s="141" t="s">
        <v>373</v>
      </c>
      <c r="S28" s="141" t="s">
        <v>373</v>
      </c>
      <c r="T28" s="141" t="s">
        <v>373</v>
      </c>
      <c r="U28" s="141" t="s">
        <v>373</v>
      </c>
      <c r="V28" s="141" t="s">
        <v>373</v>
      </c>
      <c r="W28" s="141" t="s">
        <v>373</v>
      </c>
      <c r="X28" s="141" t="s">
        <v>373</v>
      </c>
      <c r="Y28" s="141" t="s">
        <v>373</v>
      </c>
      <c r="Z28" s="141" t="s">
        <v>373</v>
      </c>
      <c r="AA28" s="141" t="s">
        <v>373</v>
      </c>
      <c r="AB28" s="141" t="s">
        <v>373</v>
      </c>
    </row>
    <row r="29" spans="1:40" x14ac:dyDescent="0.2">
      <c r="A29" s="141">
        <v>313279</v>
      </c>
      <c r="B29" s="141" t="s">
        <v>297</v>
      </c>
      <c r="C29" s="141" t="s">
        <v>373</v>
      </c>
      <c r="D29" s="141" t="s">
        <v>373</v>
      </c>
      <c r="E29" s="141" t="s">
        <v>373</v>
      </c>
      <c r="F29" s="141" t="s">
        <v>373</v>
      </c>
      <c r="G29" s="141" t="s">
        <v>373</v>
      </c>
      <c r="H29" s="141" t="s">
        <v>373</v>
      </c>
      <c r="I29" s="141" t="s">
        <v>373</v>
      </c>
      <c r="J29" s="141" t="s">
        <v>373</v>
      </c>
      <c r="K29" s="141" t="s">
        <v>373</v>
      </c>
      <c r="L29" s="141" t="s">
        <v>373</v>
      </c>
      <c r="M29" s="141" t="s">
        <v>373</v>
      </c>
      <c r="N29" s="141" t="s">
        <v>373</v>
      </c>
      <c r="O29" s="141" t="s">
        <v>373</v>
      </c>
      <c r="P29" s="141" t="s">
        <v>373</v>
      </c>
      <c r="Q29" s="141" t="s">
        <v>373</v>
      </c>
      <c r="R29" s="141" t="s">
        <v>373</v>
      </c>
      <c r="S29" s="141" t="s">
        <v>373</v>
      </c>
      <c r="T29" s="141" t="s">
        <v>373</v>
      </c>
      <c r="U29" s="141" t="s">
        <v>373</v>
      </c>
      <c r="V29" s="141" t="s">
        <v>373</v>
      </c>
      <c r="W29" s="141" t="s">
        <v>373</v>
      </c>
      <c r="X29" s="141" t="s">
        <v>373</v>
      </c>
      <c r="Y29" s="141" t="s">
        <v>373</v>
      </c>
      <c r="Z29" s="141" t="s">
        <v>373</v>
      </c>
      <c r="AA29" s="141" t="s">
        <v>373</v>
      </c>
      <c r="AB29" s="141" t="s">
        <v>373</v>
      </c>
    </row>
    <row r="30" spans="1:40" x14ac:dyDescent="0.2">
      <c r="A30" s="141">
        <v>317785</v>
      </c>
      <c r="B30" s="141" t="s">
        <v>297</v>
      </c>
      <c r="C30" s="141" t="s">
        <v>373</v>
      </c>
      <c r="D30" s="141" t="s">
        <v>373</v>
      </c>
      <c r="E30" s="141" t="s">
        <v>373</v>
      </c>
      <c r="F30" s="141" t="s">
        <v>373</v>
      </c>
      <c r="G30" s="141" t="s">
        <v>373</v>
      </c>
      <c r="H30" s="141" t="s">
        <v>373</v>
      </c>
      <c r="I30" s="141" t="s">
        <v>373</v>
      </c>
      <c r="J30" s="141" t="s">
        <v>373</v>
      </c>
      <c r="K30" s="141" t="s">
        <v>373</v>
      </c>
      <c r="L30" s="141" t="s">
        <v>373</v>
      </c>
      <c r="M30" s="141" t="s">
        <v>373</v>
      </c>
      <c r="N30" s="141" t="s">
        <v>373</v>
      </c>
      <c r="O30" s="141" t="s">
        <v>373</v>
      </c>
      <c r="P30" s="141" t="s">
        <v>373</v>
      </c>
      <c r="Q30" s="141" t="s">
        <v>373</v>
      </c>
      <c r="R30" s="141" t="s">
        <v>373</v>
      </c>
      <c r="S30" s="141" t="s">
        <v>373</v>
      </c>
      <c r="T30" s="141" t="s">
        <v>373</v>
      </c>
      <c r="U30" s="141" t="s">
        <v>373</v>
      </c>
      <c r="V30" s="141" t="s">
        <v>373</v>
      </c>
      <c r="W30" s="141" t="s">
        <v>373</v>
      </c>
      <c r="X30" s="141" t="s">
        <v>373</v>
      </c>
      <c r="Y30" s="141" t="s">
        <v>373</v>
      </c>
      <c r="Z30" s="141" t="s">
        <v>373</v>
      </c>
      <c r="AA30" s="141" t="s">
        <v>373</v>
      </c>
      <c r="AB30" s="141" t="s">
        <v>373</v>
      </c>
    </row>
    <row r="31" spans="1:40" x14ac:dyDescent="0.2">
      <c r="A31" s="141">
        <v>301846</v>
      </c>
      <c r="B31" s="141" t="s">
        <v>297</v>
      </c>
      <c r="C31" s="141" t="s">
        <v>373</v>
      </c>
      <c r="D31" s="141" t="s">
        <v>373</v>
      </c>
      <c r="E31" s="141" t="s">
        <v>373</v>
      </c>
      <c r="F31" s="141" t="s">
        <v>373</v>
      </c>
      <c r="G31" s="141" t="s">
        <v>373</v>
      </c>
      <c r="H31" s="141" t="s">
        <v>373</v>
      </c>
      <c r="I31" s="141" t="s">
        <v>373</v>
      </c>
      <c r="J31" s="141" t="s">
        <v>373</v>
      </c>
      <c r="K31" s="141" t="s">
        <v>373</v>
      </c>
      <c r="L31" s="141" t="s">
        <v>373</v>
      </c>
      <c r="M31" s="141" t="s">
        <v>373</v>
      </c>
      <c r="N31" s="141" t="s">
        <v>373</v>
      </c>
      <c r="O31" s="141" t="s">
        <v>373</v>
      </c>
      <c r="P31" s="141" t="s">
        <v>373</v>
      </c>
      <c r="Q31" s="141" t="s">
        <v>373</v>
      </c>
      <c r="R31" s="141" t="s">
        <v>373</v>
      </c>
      <c r="S31" s="141" t="s">
        <v>373</v>
      </c>
      <c r="T31" s="141" t="s">
        <v>373</v>
      </c>
      <c r="U31" s="141" t="s">
        <v>373</v>
      </c>
      <c r="V31" s="141" t="s">
        <v>373</v>
      </c>
      <c r="W31" s="141" t="s">
        <v>373</v>
      </c>
      <c r="X31" s="141" t="s">
        <v>373</v>
      </c>
      <c r="Y31" s="141" t="s">
        <v>373</v>
      </c>
      <c r="Z31" s="141" t="s">
        <v>373</v>
      </c>
      <c r="AA31" s="141" t="s">
        <v>373</v>
      </c>
      <c r="AB31" s="141" t="s">
        <v>373</v>
      </c>
    </row>
    <row r="32" spans="1:40" x14ac:dyDescent="0.2">
      <c r="A32" s="141">
        <v>315454</v>
      </c>
      <c r="B32" s="141" t="s">
        <v>297</v>
      </c>
      <c r="C32" s="141" t="s">
        <v>373</v>
      </c>
      <c r="D32" s="141" t="s">
        <v>373</v>
      </c>
      <c r="E32" s="141" t="s">
        <v>373</v>
      </c>
      <c r="F32" s="141" t="s">
        <v>373</v>
      </c>
      <c r="G32" s="141" t="s">
        <v>373</v>
      </c>
      <c r="H32" s="141" t="s">
        <v>373</v>
      </c>
      <c r="I32" s="141" t="s">
        <v>373</v>
      </c>
      <c r="J32" s="141" t="s">
        <v>373</v>
      </c>
      <c r="K32" s="141" t="s">
        <v>373</v>
      </c>
      <c r="L32" s="141" t="s">
        <v>373</v>
      </c>
      <c r="M32" s="141" t="s">
        <v>373</v>
      </c>
      <c r="N32" s="141" t="s">
        <v>373</v>
      </c>
      <c r="O32" s="141" t="s">
        <v>373</v>
      </c>
      <c r="P32" s="141" t="s">
        <v>373</v>
      </c>
      <c r="Q32" s="141" t="s">
        <v>373</v>
      </c>
      <c r="R32" s="141" t="s">
        <v>373</v>
      </c>
      <c r="S32" s="141" t="s">
        <v>373</v>
      </c>
      <c r="T32" s="141" t="s">
        <v>373</v>
      </c>
      <c r="U32" s="141" t="s">
        <v>373</v>
      </c>
      <c r="V32" s="141" t="s">
        <v>373</v>
      </c>
      <c r="W32" s="141" t="s">
        <v>373</v>
      </c>
      <c r="X32" s="141" t="s">
        <v>373</v>
      </c>
      <c r="Y32" s="141" t="s">
        <v>373</v>
      </c>
      <c r="Z32" s="141" t="s">
        <v>373</v>
      </c>
      <c r="AA32" s="141" t="s">
        <v>373</v>
      </c>
      <c r="AB32" s="141" t="s">
        <v>373</v>
      </c>
    </row>
    <row r="33" spans="1:52" x14ac:dyDescent="0.2">
      <c r="A33" s="141">
        <v>306282</v>
      </c>
      <c r="B33" s="141" t="s">
        <v>297</v>
      </c>
      <c r="C33" s="141" t="s">
        <v>373</v>
      </c>
      <c r="D33" s="141" t="s">
        <v>373</v>
      </c>
      <c r="E33" s="141" t="s">
        <v>373</v>
      </c>
      <c r="F33" s="141" t="s">
        <v>373</v>
      </c>
      <c r="G33" s="141" t="s">
        <v>373</v>
      </c>
      <c r="H33" s="141" t="s">
        <v>373</v>
      </c>
      <c r="I33" s="141" t="s">
        <v>373</v>
      </c>
      <c r="J33" s="141" t="s">
        <v>373</v>
      </c>
      <c r="K33" s="141" t="s">
        <v>373</v>
      </c>
      <c r="L33" s="141" t="s">
        <v>373</v>
      </c>
      <c r="M33" s="141" t="s">
        <v>373</v>
      </c>
      <c r="N33" s="141" t="s">
        <v>373</v>
      </c>
      <c r="O33" s="141" t="s">
        <v>373</v>
      </c>
      <c r="P33" s="141" t="s">
        <v>373</v>
      </c>
      <c r="Q33" s="141" t="s">
        <v>373</v>
      </c>
      <c r="R33" s="141" t="s">
        <v>373</v>
      </c>
      <c r="S33" s="141" t="s">
        <v>373</v>
      </c>
      <c r="T33" s="141" t="s">
        <v>373</v>
      </c>
      <c r="U33" s="141" t="s">
        <v>373</v>
      </c>
      <c r="V33" s="141" t="s">
        <v>373</v>
      </c>
      <c r="W33" s="141" t="s">
        <v>373</v>
      </c>
      <c r="X33" s="141" t="s">
        <v>373</v>
      </c>
      <c r="Y33" s="141" t="s">
        <v>373</v>
      </c>
      <c r="Z33" s="141" t="s">
        <v>373</v>
      </c>
      <c r="AA33" s="141" t="s">
        <v>373</v>
      </c>
      <c r="AB33" s="141" t="s">
        <v>373</v>
      </c>
    </row>
    <row r="34" spans="1:52" x14ac:dyDescent="0.2">
      <c r="A34" s="141">
        <v>331146</v>
      </c>
      <c r="B34" s="141" t="s">
        <v>297</v>
      </c>
      <c r="C34" s="141" t="s">
        <v>373</v>
      </c>
      <c r="D34" s="141" t="s">
        <v>373</v>
      </c>
      <c r="E34" s="141" t="s">
        <v>373</v>
      </c>
      <c r="F34" s="141" t="s">
        <v>373</v>
      </c>
      <c r="G34" s="141" t="s">
        <v>373</v>
      </c>
      <c r="H34" s="141" t="s">
        <v>373</v>
      </c>
      <c r="I34" s="141" t="s">
        <v>373</v>
      </c>
      <c r="J34" s="141" t="s">
        <v>373</v>
      </c>
      <c r="K34" s="141" t="s">
        <v>373</v>
      </c>
      <c r="L34" s="141" t="s">
        <v>373</v>
      </c>
      <c r="M34" s="141" t="s">
        <v>373</v>
      </c>
      <c r="N34" s="141" t="s">
        <v>373</v>
      </c>
      <c r="O34" s="141" t="s">
        <v>373</v>
      </c>
      <c r="P34" s="141" t="s">
        <v>373</v>
      </c>
      <c r="Q34" s="141" t="s">
        <v>373</v>
      </c>
      <c r="R34" s="141" t="s">
        <v>373</v>
      </c>
      <c r="S34" s="141" t="s">
        <v>373</v>
      </c>
      <c r="T34" s="141" t="s">
        <v>373</v>
      </c>
      <c r="U34" s="141" t="s">
        <v>373</v>
      </c>
      <c r="V34" s="141" t="s">
        <v>373</v>
      </c>
      <c r="W34" s="141" t="s">
        <v>373</v>
      </c>
      <c r="X34" s="141" t="s">
        <v>373</v>
      </c>
      <c r="Y34" s="141" t="s">
        <v>373</v>
      </c>
      <c r="Z34" s="141" t="s">
        <v>373</v>
      </c>
      <c r="AA34" s="141" t="s">
        <v>373</v>
      </c>
      <c r="AB34" s="141" t="s">
        <v>373</v>
      </c>
    </row>
    <row r="35" spans="1:52" x14ac:dyDescent="0.2">
      <c r="A35" s="141">
        <v>316905</v>
      </c>
      <c r="B35" s="141" t="s">
        <v>297</v>
      </c>
      <c r="C35" s="141" t="s">
        <v>373</v>
      </c>
      <c r="D35" s="141" t="s">
        <v>373</v>
      </c>
      <c r="E35" s="141" t="s">
        <v>373</v>
      </c>
      <c r="F35" s="141" t="s">
        <v>373</v>
      </c>
      <c r="G35" s="141" t="s">
        <v>373</v>
      </c>
      <c r="H35" s="141" t="s">
        <v>373</v>
      </c>
      <c r="I35" s="141" t="s">
        <v>373</v>
      </c>
      <c r="J35" s="141" t="s">
        <v>373</v>
      </c>
      <c r="K35" s="141" t="s">
        <v>373</v>
      </c>
      <c r="L35" s="141" t="s">
        <v>373</v>
      </c>
      <c r="M35" s="141" t="s">
        <v>373</v>
      </c>
      <c r="N35" s="141" t="s">
        <v>373</v>
      </c>
      <c r="O35" s="141" t="s">
        <v>373</v>
      </c>
      <c r="P35" s="141" t="s">
        <v>373</v>
      </c>
      <c r="Q35" s="141" t="s">
        <v>373</v>
      </c>
      <c r="R35" s="141" t="s">
        <v>373</v>
      </c>
      <c r="S35" s="141" t="s">
        <v>373</v>
      </c>
      <c r="T35" s="141" t="s">
        <v>373</v>
      </c>
      <c r="U35" s="141" t="s">
        <v>373</v>
      </c>
      <c r="V35" s="141" t="s">
        <v>373</v>
      </c>
      <c r="W35" s="141" t="s">
        <v>373</v>
      </c>
      <c r="X35" s="141" t="s">
        <v>373</v>
      </c>
      <c r="Y35" s="141" t="s">
        <v>373</v>
      </c>
      <c r="Z35" s="141" t="s">
        <v>373</v>
      </c>
      <c r="AA35" s="141" t="s">
        <v>373</v>
      </c>
      <c r="AB35" s="141" t="s">
        <v>373</v>
      </c>
    </row>
    <row r="36" spans="1:52" x14ac:dyDescent="0.2">
      <c r="A36" s="141">
        <v>319073</v>
      </c>
      <c r="B36" s="141" t="s">
        <v>297</v>
      </c>
      <c r="C36" s="141" t="s">
        <v>373</v>
      </c>
      <c r="D36" s="141" t="s">
        <v>373</v>
      </c>
      <c r="E36" s="141" t="s">
        <v>373</v>
      </c>
      <c r="F36" s="141" t="s">
        <v>373</v>
      </c>
      <c r="G36" s="141" t="s">
        <v>373</v>
      </c>
      <c r="H36" s="141" t="s">
        <v>373</v>
      </c>
      <c r="I36" s="141" t="s">
        <v>373</v>
      </c>
      <c r="J36" s="141" t="s">
        <v>373</v>
      </c>
      <c r="K36" s="141" t="s">
        <v>373</v>
      </c>
      <c r="L36" s="141" t="s">
        <v>373</v>
      </c>
      <c r="M36" s="141" t="s">
        <v>373</v>
      </c>
      <c r="N36" s="141" t="s">
        <v>373</v>
      </c>
      <c r="O36" s="141" t="s">
        <v>373</v>
      </c>
      <c r="P36" s="141" t="s">
        <v>373</v>
      </c>
      <c r="Q36" s="141" t="s">
        <v>373</v>
      </c>
      <c r="R36" s="141" t="s">
        <v>373</v>
      </c>
      <c r="S36" s="141" t="s">
        <v>373</v>
      </c>
      <c r="T36" s="141" t="s">
        <v>373</v>
      </c>
      <c r="U36" s="141" t="s">
        <v>373</v>
      </c>
      <c r="V36" s="141" t="s">
        <v>373</v>
      </c>
      <c r="W36" s="141" t="s">
        <v>373</v>
      </c>
      <c r="X36" s="141" t="s">
        <v>373</v>
      </c>
      <c r="Y36" s="141" t="s">
        <v>373</v>
      </c>
      <c r="Z36" s="141" t="s">
        <v>373</v>
      </c>
      <c r="AA36" s="141" t="s">
        <v>373</v>
      </c>
      <c r="AB36" s="141" t="s">
        <v>373</v>
      </c>
    </row>
    <row r="37" spans="1:52" x14ac:dyDescent="0.2">
      <c r="A37" s="141">
        <v>321502</v>
      </c>
      <c r="B37" s="141" t="s">
        <v>297</v>
      </c>
      <c r="C37" s="141" t="s">
        <v>373</v>
      </c>
      <c r="D37" s="141" t="s">
        <v>373</v>
      </c>
      <c r="E37" s="141" t="s">
        <v>373</v>
      </c>
      <c r="F37" s="141" t="s">
        <v>373</v>
      </c>
      <c r="G37" s="141" t="s">
        <v>373</v>
      </c>
      <c r="H37" s="141" t="s">
        <v>373</v>
      </c>
      <c r="I37" s="141" t="s">
        <v>373</v>
      </c>
      <c r="J37" s="141" t="s">
        <v>373</v>
      </c>
      <c r="K37" s="141" t="s">
        <v>373</v>
      </c>
      <c r="L37" s="141" t="s">
        <v>373</v>
      </c>
      <c r="M37" s="141" t="s">
        <v>373</v>
      </c>
      <c r="N37" s="141" t="s">
        <v>373</v>
      </c>
      <c r="O37" s="141" t="s">
        <v>373</v>
      </c>
      <c r="P37" s="141" t="s">
        <v>373</v>
      </c>
      <c r="Q37" s="141" t="s">
        <v>373</v>
      </c>
      <c r="R37" s="141" t="s">
        <v>373</v>
      </c>
      <c r="S37" s="141" t="s">
        <v>373</v>
      </c>
      <c r="T37" s="141" t="s">
        <v>373</v>
      </c>
      <c r="U37" s="141" t="s">
        <v>373</v>
      </c>
      <c r="V37" s="141" t="s">
        <v>373</v>
      </c>
      <c r="W37" s="141" t="s">
        <v>373</v>
      </c>
      <c r="X37" s="141" t="s">
        <v>373</v>
      </c>
      <c r="Y37" s="141" t="s">
        <v>373</v>
      </c>
      <c r="Z37" s="141" t="s">
        <v>373</v>
      </c>
      <c r="AA37" s="141" t="s">
        <v>373</v>
      </c>
      <c r="AB37" s="141" t="s">
        <v>373</v>
      </c>
    </row>
    <row r="38" spans="1:52" x14ac:dyDescent="0.2">
      <c r="A38" s="141">
        <v>326014</v>
      </c>
      <c r="B38" s="141" t="s">
        <v>297</v>
      </c>
      <c r="C38" s="141" t="s">
        <v>373</v>
      </c>
      <c r="D38" s="141" t="s">
        <v>373</v>
      </c>
      <c r="E38" s="141" t="s">
        <v>373</v>
      </c>
      <c r="F38" s="141" t="s">
        <v>373</v>
      </c>
      <c r="G38" s="141" t="s">
        <v>373</v>
      </c>
      <c r="H38" s="141" t="s">
        <v>373</v>
      </c>
      <c r="I38" s="141" t="s">
        <v>373</v>
      </c>
      <c r="J38" s="141" t="s">
        <v>373</v>
      </c>
      <c r="K38" s="141" t="s">
        <v>373</v>
      </c>
      <c r="L38" s="141" t="s">
        <v>373</v>
      </c>
      <c r="M38" s="141" t="s">
        <v>373</v>
      </c>
      <c r="N38" s="141" t="s">
        <v>373</v>
      </c>
      <c r="O38" s="141" t="s">
        <v>373</v>
      </c>
      <c r="P38" s="141" t="s">
        <v>373</v>
      </c>
      <c r="Q38" s="141" t="s">
        <v>373</v>
      </c>
      <c r="R38" s="141" t="s">
        <v>373</v>
      </c>
      <c r="S38" s="141" t="s">
        <v>373</v>
      </c>
      <c r="T38" s="141" t="s">
        <v>373</v>
      </c>
      <c r="U38" s="141" t="s">
        <v>373</v>
      </c>
      <c r="V38" s="141" t="s">
        <v>373</v>
      </c>
      <c r="W38" s="141" t="s">
        <v>373</v>
      </c>
      <c r="X38" s="141" t="s">
        <v>373</v>
      </c>
      <c r="Y38" s="141" t="s">
        <v>373</v>
      </c>
      <c r="Z38" s="141" t="s">
        <v>373</v>
      </c>
      <c r="AA38" s="141" t="s">
        <v>373</v>
      </c>
      <c r="AB38" s="141" t="s">
        <v>373</v>
      </c>
    </row>
    <row r="39" spans="1:52" x14ac:dyDescent="0.2">
      <c r="A39" s="141">
        <v>321245</v>
      </c>
      <c r="B39" s="141" t="s">
        <v>297</v>
      </c>
      <c r="C39" s="141" t="s">
        <v>373</v>
      </c>
      <c r="D39" s="141" t="s">
        <v>373</v>
      </c>
      <c r="E39" s="141" t="s">
        <v>373</v>
      </c>
      <c r="F39" s="141" t="s">
        <v>373</v>
      </c>
      <c r="G39" s="141" t="s">
        <v>373</v>
      </c>
      <c r="H39" s="141" t="s">
        <v>373</v>
      </c>
      <c r="I39" s="141" t="s">
        <v>373</v>
      </c>
      <c r="J39" s="141" t="s">
        <v>373</v>
      </c>
      <c r="K39" s="141" t="s">
        <v>373</v>
      </c>
      <c r="L39" s="141" t="s">
        <v>373</v>
      </c>
      <c r="M39" s="141" t="s">
        <v>373</v>
      </c>
      <c r="N39" s="141" t="s">
        <v>373</v>
      </c>
      <c r="O39" s="141" t="s">
        <v>373</v>
      </c>
      <c r="P39" s="141" t="s">
        <v>373</v>
      </c>
      <c r="Q39" s="141" t="s">
        <v>373</v>
      </c>
      <c r="R39" s="141" t="s">
        <v>373</v>
      </c>
      <c r="S39" s="141" t="s">
        <v>373</v>
      </c>
      <c r="T39" s="141" t="s">
        <v>373</v>
      </c>
      <c r="U39" s="141" t="s">
        <v>373</v>
      </c>
      <c r="V39" s="141" t="s">
        <v>373</v>
      </c>
      <c r="W39" s="141" t="s">
        <v>373</v>
      </c>
      <c r="X39" s="141" t="s">
        <v>373</v>
      </c>
      <c r="Y39" s="141" t="s">
        <v>373</v>
      </c>
      <c r="Z39" s="141" t="s">
        <v>373</v>
      </c>
      <c r="AA39" s="141" t="s">
        <v>373</v>
      </c>
      <c r="AB39" s="141" t="s">
        <v>373</v>
      </c>
    </row>
    <row r="40" spans="1:52" x14ac:dyDescent="0.2">
      <c r="A40" s="141">
        <v>325645</v>
      </c>
      <c r="B40" s="141" t="s">
        <v>297</v>
      </c>
      <c r="C40" s="141" t="s">
        <v>373</v>
      </c>
      <c r="D40" s="141" t="s">
        <v>373</v>
      </c>
      <c r="E40" s="141" t="s">
        <v>373</v>
      </c>
      <c r="F40" s="141" t="s">
        <v>373</v>
      </c>
      <c r="G40" s="141" t="s">
        <v>373</v>
      </c>
      <c r="H40" s="141" t="s">
        <v>373</v>
      </c>
      <c r="I40" s="141" t="s">
        <v>373</v>
      </c>
      <c r="J40" s="141" t="s">
        <v>373</v>
      </c>
      <c r="K40" s="141" t="s">
        <v>373</v>
      </c>
      <c r="L40" s="141" t="s">
        <v>373</v>
      </c>
      <c r="M40" s="141" t="s">
        <v>373</v>
      </c>
      <c r="N40" s="141" t="s">
        <v>373</v>
      </c>
      <c r="O40" s="141" t="s">
        <v>373</v>
      </c>
      <c r="P40" s="141" t="s">
        <v>373</v>
      </c>
      <c r="Q40" s="141" t="s">
        <v>373</v>
      </c>
      <c r="R40" s="141" t="s">
        <v>373</v>
      </c>
      <c r="S40" s="141" t="s">
        <v>373</v>
      </c>
      <c r="T40" s="141" t="s">
        <v>373</v>
      </c>
      <c r="U40" s="141" t="s">
        <v>373</v>
      </c>
      <c r="V40" s="141" t="s">
        <v>373</v>
      </c>
      <c r="W40" s="141" t="s">
        <v>373</v>
      </c>
      <c r="X40" s="141" t="s">
        <v>373</v>
      </c>
      <c r="Y40" s="141" t="s">
        <v>373</v>
      </c>
      <c r="Z40" s="141" t="s">
        <v>373</v>
      </c>
      <c r="AA40" s="141" t="s">
        <v>373</v>
      </c>
      <c r="AB40" s="141" t="s">
        <v>373</v>
      </c>
    </row>
    <row r="41" spans="1:52" x14ac:dyDescent="0.2">
      <c r="A41" s="141">
        <v>325436</v>
      </c>
      <c r="B41" s="141" t="s">
        <v>297</v>
      </c>
      <c r="C41" s="141" t="s">
        <v>373</v>
      </c>
      <c r="D41" s="141" t="s">
        <v>373</v>
      </c>
      <c r="E41" s="141" t="s">
        <v>373</v>
      </c>
      <c r="F41" s="141" t="s">
        <v>373</v>
      </c>
      <c r="G41" s="141" t="s">
        <v>373</v>
      </c>
      <c r="H41" s="141" t="s">
        <v>373</v>
      </c>
      <c r="I41" s="141" t="s">
        <v>373</v>
      </c>
      <c r="J41" s="141" t="s">
        <v>373</v>
      </c>
      <c r="K41" s="141" t="s">
        <v>373</v>
      </c>
      <c r="L41" s="141" t="s">
        <v>373</v>
      </c>
      <c r="M41" s="141" t="s">
        <v>373</v>
      </c>
      <c r="N41" s="141" t="s">
        <v>373</v>
      </c>
      <c r="O41" s="141" t="s">
        <v>373</v>
      </c>
      <c r="P41" s="141" t="s">
        <v>373</v>
      </c>
      <c r="Q41" s="141" t="s">
        <v>373</v>
      </c>
      <c r="R41" s="141" t="s">
        <v>373</v>
      </c>
      <c r="S41" s="141" t="s">
        <v>373</v>
      </c>
      <c r="T41" s="141" t="s">
        <v>373</v>
      </c>
      <c r="U41" s="141" t="s">
        <v>373</v>
      </c>
      <c r="V41" s="141" t="s">
        <v>373</v>
      </c>
      <c r="W41" s="141" t="s">
        <v>373</v>
      </c>
      <c r="X41" s="141" t="s">
        <v>373</v>
      </c>
      <c r="Y41" s="141" t="s">
        <v>373</v>
      </c>
      <c r="Z41" s="141" t="s">
        <v>373</v>
      </c>
      <c r="AA41" s="141" t="s">
        <v>373</v>
      </c>
      <c r="AB41" s="141" t="s">
        <v>373</v>
      </c>
    </row>
    <row r="42" spans="1:52" x14ac:dyDescent="0.2">
      <c r="A42" s="141">
        <v>321102</v>
      </c>
      <c r="B42" s="141" t="s">
        <v>297</v>
      </c>
      <c r="C42" s="141" t="s">
        <v>373</v>
      </c>
      <c r="D42" s="141" t="s">
        <v>373</v>
      </c>
      <c r="E42" s="141" t="s">
        <v>373</v>
      </c>
      <c r="F42" s="141" t="s">
        <v>373</v>
      </c>
      <c r="G42" s="141" t="s">
        <v>373</v>
      </c>
      <c r="H42" s="141" t="s">
        <v>373</v>
      </c>
      <c r="I42" s="141" t="s">
        <v>373</v>
      </c>
      <c r="J42" s="141" t="s">
        <v>373</v>
      </c>
      <c r="K42" s="141" t="s">
        <v>373</v>
      </c>
      <c r="L42" s="141" t="s">
        <v>373</v>
      </c>
      <c r="M42" s="141" t="s">
        <v>373</v>
      </c>
      <c r="N42" s="141" t="s">
        <v>373</v>
      </c>
      <c r="O42" s="141" t="s">
        <v>373</v>
      </c>
      <c r="P42" s="141" t="s">
        <v>373</v>
      </c>
      <c r="Q42" s="141" t="s">
        <v>373</v>
      </c>
      <c r="R42" s="141" t="s">
        <v>373</v>
      </c>
      <c r="S42" s="141" t="s">
        <v>373</v>
      </c>
      <c r="T42" s="141" t="s">
        <v>373</v>
      </c>
      <c r="U42" s="141" t="s">
        <v>373</v>
      </c>
      <c r="V42" s="141" t="s">
        <v>373</v>
      </c>
      <c r="W42" s="141" t="s">
        <v>373</v>
      </c>
      <c r="X42" s="141" t="s">
        <v>373</v>
      </c>
      <c r="Y42" s="141" t="s">
        <v>373</v>
      </c>
      <c r="Z42" s="141" t="s">
        <v>373</v>
      </c>
      <c r="AA42" s="141" t="s">
        <v>373</v>
      </c>
      <c r="AB42" s="141" t="s">
        <v>373</v>
      </c>
    </row>
    <row r="43" spans="1:52" x14ac:dyDescent="0.2">
      <c r="A43" s="141">
        <v>320386</v>
      </c>
      <c r="B43" s="141" t="s">
        <v>297</v>
      </c>
      <c r="C43" s="141" t="s">
        <v>373</v>
      </c>
      <c r="D43" s="141" t="s">
        <v>373</v>
      </c>
      <c r="E43" s="141" t="s">
        <v>373</v>
      </c>
      <c r="F43" s="141" t="s">
        <v>373</v>
      </c>
      <c r="G43" s="141" t="s">
        <v>373</v>
      </c>
      <c r="H43" s="141" t="s">
        <v>373</v>
      </c>
      <c r="I43" s="141" t="s">
        <v>373</v>
      </c>
      <c r="J43" s="141" t="s">
        <v>373</v>
      </c>
      <c r="K43" s="141" t="s">
        <v>373</v>
      </c>
      <c r="L43" s="141" t="s">
        <v>373</v>
      </c>
      <c r="M43" s="141" t="s">
        <v>373</v>
      </c>
      <c r="N43" s="141" t="s">
        <v>373</v>
      </c>
      <c r="O43" s="141" t="s">
        <v>373</v>
      </c>
      <c r="P43" s="141" t="s">
        <v>373</v>
      </c>
      <c r="Q43" s="141" t="s">
        <v>373</v>
      </c>
      <c r="R43" s="141" t="s">
        <v>373</v>
      </c>
      <c r="S43" s="141" t="s">
        <v>373</v>
      </c>
      <c r="T43" s="141" t="s">
        <v>373</v>
      </c>
      <c r="U43" s="141" t="s">
        <v>373</v>
      </c>
      <c r="V43" s="141" t="s">
        <v>373</v>
      </c>
      <c r="W43" s="141" t="s">
        <v>373</v>
      </c>
      <c r="X43" s="141" t="s">
        <v>373</v>
      </c>
      <c r="Y43" s="141" t="s">
        <v>373</v>
      </c>
      <c r="Z43" s="141" t="s">
        <v>373</v>
      </c>
      <c r="AA43" s="141" t="s">
        <v>373</v>
      </c>
      <c r="AB43" s="141" t="s">
        <v>373</v>
      </c>
    </row>
    <row r="44" spans="1:52" x14ac:dyDescent="0.2">
      <c r="A44" s="141">
        <v>318333</v>
      </c>
      <c r="B44" s="141" t="s">
        <v>297</v>
      </c>
      <c r="C44" s="141" t="s">
        <v>373</v>
      </c>
      <c r="D44" s="141" t="s">
        <v>373</v>
      </c>
      <c r="E44" s="141" t="s">
        <v>373</v>
      </c>
      <c r="F44" s="141" t="s">
        <v>373</v>
      </c>
      <c r="G44" s="141" t="s">
        <v>373</v>
      </c>
      <c r="H44" s="141" t="s">
        <v>373</v>
      </c>
      <c r="I44" s="141" t="s">
        <v>373</v>
      </c>
      <c r="J44" s="141" t="s">
        <v>373</v>
      </c>
      <c r="K44" s="141" t="s">
        <v>373</v>
      </c>
      <c r="L44" s="141" t="s">
        <v>373</v>
      </c>
      <c r="M44" s="141" t="s">
        <v>373</v>
      </c>
      <c r="N44" s="141" t="s">
        <v>373</v>
      </c>
      <c r="O44" s="141" t="s">
        <v>373</v>
      </c>
      <c r="P44" s="141" t="s">
        <v>373</v>
      </c>
      <c r="Q44" s="141" t="s">
        <v>373</v>
      </c>
      <c r="R44" s="141" t="s">
        <v>373</v>
      </c>
      <c r="S44" s="141" t="s">
        <v>373</v>
      </c>
      <c r="T44" s="141" t="s">
        <v>373</v>
      </c>
      <c r="U44" s="141" t="s">
        <v>373</v>
      </c>
      <c r="V44" s="141" t="s">
        <v>373</v>
      </c>
      <c r="W44" s="141" t="s">
        <v>373</v>
      </c>
      <c r="X44" s="141" t="s">
        <v>373</v>
      </c>
      <c r="Y44" s="141" t="s">
        <v>373</v>
      </c>
      <c r="Z44" s="141" t="s">
        <v>373</v>
      </c>
      <c r="AA44" s="141" t="s">
        <v>373</v>
      </c>
      <c r="AB44" s="141" t="s">
        <v>373</v>
      </c>
    </row>
    <row r="45" spans="1:52" x14ac:dyDescent="0.2">
      <c r="A45" s="141">
        <v>322949</v>
      </c>
      <c r="B45" s="141" t="s">
        <v>297</v>
      </c>
      <c r="C45" s="141" t="s">
        <v>373</v>
      </c>
      <c r="D45" s="141" t="s">
        <v>373</v>
      </c>
      <c r="E45" s="141" t="s">
        <v>373</v>
      </c>
      <c r="F45" s="141" t="s">
        <v>373</v>
      </c>
      <c r="G45" s="141" t="s">
        <v>373</v>
      </c>
      <c r="H45" s="141" t="s">
        <v>373</v>
      </c>
      <c r="I45" s="141" t="s">
        <v>373</v>
      </c>
      <c r="J45" s="141" t="s">
        <v>373</v>
      </c>
      <c r="K45" s="141" t="s">
        <v>373</v>
      </c>
      <c r="L45" s="141" t="s">
        <v>373</v>
      </c>
      <c r="M45" s="141" t="s">
        <v>373</v>
      </c>
      <c r="N45" s="141" t="s">
        <v>373</v>
      </c>
      <c r="O45" s="141" t="s">
        <v>373</v>
      </c>
      <c r="P45" s="141" t="s">
        <v>373</v>
      </c>
      <c r="Q45" s="141" t="s">
        <v>373</v>
      </c>
      <c r="R45" s="141" t="s">
        <v>373</v>
      </c>
      <c r="S45" s="141" t="s">
        <v>373</v>
      </c>
      <c r="T45" s="141" t="s">
        <v>373</v>
      </c>
      <c r="U45" s="141" t="s">
        <v>373</v>
      </c>
      <c r="V45" s="141" t="s">
        <v>373</v>
      </c>
      <c r="W45" s="141" t="s">
        <v>373</v>
      </c>
      <c r="X45" s="141" t="s">
        <v>373</v>
      </c>
      <c r="Y45" s="141" t="s">
        <v>373</v>
      </c>
      <c r="Z45" s="141" t="s">
        <v>373</v>
      </c>
      <c r="AA45" s="141" t="s">
        <v>373</v>
      </c>
      <c r="AB45" s="141" t="s">
        <v>373</v>
      </c>
    </row>
    <row r="46" spans="1:52" x14ac:dyDescent="0.2">
      <c r="A46" s="141">
        <v>329544</v>
      </c>
      <c r="B46" s="141" t="s">
        <v>297</v>
      </c>
      <c r="C46" s="141" t="s">
        <v>373</v>
      </c>
      <c r="D46" s="141" t="s">
        <v>373</v>
      </c>
      <c r="E46" s="141" t="s">
        <v>373</v>
      </c>
      <c r="F46" s="141" t="s">
        <v>373</v>
      </c>
      <c r="G46" s="141" t="s">
        <v>373</v>
      </c>
      <c r="H46" s="141" t="s">
        <v>373</v>
      </c>
      <c r="I46" s="141" t="s">
        <v>373</v>
      </c>
      <c r="J46" s="141" t="s">
        <v>373</v>
      </c>
      <c r="K46" s="141" t="s">
        <v>373</v>
      </c>
      <c r="L46" s="141" t="s">
        <v>373</v>
      </c>
      <c r="M46" s="141" t="s">
        <v>373</v>
      </c>
      <c r="N46" s="141" t="s">
        <v>373</v>
      </c>
      <c r="O46" s="141" t="s">
        <v>373</v>
      </c>
      <c r="P46" s="141" t="s">
        <v>373</v>
      </c>
      <c r="Q46" s="141" t="s">
        <v>373</v>
      </c>
      <c r="R46" s="141" t="s">
        <v>373</v>
      </c>
      <c r="S46" s="141" t="s">
        <v>373</v>
      </c>
      <c r="T46" s="141" t="s">
        <v>373</v>
      </c>
      <c r="U46" s="141" t="s">
        <v>373</v>
      </c>
      <c r="V46" s="141" t="s">
        <v>373</v>
      </c>
      <c r="W46" s="141" t="s">
        <v>373</v>
      </c>
      <c r="X46" s="141" t="s">
        <v>373</v>
      </c>
      <c r="Y46" s="141" t="s">
        <v>373</v>
      </c>
      <c r="Z46" s="141" t="s">
        <v>373</v>
      </c>
      <c r="AA46" s="141" t="s">
        <v>373</v>
      </c>
      <c r="AB46" s="141" t="s">
        <v>373</v>
      </c>
    </row>
    <row r="47" spans="1:52" x14ac:dyDescent="0.2">
      <c r="A47" s="141">
        <v>321076</v>
      </c>
      <c r="B47" s="141" t="s">
        <v>297</v>
      </c>
      <c r="C47" s="141" t="s">
        <v>373</v>
      </c>
      <c r="D47" s="141" t="s">
        <v>373</v>
      </c>
      <c r="E47" s="141" t="s">
        <v>373</v>
      </c>
      <c r="F47" s="141" t="s">
        <v>373</v>
      </c>
      <c r="G47" s="141" t="s">
        <v>373</v>
      </c>
      <c r="H47" s="141" t="s">
        <v>373</v>
      </c>
      <c r="I47" s="141" t="s">
        <v>373</v>
      </c>
      <c r="J47" s="141" t="s">
        <v>373</v>
      </c>
      <c r="K47" s="141" t="s">
        <v>373</v>
      </c>
      <c r="L47" s="141" t="s">
        <v>373</v>
      </c>
      <c r="M47" s="141" t="s">
        <v>373</v>
      </c>
      <c r="N47" s="141" t="s">
        <v>373</v>
      </c>
      <c r="O47" s="141" t="s">
        <v>373</v>
      </c>
      <c r="P47" s="141" t="s">
        <v>373</v>
      </c>
      <c r="Q47" s="141" t="s">
        <v>373</v>
      </c>
      <c r="R47" s="141" t="s">
        <v>373</v>
      </c>
      <c r="S47" s="141" t="s">
        <v>373</v>
      </c>
      <c r="T47" s="141" t="s">
        <v>373</v>
      </c>
      <c r="U47" s="141" t="s">
        <v>373</v>
      </c>
      <c r="V47" s="141" t="s">
        <v>373</v>
      </c>
      <c r="W47" s="141" t="s">
        <v>373</v>
      </c>
      <c r="X47" s="141" t="s">
        <v>373</v>
      </c>
      <c r="Y47" s="141" t="s">
        <v>373</v>
      </c>
      <c r="Z47" s="141" t="s">
        <v>373</v>
      </c>
      <c r="AA47" s="141" t="s">
        <v>373</v>
      </c>
      <c r="AB47" s="141" t="s">
        <v>373</v>
      </c>
    </row>
    <row r="48" spans="1:52" x14ac:dyDescent="0.2">
      <c r="A48" s="141">
        <v>314040</v>
      </c>
      <c r="B48" s="141" t="s">
        <v>310</v>
      </c>
      <c r="C48" s="141" t="s">
        <v>373</v>
      </c>
      <c r="D48" s="141" t="s">
        <v>373</v>
      </c>
      <c r="E48" s="141" t="s">
        <v>373</v>
      </c>
      <c r="F48" s="141" t="s">
        <v>373</v>
      </c>
      <c r="G48" s="141" t="s">
        <v>373</v>
      </c>
      <c r="H48" s="141" t="s">
        <v>373</v>
      </c>
      <c r="I48" s="141" t="s">
        <v>373</v>
      </c>
      <c r="J48" s="141" t="s">
        <v>373</v>
      </c>
      <c r="K48" s="141" t="s">
        <v>373</v>
      </c>
      <c r="L48" s="141" t="s">
        <v>373</v>
      </c>
      <c r="M48" s="141" t="s">
        <v>373</v>
      </c>
      <c r="N48" s="141" t="s">
        <v>373</v>
      </c>
      <c r="O48" s="141" t="s">
        <v>373</v>
      </c>
      <c r="P48" s="141" t="s">
        <v>373</v>
      </c>
      <c r="Q48" s="141" t="s">
        <v>373</v>
      </c>
      <c r="R48" s="141" t="s">
        <v>373</v>
      </c>
      <c r="S48" s="141" t="s">
        <v>373</v>
      </c>
      <c r="T48" s="141" t="s">
        <v>373</v>
      </c>
      <c r="U48" s="141" t="s">
        <v>373</v>
      </c>
      <c r="V48" s="141" t="s">
        <v>373</v>
      </c>
      <c r="W48" s="141" t="s">
        <v>373</v>
      </c>
      <c r="X48" s="141" t="s">
        <v>373</v>
      </c>
      <c r="Y48" s="141" t="s">
        <v>373</v>
      </c>
      <c r="Z48" s="141" t="s">
        <v>373</v>
      </c>
      <c r="AA48" s="141" t="s">
        <v>373</v>
      </c>
      <c r="AB48" s="141" t="s">
        <v>373</v>
      </c>
      <c r="AC48" s="141" t="s">
        <v>373</v>
      </c>
      <c r="AD48" s="141" t="s">
        <v>373</v>
      </c>
      <c r="AE48" s="141" t="s">
        <v>373</v>
      </c>
      <c r="AF48" s="141" t="s">
        <v>373</v>
      </c>
      <c r="AG48" s="141" t="s">
        <v>373</v>
      </c>
      <c r="AH48" s="141" t="s">
        <v>373</v>
      </c>
      <c r="AI48" s="141" t="s">
        <v>373</v>
      </c>
      <c r="AJ48" s="141" t="s">
        <v>373</v>
      </c>
      <c r="AK48" s="141" t="s">
        <v>373</v>
      </c>
      <c r="AL48" s="141" t="s">
        <v>373</v>
      </c>
      <c r="AM48" s="141" t="s">
        <v>373</v>
      </c>
      <c r="AN48" s="141" t="s">
        <v>373</v>
      </c>
      <c r="AO48" s="141" t="s">
        <v>373</v>
      </c>
      <c r="AP48" s="141" t="s">
        <v>373</v>
      </c>
      <c r="AQ48" s="141" t="s">
        <v>373</v>
      </c>
      <c r="AR48" s="141" t="s">
        <v>373</v>
      </c>
      <c r="AS48" s="141" t="s">
        <v>373</v>
      </c>
      <c r="AT48" s="141" t="s">
        <v>373</v>
      </c>
      <c r="AU48" s="141" t="s">
        <v>373</v>
      </c>
      <c r="AV48" s="141" t="s">
        <v>373</v>
      </c>
      <c r="AW48" s="141" t="s">
        <v>373</v>
      </c>
      <c r="AX48" s="141" t="s">
        <v>373</v>
      </c>
      <c r="AY48" s="141" t="s">
        <v>373</v>
      </c>
      <c r="AZ48" s="141" t="s">
        <v>373</v>
      </c>
    </row>
    <row r="49" spans="1:52" x14ac:dyDescent="0.2">
      <c r="A49" s="141">
        <v>300946</v>
      </c>
      <c r="B49" s="141" t="s">
        <v>310</v>
      </c>
      <c r="C49" s="141" t="s">
        <v>373</v>
      </c>
      <c r="D49" s="141" t="s">
        <v>373</v>
      </c>
      <c r="E49" s="141" t="s">
        <v>373</v>
      </c>
      <c r="F49" s="141" t="s">
        <v>373</v>
      </c>
      <c r="G49" s="141" t="s">
        <v>373</v>
      </c>
      <c r="H49" s="141" t="s">
        <v>373</v>
      </c>
      <c r="I49" s="141" t="s">
        <v>373</v>
      </c>
      <c r="J49" s="141" t="s">
        <v>373</v>
      </c>
      <c r="K49" s="141" t="s">
        <v>373</v>
      </c>
      <c r="L49" s="141" t="s">
        <v>373</v>
      </c>
      <c r="M49" s="141" t="s">
        <v>373</v>
      </c>
      <c r="N49" s="141" t="s">
        <v>373</v>
      </c>
      <c r="O49" s="141" t="s">
        <v>373</v>
      </c>
      <c r="P49" s="141" t="s">
        <v>373</v>
      </c>
      <c r="Q49" s="141" t="s">
        <v>373</v>
      </c>
      <c r="R49" s="141" t="s">
        <v>373</v>
      </c>
      <c r="S49" s="141" t="s">
        <v>373</v>
      </c>
      <c r="T49" s="141" t="s">
        <v>373</v>
      </c>
      <c r="U49" s="141" t="s">
        <v>373</v>
      </c>
      <c r="V49" s="141" t="s">
        <v>373</v>
      </c>
      <c r="W49" s="141" t="s">
        <v>373</v>
      </c>
      <c r="X49" s="141" t="s">
        <v>373</v>
      </c>
      <c r="Y49" s="141" t="s">
        <v>373</v>
      </c>
      <c r="Z49" s="141" t="s">
        <v>373</v>
      </c>
      <c r="AA49" s="141" t="s">
        <v>373</v>
      </c>
      <c r="AB49" s="141" t="s">
        <v>373</v>
      </c>
      <c r="AC49" s="141" t="s">
        <v>373</v>
      </c>
      <c r="AD49" s="141" t="s">
        <v>373</v>
      </c>
      <c r="AE49" s="141" t="s">
        <v>373</v>
      </c>
      <c r="AF49" s="141" t="s">
        <v>373</v>
      </c>
      <c r="AG49" s="141" t="s">
        <v>373</v>
      </c>
      <c r="AH49" s="141" t="s">
        <v>373</v>
      </c>
      <c r="AI49" s="141" t="s">
        <v>373</v>
      </c>
      <c r="AJ49" s="141" t="s">
        <v>373</v>
      </c>
      <c r="AK49" s="141" t="s">
        <v>373</v>
      </c>
      <c r="AL49" s="141" t="s">
        <v>373</v>
      </c>
      <c r="AM49" s="141" t="s">
        <v>373</v>
      </c>
      <c r="AN49" s="141" t="s">
        <v>373</v>
      </c>
      <c r="AO49" s="141" t="s">
        <v>373</v>
      </c>
      <c r="AP49" s="141" t="s">
        <v>373</v>
      </c>
      <c r="AQ49" s="141" t="s">
        <v>373</v>
      </c>
      <c r="AR49" s="141" t="s">
        <v>373</v>
      </c>
      <c r="AS49" s="141" t="s">
        <v>373</v>
      </c>
      <c r="AT49" s="141" t="s">
        <v>373</v>
      </c>
      <c r="AU49" s="141" t="s">
        <v>373</v>
      </c>
      <c r="AV49" s="141" t="s">
        <v>373</v>
      </c>
      <c r="AW49" s="141" t="s">
        <v>373</v>
      </c>
      <c r="AX49" s="141" t="s">
        <v>373</v>
      </c>
      <c r="AY49" s="141" t="s">
        <v>373</v>
      </c>
      <c r="AZ49" s="141" t="s">
        <v>373</v>
      </c>
    </row>
    <row r="50" spans="1:52" x14ac:dyDescent="0.2">
      <c r="A50" s="141">
        <v>311168</v>
      </c>
      <c r="B50" s="141" t="s">
        <v>310</v>
      </c>
      <c r="C50" s="141" t="s">
        <v>373</v>
      </c>
      <c r="D50" s="141" t="s">
        <v>373</v>
      </c>
      <c r="E50" s="141" t="s">
        <v>373</v>
      </c>
      <c r="F50" s="141" t="s">
        <v>373</v>
      </c>
      <c r="G50" s="141" t="s">
        <v>373</v>
      </c>
      <c r="H50" s="141" t="s">
        <v>373</v>
      </c>
      <c r="I50" s="141" t="s">
        <v>373</v>
      </c>
      <c r="J50" s="141" t="s">
        <v>373</v>
      </c>
      <c r="K50" s="141" t="s">
        <v>373</v>
      </c>
      <c r="L50" s="141" t="s">
        <v>373</v>
      </c>
      <c r="M50" s="141" t="s">
        <v>373</v>
      </c>
      <c r="N50" s="141" t="s">
        <v>373</v>
      </c>
      <c r="O50" s="141" t="s">
        <v>373</v>
      </c>
      <c r="P50" s="141" t="s">
        <v>373</v>
      </c>
      <c r="Q50" s="141" t="s">
        <v>373</v>
      </c>
      <c r="R50" s="141" t="s">
        <v>373</v>
      </c>
      <c r="S50" s="141" t="s">
        <v>373</v>
      </c>
      <c r="T50" s="141" t="s">
        <v>373</v>
      </c>
      <c r="U50" s="141" t="s">
        <v>373</v>
      </c>
      <c r="V50" s="141" t="s">
        <v>373</v>
      </c>
      <c r="W50" s="141" t="s">
        <v>373</v>
      </c>
      <c r="X50" s="141" t="s">
        <v>373</v>
      </c>
      <c r="Y50" s="141" t="s">
        <v>373</v>
      </c>
      <c r="Z50" s="141" t="s">
        <v>373</v>
      </c>
      <c r="AA50" s="141" t="s">
        <v>373</v>
      </c>
      <c r="AB50" s="141" t="s">
        <v>373</v>
      </c>
      <c r="AC50" s="141" t="s">
        <v>373</v>
      </c>
      <c r="AD50" s="141" t="s">
        <v>373</v>
      </c>
      <c r="AE50" s="141" t="s">
        <v>373</v>
      </c>
      <c r="AF50" s="141" t="s">
        <v>373</v>
      </c>
      <c r="AG50" s="141" t="s">
        <v>373</v>
      </c>
      <c r="AH50" s="141" t="s">
        <v>373</v>
      </c>
      <c r="AI50" s="141" t="s">
        <v>373</v>
      </c>
      <c r="AJ50" s="141" t="s">
        <v>373</v>
      </c>
      <c r="AK50" s="141" t="s">
        <v>373</v>
      </c>
      <c r="AL50" s="141" t="s">
        <v>373</v>
      </c>
      <c r="AM50" s="141" t="s">
        <v>373</v>
      </c>
      <c r="AN50" s="141" t="s">
        <v>373</v>
      </c>
      <c r="AO50" s="141" t="s">
        <v>373</v>
      </c>
      <c r="AP50" s="141" t="s">
        <v>373</v>
      </c>
      <c r="AQ50" s="141" t="s">
        <v>373</v>
      </c>
      <c r="AR50" s="141" t="s">
        <v>373</v>
      </c>
      <c r="AS50" s="141" t="s">
        <v>373</v>
      </c>
      <c r="AT50" s="141" t="s">
        <v>373</v>
      </c>
      <c r="AU50" s="141" t="s">
        <v>373</v>
      </c>
      <c r="AV50" s="141" t="s">
        <v>373</v>
      </c>
      <c r="AW50" s="141" t="s">
        <v>373</v>
      </c>
      <c r="AX50" s="141" t="s">
        <v>373</v>
      </c>
      <c r="AY50" s="141" t="s">
        <v>373</v>
      </c>
      <c r="AZ50" s="141" t="s">
        <v>373</v>
      </c>
    </row>
    <row r="51" spans="1:52" x14ac:dyDescent="0.2">
      <c r="A51" s="141">
        <v>309664</v>
      </c>
      <c r="B51" s="141" t="s">
        <v>310</v>
      </c>
      <c r="C51" s="141" t="s">
        <v>373</v>
      </c>
      <c r="D51" s="141" t="s">
        <v>373</v>
      </c>
      <c r="E51" s="141" t="s">
        <v>373</v>
      </c>
      <c r="F51" s="141" t="s">
        <v>373</v>
      </c>
      <c r="G51" s="141" t="s">
        <v>373</v>
      </c>
      <c r="H51" s="141" t="s">
        <v>373</v>
      </c>
      <c r="I51" s="141" t="s">
        <v>373</v>
      </c>
      <c r="J51" s="141" t="s">
        <v>373</v>
      </c>
      <c r="K51" s="141" t="s">
        <v>373</v>
      </c>
      <c r="L51" s="141" t="s">
        <v>373</v>
      </c>
      <c r="M51" s="141" t="s">
        <v>373</v>
      </c>
      <c r="N51" s="141" t="s">
        <v>373</v>
      </c>
      <c r="O51" s="141" t="s">
        <v>373</v>
      </c>
      <c r="P51" s="141" t="s">
        <v>373</v>
      </c>
      <c r="Q51" s="141" t="s">
        <v>373</v>
      </c>
      <c r="R51" s="141" t="s">
        <v>373</v>
      </c>
      <c r="S51" s="141" t="s">
        <v>373</v>
      </c>
      <c r="T51" s="141" t="s">
        <v>373</v>
      </c>
      <c r="U51" s="141" t="s">
        <v>373</v>
      </c>
      <c r="V51" s="141" t="s">
        <v>373</v>
      </c>
      <c r="W51" s="141" t="s">
        <v>373</v>
      </c>
      <c r="X51" s="141" t="s">
        <v>373</v>
      </c>
      <c r="Y51" s="141" t="s">
        <v>373</v>
      </c>
      <c r="Z51" s="141" t="s">
        <v>373</v>
      </c>
      <c r="AA51" s="141" t="s">
        <v>373</v>
      </c>
      <c r="AB51" s="141" t="s">
        <v>373</v>
      </c>
      <c r="AC51" s="141" t="s">
        <v>373</v>
      </c>
      <c r="AD51" s="141" t="s">
        <v>373</v>
      </c>
      <c r="AE51" s="141" t="s">
        <v>373</v>
      </c>
      <c r="AF51" s="141" t="s">
        <v>373</v>
      </c>
      <c r="AG51" s="141" t="s">
        <v>373</v>
      </c>
      <c r="AH51" s="141" t="s">
        <v>373</v>
      </c>
      <c r="AI51" s="141" t="s">
        <v>373</v>
      </c>
      <c r="AJ51" s="141" t="s">
        <v>373</v>
      </c>
      <c r="AK51" s="141" t="s">
        <v>373</v>
      </c>
      <c r="AL51" s="141" t="s">
        <v>373</v>
      </c>
      <c r="AM51" s="141" t="s">
        <v>373</v>
      </c>
      <c r="AN51" s="141" t="s">
        <v>373</v>
      </c>
      <c r="AO51" s="141" t="s">
        <v>373</v>
      </c>
      <c r="AP51" s="141" t="s">
        <v>373</v>
      </c>
      <c r="AQ51" s="141" t="s">
        <v>373</v>
      </c>
      <c r="AR51" s="141" t="s">
        <v>373</v>
      </c>
      <c r="AS51" s="141" t="s">
        <v>373</v>
      </c>
      <c r="AT51" s="141" t="s">
        <v>373</v>
      </c>
      <c r="AU51" s="141" t="s">
        <v>373</v>
      </c>
      <c r="AV51" s="141" t="s">
        <v>373</v>
      </c>
      <c r="AW51" s="141" t="s">
        <v>373</v>
      </c>
      <c r="AX51" s="141" t="s">
        <v>373</v>
      </c>
      <c r="AY51" s="141" t="s">
        <v>373</v>
      </c>
      <c r="AZ51" s="141" t="s">
        <v>373</v>
      </c>
    </row>
    <row r="52" spans="1:52" x14ac:dyDescent="0.2">
      <c r="A52" s="141">
        <v>317496</v>
      </c>
      <c r="B52" s="141" t="s">
        <v>310</v>
      </c>
      <c r="C52" s="141" t="s">
        <v>373</v>
      </c>
      <c r="D52" s="141" t="s">
        <v>373</v>
      </c>
      <c r="E52" s="141" t="s">
        <v>373</v>
      </c>
      <c r="F52" s="141" t="s">
        <v>373</v>
      </c>
      <c r="G52" s="141" t="s">
        <v>373</v>
      </c>
      <c r="H52" s="141" t="s">
        <v>373</v>
      </c>
      <c r="I52" s="141" t="s">
        <v>373</v>
      </c>
      <c r="J52" s="141" t="s">
        <v>373</v>
      </c>
      <c r="K52" s="141" t="s">
        <v>373</v>
      </c>
      <c r="L52" s="141" t="s">
        <v>373</v>
      </c>
      <c r="M52" s="141" t="s">
        <v>373</v>
      </c>
      <c r="N52" s="141" t="s">
        <v>373</v>
      </c>
      <c r="O52" s="141" t="s">
        <v>373</v>
      </c>
      <c r="P52" s="141" t="s">
        <v>373</v>
      </c>
      <c r="Q52" s="141" t="s">
        <v>373</v>
      </c>
      <c r="R52" s="141" t="s">
        <v>373</v>
      </c>
      <c r="S52" s="141" t="s">
        <v>373</v>
      </c>
      <c r="T52" s="141" t="s">
        <v>373</v>
      </c>
      <c r="U52" s="141" t="s">
        <v>373</v>
      </c>
      <c r="V52" s="141" t="s">
        <v>373</v>
      </c>
      <c r="W52" s="141" t="s">
        <v>373</v>
      </c>
      <c r="X52" s="141" t="s">
        <v>373</v>
      </c>
      <c r="Y52" s="141" t="s">
        <v>373</v>
      </c>
      <c r="Z52" s="141" t="s">
        <v>373</v>
      </c>
      <c r="AA52" s="141" t="s">
        <v>373</v>
      </c>
      <c r="AB52" s="141" t="s">
        <v>373</v>
      </c>
      <c r="AC52" s="141" t="s">
        <v>373</v>
      </c>
      <c r="AD52" s="141" t="s">
        <v>373</v>
      </c>
      <c r="AE52" s="141" t="s">
        <v>373</v>
      </c>
      <c r="AF52" s="141" t="s">
        <v>373</v>
      </c>
      <c r="AG52" s="141" t="s">
        <v>373</v>
      </c>
      <c r="AH52" s="141" t="s">
        <v>373</v>
      </c>
      <c r="AI52" s="141" t="s">
        <v>373</v>
      </c>
      <c r="AJ52" s="141" t="s">
        <v>373</v>
      </c>
      <c r="AK52" s="141" t="s">
        <v>373</v>
      </c>
      <c r="AL52" s="141" t="s">
        <v>373</v>
      </c>
      <c r="AM52" s="141" t="s">
        <v>373</v>
      </c>
      <c r="AN52" s="141" t="s">
        <v>373</v>
      </c>
      <c r="AO52" s="141" t="s">
        <v>373</v>
      </c>
      <c r="AP52" s="141" t="s">
        <v>373</v>
      </c>
      <c r="AQ52" s="141" t="s">
        <v>373</v>
      </c>
      <c r="AR52" s="141" t="s">
        <v>373</v>
      </c>
      <c r="AS52" s="141" t="s">
        <v>373</v>
      </c>
      <c r="AT52" s="141" t="s">
        <v>373</v>
      </c>
      <c r="AU52" s="141" t="s">
        <v>373</v>
      </c>
      <c r="AV52" s="141" t="s">
        <v>373</v>
      </c>
      <c r="AW52" s="141" t="s">
        <v>373</v>
      </c>
      <c r="AX52" s="141" t="s">
        <v>373</v>
      </c>
      <c r="AY52" s="141" t="s">
        <v>373</v>
      </c>
      <c r="AZ52" s="141" t="s">
        <v>373</v>
      </c>
    </row>
    <row r="53" spans="1:52" x14ac:dyDescent="0.2">
      <c r="A53" s="141">
        <v>303920</v>
      </c>
      <c r="B53" s="141" t="s">
        <v>305</v>
      </c>
      <c r="C53" s="141" t="s">
        <v>373</v>
      </c>
      <c r="D53" s="141" t="s">
        <v>373</v>
      </c>
      <c r="E53" s="141" t="s">
        <v>373</v>
      </c>
      <c r="F53" s="141" t="s">
        <v>373</v>
      </c>
      <c r="G53" s="141" t="s">
        <v>373</v>
      </c>
      <c r="H53" s="141" t="s">
        <v>373</v>
      </c>
      <c r="I53" s="141" t="s">
        <v>373</v>
      </c>
      <c r="J53" s="141" t="s">
        <v>373</v>
      </c>
      <c r="K53" s="141" t="s">
        <v>373</v>
      </c>
      <c r="L53" s="141" t="s">
        <v>373</v>
      </c>
      <c r="M53" s="141" t="s">
        <v>373</v>
      </c>
      <c r="N53" s="141" t="s">
        <v>373</v>
      </c>
      <c r="O53" s="141" t="s">
        <v>373</v>
      </c>
      <c r="P53" s="141" t="s">
        <v>373</v>
      </c>
      <c r="Q53" s="141" t="s">
        <v>373</v>
      </c>
      <c r="R53" s="141" t="s">
        <v>373</v>
      </c>
      <c r="S53" s="141" t="s">
        <v>373</v>
      </c>
      <c r="T53" s="141" t="s">
        <v>373</v>
      </c>
      <c r="U53" s="141" t="s">
        <v>373</v>
      </c>
      <c r="V53" s="141" t="s">
        <v>373</v>
      </c>
      <c r="W53" s="141" t="s">
        <v>373</v>
      </c>
      <c r="X53" s="141" t="s">
        <v>373</v>
      </c>
      <c r="Y53" s="141" t="s">
        <v>373</v>
      </c>
      <c r="Z53" s="141" t="s">
        <v>373</v>
      </c>
      <c r="AA53" s="141" t="s">
        <v>373</v>
      </c>
      <c r="AB53" s="141" t="s">
        <v>373</v>
      </c>
      <c r="AC53" s="141" t="s">
        <v>373</v>
      </c>
      <c r="AD53" s="141" t="s">
        <v>373</v>
      </c>
      <c r="AE53" s="141" t="s">
        <v>373</v>
      </c>
      <c r="AF53" s="141" t="s">
        <v>373</v>
      </c>
      <c r="AG53" s="141" t="s">
        <v>373</v>
      </c>
      <c r="AH53" s="141" t="s">
        <v>373</v>
      </c>
      <c r="AI53" s="141" t="s">
        <v>373</v>
      </c>
      <c r="AJ53" s="141" t="s">
        <v>373</v>
      </c>
      <c r="AK53" s="141" t="s">
        <v>373</v>
      </c>
      <c r="AL53" s="141" t="s">
        <v>373</v>
      </c>
      <c r="AM53" s="141" t="s">
        <v>373</v>
      </c>
    </row>
    <row r="12117" spans="1:1" ht="18.75" x14ac:dyDescent="0.2">
      <c r="A12117" s="236"/>
    </row>
    <row r="12118" spans="1:1" ht="18.75" x14ac:dyDescent="0.2">
      <c r="A12118" s="236"/>
    </row>
    <row r="12119" spans="1:1" ht="18.75" x14ac:dyDescent="0.2">
      <c r="A12119" s="236"/>
    </row>
    <row r="12120" spans="1:1" ht="18.75" x14ac:dyDescent="0.2">
      <c r="A12120" s="236"/>
    </row>
    <row r="12121" spans="1:1" ht="18.75" x14ac:dyDescent="0.2">
      <c r="A12121" s="236"/>
    </row>
    <row r="12122" spans="1:1" ht="18.75" x14ac:dyDescent="0.2">
      <c r="A12122" s="236"/>
    </row>
    <row r="12123" spans="1:1" ht="18.75" x14ac:dyDescent="0.2">
      <c r="A12123" s="236"/>
    </row>
    <row r="12124" spans="1:1" ht="18.75" x14ac:dyDescent="0.2">
      <c r="A12124" s="236"/>
    </row>
    <row r="12125" spans="1:1" ht="18.75" x14ac:dyDescent="0.2">
      <c r="A12125" s="236"/>
    </row>
    <row r="12126" spans="1:1" ht="18.75" x14ac:dyDescent="0.2">
      <c r="A12126" s="236"/>
    </row>
    <row r="12127" spans="1:1" ht="18.75" x14ac:dyDescent="0.2">
      <c r="A12127" s="236"/>
    </row>
    <row r="12128" spans="1:1" ht="18.75" x14ac:dyDescent="0.2">
      <c r="A12128" s="236"/>
    </row>
    <row r="12129" spans="1:1" ht="18.75" x14ac:dyDescent="0.2">
      <c r="A12129" s="236"/>
    </row>
    <row r="12130" spans="1:1" ht="18.75" x14ac:dyDescent="0.2">
      <c r="A12130" s="236"/>
    </row>
    <row r="12131" spans="1:1" ht="18.75" x14ac:dyDescent="0.2">
      <c r="A12131" s="236"/>
    </row>
    <row r="12132" spans="1:1" ht="18.75" x14ac:dyDescent="0.2">
      <c r="A12132" s="236"/>
    </row>
    <row r="12133" spans="1:1" ht="18.75" x14ac:dyDescent="0.2">
      <c r="A12133" s="236"/>
    </row>
    <row r="12134" spans="1:1" ht="18.75" x14ac:dyDescent="0.2">
      <c r="A12134" s="236"/>
    </row>
    <row r="12135" spans="1:1" ht="18.75" x14ac:dyDescent="0.2">
      <c r="A12135" s="236"/>
    </row>
    <row r="12136" spans="1:1" ht="18.75" x14ac:dyDescent="0.2">
      <c r="A12136" s="236"/>
    </row>
    <row r="12137" spans="1:1" ht="18.75" x14ac:dyDescent="0.2">
      <c r="A12137" s="236"/>
    </row>
    <row r="12138" spans="1:1" ht="18.75" x14ac:dyDescent="0.2">
      <c r="A12138" s="236"/>
    </row>
    <row r="12139" spans="1:1" ht="18.75" x14ac:dyDescent="0.2">
      <c r="A12139" s="236"/>
    </row>
    <row r="12140" spans="1:1" ht="18.75" x14ac:dyDescent="0.2">
      <c r="A12140" s="236"/>
    </row>
    <row r="12141" spans="1:1" ht="18.75" x14ac:dyDescent="0.2">
      <c r="A12141" s="236"/>
    </row>
    <row r="12142" spans="1:1" ht="18.75" x14ac:dyDescent="0.2">
      <c r="A12142" s="236"/>
    </row>
    <row r="12143" spans="1:1" ht="18.75" x14ac:dyDescent="0.2">
      <c r="A12143" s="236"/>
    </row>
    <row r="12144" spans="1:1" ht="18.75" x14ac:dyDescent="0.2">
      <c r="A12144" s="236"/>
    </row>
    <row r="12145" spans="1:1" ht="18.75" x14ac:dyDescent="0.2">
      <c r="A12145" s="236"/>
    </row>
    <row r="12146" spans="1:1" ht="18.75" x14ac:dyDescent="0.2">
      <c r="A12146" s="236"/>
    </row>
    <row r="12147" spans="1:1" ht="18.75" x14ac:dyDescent="0.2">
      <c r="A12147" s="236"/>
    </row>
    <row r="12148" spans="1:1" ht="18.75" x14ac:dyDescent="0.2">
      <c r="A12148" s="236"/>
    </row>
    <row r="12149" spans="1:1" ht="18.75" x14ac:dyDescent="0.2">
      <c r="A12149" s="236"/>
    </row>
    <row r="12150" spans="1:1" ht="18.75" x14ac:dyDescent="0.2">
      <c r="A12150" s="236"/>
    </row>
    <row r="12151" spans="1:1" ht="18.75" x14ac:dyDescent="0.2">
      <c r="A12151" s="236"/>
    </row>
    <row r="12152" spans="1:1" ht="18.75" x14ac:dyDescent="0.2">
      <c r="A12152" s="236"/>
    </row>
    <row r="12153" spans="1:1" ht="18.75" x14ac:dyDescent="0.2">
      <c r="A12153" s="236"/>
    </row>
    <row r="12154" spans="1:1" ht="18.75" x14ac:dyDescent="0.2">
      <c r="A12154" s="236"/>
    </row>
    <row r="12155" spans="1:1" ht="18.75" x14ac:dyDescent="0.2">
      <c r="A12155" s="236"/>
    </row>
    <row r="12156" spans="1:1" ht="18.75" x14ac:dyDescent="0.2">
      <c r="A12156" s="236"/>
    </row>
    <row r="12157" spans="1:1" ht="18.75" x14ac:dyDescent="0.2">
      <c r="A12157" s="236"/>
    </row>
    <row r="12158" spans="1:1" ht="18.75" x14ac:dyDescent="0.2">
      <c r="A12158" s="236"/>
    </row>
    <row r="12159" spans="1:1" ht="18.75" x14ac:dyDescent="0.2">
      <c r="A12159" s="236"/>
    </row>
    <row r="12160" spans="1:1" ht="18.75" x14ac:dyDescent="0.2">
      <c r="A12160" s="236"/>
    </row>
    <row r="12161" spans="1:1" ht="18.75" x14ac:dyDescent="0.2">
      <c r="A12161" s="236"/>
    </row>
    <row r="12162" spans="1:1" ht="18.75" x14ac:dyDescent="0.2">
      <c r="A12162" s="236"/>
    </row>
    <row r="12163" spans="1:1" ht="18.75" x14ac:dyDescent="0.2">
      <c r="A12163" s="236"/>
    </row>
    <row r="12164" spans="1:1" ht="18.75" x14ac:dyDescent="0.2">
      <c r="A12164" s="236"/>
    </row>
    <row r="12165" spans="1:1" ht="18.75" x14ac:dyDescent="0.2">
      <c r="A12165" s="236"/>
    </row>
    <row r="12166" spans="1:1" ht="18.75" x14ac:dyDescent="0.2">
      <c r="A12166" s="236"/>
    </row>
    <row r="12167" spans="1:1" ht="18.75" x14ac:dyDescent="0.2">
      <c r="A12167" s="236"/>
    </row>
    <row r="12168" spans="1:1" ht="18.75" x14ac:dyDescent="0.2">
      <c r="A12168" s="236"/>
    </row>
    <row r="12169" spans="1:1" ht="18.75" x14ac:dyDescent="0.2">
      <c r="A12169" s="236"/>
    </row>
    <row r="12170" spans="1:1" ht="18.75" x14ac:dyDescent="0.2">
      <c r="A12170" s="236"/>
    </row>
    <row r="12171" spans="1:1" ht="18.75" x14ac:dyDescent="0.2">
      <c r="A12171" s="236"/>
    </row>
    <row r="12172" spans="1:1" ht="18.75" x14ac:dyDescent="0.2">
      <c r="A12172" s="236"/>
    </row>
    <row r="12173" spans="1:1" ht="18.75" x14ac:dyDescent="0.2">
      <c r="A12173" s="236"/>
    </row>
    <row r="12174" spans="1:1" ht="18.75" x14ac:dyDescent="0.2">
      <c r="A12174" s="236"/>
    </row>
    <row r="12175" spans="1:1" ht="18.75" x14ac:dyDescent="0.2">
      <c r="A12175" s="236"/>
    </row>
    <row r="12176" spans="1:1" ht="18.75" x14ac:dyDescent="0.2">
      <c r="A12176" s="236"/>
    </row>
    <row r="12177" spans="1:1" ht="18.75" x14ac:dyDescent="0.2">
      <c r="A12177" s="236"/>
    </row>
    <row r="12178" spans="1:1" ht="18.75" x14ac:dyDescent="0.2">
      <c r="A12178" s="236"/>
    </row>
    <row r="12179" spans="1:1" ht="18.75" x14ac:dyDescent="0.2">
      <c r="A12179" s="236"/>
    </row>
    <row r="12180" spans="1:1" ht="18.75" x14ac:dyDescent="0.2">
      <c r="A12180" s="236"/>
    </row>
    <row r="12181" spans="1:1" ht="18.75" x14ac:dyDescent="0.2">
      <c r="A12181" s="236"/>
    </row>
    <row r="12182" spans="1:1" ht="18.75" x14ac:dyDescent="0.2">
      <c r="A12182" s="236"/>
    </row>
    <row r="12183" spans="1:1" ht="18.75" x14ac:dyDescent="0.2">
      <c r="A12183" s="236"/>
    </row>
    <row r="12184" spans="1:1" ht="18.75" x14ac:dyDescent="0.2">
      <c r="A12184" s="236"/>
    </row>
    <row r="12185" spans="1:1" ht="18.75" x14ac:dyDescent="0.2">
      <c r="A12185" s="236"/>
    </row>
    <row r="12186" spans="1:1" ht="18.75" x14ac:dyDescent="0.2">
      <c r="A12186" s="236"/>
    </row>
    <row r="12187" spans="1:1" ht="18.75" x14ac:dyDescent="0.2">
      <c r="A12187" s="236"/>
    </row>
    <row r="12188" spans="1:1" ht="18.75" x14ac:dyDescent="0.2">
      <c r="A12188" s="236"/>
    </row>
    <row r="12189" spans="1:1" ht="18.75" x14ac:dyDescent="0.2">
      <c r="A12189" s="236"/>
    </row>
    <row r="12190" spans="1:1" ht="18.75" x14ac:dyDescent="0.2">
      <c r="A12190" s="236"/>
    </row>
    <row r="12191" spans="1:1" ht="18.75" x14ac:dyDescent="0.2">
      <c r="A12191" s="236"/>
    </row>
    <row r="12192" spans="1:1" ht="18.75" x14ac:dyDescent="0.2">
      <c r="A12192" s="236"/>
    </row>
    <row r="12193" spans="1:1" ht="18.75" x14ac:dyDescent="0.2">
      <c r="A12193" s="236"/>
    </row>
    <row r="12194" spans="1:1" ht="18.75" x14ac:dyDescent="0.2">
      <c r="A12194" s="236"/>
    </row>
    <row r="12195" spans="1:1" ht="18.75" x14ac:dyDescent="0.2">
      <c r="A12195" s="236"/>
    </row>
    <row r="12196" spans="1:1" ht="18.75" x14ac:dyDescent="0.2">
      <c r="A12196" s="236"/>
    </row>
    <row r="12197" spans="1:1" ht="18.75" x14ac:dyDescent="0.2">
      <c r="A12197" s="236"/>
    </row>
    <row r="12198" spans="1:1" ht="18.75" x14ac:dyDescent="0.2">
      <c r="A12198" s="236"/>
    </row>
    <row r="12199" spans="1:1" ht="18.75" x14ac:dyDescent="0.2">
      <c r="A12199" s="236"/>
    </row>
    <row r="12200" spans="1:1" ht="18.75" x14ac:dyDescent="0.2">
      <c r="A12200" s="236"/>
    </row>
    <row r="12201" spans="1:1" ht="18.75" x14ac:dyDescent="0.2">
      <c r="A12201" s="236"/>
    </row>
    <row r="12202" spans="1:1" ht="18.75" x14ac:dyDescent="0.2">
      <c r="A12202" s="236"/>
    </row>
    <row r="12203" spans="1:1" ht="18.75" x14ac:dyDescent="0.2">
      <c r="A12203" s="236"/>
    </row>
    <row r="12204" spans="1:1" ht="18.75" x14ac:dyDescent="0.2">
      <c r="A12204" s="236"/>
    </row>
    <row r="12205" spans="1:1" ht="18.75" x14ac:dyDescent="0.2">
      <c r="A12205" s="236"/>
    </row>
    <row r="12206" spans="1:1" ht="18.75" x14ac:dyDescent="0.2">
      <c r="A12206" s="236"/>
    </row>
    <row r="12207" spans="1:1" ht="18.75" x14ac:dyDescent="0.2">
      <c r="A12207" s="237"/>
    </row>
    <row r="12208" spans="1:1" ht="18.75" x14ac:dyDescent="0.2">
      <c r="A12208" s="236"/>
    </row>
    <row r="12209" spans="1:1" ht="18.75" x14ac:dyDescent="0.2">
      <c r="A12209" s="236"/>
    </row>
    <row r="12210" spans="1:1" ht="18.75" x14ac:dyDescent="0.2">
      <c r="A12210" s="236"/>
    </row>
    <row r="12211" spans="1:1" ht="18.75" x14ac:dyDescent="0.2">
      <c r="A12211" s="236"/>
    </row>
    <row r="12212" spans="1:1" ht="18.75" x14ac:dyDescent="0.2">
      <c r="A12212" s="236"/>
    </row>
    <row r="12213" spans="1:1" ht="18.75" x14ac:dyDescent="0.2">
      <c r="A12213" s="236"/>
    </row>
    <row r="12214" spans="1:1" ht="18.75" x14ac:dyDescent="0.2">
      <c r="A12214" s="236"/>
    </row>
    <row r="12215" spans="1:1" ht="18.75" x14ac:dyDescent="0.2">
      <c r="A12215" s="236"/>
    </row>
    <row r="12216" spans="1:1" ht="18.75" x14ac:dyDescent="0.2">
      <c r="A12216" s="236"/>
    </row>
    <row r="12217" spans="1:1" ht="18.75" x14ac:dyDescent="0.2">
      <c r="A12217" s="236"/>
    </row>
    <row r="12218" spans="1:1" ht="18.75" x14ac:dyDescent="0.2">
      <c r="A12218" s="236"/>
    </row>
    <row r="12219" spans="1:1" ht="18.75" x14ac:dyDescent="0.2">
      <c r="A12219" s="236"/>
    </row>
    <row r="12220" spans="1:1" ht="18.75" x14ac:dyDescent="0.2">
      <c r="A12220" s="236"/>
    </row>
    <row r="12221" spans="1:1" ht="18.75" x14ac:dyDescent="0.2">
      <c r="A12221" s="236"/>
    </row>
    <row r="12222" spans="1:1" ht="18.75" x14ac:dyDescent="0.2">
      <c r="A12222" s="236"/>
    </row>
    <row r="12223" spans="1:1" ht="18.75" x14ac:dyDescent="0.2">
      <c r="A12223" s="236"/>
    </row>
    <row r="12224" spans="1:1" ht="18.75" x14ac:dyDescent="0.2">
      <c r="A12224" s="236"/>
    </row>
    <row r="12225" spans="1:1" ht="18.75" x14ac:dyDescent="0.2">
      <c r="A12225" s="236"/>
    </row>
    <row r="12226" spans="1:1" ht="18.75" x14ac:dyDescent="0.2">
      <c r="A12226" s="236"/>
    </row>
    <row r="12227" spans="1:1" ht="18.75" x14ac:dyDescent="0.2">
      <c r="A12227" s="236"/>
    </row>
    <row r="12228" spans="1:1" ht="18.75" x14ac:dyDescent="0.2">
      <c r="A12228" s="236"/>
    </row>
    <row r="12229" spans="1:1" ht="18.75" x14ac:dyDescent="0.2">
      <c r="A12229" s="236"/>
    </row>
    <row r="12230" spans="1:1" ht="18.75" x14ac:dyDescent="0.2">
      <c r="A12230" s="236"/>
    </row>
    <row r="12231" spans="1:1" ht="18.75" x14ac:dyDescent="0.2">
      <c r="A12231" s="236"/>
    </row>
    <row r="12232" spans="1:1" ht="18.75" x14ac:dyDescent="0.2">
      <c r="A12232" s="236"/>
    </row>
    <row r="12233" spans="1:1" ht="18.75" x14ac:dyDescent="0.2">
      <c r="A12233" s="236"/>
    </row>
    <row r="12234" spans="1:1" ht="18.75" x14ac:dyDescent="0.2">
      <c r="A12234" s="236"/>
    </row>
    <row r="12235" spans="1:1" ht="18.75" x14ac:dyDescent="0.2">
      <c r="A12235" s="236"/>
    </row>
    <row r="12236" spans="1:1" ht="18.75" x14ac:dyDescent="0.2">
      <c r="A12236" s="236"/>
    </row>
    <row r="12237" spans="1:1" ht="18.75" x14ac:dyDescent="0.2">
      <c r="A12237" s="236"/>
    </row>
    <row r="12238" spans="1:1" ht="18.75" x14ac:dyDescent="0.2">
      <c r="A12238" s="236"/>
    </row>
    <row r="12239" spans="1:1" ht="18.75" x14ac:dyDescent="0.2">
      <c r="A12239" s="236"/>
    </row>
    <row r="12240" spans="1:1" ht="18.75" x14ac:dyDescent="0.2">
      <c r="A12240" s="236"/>
    </row>
    <row r="12241" spans="1:1" ht="18.75" x14ac:dyDescent="0.2">
      <c r="A12241" s="236"/>
    </row>
    <row r="12242" spans="1:1" ht="18.75" x14ac:dyDescent="0.2">
      <c r="A12242" s="236"/>
    </row>
    <row r="12243" spans="1:1" ht="18.75" x14ac:dyDescent="0.2">
      <c r="A12243" s="236"/>
    </row>
    <row r="12244" spans="1:1" ht="18.75" x14ac:dyDescent="0.2">
      <c r="A12244" s="236"/>
    </row>
    <row r="12245" spans="1:1" ht="18.75" x14ac:dyDescent="0.2">
      <c r="A12245" s="236"/>
    </row>
    <row r="12246" spans="1:1" ht="18.75" x14ac:dyDescent="0.2">
      <c r="A12246" s="236"/>
    </row>
    <row r="12247" spans="1:1" ht="18.75" x14ac:dyDescent="0.2">
      <c r="A12247" s="236"/>
    </row>
    <row r="12248" spans="1:1" ht="18.75" x14ac:dyDescent="0.2">
      <c r="A12248" s="236"/>
    </row>
    <row r="12249" spans="1:1" ht="18.75" x14ac:dyDescent="0.2">
      <c r="A12249" s="236"/>
    </row>
    <row r="12250" spans="1:1" ht="18.75" x14ac:dyDescent="0.2">
      <c r="A12250" s="236"/>
    </row>
    <row r="12251" spans="1:1" ht="18.75" x14ac:dyDescent="0.2">
      <c r="A12251" s="236"/>
    </row>
    <row r="12252" spans="1:1" ht="18.75" x14ac:dyDescent="0.2">
      <c r="A12252" s="236"/>
    </row>
    <row r="12253" spans="1:1" ht="18.75" x14ac:dyDescent="0.2">
      <c r="A12253" s="236"/>
    </row>
    <row r="12254" spans="1:1" ht="18.75" x14ac:dyDescent="0.2">
      <c r="A12254" s="236"/>
    </row>
    <row r="12255" spans="1:1" ht="18.75" x14ac:dyDescent="0.2">
      <c r="A12255" s="236"/>
    </row>
    <row r="12256" spans="1:1" ht="18.75" x14ac:dyDescent="0.2">
      <c r="A12256" s="236"/>
    </row>
    <row r="12257" spans="1:1" ht="18.75" x14ac:dyDescent="0.2">
      <c r="A12257" s="236"/>
    </row>
    <row r="12258" spans="1:1" ht="18.75" x14ac:dyDescent="0.2">
      <c r="A12258" s="236"/>
    </row>
    <row r="12259" spans="1:1" ht="18.75" x14ac:dyDescent="0.2">
      <c r="A12259" s="236"/>
    </row>
    <row r="12260" spans="1:1" ht="18.75" x14ac:dyDescent="0.2">
      <c r="A12260" s="236"/>
    </row>
    <row r="12261" spans="1:1" ht="18.75" x14ac:dyDescent="0.2">
      <c r="A12261" s="236"/>
    </row>
    <row r="12262" spans="1:1" ht="18.75" x14ac:dyDescent="0.2">
      <c r="A12262" s="236"/>
    </row>
    <row r="12263" spans="1:1" ht="18.75" x14ac:dyDescent="0.2">
      <c r="A12263" s="236"/>
    </row>
    <row r="12264" spans="1:1" ht="18.75" x14ac:dyDescent="0.2">
      <c r="A12264" s="236"/>
    </row>
    <row r="12265" spans="1:1" ht="18.75" x14ac:dyDescent="0.2">
      <c r="A12265" s="236"/>
    </row>
    <row r="12266" spans="1:1" ht="18.75" x14ac:dyDescent="0.2">
      <c r="A12266" s="236"/>
    </row>
    <row r="12267" spans="1:1" ht="18.75" x14ac:dyDescent="0.2">
      <c r="A12267" s="236"/>
    </row>
    <row r="12268" spans="1:1" ht="18.75" x14ac:dyDescent="0.2">
      <c r="A12268" s="236"/>
    </row>
    <row r="12269" spans="1:1" ht="18.75" x14ac:dyDescent="0.2">
      <c r="A12269" s="236"/>
    </row>
    <row r="12270" spans="1:1" ht="18.75" x14ac:dyDescent="0.2">
      <c r="A12270" s="236"/>
    </row>
    <row r="12271" spans="1:1" ht="18.75" x14ac:dyDescent="0.2">
      <c r="A12271" s="236"/>
    </row>
    <row r="12272" spans="1:1" ht="18.75" x14ac:dyDescent="0.2">
      <c r="A12272" s="236"/>
    </row>
    <row r="12273" spans="1:1" ht="18.75" x14ac:dyDescent="0.2">
      <c r="A12273" s="236"/>
    </row>
    <row r="12274" spans="1:1" ht="18.75" x14ac:dyDescent="0.2">
      <c r="A12274" s="236"/>
    </row>
    <row r="12275" spans="1:1" ht="18.75" x14ac:dyDescent="0.2">
      <c r="A12275" s="236"/>
    </row>
    <row r="12276" spans="1:1" ht="18.75" x14ac:dyDescent="0.2">
      <c r="A12276" s="236"/>
    </row>
    <row r="12277" spans="1:1" ht="18.75" x14ac:dyDescent="0.2">
      <c r="A12277" s="236"/>
    </row>
    <row r="12278" spans="1:1" ht="18.75" x14ac:dyDescent="0.2">
      <c r="A12278" s="236"/>
    </row>
    <row r="12279" spans="1:1" ht="18.75" x14ac:dyDescent="0.2">
      <c r="A12279" s="236"/>
    </row>
    <row r="12280" spans="1:1" ht="18.75" x14ac:dyDescent="0.2">
      <c r="A12280" s="236"/>
    </row>
    <row r="12281" spans="1:1" ht="18.75" x14ac:dyDescent="0.2">
      <c r="A12281" s="236"/>
    </row>
    <row r="12282" spans="1:1" ht="18.75" x14ac:dyDescent="0.2">
      <c r="A12282" s="236"/>
    </row>
    <row r="12283" spans="1:1" ht="18.75" x14ac:dyDescent="0.2">
      <c r="A12283" s="236"/>
    </row>
    <row r="12284" spans="1:1" ht="18.75" x14ac:dyDescent="0.2">
      <c r="A12284" s="236"/>
    </row>
    <row r="12285" spans="1:1" ht="18.75" x14ac:dyDescent="0.2">
      <c r="A12285" s="236"/>
    </row>
    <row r="12286" spans="1:1" ht="18.75" x14ac:dyDescent="0.2">
      <c r="A12286" s="236"/>
    </row>
    <row r="12287" spans="1:1" ht="18.75" x14ac:dyDescent="0.2">
      <c r="A12287" s="236"/>
    </row>
    <row r="12288" spans="1:1" ht="18.75" x14ac:dyDescent="0.2">
      <c r="A12288" s="236"/>
    </row>
    <row r="12289" spans="1:1" ht="18.75" x14ac:dyDescent="0.2">
      <c r="A12289" s="236"/>
    </row>
    <row r="12290" spans="1:1" ht="18.75" x14ac:dyDescent="0.2">
      <c r="A12290" s="236"/>
    </row>
    <row r="12291" spans="1:1" ht="18.75" x14ac:dyDescent="0.2">
      <c r="A12291" s="236"/>
    </row>
    <row r="12292" spans="1:1" ht="18.75" x14ac:dyDescent="0.2">
      <c r="A12292" s="236"/>
    </row>
    <row r="12293" spans="1:1" ht="18.75" x14ac:dyDescent="0.2">
      <c r="A12293" s="236"/>
    </row>
    <row r="12294" spans="1:1" ht="18.75" x14ac:dyDescent="0.2">
      <c r="A12294" s="236"/>
    </row>
    <row r="12295" spans="1:1" ht="18.75" x14ac:dyDescent="0.2">
      <c r="A12295" s="236"/>
    </row>
    <row r="12296" spans="1:1" ht="18.75" x14ac:dyDescent="0.2">
      <c r="A12296" s="236"/>
    </row>
    <row r="12297" spans="1:1" ht="18.75" x14ac:dyDescent="0.2">
      <c r="A12297" s="236"/>
    </row>
    <row r="12298" spans="1:1" ht="18.75" x14ac:dyDescent="0.2">
      <c r="A12298" s="236"/>
    </row>
    <row r="12299" spans="1:1" ht="18.75" x14ac:dyDescent="0.2">
      <c r="A12299" s="236"/>
    </row>
    <row r="12300" spans="1:1" ht="18.75" x14ac:dyDescent="0.2">
      <c r="A12300" s="236"/>
    </row>
    <row r="12301" spans="1:1" ht="18.75" x14ac:dyDescent="0.2">
      <c r="A12301" s="236"/>
    </row>
    <row r="12302" spans="1:1" ht="18.75" x14ac:dyDescent="0.2">
      <c r="A12302" s="236"/>
    </row>
    <row r="12303" spans="1:1" ht="18.75" x14ac:dyDescent="0.2">
      <c r="A12303" s="236"/>
    </row>
    <row r="12304" spans="1:1" ht="18.75" x14ac:dyDescent="0.2">
      <c r="A12304" s="236"/>
    </row>
    <row r="12305" spans="1:1" ht="18.75" x14ac:dyDescent="0.2">
      <c r="A12305" s="236"/>
    </row>
    <row r="12306" spans="1:1" ht="18.75" x14ac:dyDescent="0.2">
      <c r="A12306" s="236"/>
    </row>
    <row r="12307" spans="1:1" ht="18.75" x14ac:dyDescent="0.2">
      <c r="A12307" s="236"/>
    </row>
    <row r="12308" spans="1:1" ht="18.75" x14ac:dyDescent="0.2">
      <c r="A12308" s="236"/>
    </row>
    <row r="12309" spans="1:1" ht="18.75" x14ac:dyDescent="0.2">
      <c r="A12309" s="236"/>
    </row>
    <row r="12310" spans="1:1" ht="18.75" x14ac:dyDescent="0.2">
      <c r="A12310" s="236"/>
    </row>
    <row r="12311" spans="1:1" ht="18.75" x14ac:dyDescent="0.2">
      <c r="A12311" s="236"/>
    </row>
    <row r="12312" spans="1:1" ht="18.75" x14ac:dyDescent="0.2">
      <c r="A12312" s="236"/>
    </row>
    <row r="12313" spans="1:1" ht="18.75" x14ac:dyDescent="0.2">
      <c r="A12313" s="236"/>
    </row>
    <row r="12314" spans="1:1" ht="18.75" x14ac:dyDescent="0.2">
      <c r="A12314" s="236"/>
    </row>
    <row r="12315" spans="1:1" ht="18.75" x14ac:dyDescent="0.2">
      <c r="A12315" s="236"/>
    </row>
    <row r="12316" spans="1:1" ht="18.75" x14ac:dyDescent="0.2">
      <c r="A12316" s="236"/>
    </row>
    <row r="12317" spans="1:1" ht="18.75" x14ac:dyDescent="0.2">
      <c r="A12317" s="236"/>
    </row>
    <row r="12318" spans="1:1" ht="18.75" x14ac:dyDescent="0.2">
      <c r="A12318" s="236"/>
    </row>
    <row r="12319" spans="1:1" ht="18.75" x14ac:dyDescent="0.2">
      <c r="A12319" s="236"/>
    </row>
    <row r="12320" spans="1:1" ht="18.75" x14ac:dyDescent="0.2">
      <c r="A12320" s="236"/>
    </row>
    <row r="12321" spans="1:1" ht="18.75" x14ac:dyDescent="0.2">
      <c r="A12321" s="236"/>
    </row>
    <row r="12322" spans="1:1" ht="18.75" x14ac:dyDescent="0.2">
      <c r="A12322" s="236"/>
    </row>
    <row r="12323" spans="1:1" ht="18.75" x14ac:dyDescent="0.2">
      <c r="A12323" s="236"/>
    </row>
    <row r="12324" spans="1:1" ht="18.75" x14ac:dyDescent="0.2">
      <c r="A12324" s="236"/>
    </row>
    <row r="12325" spans="1:1" ht="18.75" x14ac:dyDescent="0.2">
      <c r="A12325" s="236"/>
    </row>
    <row r="12326" spans="1:1" ht="18.75" x14ac:dyDescent="0.2">
      <c r="A12326" s="236"/>
    </row>
    <row r="12327" spans="1:1" ht="18.75" x14ac:dyDescent="0.2">
      <c r="A12327" s="236"/>
    </row>
    <row r="12328" spans="1:1" ht="18.75" x14ac:dyDescent="0.2">
      <c r="A12328" s="236"/>
    </row>
    <row r="12329" spans="1:1" ht="18.75" x14ac:dyDescent="0.2">
      <c r="A12329" s="236"/>
    </row>
    <row r="12330" spans="1:1" ht="18.75" x14ac:dyDescent="0.2">
      <c r="A12330" s="236"/>
    </row>
    <row r="12331" spans="1:1" ht="18.75" x14ac:dyDescent="0.2">
      <c r="A12331" s="236"/>
    </row>
    <row r="12332" spans="1:1" ht="18.75" x14ac:dyDescent="0.2">
      <c r="A12332" s="236"/>
    </row>
    <row r="12333" spans="1:1" ht="18.75" x14ac:dyDescent="0.2">
      <c r="A12333" s="236"/>
    </row>
    <row r="12334" spans="1:1" ht="18.75" x14ac:dyDescent="0.2">
      <c r="A12334" s="236"/>
    </row>
    <row r="12335" spans="1:1" ht="18.75" x14ac:dyDescent="0.2">
      <c r="A12335" s="236"/>
    </row>
    <row r="12336" spans="1:1" ht="18.75" x14ac:dyDescent="0.2">
      <c r="A12336" s="236"/>
    </row>
    <row r="12337" spans="1:1" ht="18.75" x14ac:dyDescent="0.2">
      <c r="A12337" s="236"/>
    </row>
    <row r="12338" spans="1:1" ht="18.75" x14ac:dyDescent="0.2">
      <c r="A12338" s="236"/>
    </row>
    <row r="12339" spans="1:1" ht="18.75" x14ac:dyDescent="0.2">
      <c r="A12339" s="236"/>
    </row>
    <row r="12340" spans="1:1" ht="18.75" x14ac:dyDescent="0.2">
      <c r="A12340" s="236"/>
    </row>
    <row r="12341" spans="1:1" ht="18.75" x14ac:dyDescent="0.2">
      <c r="A12341" s="236"/>
    </row>
    <row r="12342" spans="1:1" ht="18.75" x14ac:dyDescent="0.2">
      <c r="A12342" s="236"/>
    </row>
    <row r="12343" spans="1:1" ht="18.75" x14ac:dyDescent="0.2">
      <c r="A12343" s="236"/>
    </row>
    <row r="12344" spans="1:1" ht="18.75" x14ac:dyDescent="0.2">
      <c r="A12344" s="236"/>
    </row>
    <row r="12345" spans="1:1" ht="18.75" x14ac:dyDescent="0.2">
      <c r="A12345" s="236"/>
    </row>
    <row r="12346" spans="1:1" ht="18.75" x14ac:dyDescent="0.2">
      <c r="A12346" s="236"/>
    </row>
    <row r="12347" spans="1:1" ht="18.75" x14ac:dyDescent="0.2">
      <c r="A12347" s="236"/>
    </row>
    <row r="12348" spans="1:1" ht="18.75" x14ac:dyDescent="0.2">
      <c r="A12348" s="236"/>
    </row>
    <row r="12349" spans="1:1" ht="18.75" x14ac:dyDescent="0.2">
      <c r="A12349" s="236"/>
    </row>
    <row r="12350" spans="1:1" ht="18.75" x14ac:dyDescent="0.2">
      <c r="A12350" s="236"/>
    </row>
    <row r="12351" spans="1:1" ht="18.75" x14ac:dyDescent="0.2">
      <c r="A12351" s="236"/>
    </row>
    <row r="12352" spans="1:1" ht="18.75" x14ac:dyDescent="0.2">
      <c r="A12352" s="236"/>
    </row>
    <row r="12353" spans="1:1" ht="18.75" x14ac:dyDescent="0.2">
      <c r="A12353" s="236"/>
    </row>
    <row r="12354" spans="1:1" ht="18.75" x14ac:dyDescent="0.2">
      <c r="A12354" s="236"/>
    </row>
    <row r="12355" spans="1:1" ht="18.75" x14ac:dyDescent="0.2">
      <c r="A12355" s="236"/>
    </row>
    <row r="12356" spans="1:1" ht="18.75" x14ac:dyDescent="0.2">
      <c r="A12356" s="236"/>
    </row>
    <row r="12357" spans="1:1" ht="18.75" x14ac:dyDescent="0.2">
      <c r="A12357" s="236"/>
    </row>
    <row r="12358" spans="1:1" ht="18.75" x14ac:dyDescent="0.2">
      <c r="A12358" s="236"/>
    </row>
    <row r="12359" spans="1:1" ht="18.75" x14ac:dyDescent="0.2">
      <c r="A12359" s="236"/>
    </row>
    <row r="12360" spans="1:1" ht="18.75" x14ac:dyDescent="0.2">
      <c r="A12360" s="236"/>
    </row>
    <row r="12361" spans="1:1" ht="18.75" x14ac:dyDescent="0.2">
      <c r="A12361" s="236"/>
    </row>
    <row r="12362" spans="1:1" ht="18.75" x14ac:dyDescent="0.2">
      <c r="A12362" s="236"/>
    </row>
    <row r="12363" spans="1:1" ht="18.75" x14ac:dyDescent="0.2">
      <c r="A12363" s="236"/>
    </row>
    <row r="12364" spans="1:1" ht="18.75" x14ac:dyDescent="0.2">
      <c r="A12364" s="236"/>
    </row>
    <row r="12365" spans="1:1" ht="18.75" x14ac:dyDescent="0.2">
      <c r="A12365" s="236"/>
    </row>
    <row r="12366" spans="1:1" ht="18.75" x14ac:dyDescent="0.2">
      <c r="A12366" s="236"/>
    </row>
    <row r="12367" spans="1:1" ht="18.75" x14ac:dyDescent="0.2">
      <c r="A12367" s="236"/>
    </row>
    <row r="12368" spans="1:1" ht="18.75" x14ac:dyDescent="0.2">
      <c r="A12368" s="236"/>
    </row>
    <row r="12369" spans="1:1" ht="18.75" x14ac:dyDescent="0.2">
      <c r="A12369" s="236"/>
    </row>
    <row r="12370" spans="1:1" ht="18.75" x14ac:dyDescent="0.2">
      <c r="A12370" s="236"/>
    </row>
    <row r="12371" spans="1:1" ht="18.75" x14ac:dyDescent="0.2">
      <c r="A12371" s="236"/>
    </row>
    <row r="12372" spans="1:1" ht="18.75" x14ac:dyDescent="0.2">
      <c r="A12372" s="236"/>
    </row>
    <row r="12373" spans="1:1" ht="18.75" x14ac:dyDescent="0.2">
      <c r="A12373" s="236"/>
    </row>
    <row r="12374" spans="1:1" ht="18.75" x14ac:dyDescent="0.2">
      <c r="A12374" s="236"/>
    </row>
    <row r="12375" spans="1:1" ht="18.75" x14ac:dyDescent="0.2">
      <c r="A12375" s="236"/>
    </row>
  </sheetData>
  <sheetProtection algorithmName="SHA-512" hashValue="u8dzGWiCISCtlTqpvOM2d1mQ+xvK7e3UTcQ+X0p2QesspPDyuPNdPI1gpD/gmKEddA2Hxn7tt9IavuFjeIKfxA==" saltValue="FmIKxhvVchkdjsEs1+H9Aw==" spinCount="100000" sheet="1" objects="1" scenarios="1" selectLockedCells="1" selectUnlockedCells="1"/>
  <autoFilter ref="A1:BA12116" xr:uid="{00000000-0001-0000-0500-000000000000}">
    <sortState xmlns:xlrd2="http://schemas.microsoft.com/office/spreadsheetml/2017/richdata2" ref="A2:AZ12116">
      <sortCondition ref="B1:B12116"/>
    </sortState>
  </autoFilter>
  <conditionalFormatting sqref="A1:A1048576">
    <cfRule type="duplicateValues" dxfId="3"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B12034"/>
  <sheetViews>
    <sheetView rightToLeft="1" workbookViewId="0">
      <pane xSplit="1" ySplit="2" topLeftCell="B32" activePane="bottomRight" state="frozen"/>
      <selection pane="topRight" activeCell="B1" sqref="B1"/>
      <selection pane="bottomLeft" activeCell="A2" sqref="A2"/>
      <selection pane="bottomRight" sqref="A1:XFD1048576"/>
    </sheetView>
  </sheetViews>
  <sheetFormatPr defaultColWidth="9" defaultRowHeight="14.25" x14ac:dyDescent="0.2"/>
  <cols>
    <col min="1" max="1" width="11.75" style="238" bestFit="1" customWidth="1"/>
    <col min="2" max="2" width="22.75" style="238" bestFit="1" customWidth="1"/>
    <col min="3" max="3" width="12.75" style="238" bestFit="1" customWidth="1"/>
    <col min="4" max="4" width="15.625" style="238" bestFit="1" customWidth="1"/>
    <col min="5" max="5" width="9" style="238"/>
    <col min="6" max="6" width="17.625" style="239" bestFit="1" customWidth="1"/>
    <col min="7" max="7" width="24.125" style="238" bestFit="1" customWidth="1"/>
    <col min="8" max="8" width="11.875" style="244" bestFit="1" customWidth="1"/>
    <col min="9" max="9" width="9" style="238"/>
    <col min="10" max="10" width="10.5" style="238" bestFit="1" customWidth="1"/>
    <col min="11" max="11" width="11.125" style="238" bestFit="1" customWidth="1"/>
    <col min="12" max="12" width="13.25" style="238" bestFit="1" customWidth="1"/>
    <col min="13" max="13" width="9" style="238"/>
    <col min="14" max="14" width="15.5" style="238" bestFit="1" customWidth="1"/>
    <col min="15" max="15" width="9" style="238"/>
    <col min="16" max="16" width="10.5" style="239" bestFit="1" customWidth="1"/>
    <col min="17" max="23" width="9" style="238"/>
    <col min="24" max="24" width="19.5" style="238" bestFit="1" customWidth="1"/>
    <col min="25" max="25" width="17.125" style="238" bestFit="1" customWidth="1"/>
    <col min="26" max="26" width="16.5" style="238" bestFit="1" customWidth="1"/>
    <col min="27" max="27" width="18.375" style="238" bestFit="1" customWidth="1"/>
    <col min="28" max="16384" width="9" style="238"/>
  </cols>
  <sheetData>
    <row r="1" spans="1:28" x14ac:dyDescent="0.2">
      <c r="A1" s="238">
        <v>1</v>
      </c>
      <c r="B1" s="238">
        <v>2</v>
      </c>
      <c r="C1" s="238">
        <v>3</v>
      </c>
      <c r="D1" s="238">
        <v>4</v>
      </c>
      <c r="E1" s="238">
        <v>5</v>
      </c>
      <c r="F1" s="238">
        <v>6</v>
      </c>
      <c r="G1" s="238">
        <v>7</v>
      </c>
      <c r="H1" s="238">
        <v>8</v>
      </c>
      <c r="I1" s="238">
        <v>9</v>
      </c>
      <c r="J1" s="238">
        <v>10</v>
      </c>
      <c r="K1" s="238">
        <v>11</v>
      </c>
      <c r="L1" s="238">
        <v>12</v>
      </c>
      <c r="M1" s="238">
        <v>13</v>
      </c>
      <c r="N1" s="238">
        <v>14</v>
      </c>
      <c r="O1" s="238">
        <v>15</v>
      </c>
      <c r="P1" s="239">
        <v>16</v>
      </c>
      <c r="Q1" s="238">
        <v>17</v>
      </c>
      <c r="R1" s="238">
        <v>18</v>
      </c>
      <c r="S1" s="238">
        <v>19</v>
      </c>
      <c r="T1" s="238">
        <v>20</v>
      </c>
      <c r="U1" s="238">
        <v>21</v>
      </c>
      <c r="V1" s="238">
        <v>22</v>
      </c>
      <c r="W1" s="238">
        <v>23</v>
      </c>
      <c r="X1" s="238">
        <v>24</v>
      </c>
      <c r="Y1" s="238">
        <v>25</v>
      </c>
      <c r="Z1" s="238">
        <v>26</v>
      </c>
      <c r="AA1" s="238">
        <v>27</v>
      </c>
      <c r="AB1" s="238">
        <v>28</v>
      </c>
    </row>
    <row r="2" spans="1:28" s="240" customFormat="1" ht="18.75" x14ac:dyDescent="0.2">
      <c r="A2" s="240" t="s">
        <v>275</v>
      </c>
      <c r="B2" s="240" t="s">
        <v>370</v>
      </c>
      <c r="C2" s="240" t="s">
        <v>49</v>
      </c>
      <c r="D2" s="240" t="s">
        <v>41</v>
      </c>
      <c r="E2" s="240" t="s">
        <v>11</v>
      </c>
      <c r="F2" s="241" t="s">
        <v>51</v>
      </c>
      <c r="G2" s="240" t="s">
        <v>6</v>
      </c>
      <c r="H2" s="242" t="s">
        <v>10</v>
      </c>
      <c r="I2" s="242" t="s">
        <v>9</v>
      </c>
      <c r="J2" s="242" t="s">
        <v>12</v>
      </c>
      <c r="K2" s="240" t="s">
        <v>302</v>
      </c>
      <c r="L2" s="242" t="s">
        <v>342</v>
      </c>
      <c r="M2" s="240" t="s">
        <v>285</v>
      </c>
      <c r="N2" s="240" t="s">
        <v>71</v>
      </c>
      <c r="O2" s="240" t="s">
        <v>57</v>
      </c>
      <c r="P2" s="241" t="s">
        <v>103</v>
      </c>
      <c r="Q2" s="240" t="s">
        <v>44</v>
      </c>
      <c r="R2" s="240" t="s">
        <v>343</v>
      </c>
      <c r="S2" s="240" t="s">
        <v>344</v>
      </c>
      <c r="T2" s="240" t="s">
        <v>345</v>
      </c>
      <c r="U2" s="240" t="s">
        <v>346</v>
      </c>
      <c r="V2" s="240" t="s">
        <v>347</v>
      </c>
      <c r="W2" s="240" t="s">
        <v>372</v>
      </c>
      <c r="X2" s="243" t="s">
        <v>87</v>
      </c>
      <c r="Y2" s="243" t="s">
        <v>88</v>
      </c>
      <c r="Z2" s="243" t="s">
        <v>89</v>
      </c>
      <c r="AA2" s="243" t="s">
        <v>90</v>
      </c>
      <c r="AB2" s="243"/>
    </row>
    <row r="3" spans="1:28" x14ac:dyDescent="0.2">
      <c r="A3" s="238">
        <v>309607</v>
      </c>
      <c r="B3" s="238" t="s">
        <v>377</v>
      </c>
      <c r="C3" s="238" t="s">
        <v>233</v>
      </c>
      <c r="D3" s="238" t="s">
        <v>221</v>
      </c>
      <c r="E3" s="238">
        <v>3</v>
      </c>
      <c r="H3" s="238"/>
      <c r="I3" s="238" t="s">
        <v>305</v>
      </c>
      <c r="AB3" s="238" t="s">
        <v>442</v>
      </c>
    </row>
    <row r="4" spans="1:28" x14ac:dyDescent="0.2">
      <c r="A4" s="238">
        <v>308440</v>
      </c>
      <c r="B4" s="238" t="s">
        <v>378</v>
      </c>
      <c r="C4" s="238" t="s">
        <v>214</v>
      </c>
      <c r="D4" s="238" t="s">
        <v>207</v>
      </c>
      <c r="E4" s="238">
        <v>3</v>
      </c>
      <c r="H4" s="238"/>
      <c r="I4" s="238" t="s">
        <v>305</v>
      </c>
      <c r="AB4" s="238" t="s">
        <v>442</v>
      </c>
    </row>
    <row r="5" spans="1:28" x14ac:dyDescent="0.2">
      <c r="A5" s="238">
        <v>318992</v>
      </c>
      <c r="B5" s="238" t="s">
        <v>379</v>
      </c>
      <c r="C5" s="238" t="s">
        <v>224</v>
      </c>
      <c r="D5" s="238" t="s">
        <v>197</v>
      </c>
      <c r="E5" s="238">
        <v>3</v>
      </c>
      <c r="H5" s="238"/>
      <c r="I5" s="238" t="s">
        <v>305</v>
      </c>
      <c r="AB5" s="238" t="s">
        <v>442</v>
      </c>
    </row>
    <row r="6" spans="1:28" x14ac:dyDescent="0.2">
      <c r="A6" s="238">
        <v>312703</v>
      </c>
      <c r="B6" s="238" t="s">
        <v>380</v>
      </c>
      <c r="C6" s="238" t="s">
        <v>217</v>
      </c>
      <c r="D6" s="238" t="s">
        <v>220</v>
      </c>
      <c r="E6" s="238">
        <v>3</v>
      </c>
      <c r="H6" s="238"/>
      <c r="I6" s="238" t="s">
        <v>305</v>
      </c>
      <c r="AB6" s="238" t="s">
        <v>442</v>
      </c>
    </row>
    <row r="7" spans="1:28" x14ac:dyDescent="0.2">
      <c r="A7" s="238">
        <v>318682</v>
      </c>
      <c r="B7" s="238" t="s">
        <v>381</v>
      </c>
      <c r="C7" s="238" t="s">
        <v>246</v>
      </c>
      <c r="D7" s="238" t="s">
        <v>252</v>
      </c>
      <c r="E7" s="238">
        <v>3</v>
      </c>
      <c r="H7" s="238"/>
      <c r="I7" s="238" t="s">
        <v>305</v>
      </c>
      <c r="AB7" s="238" t="s">
        <v>442</v>
      </c>
    </row>
    <row r="8" spans="1:28" x14ac:dyDescent="0.2">
      <c r="A8" s="238">
        <v>321444</v>
      </c>
      <c r="B8" s="238" t="s">
        <v>382</v>
      </c>
      <c r="C8" s="238" t="s">
        <v>383</v>
      </c>
      <c r="D8" s="238" t="s">
        <v>212</v>
      </c>
      <c r="E8" s="238">
        <v>3</v>
      </c>
      <c r="H8" s="238"/>
      <c r="I8" s="238" t="s">
        <v>305</v>
      </c>
      <c r="AB8" s="238" t="s">
        <v>442</v>
      </c>
    </row>
    <row r="9" spans="1:28" x14ac:dyDescent="0.2">
      <c r="A9" s="238">
        <v>307545</v>
      </c>
      <c r="B9" s="238" t="s">
        <v>384</v>
      </c>
      <c r="C9" s="238" t="s">
        <v>250</v>
      </c>
      <c r="D9" s="238" t="s">
        <v>369</v>
      </c>
      <c r="E9" s="238">
        <v>3</v>
      </c>
      <c r="H9" s="238"/>
      <c r="I9" s="238" t="s">
        <v>305</v>
      </c>
      <c r="AB9" s="238" t="s">
        <v>442</v>
      </c>
    </row>
    <row r="10" spans="1:28" x14ac:dyDescent="0.2">
      <c r="A10" s="238">
        <v>307850</v>
      </c>
      <c r="B10" s="238" t="s">
        <v>385</v>
      </c>
      <c r="C10" s="238" t="s">
        <v>202</v>
      </c>
      <c r="D10" s="238" t="s">
        <v>237</v>
      </c>
      <c r="E10" s="238">
        <v>3</v>
      </c>
      <c r="H10" s="238"/>
      <c r="I10" s="238" t="s">
        <v>305</v>
      </c>
      <c r="AB10" s="238" t="s">
        <v>442</v>
      </c>
    </row>
    <row r="11" spans="1:28" x14ac:dyDescent="0.2">
      <c r="A11" s="238">
        <v>306219</v>
      </c>
      <c r="B11" s="238" t="s">
        <v>386</v>
      </c>
      <c r="C11" s="238" t="s">
        <v>194</v>
      </c>
      <c r="D11" s="238" t="s">
        <v>254</v>
      </c>
      <c r="E11" s="238">
        <v>3</v>
      </c>
      <c r="H11" s="238"/>
      <c r="I11" s="238" t="s">
        <v>305</v>
      </c>
      <c r="AB11" s="238" t="s">
        <v>442</v>
      </c>
    </row>
    <row r="12" spans="1:28" x14ac:dyDescent="0.2">
      <c r="A12" s="238">
        <v>320324</v>
      </c>
      <c r="B12" s="238" t="s">
        <v>387</v>
      </c>
      <c r="C12" s="238" t="s">
        <v>388</v>
      </c>
      <c r="D12" s="238" t="s">
        <v>208</v>
      </c>
      <c r="E12" s="238">
        <v>3</v>
      </c>
      <c r="H12" s="238"/>
      <c r="I12" s="238" t="s">
        <v>305</v>
      </c>
      <c r="AB12" s="238" t="s">
        <v>442</v>
      </c>
    </row>
    <row r="13" spans="1:28" x14ac:dyDescent="0.2">
      <c r="A13" s="238">
        <v>314040</v>
      </c>
      <c r="B13" s="238" t="s">
        <v>389</v>
      </c>
      <c r="C13" s="238" t="s">
        <v>248</v>
      </c>
      <c r="D13" s="238" t="s">
        <v>390</v>
      </c>
      <c r="E13" s="238">
        <v>4</v>
      </c>
      <c r="H13" s="238"/>
      <c r="I13" s="238" t="s">
        <v>310</v>
      </c>
      <c r="AB13" s="238" t="s">
        <v>442</v>
      </c>
    </row>
    <row r="14" spans="1:28" x14ac:dyDescent="0.2">
      <c r="A14" s="238">
        <v>300946</v>
      </c>
      <c r="B14" s="238" t="s">
        <v>391</v>
      </c>
      <c r="C14" s="238" t="s">
        <v>198</v>
      </c>
      <c r="D14" s="238" t="s">
        <v>210</v>
      </c>
      <c r="E14" s="238">
        <v>4</v>
      </c>
      <c r="H14" s="238"/>
      <c r="I14" s="238" t="s">
        <v>310</v>
      </c>
      <c r="AB14" s="238" t="s">
        <v>442</v>
      </c>
    </row>
    <row r="15" spans="1:28" x14ac:dyDescent="0.2">
      <c r="A15" s="238">
        <v>311168</v>
      </c>
      <c r="B15" s="238" t="s">
        <v>392</v>
      </c>
      <c r="C15" s="238" t="s">
        <v>206</v>
      </c>
      <c r="D15" s="238" t="s">
        <v>231</v>
      </c>
      <c r="E15" s="238">
        <v>4</v>
      </c>
      <c r="H15" s="238"/>
      <c r="I15" s="238" t="s">
        <v>310</v>
      </c>
      <c r="AB15" s="238" t="s">
        <v>442</v>
      </c>
    </row>
    <row r="16" spans="1:28" x14ac:dyDescent="0.2">
      <c r="A16" s="238">
        <v>309664</v>
      </c>
      <c r="B16" s="238" t="s">
        <v>393</v>
      </c>
      <c r="C16" s="238" t="s">
        <v>218</v>
      </c>
      <c r="D16" s="238" t="s">
        <v>219</v>
      </c>
      <c r="E16" s="238">
        <v>4</v>
      </c>
      <c r="H16" s="238"/>
      <c r="I16" s="238" t="s">
        <v>310</v>
      </c>
      <c r="AB16" s="238" t="s">
        <v>442</v>
      </c>
    </row>
    <row r="17" spans="1:28" x14ac:dyDescent="0.2">
      <c r="A17" s="238">
        <v>317496</v>
      </c>
      <c r="B17" s="238" t="s">
        <v>394</v>
      </c>
      <c r="C17" s="238" t="s">
        <v>225</v>
      </c>
      <c r="D17" s="238" t="s">
        <v>210</v>
      </c>
      <c r="E17" s="238">
        <v>4</v>
      </c>
      <c r="H17" s="238"/>
      <c r="I17" s="238" t="s">
        <v>310</v>
      </c>
      <c r="AB17" s="238" t="s">
        <v>442</v>
      </c>
    </row>
    <row r="18" spans="1:28" x14ac:dyDescent="0.2">
      <c r="A18" s="238">
        <v>328863</v>
      </c>
      <c r="B18" s="238" t="s">
        <v>257</v>
      </c>
      <c r="C18" s="238" t="s">
        <v>196</v>
      </c>
      <c r="D18" s="238" t="s">
        <v>253</v>
      </c>
      <c r="E18" s="238">
        <v>1</v>
      </c>
      <c r="H18" s="238"/>
      <c r="I18" s="238" t="s">
        <v>289</v>
      </c>
      <c r="AB18" s="238" t="s">
        <v>442</v>
      </c>
    </row>
    <row r="19" spans="1:28" x14ac:dyDescent="0.2">
      <c r="A19" s="238">
        <v>323440</v>
      </c>
      <c r="B19" s="238" t="s">
        <v>395</v>
      </c>
      <c r="C19" s="238" t="s">
        <v>226</v>
      </c>
      <c r="D19" s="238" t="s">
        <v>261</v>
      </c>
      <c r="E19" s="238">
        <v>1</v>
      </c>
      <c r="H19" s="238"/>
      <c r="I19" s="238" t="s">
        <v>289</v>
      </c>
      <c r="AB19" s="238" t="s">
        <v>442</v>
      </c>
    </row>
    <row r="20" spans="1:28" x14ac:dyDescent="0.2">
      <c r="A20" s="238">
        <v>330260</v>
      </c>
      <c r="B20" s="238" t="s">
        <v>396</v>
      </c>
      <c r="C20" s="238" t="s">
        <v>397</v>
      </c>
      <c r="D20" s="238" t="s">
        <v>195</v>
      </c>
      <c r="E20" s="238">
        <v>1</v>
      </c>
      <c r="H20" s="238"/>
      <c r="I20" s="238" t="s">
        <v>289</v>
      </c>
      <c r="AB20" s="238" t="s">
        <v>442</v>
      </c>
    </row>
    <row r="21" spans="1:28" x14ac:dyDescent="0.2">
      <c r="A21" s="238">
        <v>323556</v>
      </c>
      <c r="B21" s="238" t="s">
        <v>398</v>
      </c>
      <c r="C21" s="238" t="s">
        <v>245</v>
      </c>
      <c r="D21" s="238" t="s">
        <v>263</v>
      </c>
      <c r="E21" s="238">
        <v>1</v>
      </c>
      <c r="H21" s="238"/>
      <c r="I21" s="238" t="s">
        <v>289</v>
      </c>
      <c r="AB21" s="238" t="s">
        <v>442</v>
      </c>
    </row>
    <row r="22" spans="1:28" x14ac:dyDescent="0.2">
      <c r="A22" s="238">
        <v>326465</v>
      </c>
      <c r="B22" s="238" t="s">
        <v>399</v>
      </c>
      <c r="C22" s="238" t="s">
        <v>400</v>
      </c>
      <c r="D22" s="238" t="s">
        <v>210</v>
      </c>
      <c r="E22" s="238">
        <v>1</v>
      </c>
      <c r="H22" s="238"/>
      <c r="I22" s="238" t="s">
        <v>289</v>
      </c>
      <c r="AB22" s="238" t="s">
        <v>442</v>
      </c>
    </row>
    <row r="23" spans="1:28" x14ac:dyDescent="0.2">
      <c r="A23" s="238">
        <v>332728</v>
      </c>
      <c r="B23" s="238" t="s">
        <v>401</v>
      </c>
      <c r="C23" s="238" t="s">
        <v>213</v>
      </c>
      <c r="D23" s="238" t="s">
        <v>200</v>
      </c>
      <c r="E23" s="238">
        <v>1</v>
      </c>
      <c r="H23" s="238"/>
      <c r="I23" s="238" t="s">
        <v>289</v>
      </c>
      <c r="AB23" s="238" t="s">
        <v>442</v>
      </c>
    </row>
    <row r="24" spans="1:28" x14ac:dyDescent="0.2">
      <c r="A24" s="238">
        <v>330034</v>
      </c>
      <c r="B24" s="238" t="s">
        <v>402</v>
      </c>
      <c r="C24" s="238" t="s">
        <v>194</v>
      </c>
      <c r="D24" s="238" t="s">
        <v>403</v>
      </c>
      <c r="E24" s="238">
        <v>1</v>
      </c>
      <c r="H24" s="238"/>
      <c r="I24" s="238" t="s">
        <v>289</v>
      </c>
      <c r="AB24" s="238" t="s">
        <v>442</v>
      </c>
    </row>
    <row r="25" spans="1:28" x14ac:dyDescent="0.2">
      <c r="A25" s="238">
        <v>320207</v>
      </c>
      <c r="B25" s="238" t="s">
        <v>251</v>
      </c>
      <c r="C25" s="238" t="s">
        <v>193</v>
      </c>
      <c r="D25" s="238" t="s">
        <v>249</v>
      </c>
      <c r="E25" s="238">
        <v>1</v>
      </c>
      <c r="H25" s="238"/>
      <c r="I25" s="238" t="s">
        <v>289</v>
      </c>
      <c r="AB25" s="238" t="s">
        <v>442</v>
      </c>
    </row>
    <row r="26" spans="1:28" x14ac:dyDescent="0.2">
      <c r="A26" s="238">
        <v>326978</v>
      </c>
      <c r="B26" s="238" t="s">
        <v>404</v>
      </c>
      <c r="C26" s="238" t="s">
        <v>193</v>
      </c>
      <c r="D26" s="238" t="s">
        <v>256</v>
      </c>
      <c r="E26" s="238">
        <v>1</v>
      </c>
      <c r="H26" s="238"/>
      <c r="I26" s="238" t="s">
        <v>289</v>
      </c>
      <c r="AB26" s="238" t="s">
        <v>442</v>
      </c>
    </row>
    <row r="27" spans="1:28" x14ac:dyDescent="0.2">
      <c r="A27" s="238">
        <v>324466</v>
      </c>
      <c r="B27" s="238" t="s">
        <v>405</v>
      </c>
      <c r="C27" s="238" t="s">
        <v>406</v>
      </c>
      <c r="D27" s="238" t="s">
        <v>262</v>
      </c>
      <c r="E27" s="238">
        <v>1</v>
      </c>
      <c r="H27" s="238"/>
      <c r="I27" s="238" t="s">
        <v>289</v>
      </c>
      <c r="AB27" s="238" t="s">
        <v>442</v>
      </c>
    </row>
    <row r="28" spans="1:28" x14ac:dyDescent="0.2">
      <c r="A28" s="238">
        <v>327461</v>
      </c>
      <c r="B28" s="238" t="s">
        <v>407</v>
      </c>
      <c r="C28" s="238" t="s">
        <v>198</v>
      </c>
      <c r="D28" s="238" t="s">
        <v>208</v>
      </c>
      <c r="E28" s="238">
        <v>1</v>
      </c>
      <c r="H28" s="238"/>
      <c r="I28" s="238" t="s">
        <v>289</v>
      </c>
      <c r="AB28" s="238" t="s">
        <v>442</v>
      </c>
    </row>
    <row r="29" spans="1:28" x14ac:dyDescent="0.2">
      <c r="A29" s="238">
        <v>324522</v>
      </c>
      <c r="B29" s="238" t="s">
        <v>408</v>
      </c>
      <c r="C29" s="238" t="s">
        <v>201</v>
      </c>
      <c r="D29" s="238" t="s">
        <v>222</v>
      </c>
      <c r="E29" s="238">
        <v>1</v>
      </c>
      <c r="H29" s="238"/>
      <c r="I29" s="238" t="s">
        <v>289</v>
      </c>
      <c r="AB29" s="238" t="s">
        <v>442</v>
      </c>
    </row>
    <row r="30" spans="1:28" x14ac:dyDescent="0.2">
      <c r="A30" s="238">
        <v>328073</v>
      </c>
      <c r="B30" s="238" t="s">
        <v>409</v>
      </c>
      <c r="C30" s="238" t="s">
        <v>206</v>
      </c>
      <c r="D30" s="238" t="s">
        <v>203</v>
      </c>
      <c r="E30" s="238">
        <v>1</v>
      </c>
      <c r="H30" s="238"/>
      <c r="I30" s="238" t="s">
        <v>289</v>
      </c>
      <c r="AB30" s="238" t="s">
        <v>442</v>
      </c>
    </row>
    <row r="31" spans="1:28" x14ac:dyDescent="0.2">
      <c r="A31" s="238">
        <v>325847</v>
      </c>
      <c r="B31" s="238" t="s">
        <v>410</v>
      </c>
      <c r="C31" s="238" t="s">
        <v>235</v>
      </c>
      <c r="D31" s="238" t="s">
        <v>371</v>
      </c>
      <c r="E31" s="238">
        <v>2</v>
      </c>
      <c r="H31" s="238"/>
      <c r="I31" s="238" t="s">
        <v>297</v>
      </c>
      <c r="AB31" s="238" t="s">
        <v>442</v>
      </c>
    </row>
    <row r="32" spans="1:28" x14ac:dyDescent="0.2">
      <c r="A32" s="238">
        <v>301354</v>
      </c>
      <c r="B32" s="238" t="s">
        <v>411</v>
      </c>
      <c r="C32" s="238" t="s">
        <v>238</v>
      </c>
      <c r="D32" s="238" t="s">
        <v>208</v>
      </c>
      <c r="E32" s="238">
        <v>2</v>
      </c>
      <c r="H32" s="238"/>
      <c r="I32" s="238" t="s">
        <v>297</v>
      </c>
      <c r="AB32" s="238" t="s">
        <v>442</v>
      </c>
    </row>
    <row r="33" spans="1:28" x14ac:dyDescent="0.2">
      <c r="A33" s="238">
        <v>321529</v>
      </c>
      <c r="B33" s="238" t="s">
        <v>412</v>
      </c>
      <c r="C33" s="238" t="s">
        <v>232</v>
      </c>
      <c r="D33" s="238" t="s">
        <v>259</v>
      </c>
      <c r="E33" s="238">
        <v>2</v>
      </c>
      <c r="H33" s="238"/>
      <c r="I33" s="238" t="s">
        <v>297</v>
      </c>
      <c r="AB33" s="238" t="s">
        <v>442</v>
      </c>
    </row>
    <row r="34" spans="1:28" x14ac:dyDescent="0.2">
      <c r="A34" s="238">
        <v>302668</v>
      </c>
      <c r="B34" s="238" t="s">
        <v>413</v>
      </c>
      <c r="C34" s="238" t="s">
        <v>234</v>
      </c>
      <c r="D34" s="238" t="s">
        <v>414</v>
      </c>
      <c r="E34" s="238">
        <v>2</v>
      </c>
      <c r="H34" s="238"/>
      <c r="I34" s="238" t="s">
        <v>297</v>
      </c>
      <c r="AB34" s="238" t="s">
        <v>442</v>
      </c>
    </row>
    <row r="35" spans="1:28" x14ac:dyDescent="0.2">
      <c r="A35" s="238">
        <v>313279</v>
      </c>
      <c r="B35" s="238" t="s">
        <v>415</v>
      </c>
      <c r="C35" s="238" t="s">
        <v>198</v>
      </c>
      <c r="D35" s="238" t="s">
        <v>241</v>
      </c>
      <c r="E35" s="238">
        <v>2</v>
      </c>
      <c r="H35" s="238"/>
      <c r="I35" s="238" t="s">
        <v>297</v>
      </c>
      <c r="AB35" s="238" t="s">
        <v>442</v>
      </c>
    </row>
    <row r="36" spans="1:28" x14ac:dyDescent="0.2">
      <c r="A36" s="238">
        <v>317785</v>
      </c>
      <c r="B36" s="238" t="s">
        <v>416</v>
      </c>
      <c r="C36" s="238" t="s">
        <v>236</v>
      </c>
      <c r="D36" s="238" t="s">
        <v>417</v>
      </c>
      <c r="E36" s="238">
        <v>2</v>
      </c>
      <c r="H36" s="238"/>
      <c r="I36" s="238" t="s">
        <v>297</v>
      </c>
      <c r="AB36" s="238" t="s">
        <v>442</v>
      </c>
    </row>
    <row r="37" spans="1:28" x14ac:dyDescent="0.2">
      <c r="A37" s="238">
        <v>301846</v>
      </c>
      <c r="B37" s="238" t="s">
        <v>418</v>
      </c>
      <c r="C37" s="238" t="s">
        <v>258</v>
      </c>
      <c r="D37" s="238" t="s">
        <v>211</v>
      </c>
      <c r="E37" s="238">
        <v>2</v>
      </c>
      <c r="H37" s="238"/>
      <c r="I37" s="238" t="s">
        <v>297</v>
      </c>
      <c r="AB37" s="238" t="s">
        <v>442</v>
      </c>
    </row>
    <row r="38" spans="1:28" x14ac:dyDescent="0.2">
      <c r="A38" s="238">
        <v>315454</v>
      </c>
      <c r="B38" s="238" t="s">
        <v>419</v>
      </c>
      <c r="C38" s="238" t="s">
        <v>239</v>
      </c>
      <c r="D38" s="238" t="s">
        <v>390</v>
      </c>
      <c r="E38" s="238">
        <v>2</v>
      </c>
      <c r="H38" s="238"/>
      <c r="I38" s="238" t="s">
        <v>297</v>
      </c>
      <c r="AB38" s="238" t="s">
        <v>442</v>
      </c>
    </row>
    <row r="39" spans="1:28" x14ac:dyDescent="0.2">
      <c r="A39" s="238">
        <v>306282</v>
      </c>
      <c r="B39" s="238" t="s">
        <v>420</v>
      </c>
      <c r="C39" s="238" t="s">
        <v>421</v>
      </c>
      <c r="D39" s="238" t="s">
        <v>229</v>
      </c>
      <c r="E39" s="238">
        <v>2</v>
      </c>
      <c r="H39" s="238"/>
      <c r="I39" s="238" t="s">
        <v>297</v>
      </c>
      <c r="AB39" s="238" t="s">
        <v>442</v>
      </c>
    </row>
    <row r="40" spans="1:28" x14ac:dyDescent="0.2">
      <c r="A40" s="238">
        <v>331146</v>
      </c>
      <c r="B40" s="238" t="s">
        <v>422</v>
      </c>
      <c r="C40" s="238" t="s">
        <v>214</v>
      </c>
      <c r="D40" s="238" t="s">
        <v>216</v>
      </c>
      <c r="E40" s="238">
        <v>2</v>
      </c>
      <c r="H40" s="238"/>
      <c r="I40" s="238" t="s">
        <v>297</v>
      </c>
      <c r="AB40" s="238" t="s">
        <v>442</v>
      </c>
    </row>
    <row r="41" spans="1:28" x14ac:dyDescent="0.2">
      <c r="A41" s="238">
        <v>316905</v>
      </c>
      <c r="B41" s="238" t="s">
        <v>423</v>
      </c>
      <c r="C41" s="238" t="s">
        <v>213</v>
      </c>
      <c r="D41" s="238" t="s">
        <v>227</v>
      </c>
      <c r="E41" s="238">
        <v>2</v>
      </c>
      <c r="H41" s="238"/>
      <c r="I41" s="238" t="s">
        <v>297</v>
      </c>
      <c r="AB41" s="238" t="s">
        <v>442</v>
      </c>
    </row>
    <row r="42" spans="1:28" x14ac:dyDescent="0.2">
      <c r="A42" s="238">
        <v>319073</v>
      </c>
      <c r="B42" s="238" t="s">
        <v>424</v>
      </c>
      <c r="C42" s="238" t="s">
        <v>193</v>
      </c>
      <c r="D42" s="238" t="s">
        <v>199</v>
      </c>
      <c r="E42" s="238">
        <v>2</v>
      </c>
      <c r="H42" s="238"/>
      <c r="I42" s="238" t="s">
        <v>297</v>
      </c>
      <c r="AB42" s="238" t="s">
        <v>442</v>
      </c>
    </row>
    <row r="43" spans="1:28" x14ac:dyDescent="0.2">
      <c r="A43" s="238">
        <v>321502</v>
      </c>
      <c r="B43" s="238" t="s">
        <v>425</v>
      </c>
      <c r="C43" s="238" t="s">
        <v>230</v>
      </c>
      <c r="D43" s="238" t="s">
        <v>247</v>
      </c>
      <c r="E43" s="238">
        <v>2</v>
      </c>
      <c r="H43" s="238"/>
      <c r="I43" s="238" t="s">
        <v>297</v>
      </c>
      <c r="AB43" s="238" t="s">
        <v>442</v>
      </c>
    </row>
    <row r="44" spans="1:28" x14ac:dyDescent="0.2">
      <c r="A44" s="238">
        <v>326014</v>
      </c>
      <c r="B44" s="238" t="s">
        <v>426</v>
      </c>
      <c r="C44" s="238" t="s">
        <v>196</v>
      </c>
      <c r="D44" s="238" t="s">
        <v>427</v>
      </c>
      <c r="E44" s="238">
        <v>2</v>
      </c>
      <c r="H44" s="238"/>
      <c r="I44" s="238" t="s">
        <v>297</v>
      </c>
      <c r="AB44" s="238" t="s">
        <v>442</v>
      </c>
    </row>
    <row r="45" spans="1:28" x14ac:dyDescent="0.2">
      <c r="A45" s="238">
        <v>321245</v>
      </c>
      <c r="B45" s="238" t="s">
        <v>428</v>
      </c>
      <c r="C45" s="238" t="s">
        <v>255</v>
      </c>
      <c r="D45" s="238" t="s">
        <v>215</v>
      </c>
      <c r="E45" s="238">
        <v>2</v>
      </c>
      <c r="H45" s="238"/>
      <c r="I45" s="238" t="s">
        <v>297</v>
      </c>
      <c r="AB45" s="238" t="s">
        <v>442</v>
      </c>
    </row>
    <row r="46" spans="1:28" x14ac:dyDescent="0.2">
      <c r="A46" s="238">
        <v>325645</v>
      </c>
      <c r="B46" s="238" t="s">
        <v>429</v>
      </c>
      <c r="C46" s="238" t="s">
        <v>430</v>
      </c>
      <c r="D46" s="238" t="s">
        <v>431</v>
      </c>
      <c r="E46" s="238">
        <v>2</v>
      </c>
      <c r="H46" s="238"/>
      <c r="I46" s="238" t="s">
        <v>297</v>
      </c>
      <c r="AB46" s="238" t="s">
        <v>442</v>
      </c>
    </row>
    <row r="47" spans="1:28" x14ac:dyDescent="0.2">
      <c r="A47" s="238">
        <v>325436</v>
      </c>
      <c r="B47" s="238" t="s">
        <v>432</v>
      </c>
      <c r="C47" s="238" t="s">
        <v>244</v>
      </c>
      <c r="D47" s="238" t="s">
        <v>240</v>
      </c>
      <c r="E47" s="238">
        <v>2</v>
      </c>
      <c r="H47" s="238"/>
      <c r="I47" s="238" t="s">
        <v>297</v>
      </c>
      <c r="AB47" s="238" t="s">
        <v>442</v>
      </c>
    </row>
    <row r="48" spans="1:28" x14ac:dyDescent="0.2">
      <c r="A48" s="238">
        <v>321102</v>
      </c>
      <c r="B48" s="238" t="s">
        <v>433</v>
      </c>
      <c r="C48" s="238" t="s">
        <v>242</v>
      </c>
      <c r="D48" s="238" t="s">
        <v>434</v>
      </c>
      <c r="E48" s="238">
        <v>2</v>
      </c>
      <c r="H48" s="238"/>
      <c r="I48" s="238" t="s">
        <v>297</v>
      </c>
      <c r="AB48" s="238" t="s">
        <v>442</v>
      </c>
    </row>
    <row r="49" spans="1:28" x14ac:dyDescent="0.2">
      <c r="A49" s="238">
        <v>320386</v>
      </c>
      <c r="B49" s="238" t="s">
        <v>435</v>
      </c>
      <c r="C49" s="238" t="s">
        <v>209</v>
      </c>
      <c r="D49" s="238" t="s">
        <v>205</v>
      </c>
      <c r="E49" s="238">
        <v>2</v>
      </c>
      <c r="H49" s="238"/>
      <c r="I49" s="238" t="s">
        <v>297</v>
      </c>
      <c r="AB49" s="238" t="s">
        <v>442</v>
      </c>
    </row>
    <row r="50" spans="1:28" x14ac:dyDescent="0.2">
      <c r="A50" s="238">
        <v>318333</v>
      </c>
      <c r="B50" s="238" t="s">
        <v>436</v>
      </c>
      <c r="C50" s="238" t="s">
        <v>193</v>
      </c>
      <c r="D50" s="238" t="s">
        <v>243</v>
      </c>
      <c r="E50" s="238">
        <v>2</v>
      </c>
      <c r="H50" s="238"/>
      <c r="I50" s="238" t="s">
        <v>297</v>
      </c>
      <c r="AB50" s="238" t="s">
        <v>442</v>
      </c>
    </row>
    <row r="51" spans="1:28" x14ac:dyDescent="0.2">
      <c r="A51" s="238">
        <v>322949</v>
      </c>
      <c r="B51" s="238" t="s">
        <v>437</v>
      </c>
      <c r="C51" s="238" t="s">
        <v>218</v>
      </c>
      <c r="D51" s="238" t="s">
        <v>438</v>
      </c>
      <c r="E51" s="238">
        <v>2</v>
      </c>
      <c r="H51" s="238"/>
      <c r="I51" s="238" t="s">
        <v>297</v>
      </c>
      <c r="AB51" s="238" t="s">
        <v>442</v>
      </c>
    </row>
    <row r="52" spans="1:28" x14ac:dyDescent="0.2">
      <c r="A52" s="238">
        <v>329544</v>
      </c>
      <c r="B52" s="238" t="s">
        <v>439</v>
      </c>
      <c r="C52" s="238" t="s">
        <v>204</v>
      </c>
      <c r="D52" s="238" t="s">
        <v>228</v>
      </c>
      <c r="E52" s="238">
        <v>2</v>
      </c>
      <c r="H52" s="238"/>
      <c r="I52" s="238" t="s">
        <v>297</v>
      </c>
      <c r="AB52" s="238" t="s">
        <v>442</v>
      </c>
    </row>
    <row r="53" spans="1:28" x14ac:dyDescent="0.2">
      <c r="A53" s="238">
        <v>321076</v>
      </c>
      <c r="B53" s="238" t="s">
        <v>440</v>
      </c>
      <c r="C53" s="238" t="s">
        <v>223</v>
      </c>
      <c r="D53" s="238" t="s">
        <v>260</v>
      </c>
      <c r="E53" s="238">
        <v>2</v>
      </c>
      <c r="H53" s="238"/>
      <c r="I53" s="238" t="s">
        <v>297</v>
      </c>
      <c r="AB53" s="238" t="s">
        <v>442</v>
      </c>
    </row>
    <row r="54" spans="1:28" x14ac:dyDescent="0.2">
      <c r="A54" s="238">
        <v>303920</v>
      </c>
      <c r="B54" s="238" t="s">
        <v>443</v>
      </c>
      <c r="C54" s="238" t="s">
        <v>198</v>
      </c>
      <c r="D54" s="238" t="s">
        <v>444</v>
      </c>
      <c r="E54" s="238" t="s">
        <v>64</v>
      </c>
      <c r="H54" s="238"/>
      <c r="I54" s="238" t="s">
        <v>305</v>
      </c>
      <c r="AB54" s="238" t="s">
        <v>442</v>
      </c>
    </row>
    <row r="55" spans="1:28" x14ac:dyDescent="0.2">
      <c r="H55" s="238"/>
      <c r="AB55" s="238" t="s">
        <v>442</v>
      </c>
    </row>
    <row r="56" spans="1:28" x14ac:dyDescent="0.2">
      <c r="H56" s="238"/>
      <c r="AB56" s="238" t="s">
        <v>442</v>
      </c>
    </row>
    <row r="57" spans="1:28" x14ac:dyDescent="0.2">
      <c r="H57" s="238"/>
      <c r="AB57" s="238" t="s">
        <v>442</v>
      </c>
    </row>
    <row r="58" spans="1:28" x14ac:dyDescent="0.2">
      <c r="H58" s="238"/>
      <c r="AB58" s="238" t="s">
        <v>442</v>
      </c>
    </row>
    <row r="59" spans="1:28" x14ac:dyDescent="0.2">
      <c r="H59" s="238"/>
      <c r="AB59" s="238" t="s">
        <v>442</v>
      </c>
    </row>
    <row r="60" spans="1:28" x14ac:dyDescent="0.2">
      <c r="H60" s="238"/>
      <c r="AB60" s="238" t="s">
        <v>442</v>
      </c>
    </row>
    <row r="61" spans="1:28" x14ac:dyDescent="0.2">
      <c r="H61" s="238"/>
      <c r="AB61" s="238" t="s">
        <v>442</v>
      </c>
    </row>
    <row r="62" spans="1:28" x14ac:dyDescent="0.2">
      <c r="H62" s="238"/>
      <c r="AB62" s="238" t="s">
        <v>442</v>
      </c>
    </row>
    <row r="63" spans="1:28" x14ac:dyDescent="0.2">
      <c r="H63" s="238"/>
      <c r="AB63" s="238" t="s">
        <v>442</v>
      </c>
    </row>
    <row r="64" spans="1:28" x14ac:dyDescent="0.2">
      <c r="H64" s="238"/>
      <c r="AB64" s="238" t="s">
        <v>442</v>
      </c>
    </row>
    <row r="65" spans="8:28" x14ac:dyDescent="0.2">
      <c r="H65" s="238"/>
      <c r="AB65" s="238" t="s">
        <v>442</v>
      </c>
    </row>
    <row r="66" spans="8:28" x14ac:dyDescent="0.2">
      <c r="H66" s="238"/>
      <c r="AB66" s="238" t="s">
        <v>442</v>
      </c>
    </row>
    <row r="67" spans="8:28" x14ac:dyDescent="0.2">
      <c r="H67" s="238"/>
      <c r="AB67" s="238" t="s">
        <v>442</v>
      </c>
    </row>
    <row r="68" spans="8:28" x14ac:dyDescent="0.2">
      <c r="H68" s="238"/>
      <c r="AB68" s="238" t="s">
        <v>442</v>
      </c>
    </row>
    <row r="69" spans="8:28" x14ac:dyDescent="0.2">
      <c r="H69" s="238"/>
      <c r="AB69" s="238" t="s">
        <v>442</v>
      </c>
    </row>
    <row r="70" spans="8:28" x14ac:dyDescent="0.2">
      <c r="H70" s="238"/>
      <c r="AB70" s="238" t="s">
        <v>442</v>
      </c>
    </row>
    <row r="71" spans="8:28" x14ac:dyDescent="0.2">
      <c r="H71" s="238"/>
      <c r="AB71" s="238" t="s">
        <v>442</v>
      </c>
    </row>
    <row r="72" spans="8:28" x14ac:dyDescent="0.2">
      <c r="H72" s="238"/>
      <c r="AB72" s="238" t="s">
        <v>442</v>
      </c>
    </row>
    <row r="73" spans="8:28" x14ac:dyDescent="0.2">
      <c r="H73" s="238"/>
      <c r="AB73" s="238" t="s">
        <v>442</v>
      </c>
    </row>
    <row r="74" spans="8:28" x14ac:dyDescent="0.2">
      <c r="H74" s="238"/>
      <c r="AB74" s="238" t="s">
        <v>442</v>
      </c>
    </row>
    <row r="75" spans="8:28" x14ac:dyDescent="0.2">
      <c r="H75" s="238"/>
      <c r="AB75" s="238" t="s">
        <v>442</v>
      </c>
    </row>
    <row r="76" spans="8:28" x14ac:dyDescent="0.2">
      <c r="H76" s="238"/>
      <c r="AB76" s="238" t="s">
        <v>442</v>
      </c>
    </row>
    <row r="77" spans="8:28" x14ac:dyDescent="0.2">
      <c r="H77" s="238"/>
      <c r="AB77" s="238" t="s">
        <v>442</v>
      </c>
    </row>
    <row r="78" spans="8:28" x14ac:dyDescent="0.2">
      <c r="H78" s="238"/>
      <c r="AB78" s="238" t="s">
        <v>442</v>
      </c>
    </row>
    <row r="79" spans="8:28" x14ac:dyDescent="0.2">
      <c r="H79" s="238"/>
      <c r="AB79" s="238" t="s">
        <v>442</v>
      </c>
    </row>
    <row r="80" spans="8:28" x14ac:dyDescent="0.2">
      <c r="H80" s="238"/>
      <c r="AB80" s="238" t="s">
        <v>442</v>
      </c>
    </row>
    <row r="81" spans="8:28" x14ac:dyDescent="0.2">
      <c r="H81" s="238"/>
      <c r="AB81" s="238" t="s">
        <v>442</v>
      </c>
    </row>
    <row r="82" spans="8:28" x14ac:dyDescent="0.2">
      <c r="H82" s="238"/>
      <c r="AB82" s="238" t="s">
        <v>442</v>
      </c>
    </row>
    <row r="83" spans="8:28" x14ac:dyDescent="0.2">
      <c r="H83" s="238"/>
      <c r="AB83" s="238" t="s">
        <v>442</v>
      </c>
    </row>
    <row r="84" spans="8:28" x14ac:dyDescent="0.2">
      <c r="H84" s="238"/>
      <c r="AB84" s="238" t="s">
        <v>442</v>
      </c>
    </row>
    <row r="85" spans="8:28" x14ac:dyDescent="0.2">
      <c r="H85" s="238"/>
      <c r="AB85" s="238" t="s">
        <v>442</v>
      </c>
    </row>
    <row r="86" spans="8:28" x14ac:dyDescent="0.2">
      <c r="H86" s="238"/>
      <c r="AB86" s="238" t="s">
        <v>442</v>
      </c>
    </row>
    <row r="87" spans="8:28" x14ac:dyDescent="0.2">
      <c r="H87" s="238"/>
      <c r="AB87" s="238" t="s">
        <v>442</v>
      </c>
    </row>
    <row r="88" spans="8:28" x14ac:dyDescent="0.2">
      <c r="H88" s="238"/>
      <c r="AB88" s="238" t="s">
        <v>442</v>
      </c>
    </row>
    <row r="89" spans="8:28" x14ac:dyDescent="0.2">
      <c r="H89" s="238"/>
      <c r="AB89" s="238" t="s">
        <v>442</v>
      </c>
    </row>
    <row r="90" spans="8:28" x14ac:dyDescent="0.2">
      <c r="H90" s="238"/>
      <c r="AB90" s="238" t="s">
        <v>442</v>
      </c>
    </row>
    <row r="91" spans="8:28" x14ac:dyDescent="0.2">
      <c r="H91" s="238"/>
      <c r="AB91" s="238" t="s">
        <v>442</v>
      </c>
    </row>
    <row r="92" spans="8:28" x14ac:dyDescent="0.2">
      <c r="H92" s="238"/>
      <c r="AB92" s="238" t="s">
        <v>442</v>
      </c>
    </row>
    <row r="93" spans="8:28" x14ac:dyDescent="0.2">
      <c r="H93" s="238"/>
      <c r="AB93" s="238" t="s">
        <v>442</v>
      </c>
    </row>
    <row r="94" spans="8:28" x14ac:dyDescent="0.2">
      <c r="H94" s="238"/>
      <c r="AB94" s="238" t="s">
        <v>442</v>
      </c>
    </row>
    <row r="95" spans="8:28" x14ac:dyDescent="0.2">
      <c r="H95" s="238"/>
      <c r="AB95" s="238" t="s">
        <v>442</v>
      </c>
    </row>
    <row r="96" spans="8:28" x14ac:dyDescent="0.2">
      <c r="H96" s="238"/>
      <c r="AB96" s="238" t="s">
        <v>442</v>
      </c>
    </row>
    <row r="97" spans="8:28" x14ac:dyDescent="0.2">
      <c r="H97" s="238"/>
      <c r="AB97" s="238" t="s">
        <v>442</v>
      </c>
    </row>
    <row r="98" spans="8:28" x14ac:dyDescent="0.2">
      <c r="H98" s="238"/>
      <c r="AB98" s="238" t="s">
        <v>442</v>
      </c>
    </row>
    <row r="99" spans="8:28" x14ac:dyDescent="0.2">
      <c r="H99" s="238"/>
      <c r="AB99" s="238" t="s">
        <v>442</v>
      </c>
    </row>
    <row r="100" spans="8:28" x14ac:dyDescent="0.2">
      <c r="H100" s="238"/>
      <c r="AB100" s="238" t="s">
        <v>442</v>
      </c>
    </row>
    <row r="101" spans="8:28" x14ac:dyDescent="0.2">
      <c r="H101" s="238"/>
      <c r="AB101" s="238" t="s">
        <v>442</v>
      </c>
    </row>
    <row r="102" spans="8:28" x14ac:dyDescent="0.2">
      <c r="H102" s="238"/>
      <c r="AB102" s="238" t="s">
        <v>442</v>
      </c>
    </row>
    <row r="103" spans="8:28" x14ac:dyDescent="0.2">
      <c r="H103" s="238"/>
      <c r="AB103" s="238" t="s">
        <v>442</v>
      </c>
    </row>
    <row r="104" spans="8:28" x14ac:dyDescent="0.2">
      <c r="H104" s="238"/>
      <c r="AB104" s="238" t="s">
        <v>442</v>
      </c>
    </row>
    <row r="105" spans="8:28" x14ac:dyDescent="0.2">
      <c r="H105" s="238"/>
      <c r="AB105" s="238" t="s">
        <v>442</v>
      </c>
    </row>
    <row r="106" spans="8:28" x14ac:dyDescent="0.2">
      <c r="H106" s="238"/>
      <c r="AB106" s="238" t="s">
        <v>442</v>
      </c>
    </row>
    <row r="107" spans="8:28" x14ac:dyDescent="0.2">
      <c r="H107" s="238"/>
      <c r="AB107" s="238" t="s">
        <v>442</v>
      </c>
    </row>
    <row r="108" spans="8:28" x14ac:dyDescent="0.2">
      <c r="H108" s="238"/>
      <c r="AB108" s="238" t="s">
        <v>442</v>
      </c>
    </row>
    <row r="109" spans="8:28" x14ac:dyDescent="0.2">
      <c r="H109" s="238"/>
      <c r="AB109" s="238" t="s">
        <v>442</v>
      </c>
    </row>
    <row r="110" spans="8:28" x14ac:dyDescent="0.2">
      <c r="H110" s="238"/>
      <c r="AB110" s="238" t="s">
        <v>442</v>
      </c>
    </row>
    <row r="111" spans="8:28" x14ac:dyDescent="0.2">
      <c r="H111" s="238"/>
      <c r="AB111" s="238" t="s">
        <v>442</v>
      </c>
    </row>
    <row r="112" spans="8:28" x14ac:dyDescent="0.2">
      <c r="H112" s="238"/>
      <c r="AB112" s="238" t="s">
        <v>442</v>
      </c>
    </row>
    <row r="113" spans="8:28" x14ac:dyDescent="0.2">
      <c r="H113" s="238"/>
      <c r="AB113" s="238" t="s">
        <v>442</v>
      </c>
    </row>
    <row r="114" spans="8:28" x14ac:dyDescent="0.2">
      <c r="H114" s="238"/>
      <c r="AB114" s="238" t="s">
        <v>442</v>
      </c>
    </row>
    <row r="115" spans="8:28" x14ac:dyDescent="0.2">
      <c r="H115" s="238"/>
      <c r="AB115" s="238" t="s">
        <v>442</v>
      </c>
    </row>
    <row r="116" spans="8:28" x14ac:dyDescent="0.2">
      <c r="H116" s="238"/>
      <c r="AB116" s="238" t="s">
        <v>442</v>
      </c>
    </row>
    <row r="117" spans="8:28" x14ac:dyDescent="0.2">
      <c r="H117" s="238"/>
      <c r="AB117" s="238" t="s">
        <v>442</v>
      </c>
    </row>
    <row r="118" spans="8:28" x14ac:dyDescent="0.2">
      <c r="H118" s="238"/>
      <c r="AB118" s="238" t="s">
        <v>442</v>
      </c>
    </row>
    <row r="119" spans="8:28" x14ac:dyDescent="0.2">
      <c r="H119" s="238"/>
      <c r="AB119" s="238" t="s">
        <v>442</v>
      </c>
    </row>
    <row r="120" spans="8:28" x14ac:dyDescent="0.2">
      <c r="H120" s="238"/>
      <c r="AB120" s="238" t="s">
        <v>442</v>
      </c>
    </row>
    <row r="121" spans="8:28" x14ac:dyDescent="0.2">
      <c r="H121" s="238"/>
      <c r="AB121" s="238" t="s">
        <v>442</v>
      </c>
    </row>
    <row r="122" spans="8:28" x14ac:dyDescent="0.2">
      <c r="H122" s="238"/>
      <c r="AB122" s="238" t="s">
        <v>442</v>
      </c>
    </row>
    <row r="123" spans="8:28" x14ac:dyDescent="0.2">
      <c r="H123" s="238"/>
      <c r="AB123" s="238" t="s">
        <v>442</v>
      </c>
    </row>
    <row r="124" spans="8:28" x14ac:dyDescent="0.2">
      <c r="H124" s="238"/>
      <c r="AB124" s="238" t="s">
        <v>442</v>
      </c>
    </row>
    <row r="125" spans="8:28" x14ac:dyDescent="0.2">
      <c r="H125" s="238"/>
      <c r="AB125" s="238" t="s">
        <v>442</v>
      </c>
    </row>
    <row r="126" spans="8:28" x14ac:dyDescent="0.2">
      <c r="H126" s="238"/>
      <c r="AB126" s="238" t="s">
        <v>442</v>
      </c>
    </row>
    <row r="127" spans="8:28" x14ac:dyDescent="0.2">
      <c r="H127" s="238"/>
      <c r="AB127" s="238" t="s">
        <v>442</v>
      </c>
    </row>
    <row r="128" spans="8:28" x14ac:dyDescent="0.2">
      <c r="H128" s="238"/>
      <c r="AB128" s="238" t="s">
        <v>442</v>
      </c>
    </row>
    <row r="129" spans="8:28" x14ac:dyDescent="0.2">
      <c r="H129" s="238"/>
      <c r="AB129" s="238" t="s">
        <v>442</v>
      </c>
    </row>
    <row r="130" spans="8:28" x14ac:dyDescent="0.2">
      <c r="H130" s="238"/>
      <c r="AB130" s="238" t="s">
        <v>442</v>
      </c>
    </row>
    <row r="131" spans="8:28" x14ac:dyDescent="0.2">
      <c r="H131" s="238"/>
      <c r="AB131" s="238" t="s">
        <v>442</v>
      </c>
    </row>
    <row r="132" spans="8:28" x14ac:dyDescent="0.2">
      <c r="H132" s="238"/>
      <c r="AB132" s="238" t="s">
        <v>442</v>
      </c>
    </row>
    <row r="133" spans="8:28" x14ac:dyDescent="0.2">
      <c r="H133" s="238"/>
      <c r="AB133" s="238" t="s">
        <v>442</v>
      </c>
    </row>
    <row r="134" spans="8:28" x14ac:dyDescent="0.2">
      <c r="H134" s="238"/>
      <c r="AB134" s="238" t="s">
        <v>442</v>
      </c>
    </row>
    <row r="135" spans="8:28" x14ac:dyDescent="0.2">
      <c r="H135" s="238"/>
      <c r="AB135" s="238" t="s">
        <v>442</v>
      </c>
    </row>
    <row r="136" spans="8:28" x14ac:dyDescent="0.2">
      <c r="H136" s="238"/>
      <c r="AB136" s="238" t="s">
        <v>442</v>
      </c>
    </row>
    <row r="137" spans="8:28" x14ac:dyDescent="0.2">
      <c r="H137" s="238"/>
      <c r="AB137" s="238" t="s">
        <v>442</v>
      </c>
    </row>
    <row r="138" spans="8:28" x14ac:dyDescent="0.2">
      <c r="H138" s="238"/>
      <c r="AB138" s="238" t="s">
        <v>442</v>
      </c>
    </row>
    <row r="139" spans="8:28" x14ac:dyDescent="0.2">
      <c r="H139" s="238"/>
      <c r="AB139" s="238" t="s">
        <v>442</v>
      </c>
    </row>
    <row r="140" spans="8:28" x14ac:dyDescent="0.2">
      <c r="H140" s="238"/>
      <c r="AB140" s="238" t="s">
        <v>442</v>
      </c>
    </row>
    <row r="141" spans="8:28" x14ac:dyDescent="0.2">
      <c r="H141" s="238"/>
      <c r="AB141" s="238" t="s">
        <v>442</v>
      </c>
    </row>
    <row r="142" spans="8:28" x14ac:dyDescent="0.2">
      <c r="H142" s="238"/>
      <c r="AB142" s="238" t="s">
        <v>442</v>
      </c>
    </row>
    <row r="143" spans="8:28" x14ac:dyDescent="0.2">
      <c r="H143" s="238"/>
      <c r="AB143" s="238" t="s">
        <v>442</v>
      </c>
    </row>
    <row r="144" spans="8:28" x14ac:dyDescent="0.2">
      <c r="H144" s="238"/>
      <c r="AB144" s="238" t="s">
        <v>442</v>
      </c>
    </row>
    <row r="145" spans="8:28" x14ac:dyDescent="0.2">
      <c r="H145" s="238"/>
      <c r="AB145" s="238" t="s">
        <v>442</v>
      </c>
    </row>
    <row r="146" spans="8:28" x14ac:dyDescent="0.2">
      <c r="H146" s="238"/>
      <c r="AB146" s="238" t="s">
        <v>442</v>
      </c>
    </row>
    <row r="147" spans="8:28" x14ac:dyDescent="0.2">
      <c r="H147" s="238"/>
      <c r="AB147" s="238" t="s">
        <v>442</v>
      </c>
    </row>
    <row r="148" spans="8:28" x14ac:dyDescent="0.2">
      <c r="H148" s="238"/>
      <c r="AB148" s="238" t="s">
        <v>442</v>
      </c>
    </row>
    <row r="149" spans="8:28" x14ac:dyDescent="0.2">
      <c r="H149" s="238"/>
      <c r="AB149" s="238" t="s">
        <v>442</v>
      </c>
    </row>
    <row r="150" spans="8:28" x14ac:dyDescent="0.2">
      <c r="H150" s="238"/>
      <c r="AB150" s="238" t="s">
        <v>442</v>
      </c>
    </row>
    <row r="151" spans="8:28" x14ac:dyDescent="0.2">
      <c r="H151" s="238"/>
      <c r="AB151" s="238" t="s">
        <v>442</v>
      </c>
    </row>
    <row r="152" spans="8:28" x14ac:dyDescent="0.2">
      <c r="H152" s="238"/>
      <c r="AB152" s="238" t="s">
        <v>442</v>
      </c>
    </row>
    <row r="153" spans="8:28" x14ac:dyDescent="0.2">
      <c r="H153" s="238"/>
      <c r="AB153" s="238" t="s">
        <v>442</v>
      </c>
    </row>
    <row r="154" spans="8:28" x14ac:dyDescent="0.2">
      <c r="H154" s="238"/>
      <c r="AB154" s="238" t="s">
        <v>442</v>
      </c>
    </row>
    <row r="155" spans="8:28" x14ac:dyDescent="0.2">
      <c r="H155" s="238"/>
      <c r="AB155" s="238" t="s">
        <v>442</v>
      </c>
    </row>
    <row r="156" spans="8:28" x14ac:dyDescent="0.2">
      <c r="H156" s="238"/>
      <c r="AB156" s="238" t="s">
        <v>442</v>
      </c>
    </row>
    <row r="157" spans="8:28" x14ac:dyDescent="0.2">
      <c r="H157" s="238"/>
      <c r="AB157" s="238" t="s">
        <v>442</v>
      </c>
    </row>
    <row r="158" spans="8:28" x14ac:dyDescent="0.2">
      <c r="H158" s="238"/>
      <c r="AB158" s="238" t="s">
        <v>442</v>
      </c>
    </row>
    <row r="159" spans="8:28" x14ac:dyDescent="0.2">
      <c r="H159" s="238"/>
      <c r="AB159" s="238" t="s">
        <v>442</v>
      </c>
    </row>
    <row r="160" spans="8:28" x14ac:dyDescent="0.2">
      <c r="H160" s="238"/>
      <c r="AB160" s="238" t="s">
        <v>442</v>
      </c>
    </row>
    <row r="161" spans="8:28" x14ac:dyDescent="0.2">
      <c r="H161" s="238"/>
      <c r="AB161" s="238" t="s">
        <v>442</v>
      </c>
    </row>
    <row r="162" spans="8:28" x14ac:dyDescent="0.2">
      <c r="H162" s="238"/>
      <c r="AB162" s="238" t="s">
        <v>442</v>
      </c>
    </row>
    <row r="163" spans="8:28" x14ac:dyDescent="0.2">
      <c r="H163" s="238"/>
      <c r="AB163" s="238" t="s">
        <v>442</v>
      </c>
    </row>
    <row r="164" spans="8:28" x14ac:dyDescent="0.2">
      <c r="H164" s="238"/>
      <c r="AB164" s="238" t="s">
        <v>442</v>
      </c>
    </row>
    <row r="165" spans="8:28" x14ac:dyDescent="0.2">
      <c r="H165" s="238"/>
      <c r="AB165" s="238" t="s">
        <v>442</v>
      </c>
    </row>
    <row r="166" spans="8:28" x14ac:dyDescent="0.2">
      <c r="H166" s="238"/>
      <c r="AB166" s="238" t="s">
        <v>442</v>
      </c>
    </row>
    <row r="167" spans="8:28" x14ac:dyDescent="0.2">
      <c r="H167" s="238"/>
      <c r="AB167" s="238" t="s">
        <v>442</v>
      </c>
    </row>
    <row r="168" spans="8:28" x14ac:dyDescent="0.2">
      <c r="H168" s="238"/>
      <c r="AB168" s="238" t="s">
        <v>442</v>
      </c>
    </row>
    <row r="169" spans="8:28" x14ac:dyDescent="0.2">
      <c r="H169" s="238"/>
      <c r="AB169" s="238" t="s">
        <v>442</v>
      </c>
    </row>
    <row r="170" spans="8:28" x14ac:dyDescent="0.2">
      <c r="H170" s="238"/>
      <c r="AB170" s="238" t="s">
        <v>442</v>
      </c>
    </row>
    <row r="171" spans="8:28" x14ac:dyDescent="0.2">
      <c r="H171" s="238"/>
      <c r="AB171" s="238" t="s">
        <v>442</v>
      </c>
    </row>
    <row r="172" spans="8:28" x14ac:dyDescent="0.2">
      <c r="H172" s="238"/>
      <c r="AB172" s="238" t="s">
        <v>442</v>
      </c>
    </row>
    <row r="173" spans="8:28" x14ac:dyDescent="0.2">
      <c r="H173" s="238"/>
      <c r="AB173" s="238" t="s">
        <v>442</v>
      </c>
    </row>
    <row r="174" spans="8:28" x14ac:dyDescent="0.2">
      <c r="H174" s="238"/>
      <c r="AB174" s="238" t="s">
        <v>442</v>
      </c>
    </row>
    <row r="175" spans="8:28" x14ac:dyDescent="0.2">
      <c r="H175" s="238"/>
      <c r="AB175" s="238" t="s">
        <v>442</v>
      </c>
    </row>
    <row r="176" spans="8:28" x14ac:dyDescent="0.2">
      <c r="H176" s="238"/>
      <c r="AB176" s="238" t="s">
        <v>442</v>
      </c>
    </row>
    <row r="177" spans="8:28" x14ac:dyDescent="0.2">
      <c r="H177" s="238"/>
      <c r="AB177" s="238" t="s">
        <v>442</v>
      </c>
    </row>
    <row r="178" spans="8:28" x14ac:dyDescent="0.2">
      <c r="H178" s="238"/>
      <c r="AB178" s="238" t="s">
        <v>442</v>
      </c>
    </row>
    <row r="179" spans="8:28" x14ac:dyDescent="0.2">
      <c r="H179" s="238"/>
      <c r="AB179" s="238" t="s">
        <v>442</v>
      </c>
    </row>
    <row r="180" spans="8:28" x14ac:dyDescent="0.2">
      <c r="H180" s="238"/>
      <c r="AB180" s="238" t="s">
        <v>442</v>
      </c>
    </row>
    <row r="181" spans="8:28" x14ac:dyDescent="0.2">
      <c r="H181" s="238"/>
      <c r="AB181" s="238" t="s">
        <v>442</v>
      </c>
    </row>
    <row r="182" spans="8:28" x14ac:dyDescent="0.2">
      <c r="H182" s="238"/>
      <c r="AB182" s="238" t="s">
        <v>442</v>
      </c>
    </row>
    <row r="183" spans="8:28" x14ac:dyDescent="0.2">
      <c r="H183" s="238"/>
      <c r="AB183" s="238" t="s">
        <v>442</v>
      </c>
    </row>
    <row r="184" spans="8:28" x14ac:dyDescent="0.2">
      <c r="H184" s="238"/>
      <c r="AB184" s="238" t="s">
        <v>442</v>
      </c>
    </row>
    <row r="185" spans="8:28" x14ac:dyDescent="0.2">
      <c r="H185" s="238"/>
      <c r="AB185" s="238" t="s">
        <v>442</v>
      </c>
    </row>
    <row r="186" spans="8:28" x14ac:dyDescent="0.2">
      <c r="H186" s="238"/>
      <c r="AB186" s="238" t="s">
        <v>442</v>
      </c>
    </row>
    <row r="187" spans="8:28" x14ac:dyDescent="0.2">
      <c r="H187" s="238"/>
      <c r="AB187" s="238" t="s">
        <v>442</v>
      </c>
    </row>
    <row r="188" spans="8:28" x14ac:dyDescent="0.2">
      <c r="H188" s="238"/>
      <c r="AB188" s="238" t="s">
        <v>442</v>
      </c>
    </row>
    <row r="189" spans="8:28" x14ac:dyDescent="0.2">
      <c r="H189" s="238"/>
      <c r="AB189" s="238" t="s">
        <v>442</v>
      </c>
    </row>
    <row r="190" spans="8:28" x14ac:dyDescent="0.2">
      <c r="H190" s="238"/>
      <c r="AB190" s="238" t="s">
        <v>442</v>
      </c>
    </row>
    <row r="191" spans="8:28" x14ac:dyDescent="0.2">
      <c r="H191" s="238"/>
      <c r="AB191" s="238" t="s">
        <v>442</v>
      </c>
    </row>
    <row r="192" spans="8:28" x14ac:dyDescent="0.2">
      <c r="H192" s="238"/>
      <c r="AB192" s="238" t="s">
        <v>442</v>
      </c>
    </row>
    <row r="193" spans="8:28" x14ac:dyDescent="0.2">
      <c r="H193" s="238"/>
      <c r="AB193" s="238" t="s">
        <v>442</v>
      </c>
    </row>
    <row r="194" spans="8:28" x14ac:dyDescent="0.2">
      <c r="H194" s="238"/>
      <c r="AB194" s="238" t="s">
        <v>442</v>
      </c>
    </row>
    <row r="195" spans="8:28" x14ac:dyDescent="0.2">
      <c r="H195" s="238"/>
      <c r="AB195" s="238" t="s">
        <v>442</v>
      </c>
    </row>
    <row r="196" spans="8:28" x14ac:dyDescent="0.2">
      <c r="H196" s="238"/>
      <c r="AB196" s="238" t="s">
        <v>442</v>
      </c>
    </row>
    <row r="197" spans="8:28" x14ac:dyDescent="0.2">
      <c r="H197" s="238"/>
      <c r="AB197" s="238" t="s">
        <v>442</v>
      </c>
    </row>
    <row r="198" spans="8:28" x14ac:dyDescent="0.2">
      <c r="H198" s="238"/>
      <c r="AB198" s="238" t="s">
        <v>442</v>
      </c>
    </row>
    <row r="199" spans="8:28" x14ac:dyDescent="0.2">
      <c r="H199" s="238"/>
      <c r="AB199" s="238" t="s">
        <v>442</v>
      </c>
    </row>
    <row r="200" spans="8:28" x14ac:dyDescent="0.2">
      <c r="H200" s="238"/>
      <c r="AB200" s="238" t="s">
        <v>442</v>
      </c>
    </row>
    <row r="201" spans="8:28" x14ac:dyDescent="0.2">
      <c r="H201" s="238"/>
      <c r="AB201" s="238" t="s">
        <v>442</v>
      </c>
    </row>
    <row r="202" spans="8:28" x14ac:dyDescent="0.2">
      <c r="H202" s="238"/>
      <c r="AB202" s="238" t="s">
        <v>442</v>
      </c>
    </row>
    <row r="203" spans="8:28" x14ac:dyDescent="0.2">
      <c r="H203" s="238"/>
      <c r="AB203" s="238" t="s">
        <v>442</v>
      </c>
    </row>
    <row r="204" spans="8:28" x14ac:dyDescent="0.2">
      <c r="H204" s="238"/>
      <c r="AB204" s="238" t="s">
        <v>442</v>
      </c>
    </row>
    <row r="205" spans="8:28" x14ac:dyDescent="0.2">
      <c r="H205" s="238"/>
      <c r="AB205" s="238" t="s">
        <v>442</v>
      </c>
    </row>
    <row r="206" spans="8:28" x14ac:dyDescent="0.2">
      <c r="H206" s="238"/>
      <c r="AB206" s="238" t="s">
        <v>442</v>
      </c>
    </row>
    <row r="207" spans="8:28" x14ac:dyDescent="0.2">
      <c r="H207" s="238"/>
      <c r="AB207" s="238" t="s">
        <v>442</v>
      </c>
    </row>
    <row r="208" spans="8:28" x14ac:dyDescent="0.2">
      <c r="H208" s="238"/>
      <c r="AB208" s="238" t="s">
        <v>442</v>
      </c>
    </row>
    <row r="209" spans="8:28" x14ac:dyDescent="0.2">
      <c r="H209" s="238"/>
      <c r="AB209" s="238" t="s">
        <v>442</v>
      </c>
    </row>
    <row r="210" spans="8:28" x14ac:dyDescent="0.2">
      <c r="H210" s="238"/>
      <c r="AB210" s="238" t="s">
        <v>442</v>
      </c>
    </row>
    <row r="211" spans="8:28" x14ac:dyDescent="0.2">
      <c r="H211" s="238"/>
      <c r="AB211" s="238" t="s">
        <v>442</v>
      </c>
    </row>
    <row r="212" spans="8:28" x14ac:dyDescent="0.2">
      <c r="H212" s="238"/>
      <c r="AB212" s="238" t="s">
        <v>442</v>
      </c>
    </row>
    <row r="213" spans="8:28" x14ac:dyDescent="0.2">
      <c r="H213" s="238"/>
      <c r="AB213" s="238" t="s">
        <v>442</v>
      </c>
    </row>
    <row r="214" spans="8:28" x14ac:dyDescent="0.2">
      <c r="H214" s="238"/>
      <c r="AB214" s="238" t="s">
        <v>442</v>
      </c>
    </row>
    <row r="215" spans="8:28" x14ac:dyDescent="0.2">
      <c r="H215" s="238"/>
      <c r="AB215" s="238" t="s">
        <v>442</v>
      </c>
    </row>
    <row r="216" spans="8:28" x14ac:dyDescent="0.2">
      <c r="H216" s="238"/>
      <c r="AB216" s="238" t="s">
        <v>442</v>
      </c>
    </row>
    <row r="217" spans="8:28" x14ac:dyDescent="0.2">
      <c r="H217" s="238"/>
      <c r="AB217" s="238" t="s">
        <v>442</v>
      </c>
    </row>
    <row r="218" spans="8:28" x14ac:dyDescent="0.2">
      <c r="H218" s="238"/>
      <c r="AB218" s="238" t="s">
        <v>442</v>
      </c>
    </row>
    <row r="219" spans="8:28" x14ac:dyDescent="0.2">
      <c r="H219" s="238"/>
      <c r="AB219" s="238" t="s">
        <v>442</v>
      </c>
    </row>
    <row r="220" spans="8:28" x14ac:dyDescent="0.2">
      <c r="H220" s="238"/>
      <c r="AB220" s="238" t="s">
        <v>442</v>
      </c>
    </row>
    <row r="221" spans="8:28" x14ac:dyDescent="0.2">
      <c r="H221" s="238"/>
      <c r="AB221" s="238" t="s">
        <v>442</v>
      </c>
    </row>
    <row r="222" spans="8:28" x14ac:dyDescent="0.2">
      <c r="H222" s="238"/>
      <c r="AB222" s="238" t="s">
        <v>442</v>
      </c>
    </row>
    <row r="223" spans="8:28" x14ac:dyDescent="0.2">
      <c r="H223" s="238"/>
      <c r="AB223" s="238" t="s">
        <v>442</v>
      </c>
    </row>
    <row r="224" spans="8:28" x14ac:dyDescent="0.2">
      <c r="H224" s="238"/>
      <c r="AB224" s="238" t="s">
        <v>442</v>
      </c>
    </row>
    <row r="225" spans="8:28" x14ac:dyDescent="0.2">
      <c r="H225" s="238"/>
      <c r="AB225" s="238" t="s">
        <v>442</v>
      </c>
    </row>
    <row r="226" spans="8:28" x14ac:dyDescent="0.2">
      <c r="H226" s="238"/>
      <c r="AB226" s="238" t="s">
        <v>442</v>
      </c>
    </row>
    <row r="227" spans="8:28" x14ac:dyDescent="0.2">
      <c r="H227" s="238"/>
      <c r="AB227" s="238" t="s">
        <v>442</v>
      </c>
    </row>
    <row r="228" spans="8:28" x14ac:dyDescent="0.2">
      <c r="H228" s="238"/>
      <c r="AB228" s="238" t="s">
        <v>442</v>
      </c>
    </row>
    <row r="229" spans="8:28" x14ac:dyDescent="0.2">
      <c r="H229" s="238"/>
      <c r="AB229" s="238" t="s">
        <v>442</v>
      </c>
    </row>
    <row r="230" spans="8:28" x14ac:dyDescent="0.2">
      <c r="H230" s="238"/>
      <c r="AB230" s="238" t="s">
        <v>442</v>
      </c>
    </row>
    <row r="231" spans="8:28" x14ac:dyDescent="0.2">
      <c r="H231" s="238"/>
      <c r="AB231" s="238" t="s">
        <v>442</v>
      </c>
    </row>
    <row r="232" spans="8:28" x14ac:dyDescent="0.2">
      <c r="H232" s="238"/>
      <c r="AB232" s="238" t="s">
        <v>442</v>
      </c>
    </row>
    <row r="233" spans="8:28" x14ac:dyDescent="0.2">
      <c r="H233" s="238"/>
      <c r="AB233" s="238" t="s">
        <v>442</v>
      </c>
    </row>
    <row r="234" spans="8:28" x14ac:dyDescent="0.2">
      <c r="H234" s="238"/>
      <c r="AB234" s="238" t="s">
        <v>442</v>
      </c>
    </row>
    <row r="235" spans="8:28" x14ac:dyDescent="0.2">
      <c r="H235" s="238"/>
      <c r="AB235" s="238" t="s">
        <v>442</v>
      </c>
    </row>
    <row r="236" spans="8:28" x14ac:dyDescent="0.2">
      <c r="H236" s="238"/>
      <c r="AB236" s="238" t="s">
        <v>442</v>
      </c>
    </row>
    <row r="237" spans="8:28" x14ac:dyDescent="0.2">
      <c r="H237" s="238"/>
      <c r="AB237" s="238" t="s">
        <v>442</v>
      </c>
    </row>
    <row r="238" spans="8:28" x14ac:dyDescent="0.2">
      <c r="H238" s="238"/>
      <c r="AB238" s="238" t="s">
        <v>442</v>
      </c>
    </row>
    <row r="239" spans="8:28" x14ac:dyDescent="0.2">
      <c r="H239" s="238"/>
      <c r="AB239" s="238" t="s">
        <v>442</v>
      </c>
    </row>
    <row r="240" spans="8:28" x14ac:dyDescent="0.2">
      <c r="H240" s="238"/>
      <c r="AB240" s="238" t="s">
        <v>442</v>
      </c>
    </row>
    <row r="241" spans="8:28" x14ac:dyDescent="0.2">
      <c r="H241" s="238"/>
      <c r="AB241" s="238" t="s">
        <v>442</v>
      </c>
    </row>
    <row r="242" spans="8:28" x14ac:dyDescent="0.2">
      <c r="H242" s="238"/>
      <c r="AB242" s="238" t="s">
        <v>442</v>
      </c>
    </row>
    <row r="243" spans="8:28" x14ac:dyDescent="0.2">
      <c r="H243" s="238"/>
      <c r="AB243" s="238" t="s">
        <v>442</v>
      </c>
    </row>
    <row r="244" spans="8:28" x14ac:dyDescent="0.2">
      <c r="H244" s="238"/>
      <c r="AB244" s="238" t="s">
        <v>442</v>
      </c>
    </row>
    <row r="245" spans="8:28" x14ac:dyDescent="0.2">
      <c r="H245" s="238"/>
      <c r="AB245" s="238" t="s">
        <v>442</v>
      </c>
    </row>
    <row r="246" spans="8:28" x14ac:dyDescent="0.2">
      <c r="H246" s="238"/>
      <c r="AB246" s="238" t="s">
        <v>442</v>
      </c>
    </row>
    <row r="247" spans="8:28" x14ac:dyDescent="0.2">
      <c r="H247" s="238"/>
      <c r="AB247" s="238" t="s">
        <v>442</v>
      </c>
    </row>
    <row r="248" spans="8:28" x14ac:dyDescent="0.2">
      <c r="H248" s="238"/>
      <c r="AB248" s="238" t="s">
        <v>442</v>
      </c>
    </row>
    <row r="249" spans="8:28" x14ac:dyDescent="0.2">
      <c r="H249" s="238"/>
      <c r="AB249" s="238" t="s">
        <v>442</v>
      </c>
    </row>
    <row r="250" spans="8:28" x14ac:dyDescent="0.2">
      <c r="H250" s="238"/>
      <c r="AB250" s="238" t="s">
        <v>442</v>
      </c>
    </row>
    <row r="251" spans="8:28" x14ac:dyDescent="0.2">
      <c r="H251" s="238"/>
      <c r="AB251" s="238" t="s">
        <v>442</v>
      </c>
    </row>
    <row r="252" spans="8:28" x14ac:dyDescent="0.2">
      <c r="H252" s="238"/>
      <c r="AB252" s="238" t="s">
        <v>442</v>
      </c>
    </row>
    <row r="253" spans="8:28" x14ac:dyDescent="0.2">
      <c r="H253" s="238"/>
      <c r="AB253" s="238" t="s">
        <v>442</v>
      </c>
    </row>
    <row r="254" spans="8:28" x14ac:dyDescent="0.2">
      <c r="H254" s="238"/>
      <c r="AB254" s="238" t="s">
        <v>442</v>
      </c>
    </row>
    <row r="255" spans="8:28" x14ac:dyDescent="0.2">
      <c r="H255" s="238"/>
      <c r="AB255" s="238" t="s">
        <v>442</v>
      </c>
    </row>
    <row r="256" spans="8:28" x14ac:dyDescent="0.2">
      <c r="H256" s="238"/>
      <c r="AB256" s="238" t="s">
        <v>442</v>
      </c>
    </row>
    <row r="257" spans="8:28" x14ac:dyDescent="0.2">
      <c r="H257" s="238"/>
      <c r="AB257" s="238" t="s">
        <v>442</v>
      </c>
    </row>
    <row r="258" spans="8:28" x14ac:dyDescent="0.2">
      <c r="H258" s="238"/>
      <c r="AB258" s="238" t="s">
        <v>442</v>
      </c>
    </row>
    <row r="259" spans="8:28" x14ac:dyDescent="0.2">
      <c r="H259" s="238"/>
      <c r="AB259" s="238" t="s">
        <v>442</v>
      </c>
    </row>
    <row r="260" spans="8:28" x14ac:dyDescent="0.2">
      <c r="H260" s="238"/>
      <c r="AB260" s="238" t="s">
        <v>442</v>
      </c>
    </row>
    <row r="261" spans="8:28" x14ac:dyDescent="0.2">
      <c r="H261" s="238"/>
      <c r="AB261" s="238" t="s">
        <v>442</v>
      </c>
    </row>
    <row r="262" spans="8:28" x14ac:dyDescent="0.2">
      <c r="H262" s="238"/>
      <c r="AB262" s="238" t="s">
        <v>442</v>
      </c>
    </row>
    <row r="263" spans="8:28" x14ac:dyDescent="0.2">
      <c r="H263" s="238"/>
      <c r="AB263" s="238" t="s">
        <v>442</v>
      </c>
    </row>
    <row r="264" spans="8:28" x14ac:dyDescent="0.2">
      <c r="H264" s="238"/>
      <c r="AB264" s="238" t="s">
        <v>442</v>
      </c>
    </row>
    <row r="265" spans="8:28" x14ac:dyDescent="0.2">
      <c r="H265" s="238"/>
      <c r="AB265" s="238" t="s">
        <v>442</v>
      </c>
    </row>
    <row r="266" spans="8:28" x14ac:dyDescent="0.2">
      <c r="H266" s="238"/>
      <c r="AB266" s="238" t="s">
        <v>442</v>
      </c>
    </row>
    <row r="267" spans="8:28" x14ac:dyDescent="0.2">
      <c r="H267" s="238"/>
      <c r="AB267" s="238" t="s">
        <v>442</v>
      </c>
    </row>
    <row r="268" spans="8:28" x14ac:dyDescent="0.2">
      <c r="H268" s="238"/>
      <c r="AB268" s="238" t="s">
        <v>442</v>
      </c>
    </row>
    <row r="269" spans="8:28" x14ac:dyDescent="0.2">
      <c r="H269" s="238"/>
      <c r="AB269" s="238" t="s">
        <v>442</v>
      </c>
    </row>
    <row r="270" spans="8:28" x14ac:dyDescent="0.2">
      <c r="H270" s="238"/>
      <c r="AB270" s="238" t="s">
        <v>442</v>
      </c>
    </row>
    <row r="271" spans="8:28" x14ac:dyDescent="0.2">
      <c r="H271" s="238"/>
      <c r="AB271" s="238" t="s">
        <v>442</v>
      </c>
    </row>
    <row r="272" spans="8:28" x14ac:dyDescent="0.2">
      <c r="H272" s="238"/>
      <c r="AB272" s="238" t="s">
        <v>442</v>
      </c>
    </row>
    <row r="273" spans="8:28" x14ac:dyDescent="0.2">
      <c r="H273" s="238"/>
      <c r="AB273" s="238" t="s">
        <v>442</v>
      </c>
    </row>
    <row r="274" spans="8:28" x14ac:dyDescent="0.2">
      <c r="H274" s="238"/>
      <c r="AB274" s="238" t="s">
        <v>442</v>
      </c>
    </row>
    <row r="275" spans="8:28" x14ac:dyDescent="0.2">
      <c r="H275" s="238"/>
      <c r="AB275" s="238" t="s">
        <v>442</v>
      </c>
    </row>
    <row r="276" spans="8:28" x14ac:dyDescent="0.2">
      <c r="H276" s="238"/>
      <c r="AB276" s="238" t="s">
        <v>442</v>
      </c>
    </row>
    <row r="277" spans="8:28" x14ac:dyDescent="0.2">
      <c r="H277" s="238"/>
      <c r="AB277" s="238" t="s">
        <v>442</v>
      </c>
    </row>
    <row r="278" spans="8:28" x14ac:dyDescent="0.2">
      <c r="H278" s="238"/>
      <c r="AB278" s="238" t="s">
        <v>442</v>
      </c>
    </row>
    <row r="279" spans="8:28" x14ac:dyDescent="0.2">
      <c r="H279" s="238"/>
      <c r="AB279" s="238" t="s">
        <v>442</v>
      </c>
    </row>
    <row r="280" spans="8:28" x14ac:dyDescent="0.2">
      <c r="H280" s="238"/>
      <c r="AB280" s="238" t="s">
        <v>442</v>
      </c>
    </row>
    <row r="281" spans="8:28" x14ac:dyDescent="0.2">
      <c r="H281" s="238"/>
      <c r="AB281" s="238" t="s">
        <v>442</v>
      </c>
    </row>
    <row r="282" spans="8:28" x14ac:dyDescent="0.2">
      <c r="H282" s="238"/>
      <c r="AB282" s="238" t="s">
        <v>442</v>
      </c>
    </row>
    <row r="283" spans="8:28" x14ac:dyDescent="0.2">
      <c r="H283" s="238"/>
      <c r="AB283" s="238" t="s">
        <v>442</v>
      </c>
    </row>
    <row r="284" spans="8:28" x14ac:dyDescent="0.2">
      <c r="H284" s="238"/>
      <c r="AB284" s="238" t="s">
        <v>442</v>
      </c>
    </row>
    <row r="285" spans="8:28" x14ac:dyDescent="0.2">
      <c r="H285" s="238"/>
      <c r="AB285" s="238" t="s">
        <v>442</v>
      </c>
    </row>
    <row r="286" spans="8:28" x14ac:dyDescent="0.2">
      <c r="H286" s="238"/>
      <c r="AB286" s="238" t="s">
        <v>442</v>
      </c>
    </row>
    <row r="287" spans="8:28" x14ac:dyDescent="0.2">
      <c r="H287" s="238"/>
      <c r="AB287" s="238" t="s">
        <v>442</v>
      </c>
    </row>
    <row r="288" spans="8:28" x14ac:dyDescent="0.2">
      <c r="H288" s="238"/>
      <c r="AB288" s="238" t="s">
        <v>442</v>
      </c>
    </row>
    <row r="289" spans="8:28" x14ac:dyDescent="0.2">
      <c r="H289" s="238"/>
      <c r="AB289" s="238" t="s">
        <v>442</v>
      </c>
    </row>
    <row r="290" spans="8:28" x14ac:dyDescent="0.2">
      <c r="H290" s="238"/>
      <c r="AB290" s="238" t="s">
        <v>442</v>
      </c>
    </row>
    <row r="291" spans="8:28" x14ac:dyDescent="0.2">
      <c r="H291" s="238"/>
      <c r="AB291" s="238" t="s">
        <v>442</v>
      </c>
    </row>
    <row r="292" spans="8:28" x14ac:dyDescent="0.2">
      <c r="H292" s="238"/>
      <c r="AB292" s="238" t="s">
        <v>442</v>
      </c>
    </row>
    <row r="293" spans="8:28" x14ac:dyDescent="0.2">
      <c r="H293" s="238"/>
      <c r="AB293" s="238" t="s">
        <v>442</v>
      </c>
    </row>
    <row r="294" spans="8:28" x14ac:dyDescent="0.2">
      <c r="H294" s="238"/>
      <c r="AB294" s="238" t="s">
        <v>442</v>
      </c>
    </row>
    <row r="295" spans="8:28" x14ac:dyDescent="0.2">
      <c r="H295" s="238"/>
      <c r="AB295" s="238" t="s">
        <v>442</v>
      </c>
    </row>
    <row r="296" spans="8:28" x14ac:dyDescent="0.2">
      <c r="H296" s="238"/>
      <c r="AB296" s="238" t="s">
        <v>442</v>
      </c>
    </row>
    <row r="297" spans="8:28" x14ac:dyDescent="0.2">
      <c r="H297" s="238"/>
      <c r="AB297" s="238" t="s">
        <v>442</v>
      </c>
    </row>
    <row r="298" spans="8:28" x14ac:dyDescent="0.2">
      <c r="H298" s="238"/>
      <c r="AB298" s="238" t="s">
        <v>442</v>
      </c>
    </row>
    <row r="299" spans="8:28" x14ac:dyDescent="0.2">
      <c r="H299" s="238"/>
      <c r="AB299" s="238" t="s">
        <v>442</v>
      </c>
    </row>
    <row r="300" spans="8:28" x14ac:dyDescent="0.2">
      <c r="H300" s="238"/>
      <c r="AB300" s="238" t="s">
        <v>442</v>
      </c>
    </row>
    <row r="301" spans="8:28" x14ac:dyDescent="0.2">
      <c r="H301" s="238"/>
      <c r="AB301" s="238" t="s">
        <v>442</v>
      </c>
    </row>
    <row r="302" spans="8:28" x14ac:dyDescent="0.2">
      <c r="H302" s="238"/>
      <c r="AB302" s="238" t="s">
        <v>442</v>
      </c>
    </row>
    <row r="303" spans="8:28" x14ac:dyDescent="0.2">
      <c r="H303" s="238"/>
      <c r="AB303" s="238" t="s">
        <v>442</v>
      </c>
    </row>
    <row r="304" spans="8:28" x14ac:dyDescent="0.2">
      <c r="H304" s="238"/>
      <c r="AB304" s="238" t="s">
        <v>442</v>
      </c>
    </row>
    <row r="305" spans="8:28" x14ac:dyDescent="0.2">
      <c r="H305" s="238"/>
      <c r="AB305" s="238" t="s">
        <v>442</v>
      </c>
    </row>
    <row r="306" spans="8:28" x14ac:dyDescent="0.2">
      <c r="H306" s="238"/>
      <c r="AB306" s="238" t="s">
        <v>442</v>
      </c>
    </row>
    <row r="307" spans="8:28" x14ac:dyDescent="0.2">
      <c r="H307" s="238"/>
      <c r="AB307" s="238" t="s">
        <v>442</v>
      </c>
    </row>
    <row r="308" spans="8:28" x14ac:dyDescent="0.2">
      <c r="H308" s="238"/>
      <c r="AB308" s="238" t="s">
        <v>442</v>
      </c>
    </row>
    <row r="309" spans="8:28" x14ac:dyDescent="0.2">
      <c r="H309" s="238"/>
      <c r="AB309" s="238" t="s">
        <v>442</v>
      </c>
    </row>
    <row r="310" spans="8:28" x14ac:dyDescent="0.2">
      <c r="H310" s="238"/>
      <c r="AB310" s="238" t="s">
        <v>442</v>
      </c>
    </row>
    <row r="311" spans="8:28" x14ac:dyDescent="0.2">
      <c r="H311" s="238"/>
      <c r="AB311" s="238" t="s">
        <v>442</v>
      </c>
    </row>
    <row r="312" spans="8:28" x14ac:dyDescent="0.2">
      <c r="H312" s="238"/>
      <c r="AB312" s="238" t="s">
        <v>442</v>
      </c>
    </row>
    <row r="313" spans="8:28" x14ac:dyDescent="0.2">
      <c r="H313" s="238"/>
      <c r="AB313" s="238" t="s">
        <v>442</v>
      </c>
    </row>
    <row r="314" spans="8:28" x14ac:dyDescent="0.2">
      <c r="H314" s="238"/>
      <c r="AB314" s="238" t="s">
        <v>442</v>
      </c>
    </row>
    <row r="315" spans="8:28" x14ac:dyDescent="0.2">
      <c r="H315" s="238"/>
      <c r="AB315" s="238" t="s">
        <v>442</v>
      </c>
    </row>
    <row r="316" spans="8:28" x14ac:dyDescent="0.2">
      <c r="H316" s="238"/>
      <c r="AB316" s="238" t="s">
        <v>442</v>
      </c>
    </row>
    <row r="317" spans="8:28" x14ac:dyDescent="0.2">
      <c r="H317" s="238"/>
      <c r="AB317" s="238" t="s">
        <v>442</v>
      </c>
    </row>
    <row r="318" spans="8:28" x14ac:dyDescent="0.2">
      <c r="H318" s="238"/>
      <c r="AB318" s="238" t="s">
        <v>442</v>
      </c>
    </row>
    <row r="319" spans="8:28" x14ac:dyDescent="0.2">
      <c r="H319" s="238"/>
      <c r="AB319" s="238" t="s">
        <v>442</v>
      </c>
    </row>
    <row r="320" spans="8:28" x14ac:dyDescent="0.2">
      <c r="H320" s="238"/>
      <c r="AB320" s="238" t="s">
        <v>442</v>
      </c>
    </row>
    <row r="321" spans="8:28" x14ac:dyDescent="0.2">
      <c r="H321" s="238"/>
      <c r="AB321" s="238" t="s">
        <v>442</v>
      </c>
    </row>
    <row r="322" spans="8:28" x14ac:dyDescent="0.2">
      <c r="H322" s="238"/>
      <c r="AB322" s="238" t="s">
        <v>442</v>
      </c>
    </row>
    <row r="323" spans="8:28" x14ac:dyDescent="0.2">
      <c r="H323" s="238"/>
      <c r="AB323" s="238" t="s">
        <v>442</v>
      </c>
    </row>
    <row r="324" spans="8:28" x14ac:dyDescent="0.2">
      <c r="H324" s="238"/>
      <c r="AB324" s="238" t="s">
        <v>442</v>
      </c>
    </row>
    <row r="325" spans="8:28" x14ac:dyDescent="0.2">
      <c r="H325" s="238"/>
      <c r="AB325" s="238" t="s">
        <v>442</v>
      </c>
    </row>
    <row r="326" spans="8:28" x14ac:dyDescent="0.2">
      <c r="H326" s="238"/>
      <c r="AB326" s="238" t="s">
        <v>442</v>
      </c>
    </row>
    <row r="327" spans="8:28" x14ac:dyDescent="0.2">
      <c r="H327" s="238"/>
      <c r="AB327" s="238" t="s">
        <v>442</v>
      </c>
    </row>
    <row r="328" spans="8:28" x14ac:dyDescent="0.2">
      <c r="H328" s="238"/>
      <c r="AB328" s="238" t="s">
        <v>442</v>
      </c>
    </row>
    <row r="329" spans="8:28" x14ac:dyDescent="0.2">
      <c r="H329" s="238"/>
      <c r="AB329" s="238" t="s">
        <v>442</v>
      </c>
    </row>
    <row r="330" spans="8:28" x14ac:dyDescent="0.2">
      <c r="H330" s="238"/>
      <c r="AB330" s="238" t="s">
        <v>442</v>
      </c>
    </row>
    <row r="331" spans="8:28" x14ac:dyDescent="0.2">
      <c r="H331" s="238"/>
      <c r="AB331" s="238" t="s">
        <v>442</v>
      </c>
    </row>
    <row r="332" spans="8:28" x14ac:dyDescent="0.2">
      <c r="H332" s="238"/>
      <c r="AB332" s="238" t="s">
        <v>442</v>
      </c>
    </row>
    <row r="333" spans="8:28" x14ac:dyDescent="0.2">
      <c r="H333" s="238"/>
      <c r="AB333" s="238" t="s">
        <v>442</v>
      </c>
    </row>
    <row r="334" spans="8:28" x14ac:dyDescent="0.2">
      <c r="H334" s="238"/>
      <c r="AB334" s="238" t="s">
        <v>442</v>
      </c>
    </row>
    <row r="335" spans="8:28" x14ac:dyDescent="0.2">
      <c r="H335" s="238"/>
      <c r="AB335" s="238" t="s">
        <v>442</v>
      </c>
    </row>
    <row r="336" spans="8:28" x14ac:dyDescent="0.2">
      <c r="H336" s="238"/>
      <c r="AB336" s="238" t="s">
        <v>442</v>
      </c>
    </row>
    <row r="337" spans="8:28" x14ac:dyDescent="0.2">
      <c r="H337" s="238"/>
      <c r="AB337" s="238" t="s">
        <v>442</v>
      </c>
    </row>
    <row r="338" spans="8:28" x14ac:dyDescent="0.2">
      <c r="H338" s="238"/>
      <c r="AB338" s="238" t="s">
        <v>442</v>
      </c>
    </row>
    <row r="339" spans="8:28" x14ac:dyDescent="0.2">
      <c r="H339" s="238"/>
      <c r="AB339" s="238" t="s">
        <v>442</v>
      </c>
    </row>
    <row r="340" spans="8:28" x14ac:dyDescent="0.2">
      <c r="H340" s="238"/>
      <c r="AB340" s="238" t="s">
        <v>442</v>
      </c>
    </row>
    <row r="341" spans="8:28" x14ac:dyDescent="0.2">
      <c r="H341" s="238"/>
      <c r="AB341" s="238" t="s">
        <v>442</v>
      </c>
    </row>
    <row r="342" spans="8:28" x14ac:dyDescent="0.2">
      <c r="H342" s="238"/>
      <c r="AB342" s="238" t="s">
        <v>442</v>
      </c>
    </row>
    <row r="343" spans="8:28" x14ac:dyDescent="0.2">
      <c r="H343" s="238"/>
      <c r="AB343" s="238" t="s">
        <v>442</v>
      </c>
    </row>
    <row r="344" spans="8:28" x14ac:dyDescent="0.2">
      <c r="H344" s="238"/>
      <c r="AB344" s="238" t="s">
        <v>442</v>
      </c>
    </row>
    <row r="345" spans="8:28" x14ac:dyDescent="0.2">
      <c r="H345" s="238"/>
      <c r="AB345" s="238" t="s">
        <v>442</v>
      </c>
    </row>
    <row r="346" spans="8:28" x14ac:dyDescent="0.2">
      <c r="H346" s="238"/>
      <c r="AB346" s="238" t="s">
        <v>442</v>
      </c>
    </row>
    <row r="347" spans="8:28" x14ac:dyDescent="0.2">
      <c r="H347" s="238"/>
      <c r="AB347" s="238" t="s">
        <v>442</v>
      </c>
    </row>
    <row r="348" spans="8:28" x14ac:dyDescent="0.2">
      <c r="H348" s="238"/>
      <c r="AB348" s="238" t="s">
        <v>442</v>
      </c>
    </row>
    <row r="349" spans="8:28" x14ac:dyDescent="0.2">
      <c r="H349" s="238"/>
      <c r="AB349" s="238" t="s">
        <v>442</v>
      </c>
    </row>
    <row r="350" spans="8:28" x14ac:dyDescent="0.2">
      <c r="H350" s="238"/>
      <c r="AB350" s="238" t="s">
        <v>442</v>
      </c>
    </row>
    <row r="351" spans="8:28" x14ac:dyDescent="0.2">
      <c r="H351" s="238"/>
      <c r="AB351" s="238" t="s">
        <v>442</v>
      </c>
    </row>
    <row r="352" spans="8:28" x14ac:dyDescent="0.2">
      <c r="H352" s="238"/>
      <c r="AB352" s="238" t="s">
        <v>442</v>
      </c>
    </row>
    <row r="353" spans="8:28" x14ac:dyDescent="0.2">
      <c r="H353" s="238"/>
      <c r="AB353" s="238" t="s">
        <v>442</v>
      </c>
    </row>
    <row r="354" spans="8:28" x14ac:dyDescent="0.2">
      <c r="H354" s="238"/>
      <c r="AB354" s="238" t="s">
        <v>442</v>
      </c>
    </row>
    <row r="355" spans="8:28" x14ac:dyDescent="0.2">
      <c r="H355" s="238"/>
      <c r="AB355" s="238" t="s">
        <v>442</v>
      </c>
    </row>
    <row r="356" spans="8:28" x14ac:dyDescent="0.2">
      <c r="H356" s="238"/>
      <c r="AB356" s="238" t="s">
        <v>442</v>
      </c>
    </row>
    <row r="357" spans="8:28" x14ac:dyDescent="0.2">
      <c r="H357" s="238"/>
      <c r="AB357" s="238" t="s">
        <v>442</v>
      </c>
    </row>
    <row r="358" spans="8:28" x14ac:dyDescent="0.2">
      <c r="H358" s="238"/>
      <c r="AB358" s="238" t="s">
        <v>442</v>
      </c>
    </row>
    <row r="359" spans="8:28" x14ac:dyDescent="0.2">
      <c r="H359" s="238"/>
      <c r="AB359" s="238" t="s">
        <v>442</v>
      </c>
    </row>
    <row r="360" spans="8:28" x14ac:dyDescent="0.2">
      <c r="H360" s="238"/>
      <c r="AB360" s="238" t="s">
        <v>442</v>
      </c>
    </row>
    <row r="361" spans="8:28" x14ac:dyDescent="0.2">
      <c r="H361" s="238"/>
      <c r="AB361" s="238" t="s">
        <v>442</v>
      </c>
    </row>
    <row r="362" spans="8:28" x14ac:dyDescent="0.2">
      <c r="H362" s="238"/>
      <c r="AB362" s="238" t="s">
        <v>442</v>
      </c>
    </row>
    <row r="363" spans="8:28" x14ac:dyDescent="0.2">
      <c r="H363" s="238"/>
      <c r="AB363" s="238" t="s">
        <v>442</v>
      </c>
    </row>
    <row r="364" spans="8:28" x14ac:dyDescent="0.2">
      <c r="H364" s="238"/>
      <c r="AB364" s="238" t="s">
        <v>442</v>
      </c>
    </row>
    <row r="365" spans="8:28" x14ac:dyDescent="0.2">
      <c r="H365" s="238"/>
      <c r="AB365" s="238" t="s">
        <v>442</v>
      </c>
    </row>
    <row r="366" spans="8:28" x14ac:dyDescent="0.2">
      <c r="H366" s="238"/>
      <c r="AB366" s="238" t="s">
        <v>442</v>
      </c>
    </row>
    <row r="367" spans="8:28" x14ac:dyDescent="0.2">
      <c r="H367" s="238"/>
      <c r="AB367" s="238" t="s">
        <v>442</v>
      </c>
    </row>
    <row r="368" spans="8:28" x14ac:dyDescent="0.2">
      <c r="H368" s="238"/>
      <c r="AB368" s="238" t="s">
        <v>442</v>
      </c>
    </row>
    <row r="369" spans="8:28" x14ac:dyDescent="0.2">
      <c r="H369" s="238"/>
      <c r="AB369" s="238" t="s">
        <v>442</v>
      </c>
    </row>
    <row r="370" spans="8:28" x14ac:dyDescent="0.2">
      <c r="H370" s="238"/>
      <c r="AB370" s="238" t="s">
        <v>442</v>
      </c>
    </row>
    <row r="371" spans="8:28" x14ac:dyDescent="0.2">
      <c r="H371" s="238"/>
      <c r="AB371" s="238" t="s">
        <v>442</v>
      </c>
    </row>
    <row r="372" spans="8:28" x14ac:dyDescent="0.2">
      <c r="H372" s="238"/>
      <c r="AB372" s="238" t="s">
        <v>442</v>
      </c>
    </row>
    <row r="373" spans="8:28" x14ac:dyDescent="0.2">
      <c r="H373" s="238"/>
      <c r="AB373" s="238" t="s">
        <v>442</v>
      </c>
    </row>
    <row r="374" spans="8:28" x14ac:dyDescent="0.2">
      <c r="H374" s="238"/>
      <c r="AB374" s="238" t="s">
        <v>442</v>
      </c>
    </row>
    <row r="375" spans="8:28" x14ac:dyDescent="0.2">
      <c r="H375" s="238"/>
      <c r="AB375" s="238" t="s">
        <v>442</v>
      </c>
    </row>
    <row r="376" spans="8:28" x14ac:dyDescent="0.2">
      <c r="H376" s="238"/>
      <c r="AB376" s="238" t="s">
        <v>442</v>
      </c>
    </row>
    <row r="377" spans="8:28" x14ac:dyDescent="0.2">
      <c r="H377" s="238"/>
      <c r="AB377" s="238" t="s">
        <v>442</v>
      </c>
    </row>
    <row r="378" spans="8:28" x14ac:dyDescent="0.2">
      <c r="H378" s="238"/>
      <c r="AB378" s="238" t="s">
        <v>442</v>
      </c>
    </row>
    <row r="379" spans="8:28" x14ac:dyDescent="0.2">
      <c r="H379" s="238"/>
      <c r="AB379" s="238" t="s">
        <v>442</v>
      </c>
    </row>
    <row r="380" spans="8:28" x14ac:dyDescent="0.2">
      <c r="H380" s="238"/>
      <c r="AB380" s="238" t="s">
        <v>442</v>
      </c>
    </row>
    <row r="381" spans="8:28" x14ac:dyDescent="0.2">
      <c r="H381" s="238"/>
      <c r="AB381" s="238" t="s">
        <v>442</v>
      </c>
    </row>
    <row r="382" spans="8:28" x14ac:dyDescent="0.2">
      <c r="H382" s="238"/>
      <c r="AB382" s="238" t="s">
        <v>442</v>
      </c>
    </row>
    <row r="383" spans="8:28" x14ac:dyDescent="0.2">
      <c r="H383" s="238"/>
      <c r="AB383" s="238" t="s">
        <v>442</v>
      </c>
    </row>
    <row r="384" spans="8:28" x14ac:dyDescent="0.2">
      <c r="H384" s="238"/>
      <c r="AB384" s="238" t="s">
        <v>442</v>
      </c>
    </row>
    <row r="385" spans="8:28" x14ac:dyDescent="0.2">
      <c r="H385" s="238"/>
      <c r="AB385" s="238" t="s">
        <v>442</v>
      </c>
    </row>
    <row r="386" spans="8:28" x14ac:dyDescent="0.2">
      <c r="H386" s="238"/>
      <c r="AB386" s="238" t="s">
        <v>442</v>
      </c>
    </row>
    <row r="387" spans="8:28" x14ac:dyDescent="0.2">
      <c r="H387" s="238"/>
      <c r="AB387" s="238" t="s">
        <v>442</v>
      </c>
    </row>
    <row r="388" spans="8:28" x14ac:dyDescent="0.2">
      <c r="H388" s="238"/>
      <c r="AB388" s="238" t="s">
        <v>442</v>
      </c>
    </row>
    <row r="389" spans="8:28" x14ac:dyDescent="0.2">
      <c r="H389" s="238"/>
      <c r="AB389" s="238" t="s">
        <v>442</v>
      </c>
    </row>
    <row r="390" spans="8:28" x14ac:dyDescent="0.2">
      <c r="H390" s="238"/>
      <c r="AB390" s="238" t="s">
        <v>442</v>
      </c>
    </row>
    <row r="391" spans="8:28" x14ac:dyDescent="0.2">
      <c r="H391" s="238"/>
      <c r="AB391" s="238" t="s">
        <v>442</v>
      </c>
    </row>
    <row r="392" spans="8:28" x14ac:dyDescent="0.2">
      <c r="H392" s="238"/>
      <c r="AB392" s="238" t="s">
        <v>442</v>
      </c>
    </row>
    <row r="393" spans="8:28" x14ac:dyDescent="0.2">
      <c r="H393" s="238"/>
      <c r="AB393" s="238" t="s">
        <v>442</v>
      </c>
    </row>
    <row r="394" spans="8:28" x14ac:dyDescent="0.2">
      <c r="H394" s="238"/>
      <c r="AB394" s="238" t="s">
        <v>442</v>
      </c>
    </row>
    <row r="395" spans="8:28" x14ac:dyDescent="0.2">
      <c r="H395" s="238"/>
      <c r="AB395" s="238" t="s">
        <v>442</v>
      </c>
    </row>
    <row r="396" spans="8:28" x14ac:dyDescent="0.2">
      <c r="H396" s="238"/>
      <c r="AB396" s="238" t="s">
        <v>442</v>
      </c>
    </row>
    <row r="397" spans="8:28" x14ac:dyDescent="0.2">
      <c r="H397" s="238"/>
      <c r="AB397" s="238" t="s">
        <v>442</v>
      </c>
    </row>
    <row r="398" spans="8:28" x14ac:dyDescent="0.2">
      <c r="H398" s="238"/>
      <c r="AB398" s="238" t="s">
        <v>442</v>
      </c>
    </row>
    <row r="399" spans="8:28" x14ac:dyDescent="0.2">
      <c r="H399" s="238"/>
      <c r="AB399" s="238" t="s">
        <v>442</v>
      </c>
    </row>
    <row r="400" spans="8:28" x14ac:dyDescent="0.2">
      <c r="H400" s="238"/>
      <c r="AB400" s="238" t="s">
        <v>442</v>
      </c>
    </row>
    <row r="401" spans="8:28" x14ac:dyDescent="0.2">
      <c r="H401" s="238"/>
      <c r="AB401" s="238" t="s">
        <v>442</v>
      </c>
    </row>
    <row r="402" spans="8:28" x14ac:dyDescent="0.2">
      <c r="H402" s="238"/>
      <c r="AB402" s="238" t="s">
        <v>442</v>
      </c>
    </row>
    <row r="403" spans="8:28" x14ac:dyDescent="0.2">
      <c r="H403" s="238"/>
      <c r="AB403" s="238" t="s">
        <v>442</v>
      </c>
    </row>
    <row r="404" spans="8:28" x14ac:dyDescent="0.2">
      <c r="H404" s="238"/>
      <c r="AB404" s="238" t="s">
        <v>442</v>
      </c>
    </row>
    <row r="405" spans="8:28" x14ac:dyDescent="0.2">
      <c r="H405" s="238"/>
      <c r="AB405" s="238" t="s">
        <v>442</v>
      </c>
    </row>
    <row r="406" spans="8:28" x14ac:dyDescent="0.2">
      <c r="H406" s="238"/>
      <c r="AB406" s="238" t="s">
        <v>442</v>
      </c>
    </row>
    <row r="407" spans="8:28" x14ac:dyDescent="0.2">
      <c r="H407" s="238"/>
      <c r="AB407" s="238" t="s">
        <v>442</v>
      </c>
    </row>
    <row r="408" spans="8:28" x14ac:dyDescent="0.2">
      <c r="H408" s="238"/>
      <c r="AB408" s="238" t="s">
        <v>442</v>
      </c>
    </row>
    <row r="409" spans="8:28" x14ac:dyDescent="0.2">
      <c r="H409" s="238"/>
      <c r="AB409" s="238" t="s">
        <v>442</v>
      </c>
    </row>
    <row r="410" spans="8:28" x14ac:dyDescent="0.2">
      <c r="H410" s="238"/>
      <c r="AB410" s="238" t="s">
        <v>442</v>
      </c>
    </row>
    <row r="411" spans="8:28" x14ac:dyDescent="0.2">
      <c r="H411" s="238"/>
      <c r="AB411" s="238" t="s">
        <v>442</v>
      </c>
    </row>
    <row r="412" spans="8:28" x14ac:dyDescent="0.2">
      <c r="H412" s="238"/>
      <c r="AB412" s="238" t="s">
        <v>442</v>
      </c>
    </row>
    <row r="413" spans="8:28" x14ac:dyDescent="0.2">
      <c r="H413" s="238"/>
      <c r="AB413" s="238" t="s">
        <v>442</v>
      </c>
    </row>
    <row r="414" spans="8:28" x14ac:dyDescent="0.2">
      <c r="H414" s="238"/>
      <c r="AB414" s="238" t="s">
        <v>442</v>
      </c>
    </row>
    <row r="415" spans="8:28" x14ac:dyDescent="0.2">
      <c r="H415" s="238"/>
      <c r="AB415" s="238" t="s">
        <v>442</v>
      </c>
    </row>
    <row r="416" spans="8:28" x14ac:dyDescent="0.2">
      <c r="H416" s="238"/>
      <c r="AB416" s="238" t="s">
        <v>442</v>
      </c>
    </row>
    <row r="417" spans="8:28" x14ac:dyDescent="0.2">
      <c r="H417" s="238"/>
      <c r="AB417" s="238" t="s">
        <v>442</v>
      </c>
    </row>
    <row r="418" spans="8:28" x14ac:dyDescent="0.2">
      <c r="H418" s="238"/>
      <c r="AB418" s="238" t="s">
        <v>442</v>
      </c>
    </row>
    <row r="419" spans="8:28" x14ac:dyDescent="0.2">
      <c r="H419" s="238"/>
      <c r="AB419" s="238" t="s">
        <v>442</v>
      </c>
    </row>
    <row r="420" spans="8:28" x14ac:dyDescent="0.2">
      <c r="H420" s="238"/>
      <c r="AB420" s="238" t="s">
        <v>442</v>
      </c>
    </row>
    <row r="421" spans="8:28" x14ac:dyDescent="0.2">
      <c r="H421" s="238"/>
      <c r="AB421" s="238" t="s">
        <v>442</v>
      </c>
    </row>
    <row r="422" spans="8:28" x14ac:dyDescent="0.2">
      <c r="H422" s="238"/>
      <c r="AB422" s="238" t="s">
        <v>442</v>
      </c>
    </row>
    <row r="423" spans="8:28" x14ac:dyDescent="0.2">
      <c r="H423" s="238"/>
      <c r="AB423" s="238" t="s">
        <v>442</v>
      </c>
    </row>
    <row r="424" spans="8:28" x14ac:dyDescent="0.2">
      <c r="H424" s="238"/>
      <c r="AB424" s="238" t="s">
        <v>442</v>
      </c>
    </row>
    <row r="425" spans="8:28" x14ac:dyDescent="0.2">
      <c r="H425" s="238"/>
      <c r="AB425" s="238" t="s">
        <v>442</v>
      </c>
    </row>
    <row r="426" spans="8:28" x14ac:dyDescent="0.2">
      <c r="H426" s="238"/>
      <c r="AB426" s="238" t="s">
        <v>442</v>
      </c>
    </row>
    <row r="427" spans="8:28" x14ac:dyDescent="0.2">
      <c r="H427" s="238"/>
      <c r="AB427" s="238" t="s">
        <v>442</v>
      </c>
    </row>
    <row r="428" spans="8:28" x14ac:dyDescent="0.2">
      <c r="H428" s="238"/>
      <c r="AB428" s="238" t="s">
        <v>442</v>
      </c>
    </row>
    <row r="429" spans="8:28" x14ac:dyDescent="0.2">
      <c r="H429" s="238"/>
      <c r="AB429" s="238" t="s">
        <v>442</v>
      </c>
    </row>
    <row r="430" spans="8:28" x14ac:dyDescent="0.2">
      <c r="H430" s="238"/>
      <c r="AB430" s="238" t="s">
        <v>442</v>
      </c>
    </row>
    <row r="431" spans="8:28" x14ac:dyDescent="0.2">
      <c r="H431" s="238"/>
      <c r="AB431" s="238" t="s">
        <v>442</v>
      </c>
    </row>
    <row r="432" spans="8:28" x14ac:dyDescent="0.2">
      <c r="H432" s="238"/>
      <c r="AB432" s="238" t="s">
        <v>442</v>
      </c>
    </row>
    <row r="433" spans="8:28" x14ac:dyDescent="0.2">
      <c r="H433" s="238"/>
      <c r="AB433" s="238" t="s">
        <v>442</v>
      </c>
    </row>
    <row r="434" spans="8:28" x14ac:dyDescent="0.2">
      <c r="H434" s="238"/>
      <c r="AB434" s="238" t="s">
        <v>442</v>
      </c>
    </row>
    <row r="435" spans="8:28" x14ac:dyDescent="0.2">
      <c r="H435" s="238"/>
      <c r="AB435" s="238" t="s">
        <v>442</v>
      </c>
    </row>
    <row r="436" spans="8:28" x14ac:dyDescent="0.2">
      <c r="H436" s="238"/>
      <c r="AB436" s="238" t="s">
        <v>442</v>
      </c>
    </row>
    <row r="437" spans="8:28" x14ac:dyDescent="0.2">
      <c r="H437" s="238"/>
      <c r="AB437" s="238" t="s">
        <v>442</v>
      </c>
    </row>
    <row r="438" spans="8:28" x14ac:dyDescent="0.2">
      <c r="H438" s="238"/>
      <c r="AB438" s="238" t="s">
        <v>442</v>
      </c>
    </row>
    <row r="439" spans="8:28" x14ac:dyDescent="0.2">
      <c r="H439" s="238"/>
      <c r="AB439" s="238" t="s">
        <v>442</v>
      </c>
    </row>
    <row r="440" spans="8:28" x14ac:dyDescent="0.2">
      <c r="H440" s="238"/>
      <c r="AB440" s="238" t="s">
        <v>442</v>
      </c>
    </row>
    <row r="441" spans="8:28" x14ac:dyDescent="0.2">
      <c r="H441" s="238"/>
      <c r="AB441" s="238" t="s">
        <v>442</v>
      </c>
    </row>
    <row r="442" spans="8:28" x14ac:dyDescent="0.2">
      <c r="H442" s="238"/>
      <c r="AB442" s="238" t="s">
        <v>442</v>
      </c>
    </row>
    <row r="443" spans="8:28" x14ac:dyDescent="0.2">
      <c r="H443" s="238"/>
      <c r="AB443" s="238" t="s">
        <v>442</v>
      </c>
    </row>
    <row r="444" spans="8:28" x14ac:dyDescent="0.2">
      <c r="H444" s="238"/>
      <c r="AB444" s="238" t="s">
        <v>442</v>
      </c>
    </row>
    <row r="445" spans="8:28" x14ac:dyDescent="0.2">
      <c r="H445" s="238"/>
      <c r="AB445" s="238" t="s">
        <v>442</v>
      </c>
    </row>
    <row r="446" spans="8:28" x14ac:dyDescent="0.2">
      <c r="H446" s="238"/>
      <c r="AB446" s="238" t="s">
        <v>442</v>
      </c>
    </row>
    <row r="447" spans="8:28" x14ac:dyDescent="0.2">
      <c r="H447" s="238"/>
      <c r="AB447" s="238" t="s">
        <v>442</v>
      </c>
    </row>
    <row r="448" spans="8:28" x14ac:dyDescent="0.2">
      <c r="H448" s="238"/>
      <c r="AB448" s="238" t="s">
        <v>442</v>
      </c>
    </row>
    <row r="449" spans="8:28" x14ac:dyDescent="0.2">
      <c r="H449" s="238"/>
      <c r="AB449" s="238" t="s">
        <v>442</v>
      </c>
    </row>
    <row r="450" spans="8:28" x14ac:dyDescent="0.2">
      <c r="H450" s="238"/>
      <c r="AB450" s="238" t="s">
        <v>442</v>
      </c>
    </row>
    <row r="451" spans="8:28" x14ac:dyDescent="0.2">
      <c r="H451" s="238"/>
      <c r="AB451" s="238" t="s">
        <v>442</v>
      </c>
    </row>
    <row r="452" spans="8:28" x14ac:dyDescent="0.2">
      <c r="H452" s="238"/>
      <c r="AB452" s="238" t="s">
        <v>442</v>
      </c>
    </row>
    <row r="453" spans="8:28" x14ac:dyDescent="0.2">
      <c r="H453" s="238"/>
      <c r="AB453" s="238" t="s">
        <v>442</v>
      </c>
    </row>
    <row r="454" spans="8:28" x14ac:dyDescent="0.2">
      <c r="H454" s="238"/>
      <c r="AB454" s="238" t="s">
        <v>442</v>
      </c>
    </row>
    <row r="455" spans="8:28" x14ac:dyDescent="0.2">
      <c r="H455" s="238"/>
      <c r="AB455" s="238" t="s">
        <v>442</v>
      </c>
    </row>
    <row r="456" spans="8:28" x14ac:dyDescent="0.2">
      <c r="H456" s="238"/>
      <c r="AB456" s="238" t="s">
        <v>442</v>
      </c>
    </row>
    <row r="457" spans="8:28" x14ac:dyDescent="0.2">
      <c r="H457" s="238"/>
      <c r="AB457" s="238" t="s">
        <v>442</v>
      </c>
    </row>
    <row r="458" spans="8:28" x14ac:dyDescent="0.2">
      <c r="H458" s="238"/>
      <c r="AB458" s="238" t="s">
        <v>442</v>
      </c>
    </row>
    <row r="459" spans="8:28" x14ac:dyDescent="0.2">
      <c r="H459" s="238"/>
      <c r="AB459" s="238" t="s">
        <v>442</v>
      </c>
    </row>
    <row r="460" spans="8:28" x14ac:dyDescent="0.2">
      <c r="H460" s="238"/>
      <c r="AB460" s="238" t="s">
        <v>442</v>
      </c>
    </row>
    <row r="461" spans="8:28" x14ac:dyDescent="0.2">
      <c r="H461" s="238"/>
      <c r="AB461" s="238" t="s">
        <v>442</v>
      </c>
    </row>
    <row r="462" spans="8:28" x14ac:dyDescent="0.2">
      <c r="H462" s="238"/>
      <c r="AB462" s="238" t="s">
        <v>442</v>
      </c>
    </row>
    <row r="463" spans="8:28" x14ac:dyDescent="0.2">
      <c r="H463" s="238"/>
      <c r="AB463" s="238" t="s">
        <v>442</v>
      </c>
    </row>
    <row r="464" spans="8:28" x14ac:dyDescent="0.2">
      <c r="H464" s="238"/>
      <c r="AB464" s="238" t="s">
        <v>442</v>
      </c>
    </row>
    <row r="465" spans="8:28" x14ac:dyDescent="0.2">
      <c r="H465" s="238"/>
      <c r="AB465" s="238" t="s">
        <v>442</v>
      </c>
    </row>
    <row r="466" spans="8:28" x14ac:dyDescent="0.2">
      <c r="H466" s="238"/>
      <c r="AB466" s="238" t="s">
        <v>442</v>
      </c>
    </row>
    <row r="467" spans="8:28" x14ac:dyDescent="0.2">
      <c r="H467" s="238"/>
      <c r="AB467" s="238" t="s">
        <v>442</v>
      </c>
    </row>
    <row r="468" spans="8:28" x14ac:dyDescent="0.2">
      <c r="H468" s="238"/>
      <c r="AB468" s="238" t="s">
        <v>442</v>
      </c>
    </row>
    <row r="469" spans="8:28" x14ac:dyDescent="0.2">
      <c r="H469" s="238"/>
      <c r="AB469" s="238" t="s">
        <v>442</v>
      </c>
    </row>
    <row r="470" spans="8:28" x14ac:dyDescent="0.2">
      <c r="H470" s="238"/>
      <c r="AB470" s="238" t="s">
        <v>442</v>
      </c>
    </row>
    <row r="471" spans="8:28" x14ac:dyDescent="0.2">
      <c r="H471" s="238"/>
      <c r="AB471" s="238" t="s">
        <v>442</v>
      </c>
    </row>
    <row r="472" spans="8:28" x14ac:dyDescent="0.2">
      <c r="H472" s="238"/>
      <c r="AB472" s="238" t="s">
        <v>442</v>
      </c>
    </row>
    <row r="473" spans="8:28" x14ac:dyDescent="0.2">
      <c r="H473" s="238"/>
      <c r="AB473" s="238" t="s">
        <v>442</v>
      </c>
    </row>
    <row r="474" spans="8:28" x14ac:dyDescent="0.2">
      <c r="H474" s="238"/>
      <c r="AB474" s="238" t="s">
        <v>442</v>
      </c>
    </row>
    <row r="475" spans="8:28" x14ac:dyDescent="0.2">
      <c r="H475" s="238"/>
      <c r="AB475" s="238" t="s">
        <v>442</v>
      </c>
    </row>
    <row r="476" spans="8:28" x14ac:dyDescent="0.2">
      <c r="H476" s="238"/>
      <c r="AB476" s="238" t="s">
        <v>442</v>
      </c>
    </row>
    <row r="477" spans="8:28" x14ac:dyDescent="0.2">
      <c r="H477" s="238"/>
      <c r="AB477" s="238" t="s">
        <v>442</v>
      </c>
    </row>
    <row r="478" spans="8:28" x14ac:dyDescent="0.2">
      <c r="H478" s="238"/>
      <c r="AB478" s="238" t="s">
        <v>442</v>
      </c>
    </row>
    <row r="479" spans="8:28" x14ac:dyDescent="0.2">
      <c r="H479" s="238"/>
      <c r="AB479" s="238" t="s">
        <v>442</v>
      </c>
    </row>
    <row r="480" spans="8:28" x14ac:dyDescent="0.2">
      <c r="H480" s="238"/>
      <c r="AB480" s="238" t="s">
        <v>442</v>
      </c>
    </row>
    <row r="481" spans="8:28" x14ac:dyDescent="0.2">
      <c r="H481" s="238"/>
      <c r="AB481" s="238" t="s">
        <v>442</v>
      </c>
    </row>
    <row r="482" spans="8:28" x14ac:dyDescent="0.2">
      <c r="H482" s="238"/>
      <c r="AB482" s="238" t="s">
        <v>442</v>
      </c>
    </row>
    <row r="483" spans="8:28" x14ac:dyDescent="0.2">
      <c r="H483" s="238"/>
      <c r="AB483" s="238" t="s">
        <v>442</v>
      </c>
    </row>
    <row r="484" spans="8:28" x14ac:dyDescent="0.2">
      <c r="H484" s="238"/>
      <c r="AB484" s="238" t="s">
        <v>442</v>
      </c>
    </row>
    <row r="485" spans="8:28" x14ac:dyDescent="0.2">
      <c r="H485" s="238"/>
      <c r="AB485" s="238" t="s">
        <v>442</v>
      </c>
    </row>
    <row r="486" spans="8:28" x14ac:dyDescent="0.2">
      <c r="H486" s="238"/>
      <c r="AB486" s="238" t="s">
        <v>442</v>
      </c>
    </row>
    <row r="487" spans="8:28" x14ac:dyDescent="0.2">
      <c r="H487" s="238"/>
      <c r="AB487" s="238" t="s">
        <v>442</v>
      </c>
    </row>
    <row r="488" spans="8:28" x14ac:dyDescent="0.2">
      <c r="H488" s="238"/>
      <c r="AB488" s="238" t="s">
        <v>442</v>
      </c>
    </row>
    <row r="489" spans="8:28" x14ac:dyDescent="0.2">
      <c r="H489" s="238"/>
      <c r="AB489" s="238" t="s">
        <v>442</v>
      </c>
    </row>
    <row r="490" spans="8:28" x14ac:dyDescent="0.2">
      <c r="H490" s="238"/>
      <c r="AB490" s="238" t="s">
        <v>442</v>
      </c>
    </row>
    <row r="491" spans="8:28" x14ac:dyDescent="0.2">
      <c r="H491" s="238"/>
      <c r="AB491" s="238" t="s">
        <v>442</v>
      </c>
    </row>
    <row r="492" spans="8:28" x14ac:dyDescent="0.2">
      <c r="H492" s="238"/>
      <c r="AB492" s="238" t="s">
        <v>442</v>
      </c>
    </row>
    <row r="493" spans="8:28" x14ac:dyDescent="0.2">
      <c r="H493" s="238"/>
      <c r="AB493" s="238" t="s">
        <v>442</v>
      </c>
    </row>
    <row r="494" spans="8:28" x14ac:dyDescent="0.2">
      <c r="H494" s="238"/>
      <c r="AB494" s="238" t="s">
        <v>442</v>
      </c>
    </row>
    <row r="495" spans="8:28" x14ac:dyDescent="0.2">
      <c r="H495" s="238"/>
      <c r="AB495" s="238" t="s">
        <v>442</v>
      </c>
    </row>
    <row r="496" spans="8:28" x14ac:dyDescent="0.2">
      <c r="H496" s="238"/>
      <c r="AB496" s="238" t="s">
        <v>442</v>
      </c>
    </row>
    <row r="497" spans="8:28" x14ac:dyDescent="0.2">
      <c r="H497" s="238"/>
      <c r="AB497" s="238" t="s">
        <v>442</v>
      </c>
    </row>
    <row r="498" spans="8:28" x14ac:dyDescent="0.2">
      <c r="H498" s="238"/>
      <c r="AB498" s="238" t="s">
        <v>442</v>
      </c>
    </row>
    <row r="499" spans="8:28" x14ac:dyDescent="0.2">
      <c r="H499" s="238"/>
      <c r="AB499" s="238" t="s">
        <v>442</v>
      </c>
    </row>
    <row r="500" spans="8:28" x14ac:dyDescent="0.2">
      <c r="H500" s="238"/>
      <c r="AB500" s="238" t="s">
        <v>442</v>
      </c>
    </row>
    <row r="501" spans="8:28" x14ac:dyDescent="0.2">
      <c r="H501" s="238"/>
      <c r="AB501" s="238" t="s">
        <v>442</v>
      </c>
    </row>
    <row r="502" spans="8:28" x14ac:dyDescent="0.2">
      <c r="H502" s="238"/>
      <c r="AB502" s="238" t="s">
        <v>442</v>
      </c>
    </row>
    <row r="503" spans="8:28" x14ac:dyDescent="0.2">
      <c r="H503" s="238"/>
      <c r="AB503" s="238" t="s">
        <v>442</v>
      </c>
    </row>
    <row r="504" spans="8:28" x14ac:dyDescent="0.2">
      <c r="H504" s="238"/>
      <c r="AB504" s="238" t="s">
        <v>442</v>
      </c>
    </row>
    <row r="505" spans="8:28" x14ac:dyDescent="0.2">
      <c r="H505" s="238"/>
      <c r="AB505" s="238" t="s">
        <v>442</v>
      </c>
    </row>
    <row r="506" spans="8:28" x14ac:dyDescent="0.2">
      <c r="H506" s="238"/>
      <c r="AB506" s="238" t="s">
        <v>442</v>
      </c>
    </row>
    <row r="507" spans="8:28" x14ac:dyDescent="0.2">
      <c r="H507" s="238"/>
      <c r="AB507" s="238" t="s">
        <v>442</v>
      </c>
    </row>
    <row r="508" spans="8:28" x14ac:dyDescent="0.2">
      <c r="H508" s="238"/>
      <c r="AB508" s="238" t="s">
        <v>442</v>
      </c>
    </row>
    <row r="509" spans="8:28" x14ac:dyDescent="0.2">
      <c r="H509" s="238"/>
      <c r="AB509" s="238" t="s">
        <v>442</v>
      </c>
    </row>
    <row r="510" spans="8:28" x14ac:dyDescent="0.2">
      <c r="H510" s="238"/>
      <c r="AB510" s="238" t="s">
        <v>442</v>
      </c>
    </row>
    <row r="511" spans="8:28" x14ac:dyDescent="0.2">
      <c r="H511" s="238"/>
      <c r="AB511" s="238" t="s">
        <v>442</v>
      </c>
    </row>
    <row r="512" spans="8:28" x14ac:dyDescent="0.2">
      <c r="H512" s="238"/>
      <c r="AB512" s="238" t="s">
        <v>442</v>
      </c>
    </row>
    <row r="513" spans="8:28" x14ac:dyDescent="0.2">
      <c r="H513" s="238"/>
      <c r="AB513" s="238" t="s">
        <v>442</v>
      </c>
    </row>
    <row r="514" spans="8:28" x14ac:dyDescent="0.2">
      <c r="H514" s="238"/>
      <c r="AB514" s="238" t="s">
        <v>442</v>
      </c>
    </row>
    <row r="515" spans="8:28" x14ac:dyDescent="0.2">
      <c r="H515" s="238"/>
      <c r="AB515" s="238" t="s">
        <v>442</v>
      </c>
    </row>
    <row r="516" spans="8:28" x14ac:dyDescent="0.2">
      <c r="H516" s="238"/>
      <c r="AB516" s="238" t="s">
        <v>442</v>
      </c>
    </row>
    <row r="517" spans="8:28" x14ac:dyDescent="0.2">
      <c r="H517" s="238"/>
      <c r="AB517" s="238" t="s">
        <v>442</v>
      </c>
    </row>
    <row r="518" spans="8:28" x14ac:dyDescent="0.2">
      <c r="H518" s="238"/>
      <c r="AB518" s="238" t="s">
        <v>442</v>
      </c>
    </row>
    <row r="519" spans="8:28" x14ac:dyDescent="0.2">
      <c r="H519" s="238"/>
      <c r="AB519" s="238" t="s">
        <v>442</v>
      </c>
    </row>
    <row r="520" spans="8:28" x14ac:dyDescent="0.2">
      <c r="H520" s="238"/>
      <c r="AB520" s="238" t="s">
        <v>442</v>
      </c>
    </row>
    <row r="521" spans="8:28" x14ac:dyDescent="0.2">
      <c r="H521" s="238"/>
      <c r="AB521" s="238" t="s">
        <v>442</v>
      </c>
    </row>
    <row r="522" spans="8:28" x14ac:dyDescent="0.2">
      <c r="H522" s="238"/>
      <c r="AB522" s="238" t="s">
        <v>442</v>
      </c>
    </row>
    <row r="523" spans="8:28" x14ac:dyDescent="0.2">
      <c r="H523" s="238"/>
      <c r="AB523" s="238" t="s">
        <v>442</v>
      </c>
    </row>
    <row r="524" spans="8:28" x14ac:dyDescent="0.2">
      <c r="H524" s="238"/>
      <c r="AB524" s="238" t="s">
        <v>442</v>
      </c>
    </row>
    <row r="525" spans="8:28" x14ac:dyDescent="0.2">
      <c r="H525" s="238"/>
      <c r="AB525" s="238" t="s">
        <v>442</v>
      </c>
    </row>
    <row r="526" spans="8:28" x14ac:dyDescent="0.2">
      <c r="H526" s="238"/>
      <c r="AB526" s="238" t="s">
        <v>442</v>
      </c>
    </row>
    <row r="527" spans="8:28" x14ac:dyDescent="0.2">
      <c r="H527" s="238"/>
      <c r="AB527" s="238" t="s">
        <v>442</v>
      </c>
    </row>
    <row r="528" spans="8:28" x14ac:dyDescent="0.2">
      <c r="H528" s="238"/>
      <c r="AB528" s="238" t="s">
        <v>442</v>
      </c>
    </row>
    <row r="529" spans="8:28" x14ac:dyDescent="0.2">
      <c r="H529" s="238"/>
      <c r="AB529" s="238" t="s">
        <v>442</v>
      </c>
    </row>
    <row r="530" spans="8:28" x14ac:dyDescent="0.2">
      <c r="H530" s="238"/>
      <c r="AB530" s="238" t="s">
        <v>442</v>
      </c>
    </row>
    <row r="531" spans="8:28" x14ac:dyDescent="0.2">
      <c r="H531" s="238"/>
      <c r="AB531" s="238" t="s">
        <v>442</v>
      </c>
    </row>
    <row r="532" spans="8:28" x14ac:dyDescent="0.2">
      <c r="H532" s="238"/>
      <c r="AB532" s="238" t="s">
        <v>442</v>
      </c>
    </row>
    <row r="533" spans="8:28" x14ac:dyDescent="0.2">
      <c r="H533" s="238"/>
      <c r="AB533" s="238" t="s">
        <v>442</v>
      </c>
    </row>
    <row r="534" spans="8:28" x14ac:dyDescent="0.2">
      <c r="H534" s="238"/>
      <c r="AB534" s="238" t="s">
        <v>442</v>
      </c>
    </row>
    <row r="535" spans="8:28" x14ac:dyDescent="0.2">
      <c r="H535" s="238"/>
      <c r="AB535" s="238" t="s">
        <v>442</v>
      </c>
    </row>
    <row r="536" spans="8:28" x14ac:dyDescent="0.2">
      <c r="H536" s="238"/>
      <c r="AB536" s="238" t="s">
        <v>442</v>
      </c>
    </row>
    <row r="537" spans="8:28" x14ac:dyDescent="0.2">
      <c r="H537" s="238"/>
      <c r="AB537" s="238" t="s">
        <v>442</v>
      </c>
    </row>
    <row r="538" spans="8:28" x14ac:dyDescent="0.2">
      <c r="H538" s="238"/>
      <c r="AB538" s="238" t="s">
        <v>442</v>
      </c>
    </row>
    <row r="539" spans="8:28" x14ac:dyDescent="0.2">
      <c r="H539" s="238"/>
      <c r="AB539" s="238" t="s">
        <v>442</v>
      </c>
    </row>
    <row r="540" spans="8:28" x14ac:dyDescent="0.2">
      <c r="H540" s="238"/>
      <c r="AB540" s="238" t="s">
        <v>442</v>
      </c>
    </row>
    <row r="541" spans="8:28" x14ac:dyDescent="0.2">
      <c r="H541" s="238"/>
      <c r="AB541" s="238" t="s">
        <v>442</v>
      </c>
    </row>
    <row r="542" spans="8:28" x14ac:dyDescent="0.2">
      <c r="H542" s="238"/>
      <c r="AB542" s="238" t="s">
        <v>442</v>
      </c>
    </row>
    <row r="543" spans="8:28" x14ac:dyDescent="0.2">
      <c r="H543" s="238"/>
      <c r="AB543" s="238" t="s">
        <v>442</v>
      </c>
    </row>
    <row r="544" spans="8:28" x14ac:dyDescent="0.2">
      <c r="H544" s="238"/>
      <c r="AB544" s="238" t="s">
        <v>442</v>
      </c>
    </row>
    <row r="545" spans="8:28" x14ac:dyDescent="0.2">
      <c r="H545" s="238"/>
      <c r="AB545" s="238" t="s">
        <v>442</v>
      </c>
    </row>
    <row r="546" spans="8:28" x14ac:dyDescent="0.2">
      <c r="H546" s="238"/>
      <c r="AB546" s="238" t="s">
        <v>442</v>
      </c>
    </row>
    <row r="547" spans="8:28" x14ac:dyDescent="0.2">
      <c r="H547" s="238"/>
      <c r="AB547" s="238" t="s">
        <v>442</v>
      </c>
    </row>
    <row r="548" spans="8:28" x14ac:dyDescent="0.2">
      <c r="H548" s="238"/>
      <c r="AB548" s="238" t="s">
        <v>442</v>
      </c>
    </row>
    <row r="549" spans="8:28" x14ac:dyDescent="0.2">
      <c r="H549" s="238"/>
      <c r="AB549" s="238" t="s">
        <v>442</v>
      </c>
    </row>
    <row r="550" spans="8:28" x14ac:dyDescent="0.2">
      <c r="H550" s="238"/>
      <c r="AB550" s="238" t="s">
        <v>442</v>
      </c>
    </row>
    <row r="551" spans="8:28" x14ac:dyDescent="0.2">
      <c r="H551" s="238"/>
      <c r="AB551" s="238" t="s">
        <v>442</v>
      </c>
    </row>
    <row r="552" spans="8:28" x14ac:dyDescent="0.2">
      <c r="H552" s="238"/>
      <c r="AB552" s="238" t="s">
        <v>442</v>
      </c>
    </row>
    <row r="553" spans="8:28" x14ac:dyDescent="0.2">
      <c r="H553" s="238"/>
      <c r="AB553" s="238" t="s">
        <v>442</v>
      </c>
    </row>
    <row r="554" spans="8:28" x14ac:dyDescent="0.2">
      <c r="H554" s="238"/>
      <c r="AB554" s="238" t="s">
        <v>442</v>
      </c>
    </row>
    <row r="555" spans="8:28" x14ac:dyDescent="0.2">
      <c r="H555" s="238"/>
      <c r="AB555" s="238" t="s">
        <v>442</v>
      </c>
    </row>
    <row r="556" spans="8:28" x14ac:dyDescent="0.2">
      <c r="H556" s="238"/>
      <c r="AB556" s="238" t="s">
        <v>442</v>
      </c>
    </row>
    <row r="557" spans="8:28" x14ac:dyDescent="0.2">
      <c r="H557" s="238"/>
      <c r="AB557" s="238" t="s">
        <v>442</v>
      </c>
    </row>
    <row r="558" spans="8:28" x14ac:dyDescent="0.2">
      <c r="H558" s="238"/>
      <c r="AB558" s="238" t="s">
        <v>442</v>
      </c>
    </row>
    <row r="559" spans="8:28" x14ac:dyDescent="0.2">
      <c r="H559" s="238"/>
      <c r="AB559" s="238" t="s">
        <v>442</v>
      </c>
    </row>
    <row r="560" spans="8:28" x14ac:dyDescent="0.2">
      <c r="H560" s="238"/>
      <c r="AB560" s="238" t="s">
        <v>442</v>
      </c>
    </row>
    <row r="561" spans="8:28" x14ac:dyDescent="0.2">
      <c r="H561" s="238"/>
      <c r="AB561" s="238" t="s">
        <v>442</v>
      </c>
    </row>
    <row r="562" spans="8:28" x14ac:dyDescent="0.2">
      <c r="H562" s="238"/>
      <c r="AB562" s="238" t="s">
        <v>442</v>
      </c>
    </row>
    <row r="563" spans="8:28" x14ac:dyDescent="0.2">
      <c r="H563" s="238"/>
      <c r="AB563" s="238" t="s">
        <v>442</v>
      </c>
    </row>
    <row r="564" spans="8:28" x14ac:dyDescent="0.2">
      <c r="H564" s="238"/>
      <c r="AB564" s="238" t="s">
        <v>442</v>
      </c>
    </row>
    <row r="565" spans="8:28" x14ac:dyDescent="0.2">
      <c r="H565" s="238"/>
      <c r="AB565" s="238" t="s">
        <v>442</v>
      </c>
    </row>
    <row r="566" spans="8:28" x14ac:dyDescent="0.2">
      <c r="H566" s="238"/>
      <c r="AB566" s="238" t="s">
        <v>442</v>
      </c>
    </row>
    <row r="567" spans="8:28" x14ac:dyDescent="0.2">
      <c r="H567" s="238"/>
      <c r="AB567" s="238" t="s">
        <v>442</v>
      </c>
    </row>
    <row r="568" spans="8:28" x14ac:dyDescent="0.2">
      <c r="H568" s="238"/>
      <c r="AB568" s="238" t="s">
        <v>442</v>
      </c>
    </row>
    <row r="569" spans="8:28" x14ac:dyDescent="0.2">
      <c r="H569" s="238"/>
      <c r="AB569" s="238" t="s">
        <v>442</v>
      </c>
    </row>
    <row r="570" spans="8:28" x14ac:dyDescent="0.2">
      <c r="H570" s="238"/>
      <c r="AB570" s="238" t="s">
        <v>442</v>
      </c>
    </row>
    <row r="571" spans="8:28" x14ac:dyDescent="0.2">
      <c r="H571" s="238"/>
      <c r="AB571" s="238" t="s">
        <v>442</v>
      </c>
    </row>
    <row r="572" spans="8:28" x14ac:dyDescent="0.2">
      <c r="H572" s="238"/>
      <c r="AB572" s="238" t="s">
        <v>442</v>
      </c>
    </row>
    <row r="573" spans="8:28" x14ac:dyDescent="0.2">
      <c r="H573" s="238"/>
      <c r="AB573" s="238" t="s">
        <v>442</v>
      </c>
    </row>
    <row r="574" spans="8:28" x14ac:dyDescent="0.2">
      <c r="H574" s="238"/>
      <c r="AB574" s="238" t="s">
        <v>442</v>
      </c>
    </row>
    <row r="575" spans="8:28" x14ac:dyDescent="0.2">
      <c r="H575" s="238"/>
      <c r="AB575" s="238" t="s">
        <v>442</v>
      </c>
    </row>
    <row r="576" spans="8:28" x14ac:dyDescent="0.2">
      <c r="H576" s="238"/>
      <c r="AB576" s="238" t="s">
        <v>442</v>
      </c>
    </row>
    <row r="577" spans="8:28" x14ac:dyDescent="0.2">
      <c r="H577" s="238"/>
      <c r="AB577" s="238" t="s">
        <v>442</v>
      </c>
    </row>
    <row r="578" spans="8:28" x14ac:dyDescent="0.2">
      <c r="H578" s="238"/>
      <c r="AB578" s="238" t="s">
        <v>442</v>
      </c>
    </row>
    <row r="579" spans="8:28" x14ac:dyDescent="0.2">
      <c r="H579" s="238"/>
      <c r="AB579" s="238" t="s">
        <v>442</v>
      </c>
    </row>
    <row r="580" spans="8:28" x14ac:dyDescent="0.2">
      <c r="H580" s="238"/>
      <c r="AB580" s="238" t="s">
        <v>442</v>
      </c>
    </row>
    <row r="581" spans="8:28" x14ac:dyDescent="0.2">
      <c r="H581" s="238"/>
      <c r="AB581" s="238" t="s">
        <v>442</v>
      </c>
    </row>
    <row r="582" spans="8:28" x14ac:dyDescent="0.2">
      <c r="H582" s="238"/>
      <c r="AB582" s="238" t="s">
        <v>442</v>
      </c>
    </row>
    <row r="583" spans="8:28" x14ac:dyDescent="0.2">
      <c r="H583" s="238"/>
      <c r="AB583" s="238" t="s">
        <v>442</v>
      </c>
    </row>
    <row r="584" spans="8:28" x14ac:dyDescent="0.2">
      <c r="H584" s="238"/>
      <c r="AB584" s="238" t="s">
        <v>442</v>
      </c>
    </row>
    <row r="585" spans="8:28" x14ac:dyDescent="0.2">
      <c r="H585" s="238"/>
      <c r="AB585" s="238" t="s">
        <v>442</v>
      </c>
    </row>
    <row r="586" spans="8:28" x14ac:dyDescent="0.2">
      <c r="H586" s="238"/>
      <c r="AB586" s="238" t="s">
        <v>442</v>
      </c>
    </row>
    <row r="587" spans="8:28" x14ac:dyDescent="0.2">
      <c r="H587" s="238"/>
      <c r="AB587" s="238" t="s">
        <v>442</v>
      </c>
    </row>
    <row r="588" spans="8:28" x14ac:dyDescent="0.2">
      <c r="H588" s="238"/>
      <c r="AB588" s="238" t="s">
        <v>442</v>
      </c>
    </row>
    <row r="589" spans="8:28" x14ac:dyDescent="0.2">
      <c r="H589" s="238"/>
      <c r="AB589" s="238" t="s">
        <v>442</v>
      </c>
    </row>
    <row r="590" spans="8:28" x14ac:dyDescent="0.2">
      <c r="H590" s="238"/>
      <c r="AB590" s="238" t="s">
        <v>442</v>
      </c>
    </row>
    <row r="591" spans="8:28" x14ac:dyDescent="0.2">
      <c r="H591" s="238"/>
      <c r="AB591" s="238" t="s">
        <v>442</v>
      </c>
    </row>
    <row r="592" spans="8:28" x14ac:dyDescent="0.2">
      <c r="H592" s="238"/>
      <c r="AB592" s="238" t="s">
        <v>442</v>
      </c>
    </row>
    <row r="593" spans="8:28" x14ac:dyDescent="0.2">
      <c r="H593" s="238"/>
      <c r="AB593" s="238" t="s">
        <v>442</v>
      </c>
    </row>
    <row r="594" spans="8:28" x14ac:dyDescent="0.2">
      <c r="H594" s="238"/>
      <c r="AB594" s="238" t="s">
        <v>442</v>
      </c>
    </row>
    <row r="595" spans="8:28" x14ac:dyDescent="0.2">
      <c r="H595" s="238"/>
      <c r="AB595" s="238" t="s">
        <v>442</v>
      </c>
    </row>
    <row r="596" spans="8:28" x14ac:dyDescent="0.2">
      <c r="H596" s="238"/>
      <c r="AB596" s="238" t="s">
        <v>442</v>
      </c>
    </row>
    <row r="597" spans="8:28" x14ac:dyDescent="0.2">
      <c r="H597" s="238"/>
      <c r="AB597" s="238" t="s">
        <v>442</v>
      </c>
    </row>
    <row r="598" spans="8:28" x14ac:dyDescent="0.2">
      <c r="H598" s="238"/>
      <c r="AB598" s="238" t="s">
        <v>442</v>
      </c>
    </row>
    <row r="599" spans="8:28" x14ac:dyDescent="0.2">
      <c r="H599" s="238"/>
      <c r="AB599" s="238" t="s">
        <v>442</v>
      </c>
    </row>
    <row r="600" spans="8:28" x14ac:dyDescent="0.2">
      <c r="H600" s="238"/>
      <c r="AB600" s="238" t="s">
        <v>442</v>
      </c>
    </row>
    <row r="601" spans="8:28" x14ac:dyDescent="0.2">
      <c r="H601" s="238"/>
      <c r="AB601" s="238" t="s">
        <v>442</v>
      </c>
    </row>
    <row r="602" spans="8:28" x14ac:dyDescent="0.2">
      <c r="H602" s="238"/>
      <c r="AB602" s="238" t="s">
        <v>442</v>
      </c>
    </row>
    <row r="603" spans="8:28" x14ac:dyDescent="0.2">
      <c r="H603" s="238"/>
      <c r="AB603" s="238" t="s">
        <v>442</v>
      </c>
    </row>
    <row r="604" spans="8:28" x14ac:dyDescent="0.2">
      <c r="H604" s="238"/>
      <c r="AB604" s="238" t="s">
        <v>442</v>
      </c>
    </row>
    <row r="605" spans="8:28" x14ac:dyDescent="0.2">
      <c r="H605" s="238"/>
      <c r="AB605" s="238" t="s">
        <v>442</v>
      </c>
    </row>
    <row r="606" spans="8:28" x14ac:dyDescent="0.2">
      <c r="H606" s="238"/>
      <c r="AB606" s="238" t="s">
        <v>442</v>
      </c>
    </row>
    <row r="607" spans="8:28" x14ac:dyDescent="0.2">
      <c r="H607" s="238"/>
      <c r="AB607" s="238" t="s">
        <v>442</v>
      </c>
    </row>
    <row r="608" spans="8:28" x14ac:dyDescent="0.2">
      <c r="H608" s="238"/>
      <c r="AB608" s="238" t="s">
        <v>442</v>
      </c>
    </row>
    <row r="609" spans="8:28" x14ac:dyDescent="0.2">
      <c r="H609" s="238"/>
      <c r="AB609" s="238" t="s">
        <v>442</v>
      </c>
    </row>
    <row r="610" spans="8:28" x14ac:dyDescent="0.2">
      <c r="H610" s="238"/>
      <c r="AB610" s="238" t="s">
        <v>442</v>
      </c>
    </row>
    <row r="611" spans="8:28" x14ac:dyDescent="0.2">
      <c r="H611" s="238"/>
      <c r="AB611" s="238" t="s">
        <v>442</v>
      </c>
    </row>
    <row r="612" spans="8:28" x14ac:dyDescent="0.2">
      <c r="H612" s="238"/>
      <c r="AB612" s="238" t="s">
        <v>442</v>
      </c>
    </row>
    <row r="613" spans="8:28" x14ac:dyDescent="0.2">
      <c r="H613" s="238"/>
      <c r="AB613" s="238" t="s">
        <v>442</v>
      </c>
    </row>
    <row r="614" spans="8:28" x14ac:dyDescent="0.2">
      <c r="H614" s="238"/>
      <c r="AB614" s="238" t="s">
        <v>442</v>
      </c>
    </row>
    <row r="615" spans="8:28" x14ac:dyDescent="0.2">
      <c r="H615" s="238"/>
      <c r="AB615" s="238" t="s">
        <v>442</v>
      </c>
    </row>
    <row r="616" spans="8:28" x14ac:dyDescent="0.2">
      <c r="H616" s="238"/>
      <c r="AB616" s="238" t="s">
        <v>442</v>
      </c>
    </row>
    <row r="617" spans="8:28" x14ac:dyDescent="0.2">
      <c r="H617" s="238"/>
      <c r="AB617" s="238" t="s">
        <v>442</v>
      </c>
    </row>
    <row r="618" spans="8:28" x14ac:dyDescent="0.2">
      <c r="H618" s="238"/>
      <c r="AB618" s="238" t="s">
        <v>442</v>
      </c>
    </row>
    <row r="619" spans="8:28" x14ac:dyDescent="0.2">
      <c r="H619" s="238"/>
      <c r="AB619" s="238" t="s">
        <v>442</v>
      </c>
    </row>
    <row r="620" spans="8:28" x14ac:dyDescent="0.2">
      <c r="H620" s="238"/>
      <c r="AB620" s="238" t="s">
        <v>442</v>
      </c>
    </row>
    <row r="621" spans="8:28" x14ac:dyDescent="0.2">
      <c r="H621" s="238"/>
      <c r="AB621" s="238" t="s">
        <v>442</v>
      </c>
    </row>
    <row r="622" spans="8:28" x14ac:dyDescent="0.2">
      <c r="H622" s="238"/>
      <c r="AB622" s="238" t="s">
        <v>442</v>
      </c>
    </row>
    <row r="623" spans="8:28" x14ac:dyDescent="0.2">
      <c r="H623" s="238"/>
      <c r="AB623" s="238" t="s">
        <v>442</v>
      </c>
    </row>
    <row r="624" spans="8:28" x14ac:dyDescent="0.2">
      <c r="H624" s="238"/>
      <c r="AB624" s="238" t="s">
        <v>442</v>
      </c>
    </row>
    <row r="625" spans="8:28" x14ac:dyDescent="0.2">
      <c r="H625" s="238"/>
      <c r="AB625" s="238" t="s">
        <v>442</v>
      </c>
    </row>
    <row r="626" spans="8:28" x14ac:dyDescent="0.2">
      <c r="H626" s="238"/>
      <c r="AB626" s="238" t="s">
        <v>442</v>
      </c>
    </row>
    <row r="627" spans="8:28" x14ac:dyDescent="0.2">
      <c r="H627" s="238"/>
      <c r="AB627" s="238" t="s">
        <v>442</v>
      </c>
    </row>
    <row r="628" spans="8:28" x14ac:dyDescent="0.2">
      <c r="H628" s="238"/>
      <c r="AB628" s="238" t="s">
        <v>442</v>
      </c>
    </row>
    <row r="629" spans="8:28" x14ac:dyDescent="0.2">
      <c r="H629" s="238"/>
      <c r="AB629" s="238" t="s">
        <v>442</v>
      </c>
    </row>
    <row r="630" spans="8:28" x14ac:dyDescent="0.2">
      <c r="H630" s="238"/>
      <c r="AB630" s="238" t="s">
        <v>442</v>
      </c>
    </row>
    <row r="631" spans="8:28" x14ac:dyDescent="0.2">
      <c r="H631" s="238"/>
      <c r="AB631" s="238" t="s">
        <v>442</v>
      </c>
    </row>
    <row r="632" spans="8:28" x14ac:dyDescent="0.2">
      <c r="H632" s="238"/>
      <c r="AB632" s="238" t="s">
        <v>442</v>
      </c>
    </row>
    <row r="633" spans="8:28" x14ac:dyDescent="0.2">
      <c r="H633" s="238"/>
      <c r="AB633" s="238" t="s">
        <v>442</v>
      </c>
    </row>
    <row r="634" spans="8:28" x14ac:dyDescent="0.2">
      <c r="H634" s="238"/>
      <c r="AB634" s="238" t="s">
        <v>442</v>
      </c>
    </row>
    <row r="635" spans="8:28" x14ac:dyDescent="0.2">
      <c r="H635" s="238"/>
      <c r="AB635" s="238" t="s">
        <v>442</v>
      </c>
    </row>
    <row r="636" spans="8:28" x14ac:dyDescent="0.2">
      <c r="H636" s="238"/>
      <c r="AB636" s="238" t="s">
        <v>442</v>
      </c>
    </row>
    <row r="637" spans="8:28" x14ac:dyDescent="0.2">
      <c r="H637" s="238"/>
      <c r="AB637" s="238" t="s">
        <v>442</v>
      </c>
    </row>
    <row r="638" spans="8:28" x14ac:dyDescent="0.2">
      <c r="H638" s="238"/>
      <c r="AB638" s="238" t="s">
        <v>442</v>
      </c>
    </row>
    <row r="639" spans="8:28" x14ac:dyDescent="0.2">
      <c r="H639" s="238"/>
      <c r="AB639" s="238" t="s">
        <v>442</v>
      </c>
    </row>
    <row r="640" spans="8:28" x14ac:dyDescent="0.2">
      <c r="H640" s="238"/>
      <c r="AB640" s="238" t="s">
        <v>442</v>
      </c>
    </row>
    <row r="641" spans="8:28" x14ac:dyDescent="0.2">
      <c r="H641" s="238"/>
      <c r="AB641" s="238" t="s">
        <v>442</v>
      </c>
    </row>
    <row r="642" spans="8:28" x14ac:dyDescent="0.2">
      <c r="H642" s="238"/>
      <c r="AB642" s="238" t="s">
        <v>442</v>
      </c>
    </row>
    <row r="643" spans="8:28" x14ac:dyDescent="0.2">
      <c r="H643" s="238"/>
      <c r="AB643" s="238" t="s">
        <v>442</v>
      </c>
    </row>
    <row r="644" spans="8:28" x14ac:dyDescent="0.2">
      <c r="H644" s="238"/>
      <c r="AB644" s="238" t="s">
        <v>442</v>
      </c>
    </row>
    <row r="645" spans="8:28" x14ac:dyDescent="0.2">
      <c r="H645" s="238"/>
      <c r="AB645" s="238" t="s">
        <v>442</v>
      </c>
    </row>
    <row r="646" spans="8:28" x14ac:dyDescent="0.2">
      <c r="H646" s="238"/>
      <c r="AB646" s="238" t="s">
        <v>442</v>
      </c>
    </row>
    <row r="647" spans="8:28" x14ac:dyDescent="0.2">
      <c r="H647" s="238"/>
      <c r="AB647" s="238" t="s">
        <v>442</v>
      </c>
    </row>
    <row r="648" spans="8:28" x14ac:dyDescent="0.2">
      <c r="H648" s="238"/>
      <c r="AB648" s="238" t="s">
        <v>442</v>
      </c>
    </row>
    <row r="649" spans="8:28" x14ac:dyDescent="0.2">
      <c r="H649" s="238"/>
      <c r="AB649" s="238" t="s">
        <v>442</v>
      </c>
    </row>
    <row r="650" spans="8:28" x14ac:dyDescent="0.2">
      <c r="H650" s="238"/>
      <c r="AB650" s="238" t="s">
        <v>442</v>
      </c>
    </row>
    <row r="651" spans="8:28" x14ac:dyDescent="0.2">
      <c r="H651" s="238"/>
      <c r="AB651" s="238" t="s">
        <v>442</v>
      </c>
    </row>
    <row r="652" spans="8:28" x14ac:dyDescent="0.2">
      <c r="H652" s="238"/>
      <c r="AB652" s="238" t="s">
        <v>442</v>
      </c>
    </row>
    <row r="653" spans="8:28" x14ac:dyDescent="0.2">
      <c r="H653" s="238"/>
      <c r="AB653" s="238" t="s">
        <v>442</v>
      </c>
    </row>
    <row r="654" spans="8:28" x14ac:dyDescent="0.2">
      <c r="H654" s="238"/>
      <c r="AB654" s="238" t="s">
        <v>442</v>
      </c>
    </row>
    <row r="655" spans="8:28" x14ac:dyDescent="0.2">
      <c r="H655" s="238"/>
      <c r="AB655" s="238" t="s">
        <v>442</v>
      </c>
    </row>
    <row r="656" spans="8:28" x14ac:dyDescent="0.2">
      <c r="H656" s="238"/>
      <c r="AB656" s="238" t="s">
        <v>442</v>
      </c>
    </row>
    <row r="657" spans="8:28" x14ac:dyDescent="0.2">
      <c r="H657" s="238"/>
      <c r="AB657" s="238" t="s">
        <v>442</v>
      </c>
    </row>
    <row r="658" spans="8:28" x14ac:dyDescent="0.2">
      <c r="H658" s="238"/>
      <c r="AB658" s="238" t="s">
        <v>442</v>
      </c>
    </row>
    <row r="659" spans="8:28" x14ac:dyDescent="0.2">
      <c r="H659" s="238"/>
      <c r="AB659" s="238" t="s">
        <v>442</v>
      </c>
    </row>
    <row r="660" spans="8:28" x14ac:dyDescent="0.2">
      <c r="H660" s="238"/>
      <c r="AB660" s="238" t="s">
        <v>442</v>
      </c>
    </row>
    <row r="661" spans="8:28" x14ac:dyDescent="0.2">
      <c r="H661" s="238"/>
      <c r="AB661" s="238" t="s">
        <v>442</v>
      </c>
    </row>
    <row r="662" spans="8:28" x14ac:dyDescent="0.2">
      <c r="H662" s="238"/>
      <c r="AB662" s="238" t="s">
        <v>442</v>
      </c>
    </row>
    <row r="663" spans="8:28" x14ac:dyDescent="0.2">
      <c r="H663" s="238"/>
      <c r="AB663" s="238" t="s">
        <v>442</v>
      </c>
    </row>
    <row r="664" spans="8:28" x14ac:dyDescent="0.2">
      <c r="H664" s="238"/>
      <c r="AB664" s="238" t="s">
        <v>442</v>
      </c>
    </row>
    <row r="665" spans="8:28" x14ac:dyDescent="0.2">
      <c r="H665" s="238"/>
      <c r="AB665" s="238" t="s">
        <v>442</v>
      </c>
    </row>
    <row r="666" spans="8:28" x14ac:dyDescent="0.2">
      <c r="H666" s="238"/>
      <c r="AB666" s="238" t="s">
        <v>442</v>
      </c>
    </row>
    <row r="667" spans="8:28" x14ac:dyDescent="0.2">
      <c r="H667" s="238"/>
      <c r="AB667" s="238" t="s">
        <v>442</v>
      </c>
    </row>
    <row r="668" spans="8:28" x14ac:dyDescent="0.2">
      <c r="H668" s="238"/>
      <c r="AB668" s="238" t="s">
        <v>442</v>
      </c>
    </row>
    <row r="669" spans="8:28" x14ac:dyDescent="0.2">
      <c r="H669" s="238"/>
      <c r="AB669" s="238" t="s">
        <v>442</v>
      </c>
    </row>
    <row r="670" spans="8:28" x14ac:dyDescent="0.2">
      <c r="H670" s="238"/>
      <c r="AB670" s="238" t="s">
        <v>442</v>
      </c>
    </row>
    <row r="671" spans="8:28" x14ac:dyDescent="0.2">
      <c r="H671" s="238"/>
      <c r="AB671" s="238" t="s">
        <v>442</v>
      </c>
    </row>
    <row r="672" spans="8:28" x14ac:dyDescent="0.2">
      <c r="H672" s="238"/>
      <c r="AB672" s="238" t="s">
        <v>442</v>
      </c>
    </row>
    <row r="673" spans="8:28" x14ac:dyDescent="0.2">
      <c r="H673" s="238"/>
      <c r="AB673" s="238" t="s">
        <v>442</v>
      </c>
    </row>
    <row r="674" spans="8:28" x14ac:dyDescent="0.2">
      <c r="H674" s="238"/>
      <c r="AB674" s="238" t="s">
        <v>442</v>
      </c>
    </row>
    <row r="675" spans="8:28" x14ac:dyDescent="0.2">
      <c r="H675" s="238"/>
      <c r="AB675" s="238" t="s">
        <v>442</v>
      </c>
    </row>
    <row r="676" spans="8:28" x14ac:dyDescent="0.2">
      <c r="H676" s="238"/>
      <c r="AB676" s="238" t="s">
        <v>442</v>
      </c>
    </row>
    <row r="677" spans="8:28" x14ac:dyDescent="0.2">
      <c r="H677" s="238"/>
      <c r="AB677" s="238" t="s">
        <v>442</v>
      </c>
    </row>
    <row r="678" spans="8:28" x14ac:dyDescent="0.2">
      <c r="H678" s="238"/>
      <c r="AB678" s="238" t="s">
        <v>442</v>
      </c>
    </row>
    <row r="679" spans="8:28" x14ac:dyDescent="0.2">
      <c r="H679" s="238"/>
      <c r="AB679" s="238" t="s">
        <v>442</v>
      </c>
    </row>
    <row r="680" spans="8:28" x14ac:dyDescent="0.2">
      <c r="H680" s="238"/>
      <c r="AB680" s="238" t="s">
        <v>442</v>
      </c>
    </row>
    <row r="681" spans="8:28" x14ac:dyDescent="0.2">
      <c r="H681" s="238"/>
      <c r="AB681" s="238" t="s">
        <v>442</v>
      </c>
    </row>
    <row r="682" spans="8:28" x14ac:dyDescent="0.2">
      <c r="H682" s="238"/>
      <c r="AB682" s="238" t="s">
        <v>442</v>
      </c>
    </row>
    <row r="683" spans="8:28" x14ac:dyDescent="0.2">
      <c r="H683" s="238"/>
      <c r="AB683" s="238" t="s">
        <v>442</v>
      </c>
    </row>
    <row r="684" spans="8:28" x14ac:dyDescent="0.2">
      <c r="H684" s="238"/>
      <c r="AB684" s="238" t="s">
        <v>442</v>
      </c>
    </row>
    <row r="685" spans="8:28" x14ac:dyDescent="0.2">
      <c r="H685" s="238"/>
      <c r="AB685" s="238" t="s">
        <v>442</v>
      </c>
    </row>
    <row r="686" spans="8:28" x14ac:dyDescent="0.2">
      <c r="H686" s="238"/>
      <c r="AB686" s="238" t="s">
        <v>442</v>
      </c>
    </row>
    <row r="687" spans="8:28" x14ac:dyDescent="0.2">
      <c r="H687" s="238"/>
      <c r="AB687" s="238" t="s">
        <v>442</v>
      </c>
    </row>
    <row r="688" spans="8:28" x14ac:dyDescent="0.2">
      <c r="H688" s="238"/>
      <c r="AB688" s="238" t="s">
        <v>442</v>
      </c>
    </row>
    <row r="689" spans="8:28" x14ac:dyDescent="0.2">
      <c r="H689" s="238"/>
      <c r="AB689" s="238" t="s">
        <v>442</v>
      </c>
    </row>
    <row r="690" spans="8:28" x14ac:dyDescent="0.2">
      <c r="H690" s="238"/>
      <c r="AB690" s="238" t="s">
        <v>442</v>
      </c>
    </row>
    <row r="691" spans="8:28" x14ac:dyDescent="0.2">
      <c r="H691" s="238"/>
      <c r="AB691" s="238" t="s">
        <v>442</v>
      </c>
    </row>
    <row r="692" spans="8:28" x14ac:dyDescent="0.2">
      <c r="H692" s="238"/>
      <c r="AB692" s="238" t="s">
        <v>442</v>
      </c>
    </row>
    <row r="693" spans="8:28" x14ac:dyDescent="0.2">
      <c r="H693" s="238"/>
      <c r="AB693" s="238" t="s">
        <v>442</v>
      </c>
    </row>
    <row r="694" spans="8:28" x14ac:dyDescent="0.2">
      <c r="H694" s="238"/>
      <c r="AB694" s="238" t="s">
        <v>442</v>
      </c>
    </row>
    <row r="695" spans="8:28" x14ac:dyDescent="0.2">
      <c r="H695" s="238"/>
      <c r="AB695" s="238" t="s">
        <v>442</v>
      </c>
    </row>
    <row r="696" spans="8:28" x14ac:dyDescent="0.2">
      <c r="H696" s="238"/>
      <c r="AB696" s="238" t="s">
        <v>442</v>
      </c>
    </row>
    <row r="697" spans="8:28" x14ac:dyDescent="0.2">
      <c r="H697" s="238"/>
      <c r="AB697" s="238" t="s">
        <v>442</v>
      </c>
    </row>
    <row r="698" spans="8:28" x14ac:dyDescent="0.2">
      <c r="H698" s="238"/>
      <c r="AB698" s="238" t="s">
        <v>442</v>
      </c>
    </row>
    <row r="699" spans="8:28" x14ac:dyDescent="0.2">
      <c r="H699" s="238"/>
      <c r="AB699" s="238" t="s">
        <v>442</v>
      </c>
    </row>
    <row r="700" spans="8:28" x14ac:dyDescent="0.2">
      <c r="H700" s="238"/>
      <c r="AB700" s="238" t="s">
        <v>442</v>
      </c>
    </row>
    <row r="701" spans="8:28" x14ac:dyDescent="0.2">
      <c r="H701" s="238"/>
      <c r="AB701" s="238" t="s">
        <v>442</v>
      </c>
    </row>
    <row r="702" spans="8:28" x14ac:dyDescent="0.2">
      <c r="H702" s="238"/>
      <c r="AB702" s="238" t="s">
        <v>442</v>
      </c>
    </row>
    <row r="703" spans="8:28" x14ac:dyDescent="0.2">
      <c r="H703" s="238"/>
      <c r="AB703" s="238" t="s">
        <v>442</v>
      </c>
    </row>
    <row r="704" spans="8:28" x14ac:dyDescent="0.2">
      <c r="H704" s="238"/>
      <c r="AB704" s="238" t="s">
        <v>442</v>
      </c>
    </row>
    <row r="705" spans="8:28" x14ac:dyDescent="0.2">
      <c r="H705" s="238"/>
      <c r="AB705" s="238" t="s">
        <v>442</v>
      </c>
    </row>
    <row r="706" spans="8:28" x14ac:dyDescent="0.2">
      <c r="H706" s="238"/>
      <c r="AB706" s="238" t="s">
        <v>442</v>
      </c>
    </row>
    <row r="707" spans="8:28" x14ac:dyDescent="0.2">
      <c r="H707" s="238"/>
      <c r="AB707" s="238" t="s">
        <v>442</v>
      </c>
    </row>
    <row r="708" spans="8:28" x14ac:dyDescent="0.2">
      <c r="H708" s="238"/>
      <c r="AB708" s="238" t="s">
        <v>442</v>
      </c>
    </row>
    <row r="709" spans="8:28" x14ac:dyDescent="0.2">
      <c r="H709" s="238"/>
      <c r="AB709" s="238" t="s">
        <v>442</v>
      </c>
    </row>
    <row r="710" spans="8:28" x14ac:dyDescent="0.2">
      <c r="H710" s="238"/>
      <c r="AB710" s="238" t="s">
        <v>442</v>
      </c>
    </row>
    <row r="711" spans="8:28" x14ac:dyDescent="0.2">
      <c r="H711" s="238"/>
      <c r="AB711" s="238" t="s">
        <v>442</v>
      </c>
    </row>
    <row r="712" spans="8:28" x14ac:dyDescent="0.2">
      <c r="H712" s="238"/>
      <c r="AB712" s="238" t="s">
        <v>442</v>
      </c>
    </row>
    <row r="713" spans="8:28" x14ac:dyDescent="0.2">
      <c r="H713" s="238"/>
      <c r="AB713" s="238" t="s">
        <v>442</v>
      </c>
    </row>
    <row r="714" spans="8:28" x14ac:dyDescent="0.2">
      <c r="H714" s="238"/>
      <c r="AB714" s="238" t="s">
        <v>442</v>
      </c>
    </row>
    <row r="715" spans="8:28" x14ac:dyDescent="0.2">
      <c r="H715" s="238"/>
      <c r="AB715" s="238" t="s">
        <v>442</v>
      </c>
    </row>
    <row r="716" spans="8:28" x14ac:dyDescent="0.2">
      <c r="H716" s="238"/>
      <c r="AB716" s="238" t="s">
        <v>442</v>
      </c>
    </row>
    <row r="717" spans="8:28" x14ac:dyDescent="0.2">
      <c r="H717" s="238"/>
      <c r="AB717" s="238" t="s">
        <v>442</v>
      </c>
    </row>
    <row r="718" spans="8:28" x14ac:dyDescent="0.2">
      <c r="H718" s="238"/>
      <c r="AB718" s="238" t="s">
        <v>442</v>
      </c>
    </row>
    <row r="719" spans="8:28" x14ac:dyDescent="0.2">
      <c r="H719" s="238"/>
      <c r="AB719" s="238" t="s">
        <v>442</v>
      </c>
    </row>
    <row r="720" spans="8:28" x14ac:dyDescent="0.2">
      <c r="H720" s="238"/>
      <c r="AB720" s="238" t="s">
        <v>442</v>
      </c>
    </row>
    <row r="721" spans="8:28" x14ac:dyDescent="0.2">
      <c r="H721" s="238"/>
      <c r="AB721" s="238" t="s">
        <v>442</v>
      </c>
    </row>
    <row r="722" spans="8:28" x14ac:dyDescent="0.2">
      <c r="H722" s="238"/>
      <c r="AB722" s="238" t="s">
        <v>442</v>
      </c>
    </row>
    <row r="723" spans="8:28" x14ac:dyDescent="0.2">
      <c r="H723" s="238"/>
      <c r="AB723" s="238" t="s">
        <v>442</v>
      </c>
    </row>
    <row r="724" spans="8:28" x14ac:dyDescent="0.2">
      <c r="H724" s="238"/>
      <c r="AB724" s="238" t="s">
        <v>442</v>
      </c>
    </row>
    <row r="725" spans="8:28" x14ac:dyDescent="0.2">
      <c r="H725" s="238"/>
      <c r="AB725" s="238" t="s">
        <v>442</v>
      </c>
    </row>
    <row r="726" spans="8:28" x14ac:dyDescent="0.2">
      <c r="H726" s="238"/>
      <c r="AB726" s="238" t="s">
        <v>442</v>
      </c>
    </row>
    <row r="727" spans="8:28" x14ac:dyDescent="0.2">
      <c r="H727" s="238"/>
      <c r="AB727" s="238" t="s">
        <v>442</v>
      </c>
    </row>
    <row r="728" spans="8:28" x14ac:dyDescent="0.2">
      <c r="H728" s="238"/>
      <c r="AB728" s="238" t="s">
        <v>442</v>
      </c>
    </row>
    <row r="729" spans="8:28" x14ac:dyDescent="0.2">
      <c r="H729" s="238"/>
      <c r="AB729" s="238" t="s">
        <v>442</v>
      </c>
    </row>
    <row r="730" spans="8:28" x14ac:dyDescent="0.2">
      <c r="H730" s="238"/>
      <c r="AB730" s="238" t="s">
        <v>442</v>
      </c>
    </row>
    <row r="731" spans="8:28" x14ac:dyDescent="0.2">
      <c r="H731" s="238"/>
      <c r="AB731" s="238" t="s">
        <v>442</v>
      </c>
    </row>
    <row r="732" spans="8:28" x14ac:dyDescent="0.2">
      <c r="H732" s="238"/>
      <c r="AB732" s="238" t="s">
        <v>442</v>
      </c>
    </row>
    <row r="733" spans="8:28" x14ac:dyDescent="0.2">
      <c r="H733" s="238"/>
      <c r="AB733" s="238" t="s">
        <v>442</v>
      </c>
    </row>
    <row r="734" spans="8:28" x14ac:dyDescent="0.2">
      <c r="H734" s="238"/>
      <c r="AB734" s="238" t="s">
        <v>442</v>
      </c>
    </row>
    <row r="735" spans="8:28" x14ac:dyDescent="0.2">
      <c r="H735" s="238"/>
      <c r="AB735" s="238" t="s">
        <v>442</v>
      </c>
    </row>
    <row r="736" spans="8:28" x14ac:dyDescent="0.2">
      <c r="H736" s="238"/>
      <c r="AB736" s="238" t="s">
        <v>442</v>
      </c>
    </row>
    <row r="737" spans="8:28" x14ac:dyDescent="0.2">
      <c r="H737" s="238"/>
      <c r="AB737" s="238" t="s">
        <v>442</v>
      </c>
    </row>
    <row r="738" spans="8:28" x14ac:dyDescent="0.2">
      <c r="H738" s="238"/>
      <c r="AB738" s="238" t="s">
        <v>442</v>
      </c>
    </row>
    <row r="739" spans="8:28" x14ac:dyDescent="0.2">
      <c r="H739" s="238"/>
      <c r="AB739" s="238" t="s">
        <v>442</v>
      </c>
    </row>
    <row r="740" spans="8:28" x14ac:dyDescent="0.2">
      <c r="H740" s="238"/>
      <c r="AB740" s="238" t="s">
        <v>442</v>
      </c>
    </row>
    <row r="741" spans="8:28" x14ac:dyDescent="0.2">
      <c r="H741" s="238"/>
      <c r="AB741" s="238" t="s">
        <v>442</v>
      </c>
    </row>
    <row r="742" spans="8:28" x14ac:dyDescent="0.2">
      <c r="H742" s="238"/>
      <c r="AB742" s="238" t="s">
        <v>442</v>
      </c>
    </row>
    <row r="743" spans="8:28" x14ac:dyDescent="0.2">
      <c r="H743" s="238"/>
      <c r="AB743" s="238" t="s">
        <v>442</v>
      </c>
    </row>
    <row r="744" spans="8:28" x14ac:dyDescent="0.2">
      <c r="H744" s="238"/>
      <c r="AB744" s="238" t="s">
        <v>442</v>
      </c>
    </row>
    <row r="745" spans="8:28" x14ac:dyDescent="0.2">
      <c r="H745" s="238"/>
      <c r="AB745" s="238" t="s">
        <v>442</v>
      </c>
    </row>
    <row r="746" spans="8:28" x14ac:dyDescent="0.2">
      <c r="H746" s="238"/>
      <c r="AB746" s="238" t="s">
        <v>442</v>
      </c>
    </row>
    <row r="747" spans="8:28" x14ac:dyDescent="0.2">
      <c r="H747" s="238"/>
      <c r="AB747" s="238" t="s">
        <v>442</v>
      </c>
    </row>
    <row r="748" spans="8:28" x14ac:dyDescent="0.2">
      <c r="H748" s="238"/>
      <c r="AB748" s="238" t="s">
        <v>442</v>
      </c>
    </row>
    <row r="749" spans="8:28" x14ac:dyDescent="0.2">
      <c r="H749" s="238"/>
      <c r="AB749" s="238" t="s">
        <v>442</v>
      </c>
    </row>
    <row r="750" spans="8:28" x14ac:dyDescent="0.2">
      <c r="H750" s="238"/>
      <c r="AB750" s="238" t="s">
        <v>442</v>
      </c>
    </row>
    <row r="751" spans="8:28" x14ac:dyDescent="0.2">
      <c r="H751" s="238"/>
      <c r="AB751" s="238" t="s">
        <v>442</v>
      </c>
    </row>
    <row r="752" spans="8:28" x14ac:dyDescent="0.2">
      <c r="H752" s="238"/>
      <c r="AB752" s="238" t="s">
        <v>442</v>
      </c>
    </row>
    <row r="753" spans="8:28" x14ac:dyDescent="0.2">
      <c r="H753" s="238"/>
      <c r="AB753" s="238" t="s">
        <v>442</v>
      </c>
    </row>
    <row r="754" spans="8:28" x14ac:dyDescent="0.2">
      <c r="H754" s="238"/>
      <c r="AB754" s="238" t="s">
        <v>442</v>
      </c>
    </row>
    <row r="755" spans="8:28" x14ac:dyDescent="0.2">
      <c r="H755" s="238"/>
      <c r="AB755" s="238" t="s">
        <v>442</v>
      </c>
    </row>
    <row r="756" spans="8:28" x14ac:dyDescent="0.2">
      <c r="H756" s="238"/>
      <c r="AB756" s="238" t="s">
        <v>442</v>
      </c>
    </row>
    <row r="757" spans="8:28" x14ac:dyDescent="0.2">
      <c r="H757" s="238"/>
      <c r="AB757" s="238" t="s">
        <v>442</v>
      </c>
    </row>
    <row r="758" spans="8:28" x14ac:dyDescent="0.2">
      <c r="H758" s="238"/>
      <c r="AB758" s="238" t="s">
        <v>442</v>
      </c>
    </row>
    <row r="759" spans="8:28" x14ac:dyDescent="0.2">
      <c r="H759" s="238"/>
      <c r="AB759" s="238" t="s">
        <v>442</v>
      </c>
    </row>
    <row r="760" spans="8:28" x14ac:dyDescent="0.2">
      <c r="H760" s="238"/>
      <c r="AB760" s="238" t="s">
        <v>442</v>
      </c>
    </row>
    <row r="761" spans="8:28" x14ac:dyDescent="0.2">
      <c r="H761" s="238"/>
      <c r="AB761" s="238" t="s">
        <v>442</v>
      </c>
    </row>
    <row r="762" spans="8:28" x14ac:dyDescent="0.2">
      <c r="H762" s="238"/>
      <c r="AB762" s="238" t="s">
        <v>442</v>
      </c>
    </row>
    <row r="763" spans="8:28" x14ac:dyDescent="0.2">
      <c r="H763" s="238"/>
      <c r="AB763" s="238" t="s">
        <v>442</v>
      </c>
    </row>
    <row r="764" spans="8:28" x14ac:dyDescent="0.2">
      <c r="H764" s="238"/>
      <c r="AB764" s="238" t="s">
        <v>442</v>
      </c>
    </row>
    <row r="765" spans="8:28" x14ac:dyDescent="0.2">
      <c r="H765" s="238"/>
      <c r="AB765" s="238" t="s">
        <v>442</v>
      </c>
    </row>
    <row r="766" spans="8:28" x14ac:dyDescent="0.2">
      <c r="H766" s="238"/>
      <c r="AB766" s="238" t="s">
        <v>442</v>
      </c>
    </row>
    <row r="767" spans="8:28" x14ac:dyDescent="0.2">
      <c r="H767" s="238"/>
      <c r="AB767" s="238" t="s">
        <v>442</v>
      </c>
    </row>
    <row r="768" spans="8:28" x14ac:dyDescent="0.2">
      <c r="H768" s="238"/>
      <c r="AB768" s="238" t="s">
        <v>442</v>
      </c>
    </row>
    <row r="769" spans="8:28" x14ac:dyDescent="0.2">
      <c r="H769" s="238"/>
      <c r="AB769" s="238" t="s">
        <v>442</v>
      </c>
    </row>
    <row r="770" spans="8:28" x14ac:dyDescent="0.2">
      <c r="H770" s="238"/>
      <c r="AB770" s="238" t="s">
        <v>442</v>
      </c>
    </row>
    <row r="771" spans="8:28" x14ac:dyDescent="0.2">
      <c r="H771" s="238"/>
      <c r="AB771" s="238" t="s">
        <v>442</v>
      </c>
    </row>
    <row r="772" spans="8:28" x14ac:dyDescent="0.2">
      <c r="H772" s="238"/>
      <c r="AB772" s="238" t="s">
        <v>442</v>
      </c>
    </row>
    <row r="773" spans="8:28" x14ac:dyDescent="0.2">
      <c r="H773" s="238"/>
      <c r="AB773" s="238" t="s">
        <v>442</v>
      </c>
    </row>
    <row r="774" spans="8:28" x14ac:dyDescent="0.2">
      <c r="H774" s="238"/>
      <c r="AB774" s="238" t="s">
        <v>442</v>
      </c>
    </row>
    <row r="775" spans="8:28" x14ac:dyDescent="0.2">
      <c r="H775" s="238"/>
      <c r="AB775" s="238" t="s">
        <v>442</v>
      </c>
    </row>
    <row r="776" spans="8:28" x14ac:dyDescent="0.2">
      <c r="H776" s="238"/>
      <c r="AB776" s="238" t="s">
        <v>442</v>
      </c>
    </row>
    <row r="777" spans="8:28" x14ac:dyDescent="0.2">
      <c r="H777" s="238"/>
      <c r="AB777" s="238" t="s">
        <v>442</v>
      </c>
    </row>
    <row r="778" spans="8:28" x14ac:dyDescent="0.2">
      <c r="H778" s="238"/>
      <c r="AB778" s="238" t="s">
        <v>442</v>
      </c>
    </row>
    <row r="779" spans="8:28" x14ac:dyDescent="0.2">
      <c r="H779" s="238"/>
      <c r="AB779" s="238" t="s">
        <v>442</v>
      </c>
    </row>
    <row r="780" spans="8:28" x14ac:dyDescent="0.2">
      <c r="H780" s="238"/>
      <c r="AB780" s="238" t="s">
        <v>442</v>
      </c>
    </row>
    <row r="781" spans="8:28" x14ac:dyDescent="0.2">
      <c r="H781" s="238"/>
      <c r="AB781" s="238" t="s">
        <v>442</v>
      </c>
    </row>
    <row r="782" spans="8:28" x14ac:dyDescent="0.2">
      <c r="H782" s="238"/>
      <c r="AB782" s="238" t="s">
        <v>442</v>
      </c>
    </row>
    <row r="783" spans="8:28" x14ac:dyDescent="0.2">
      <c r="H783" s="238"/>
      <c r="AB783" s="238" t="s">
        <v>442</v>
      </c>
    </row>
    <row r="784" spans="8:28" x14ac:dyDescent="0.2">
      <c r="H784" s="238"/>
      <c r="AB784" s="238" t="s">
        <v>442</v>
      </c>
    </row>
    <row r="785" spans="8:28" x14ac:dyDescent="0.2">
      <c r="H785" s="238"/>
      <c r="AB785" s="238" t="s">
        <v>442</v>
      </c>
    </row>
    <row r="786" spans="8:28" x14ac:dyDescent="0.2">
      <c r="H786" s="238"/>
      <c r="AB786" s="238" t="s">
        <v>442</v>
      </c>
    </row>
    <row r="787" spans="8:28" x14ac:dyDescent="0.2">
      <c r="H787" s="238"/>
      <c r="AB787" s="238" t="s">
        <v>442</v>
      </c>
    </row>
    <row r="788" spans="8:28" x14ac:dyDescent="0.2">
      <c r="H788" s="238"/>
      <c r="AB788" s="238" t="s">
        <v>442</v>
      </c>
    </row>
    <row r="789" spans="8:28" x14ac:dyDescent="0.2">
      <c r="H789" s="238"/>
      <c r="AB789" s="238" t="s">
        <v>442</v>
      </c>
    </row>
    <row r="790" spans="8:28" x14ac:dyDescent="0.2">
      <c r="H790" s="238"/>
      <c r="AB790" s="238" t="s">
        <v>442</v>
      </c>
    </row>
    <row r="791" spans="8:28" x14ac:dyDescent="0.2">
      <c r="H791" s="238"/>
      <c r="AB791" s="238" t="s">
        <v>442</v>
      </c>
    </row>
    <row r="792" spans="8:28" x14ac:dyDescent="0.2">
      <c r="H792" s="238"/>
      <c r="AB792" s="238" t="s">
        <v>442</v>
      </c>
    </row>
    <row r="793" spans="8:28" x14ac:dyDescent="0.2">
      <c r="H793" s="238"/>
      <c r="AB793" s="238" t="s">
        <v>442</v>
      </c>
    </row>
    <row r="794" spans="8:28" x14ac:dyDescent="0.2">
      <c r="H794" s="238"/>
      <c r="AB794" s="238" t="s">
        <v>442</v>
      </c>
    </row>
    <row r="795" spans="8:28" x14ac:dyDescent="0.2">
      <c r="H795" s="238"/>
      <c r="AB795" s="238" t="s">
        <v>442</v>
      </c>
    </row>
    <row r="796" spans="8:28" x14ac:dyDescent="0.2">
      <c r="H796" s="238"/>
      <c r="AB796" s="238" t="s">
        <v>442</v>
      </c>
    </row>
    <row r="797" spans="8:28" x14ac:dyDescent="0.2">
      <c r="H797" s="238"/>
      <c r="AB797" s="238" t="s">
        <v>442</v>
      </c>
    </row>
    <row r="798" spans="8:28" x14ac:dyDescent="0.2">
      <c r="H798" s="238"/>
      <c r="AB798" s="238" t="s">
        <v>442</v>
      </c>
    </row>
    <row r="799" spans="8:28" x14ac:dyDescent="0.2">
      <c r="H799" s="238"/>
      <c r="AB799" s="238" t="s">
        <v>442</v>
      </c>
    </row>
    <row r="800" spans="8:28" x14ac:dyDescent="0.2">
      <c r="H800" s="238"/>
      <c r="AB800" s="238" t="s">
        <v>442</v>
      </c>
    </row>
    <row r="801" spans="8:28" x14ac:dyDescent="0.2">
      <c r="H801" s="238"/>
      <c r="AB801" s="238" t="s">
        <v>442</v>
      </c>
    </row>
    <row r="802" spans="8:28" x14ac:dyDescent="0.2">
      <c r="H802" s="238"/>
      <c r="AB802" s="238" t="s">
        <v>442</v>
      </c>
    </row>
    <row r="803" spans="8:28" x14ac:dyDescent="0.2">
      <c r="H803" s="238"/>
      <c r="AB803" s="238" t="s">
        <v>442</v>
      </c>
    </row>
    <row r="804" spans="8:28" x14ac:dyDescent="0.2">
      <c r="H804" s="238"/>
      <c r="AB804" s="238" t="s">
        <v>442</v>
      </c>
    </row>
    <row r="805" spans="8:28" x14ac:dyDescent="0.2">
      <c r="H805" s="238"/>
      <c r="AB805" s="238" t="s">
        <v>442</v>
      </c>
    </row>
    <row r="806" spans="8:28" x14ac:dyDescent="0.2">
      <c r="H806" s="238"/>
      <c r="AB806" s="238" t="s">
        <v>442</v>
      </c>
    </row>
    <row r="807" spans="8:28" x14ac:dyDescent="0.2">
      <c r="H807" s="238"/>
      <c r="AB807" s="238" t="s">
        <v>442</v>
      </c>
    </row>
    <row r="808" spans="8:28" x14ac:dyDescent="0.2">
      <c r="H808" s="238"/>
      <c r="AB808" s="238" t="s">
        <v>442</v>
      </c>
    </row>
    <row r="809" spans="8:28" x14ac:dyDescent="0.2">
      <c r="H809" s="238"/>
      <c r="AB809" s="238" t="s">
        <v>442</v>
      </c>
    </row>
    <row r="810" spans="8:28" x14ac:dyDescent="0.2">
      <c r="H810" s="238"/>
      <c r="AB810" s="238" t="s">
        <v>442</v>
      </c>
    </row>
    <row r="811" spans="8:28" x14ac:dyDescent="0.2">
      <c r="H811" s="238"/>
      <c r="AB811" s="238" t="s">
        <v>442</v>
      </c>
    </row>
    <row r="812" spans="8:28" x14ac:dyDescent="0.2">
      <c r="H812" s="238"/>
      <c r="AB812" s="238" t="s">
        <v>442</v>
      </c>
    </row>
    <row r="813" spans="8:28" x14ac:dyDescent="0.2">
      <c r="H813" s="238"/>
      <c r="AB813" s="238" t="s">
        <v>442</v>
      </c>
    </row>
    <row r="814" spans="8:28" x14ac:dyDescent="0.2">
      <c r="H814" s="238"/>
      <c r="AB814" s="238" t="s">
        <v>442</v>
      </c>
    </row>
    <row r="815" spans="8:28" x14ac:dyDescent="0.2">
      <c r="H815" s="238"/>
      <c r="AB815" s="238" t="s">
        <v>442</v>
      </c>
    </row>
    <row r="816" spans="8:28" x14ac:dyDescent="0.2">
      <c r="H816" s="238"/>
      <c r="AB816" s="238" t="s">
        <v>442</v>
      </c>
    </row>
    <row r="817" spans="8:28" x14ac:dyDescent="0.2">
      <c r="H817" s="238"/>
      <c r="AB817" s="238" t="s">
        <v>442</v>
      </c>
    </row>
    <row r="818" spans="8:28" x14ac:dyDescent="0.2">
      <c r="H818" s="238"/>
      <c r="AB818" s="238" t="s">
        <v>442</v>
      </c>
    </row>
    <row r="819" spans="8:28" x14ac:dyDescent="0.2">
      <c r="H819" s="238"/>
      <c r="AB819" s="238" t="s">
        <v>442</v>
      </c>
    </row>
    <row r="820" spans="8:28" x14ac:dyDescent="0.2">
      <c r="H820" s="238"/>
      <c r="AB820" s="238" t="s">
        <v>442</v>
      </c>
    </row>
    <row r="821" spans="8:28" x14ac:dyDescent="0.2">
      <c r="H821" s="238"/>
      <c r="AB821" s="238" t="s">
        <v>442</v>
      </c>
    </row>
    <row r="822" spans="8:28" x14ac:dyDescent="0.2">
      <c r="H822" s="238"/>
      <c r="AB822" s="238" t="s">
        <v>442</v>
      </c>
    </row>
    <row r="823" spans="8:28" x14ac:dyDescent="0.2">
      <c r="H823" s="238"/>
      <c r="AB823" s="238" t="s">
        <v>442</v>
      </c>
    </row>
    <row r="824" spans="8:28" x14ac:dyDescent="0.2">
      <c r="H824" s="238"/>
      <c r="AB824" s="238" t="s">
        <v>442</v>
      </c>
    </row>
    <row r="825" spans="8:28" x14ac:dyDescent="0.2">
      <c r="H825" s="238"/>
      <c r="AB825" s="238" t="s">
        <v>442</v>
      </c>
    </row>
    <row r="826" spans="8:28" x14ac:dyDescent="0.2">
      <c r="H826" s="238"/>
      <c r="AB826" s="238" t="s">
        <v>442</v>
      </c>
    </row>
    <row r="827" spans="8:28" x14ac:dyDescent="0.2">
      <c r="H827" s="238"/>
      <c r="AB827" s="238" t="s">
        <v>442</v>
      </c>
    </row>
    <row r="828" spans="8:28" x14ac:dyDescent="0.2">
      <c r="H828" s="238"/>
      <c r="AB828" s="238" t="s">
        <v>442</v>
      </c>
    </row>
    <row r="829" spans="8:28" x14ac:dyDescent="0.2">
      <c r="H829" s="238"/>
      <c r="AB829" s="238" t="s">
        <v>442</v>
      </c>
    </row>
    <row r="830" spans="8:28" x14ac:dyDescent="0.2">
      <c r="H830" s="238"/>
      <c r="AB830" s="238" t="s">
        <v>442</v>
      </c>
    </row>
    <row r="831" spans="8:28" x14ac:dyDescent="0.2">
      <c r="H831" s="238"/>
      <c r="AB831" s="238" t="s">
        <v>442</v>
      </c>
    </row>
    <row r="832" spans="8:28" x14ac:dyDescent="0.2">
      <c r="H832" s="238"/>
      <c r="AB832" s="238" t="s">
        <v>442</v>
      </c>
    </row>
    <row r="833" spans="8:28" x14ac:dyDescent="0.2">
      <c r="H833" s="238"/>
      <c r="AB833" s="238" t="s">
        <v>442</v>
      </c>
    </row>
    <row r="834" spans="8:28" x14ac:dyDescent="0.2">
      <c r="H834" s="238"/>
      <c r="AB834" s="238" t="s">
        <v>442</v>
      </c>
    </row>
    <row r="835" spans="8:28" x14ac:dyDescent="0.2">
      <c r="H835" s="238"/>
      <c r="AB835" s="238" t="s">
        <v>442</v>
      </c>
    </row>
    <row r="836" spans="8:28" x14ac:dyDescent="0.2">
      <c r="H836" s="238"/>
      <c r="AB836" s="238" t="s">
        <v>442</v>
      </c>
    </row>
    <row r="837" spans="8:28" x14ac:dyDescent="0.2">
      <c r="H837" s="238"/>
      <c r="AB837" s="238" t="s">
        <v>442</v>
      </c>
    </row>
    <row r="838" spans="8:28" x14ac:dyDescent="0.2">
      <c r="H838" s="238"/>
      <c r="AB838" s="238" t="s">
        <v>442</v>
      </c>
    </row>
    <row r="839" spans="8:28" x14ac:dyDescent="0.2">
      <c r="H839" s="238"/>
      <c r="AB839" s="238" t="s">
        <v>442</v>
      </c>
    </row>
    <row r="840" spans="8:28" x14ac:dyDescent="0.2">
      <c r="H840" s="238"/>
      <c r="AB840" s="238" t="s">
        <v>442</v>
      </c>
    </row>
    <row r="841" spans="8:28" x14ac:dyDescent="0.2">
      <c r="H841" s="238"/>
      <c r="AB841" s="238" t="s">
        <v>442</v>
      </c>
    </row>
    <row r="842" spans="8:28" x14ac:dyDescent="0.2">
      <c r="H842" s="238"/>
      <c r="AB842" s="238" t="s">
        <v>442</v>
      </c>
    </row>
    <row r="843" spans="8:28" x14ac:dyDescent="0.2">
      <c r="H843" s="238"/>
      <c r="AB843" s="238" t="s">
        <v>442</v>
      </c>
    </row>
    <row r="844" spans="8:28" x14ac:dyDescent="0.2">
      <c r="H844" s="238"/>
      <c r="AB844" s="238" t="s">
        <v>442</v>
      </c>
    </row>
    <row r="845" spans="8:28" x14ac:dyDescent="0.2">
      <c r="H845" s="238"/>
      <c r="AB845" s="238" t="s">
        <v>442</v>
      </c>
    </row>
    <row r="846" spans="8:28" x14ac:dyDescent="0.2">
      <c r="H846" s="238"/>
      <c r="AB846" s="238" t="s">
        <v>442</v>
      </c>
    </row>
    <row r="847" spans="8:28" x14ac:dyDescent="0.2">
      <c r="H847" s="238"/>
      <c r="AB847" s="238" t="s">
        <v>442</v>
      </c>
    </row>
    <row r="848" spans="8:28" x14ac:dyDescent="0.2">
      <c r="H848" s="238"/>
      <c r="AB848" s="238" t="s">
        <v>442</v>
      </c>
    </row>
    <row r="849" spans="8:28" x14ac:dyDescent="0.2">
      <c r="H849" s="238"/>
      <c r="AB849" s="238" t="s">
        <v>442</v>
      </c>
    </row>
    <row r="850" spans="8:28" x14ac:dyDescent="0.2">
      <c r="H850" s="238"/>
      <c r="AB850" s="238" t="s">
        <v>442</v>
      </c>
    </row>
    <row r="851" spans="8:28" x14ac:dyDescent="0.2">
      <c r="H851" s="238"/>
      <c r="AB851" s="238" t="s">
        <v>442</v>
      </c>
    </row>
    <row r="852" spans="8:28" x14ac:dyDescent="0.2">
      <c r="H852" s="238"/>
      <c r="AB852" s="238" t="s">
        <v>442</v>
      </c>
    </row>
    <row r="853" spans="8:28" x14ac:dyDescent="0.2">
      <c r="H853" s="238"/>
      <c r="AB853" s="238" t="s">
        <v>442</v>
      </c>
    </row>
    <row r="854" spans="8:28" x14ac:dyDescent="0.2">
      <c r="H854" s="238"/>
      <c r="AB854" s="238" t="s">
        <v>442</v>
      </c>
    </row>
    <row r="855" spans="8:28" x14ac:dyDescent="0.2">
      <c r="H855" s="238"/>
      <c r="AB855" s="238" t="s">
        <v>442</v>
      </c>
    </row>
    <row r="856" spans="8:28" x14ac:dyDescent="0.2">
      <c r="H856" s="238"/>
      <c r="AB856" s="238" t="s">
        <v>442</v>
      </c>
    </row>
    <row r="857" spans="8:28" x14ac:dyDescent="0.2">
      <c r="H857" s="238"/>
      <c r="AB857" s="238" t="s">
        <v>442</v>
      </c>
    </row>
    <row r="858" spans="8:28" x14ac:dyDescent="0.2">
      <c r="H858" s="238"/>
      <c r="AB858" s="238" t="s">
        <v>442</v>
      </c>
    </row>
    <row r="859" spans="8:28" x14ac:dyDescent="0.2">
      <c r="H859" s="238"/>
      <c r="AB859" s="238" t="s">
        <v>442</v>
      </c>
    </row>
    <row r="860" spans="8:28" x14ac:dyDescent="0.2">
      <c r="H860" s="238"/>
      <c r="AB860" s="238" t="s">
        <v>442</v>
      </c>
    </row>
    <row r="861" spans="8:28" x14ac:dyDescent="0.2">
      <c r="H861" s="238"/>
      <c r="AB861" s="238" t="s">
        <v>442</v>
      </c>
    </row>
    <row r="862" spans="8:28" x14ac:dyDescent="0.2">
      <c r="H862" s="238"/>
      <c r="AB862" s="238" t="s">
        <v>442</v>
      </c>
    </row>
    <row r="863" spans="8:28" x14ac:dyDescent="0.2">
      <c r="H863" s="238"/>
      <c r="AB863" s="238" t="s">
        <v>442</v>
      </c>
    </row>
    <row r="864" spans="8:28" x14ac:dyDescent="0.2">
      <c r="H864" s="238"/>
      <c r="AB864" s="238" t="s">
        <v>442</v>
      </c>
    </row>
    <row r="865" spans="8:28" x14ac:dyDescent="0.2">
      <c r="H865" s="238"/>
      <c r="AB865" s="238" t="s">
        <v>442</v>
      </c>
    </row>
    <row r="866" spans="8:28" x14ac:dyDescent="0.2">
      <c r="H866" s="238"/>
      <c r="AB866" s="238" t="s">
        <v>442</v>
      </c>
    </row>
    <row r="867" spans="8:28" x14ac:dyDescent="0.2">
      <c r="H867" s="238"/>
      <c r="AB867" s="238" t="s">
        <v>442</v>
      </c>
    </row>
    <row r="868" spans="8:28" x14ac:dyDescent="0.2">
      <c r="H868" s="238"/>
      <c r="AB868" s="238" t="s">
        <v>442</v>
      </c>
    </row>
    <row r="869" spans="8:28" x14ac:dyDescent="0.2">
      <c r="H869" s="238"/>
      <c r="AB869" s="238" t="s">
        <v>442</v>
      </c>
    </row>
    <row r="870" spans="8:28" x14ac:dyDescent="0.2">
      <c r="H870" s="238"/>
      <c r="AB870" s="238" t="s">
        <v>442</v>
      </c>
    </row>
    <row r="871" spans="8:28" x14ac:dyDescent="0.2">
      <c r="H871" s="238"/>
      <c r="AB871" s="238" t="s">
        <v>442</v>
      </c>
    </row>
    <row r="872" spans="8:28" x14ac:dyDescent="0.2">
      <c r="H872" s="238"/>
      <c r="AB872" s="238" t="s">
        <v>442</v>
      </c>
    </row>
    <row r="873" spans="8:28" x14ac:dyDescent="0.2">
      <c r="H873" s="238"/>
      <c r="AB873" s="238" t="s">
        <v>442</v>
      </c>
    </row>
    <row r="874" spans="8:28" x14ac:dyDescent="0.2">
      <c r="H874" s="238"/>
      <c r="AB874" s="238" t="s">
        <v>442</v>
      </c>
    </row>
    <row r="875" spans="8:28" x14ac:dyDescent="0.2">
      <c r="H875" s="238"/>
      <c r="AB875" s="238" t="s">
        <v>442</v>
      </c>
    </row>
    <row r="876" spans="8:28" x14ac:dyDescent="0.2">
      <c r="H876" s="238"/>
      <c r="AB876" s="238" t="s">
        <v>442</v>
      </c>
    </row>
    <row r="877" spans="8:28" x14ac:dyDescent="0.2">
      <c r="H877" s="238"/>
      <c r="AB877" s="238" t="s">
        <v>442</v>
      </c>
    </row>
    <row r="878" spans="8:28" x14ac:dyDescent="0.2">
      <c r="H878" s="238"/>
      <c r="AB878" s="238" t="s">
        <v>442</v>
      </c>
    </row>
    <row r="879" spans="8:28" x14ac:dyDescent="0.2">
      <c r="H879" s="238"/>
      <c r="AB879" s="238" t="s">
        <v>442</v>
      </c>
    </row>
    <row r="880" spans="8:28" x14ac:dyDescent="0.2">
      <c r="H880" s="238"/>
      <c r="AB880" s="238" t="s">
        <v>442</v>
      </c>
    </row>
    <row r="881" spans="8:28" x14ac:dyDescent="0.2">
      <c r="H881" s="238"/>
      <c r="AB881" s="238" t="s">
        <v>442</v>
      </c>
    </row>
    <row r="882" spans="8:28" x14ac:dyDescent="0.2">
      <c r="H882" s="238"/>
      <c r="AB882" s="238" t="s">
        <v>442</v>
      </c>
    </row>
    <row r="883" spans="8:28" x14ac:dyDescent="0.2">
      <c r="H883" s="238"/>
      <c r="AB883" s="238" t="s">
        <v>442</v>
      </c>
    </row>
    <row r="884" spans="8:28" x14ac:dyDescent="0.2">
      <c r="H884" s="238"/>
      <c r="AB884" s="238" t="s">
        <v>442</v>
      </c>
    </row>
    <row r="885" spans="8:28" x14ac:dyDescent="0.2">
      <c r="H885" s="238"/>
      <c r="AB885" s="238" t="s">
        <v>442</v>
      </c>
    </row>
    <row r="886" spans="8:28" x14ac:dyDescent="0.2">
      <c r="H886" s="238"/>
      <c r="AB886" s="238" t="s">
        <v>442</v>
      </c>
    </row>
    <row r="887" spans="8:28" x14ac:dyDescent="0.2">
      <c r="H887" s="238"/>
      <c r="AB887" s="238" t="s">
        <v>442</v>
      </c>
    </row>
    <row r="888" spans="8:28" x14ac:dyDescent="0.2">
      <c r="H888" s="238"/>
      <c r="AB888" s="238" t="s">
        <v>442</v>
      </c>
    </row>
    <row r="889" spans="8:28" x14ac:dyDescent="0.2">
      <c r="H889" s="238"/>
      <c r="AB889" s="238" t="s">
        <v>442</v>
      </c>
    </row>
    <row r="890" spans="8:28" x14ac:dyDescent="0.2">
      <c r="H890" s="238"/>
      <c r="AB890" s="238" t="s">
        <v>442</v>
      </c>
    </row>
    <row r="891" spans="8:28" x14ac:dyDescent="0.2">
      <c r="H891" s="238"/>
      <c r="AB891" s="238" t="s">
        <v>442</v>
      </c>
    </row>
    <row r="892" spans="8:28" x14ac:dyDescent="0.2">
      <c r="H892" s="238"/>
      <c r="AB892" s="238" t="s">
        <v>442</v>
      </c>
    </row>
    <row r="893" spans="8:28" x14ac:dyDescent="0.2">
      <c r="H893" s="238"/>
      <c r="AB893" s="238" t="s">
        <v>442</v>
      </c>
    </row>
    <row r="894" spans="8:28" x14ac:dyDescent="0.2">
      <c r="H894" s="238"/>
      <c r="AB894" s="238" t="s">
        <v>442</v>
      </c>
    </row>
    <row r="895" spans="8:28" x14ac:dyDescent="0.2">
      <c r="H895" s="238"/>
      <c r="AB895" s="238" t="s">
        <v>442</v>
      </c>
    </row>
    <row r="896" spans="8:28" x14ac:dyDescent="0.2">
      <c r="H896" s="238"/>
      <c r="AB896" s="238" t="s">
        <v>442</v>
      </c>
    </row>
    <row r="897" spans="8:28" x14ac:dyDescent="0.2">
      <c r="H897" s="238"/>
      <c r="AB897" s="238" t="s">
        <v>442</v>
      </c>
    </row>
    <row r="898" spans="8:28" x14ac:dyDescent="0.2">
      <c r="H898" s="238"/>
      <c r="AB898" s="238" t="s">
        <v>442</v>
      </c>
    </row>
    <row r="899" spans="8:28" x14ac:dyDescent="0.2">
      <c r="H899" s="238"/>
      <c r="AB899" s="238" t="s">
        <v>442</v>
      </c>
    </row>
    <row r="900" spans="8:28" x14ac:dyDescent="0.2">
      <c r="H900" s="238"/>
      <c r="AB900" s="238" t="s">
        <v>442</v>
      </c>
    </row>
    <row r="901" spans="8:28" x14ac:dyDescent="0.2">
      <c r="H901" s="238"/>
      <c r="AB901" s="238" t="s">
        <v>442</v>
      </c>
    </row>
    <row r="902" spans="8:28" x14ac:dyDescent="0.2">
      <c r="H902" s="238"/>
      <c r="AB902" s="238" t="s">
        <v>442</v>
      </c>
    </row>
    <row r="903" spans="8:28" x14ac:dyDescent="0.2">
      <c r="H903" s="238"/>
      <c r="AB903" s="238" t="s">
        <v>442</v>
      </c>
    </row>
    <row r="904" spans="8:28" x14ac:dyDescent="0.2">
      <c r="H904" s="238"/>
      <c r="AB904" s="238" t="s">
        <v>442</v>
      </c>
    </row>
    <row r="905" spans="8:28" x14ac:dyDescent="0.2">
      <c r="H905" s="238"/>
      <c r="AB905" s="238" t="s">
        <v>442</v>
      </c>
    </row>
    <row r="906" spans="8:28" x14ac:dyDescent="0.2">
      <c r="H906" s="238"/>
      <c r="AB906" s="238" t="s">
        <v>442</v>
      </c>
    </row>
    <row r="907" spans="8:28" x14ac:dyDescent="0.2">
      <c r="H907" s="238"/>
      <c r="AB907" s="238" t="s">
        <v>442</v>
      </c>
    </row>
    <row r="908" spans="8:28" x14ac:dyDescent="0.2">
      <c r="H908" s="238"/>
      <c r="AB908" s="238" t="s">
        <v>442</v>
      </c>
    </row>
    <row r="909" spans="8:28" x14ac:dyDescent="0.2">
      <c r="H909" s="238"/>
      <c r="AB909" s="238" t="s">
        <v>442</v>
      </c>
    </row>
    <row r="910" spans="8:28" x14ac:dyDescent="0.2">
      <c r="H910" s="238"/>
      <c r="AB910" s="238" t="s">
        <v>442</v>
      </c>
    </row>
    <row r="911" spans="8:28" x14ac:dyDescent="0.2">
      <c r="H911" s="238"/>
      <c r="AB911" s="238" t="s">
        <v>442</v>
      </c>
    </row>
    <row r="912" spans="8:28" x14ac:dyDescent="0.2">
      <c r="H912" s="238"/>
      <c r="AB912" s="238" t="s">
        <v>442</v>
      </c>
    </row>
    <row r="913" spans="8:28" x14ac:dyDescent="0.2">
      <c r="H913" s="238"/>
      <c r="AB913" s="238" t="s">
        <v>442</v>
      </c>
    </row>
    <row r="914" spans="8:28" x14ac:dyDescent="0.2">
      <c r="H914" s="238"/>
      <c r="AB914" s="238" t="s">
        <v>442</v>
      </c>
    </row>
    <row r="915" spans="8:28" x14ac:dyDescent="0.2">
      <c r="H915" s="238"/>
      <c r="AB915" s="238" t="s">
        <v>442</v>
      </c>
    </row>
    <row r="916" spans="8:28" x14ac:dyDescent="0.2">
      <c r="H916" s="238"/>
      <c r="AB916" s="238" t="s">
        <v>442</v>
      </c>
    </row>
    <row r="917" spans="8:28" x14ac:dyDescent="0.2">
      <c r="H917" s="238"/>
      <c r="AB917" s="238" t="s">
        <v>442</v>
      </c>
    </row>
    <row r="918" spans="8:28" x14ac:dyDescent="0.2">
      <c r="H918" s="238"/>
      <c r="AB918" s="238" t="s">
        <v>442</v>
      </c>
    </row>
    <row r="919" spans="8:28" x14ac:dyDescent="0.2">
      <c r="H919" s="238"/>
      <c r="AB919" s="238" t="s">
        <v>442</v>
      </c>
    </row>
    <row r="920" spans="8:28" x14ac:dyDescent="0.2">
      <c r="H920" s="238"/>
      <c r="AB920" s="238" t="s">
        <v>442</v>
      </c>
    </row>
    <row r="921" spans="8:28" x14ac:dyDescent="0.2">
      <c r="H921" s="238"/>
      <c r="AB921" s="238" t="s">
        <v>442</v>
      </c>
    </row>
    <row r="922" spans="8:28" x14ac:dyDescent="0.2">
      <c r="H922" s="238"/>
      <c r="AB922" s="238" t="s">
        <v>442</v>
      </c>
    </row>
    <row r="923" spans="8:28" x14ac:dyDescent="0.2">
      <c r="H923" s="238"/>
      <c r="AB923" s="238" t="s">
        <v>442</v>
      </c>
    </row>
    <row r="924" spans="8:28" x14ac:dyDescent="0.2">
      <c r="H924" s="238"/>
      <c r="AB924" s="238" t="s">
        <v>442</v>
      </c>
    </row>
    <row r="925" spans="8:28" x14ac:dyDescent="0.2">
      <c r="H925" s="238"/>
      <c r="AB925" s="238" t="s">
        <v>442</v>
      </c>
    </row>
    <row r="926" spans="8:28" x14ac:dyDescent="0.2">
      <c r="H926" s="238"/>
      <c r="AB926" s="238" t="s">
        <v>442</v>
      </c>
    </row>
    <row r="927" spans="8:28" x14ac:dyDescent="0.2">
      <c r="H927" s="238"/>
      <c r="AB927" s="238" t="s">
        <v>442</v>
      </c>
    </row>
    <row r="928" spans="8:28" x14ac:dyDescent="0.2">
      <c r="H928" s="238"/>
      <c r="AB928" s="238" t="s">
        <v>442</v>
      </c>
    </row>
    <row r="929" spans="8:28" x14ac:dyDescent="0.2">
      <c r="H929" s="238"/>
      <c r="AB929" s="238" t="s">
        <v>442</v>
      </c>
    </row>
    <row r="930" spans="8:28" x14ac:dyDescent="0.2">
      <c r="H930" s="238"/>
      <c r="AB930" s="238" t="s">
        <v>442</v>
      </c>
    </row>
    <row r="931" spans="8:28" x14ac:dyDescent="0.2">
      <c r="H931" s="238"/>
      <c r="AB931" s="238" t="s">
        <v>442</v>
      </c>
    </row>
    <row r="932" spans="8:28" x14ac:dyDescent="0.2">
      <c r="H932" s="238"/>
      <c r="AB932" s="238" t="s">
        <v>442</v>
      </c>
    </row>
    <row r="933" spans="8:28" x14ac:dyDescent="0.2">
      <c r="H933" s="238"/>
      <c r="AB933" s="238" t="s">
        <v>442</v>
      </c>
    </row>
    <row r="934" spans="8:28" x14ac:dyDescent="0.2">
      <c r="H934" s="238"/>
      <c r="AB934" s="238" t="s">
        <v>442</v>
      </c>
    </row>
    <row r="935" spans="8:28" x14ac:dyDescent="0.2">
      <c r="H935" s="238"/>
      <c r="AB935" s="238" t="s">
        <v>442</v>
      </c>
    </row>
    <row r="936" spans="8:28" x14ac:dyDescent="0.2">
      <c r="H936" s="238"/>
      <c r="AB936" s="238" t="s">
        <v>442</v>
      </c>
    </row>
    <row r="937" spans="8:28" x14ac:dyDescent="0.2">
      <c r="H937" s="238"/>
      <c r="AB937" s="238" t="s">
        <v>442</v>
      </c>
    </row>
    <row r="938" spans="8:28" x14ac:dyDescent="0.2">
      <c r="H938" s="238"/>
      <c r="AB938" s="238" t="s">
        <v>442</v>
      </c>
    </row>
    <row r="939" spans="8:28" x14ac:dyDescent="0.2">
      <c r="H939" s="238"/>
      <c r="AB939" s="238" t="s">
        <v>442</v>
      </c>
    </row>
    <row r="940" spans="8:28" x14ac:dyDescent="0.2">
      <c r="H940" s="238"/>
      <c r="AB940" s="238" t="s">
        <v>442</v>
      </c>
    </row>
    <row r="941" spans="8:28" x14ac:dyDescent="0.2">
      <c r="H941" s="238"/>
      <c r="AB941" s="238" t="s">
        <v>442</v>
      </c>
    </row>
    <row r="942" spans="8:28" x14ac:dyDescent="0.2">
      <c r="H942" s="238"/>
      <c r="AB942" s="238" t="s">
        <v>442</v>
      </c>
    </row>
    <row r="943" spans="8:28" x14ac:dyDescent="0.2">
      <c r="H943" s="238"/>
      <c r="AB943" s="238" t="s">
        <v>442</v>
      </c>
    </row>
    <row r="944" spans="8:28" x14ac:dyDescent="0.2">
      <c r="H944" s="238"/>
      <c r="AB944" s="238" t="s">
        <v>442</v>
      </c>
    </row>
    <row r="945" spans="8:28" x14ac:dyDescent="0.2">
      <c r="H945" s="238"/>
      <c r="AB945" s="238" t="s">
        <v>442</v>
      </c>
    </row>
    <row r="946" spans="8:28" x14ac:dyDescent="0.2">
      <c r="H946" s="238"/>
      <c r="AB946" s="238" t="s">
        <v>442</v>
      </c>
    </row>
    <row r="947" spans="8:28" x14ac:dyDescent="0.2">
      <c r="H947" s="238"/>
      <c r="AB947" s="238" t="s">
        <v>442</v>
      </c>
    </row>
    <row r="948" spans="8:28" x14ac:dyDescent="0.2">
      <c r="H948" s="238"/>
      <c r="AB948" s="238" t="s">
        <v>442</v>
      </c>
    </row>
    <row r="949" spans="8:28" x14ac:dyDescent="0.2">
      <c r="H949" s="238"/>
      <c r="AB949" s="238" t="s">
        <v>442</v>
      </c>
    </row>
    <row r="950" spans="8:28" x14ac:dyDescent="0.2">
      <c r="H950" s="238"/>
      <c r="AB950" s="238" t="s">
        <v>442</v>
      </c>
    </row>
    <row r="951" spans="8:28" x14ac:dyDescent="0.2">
      <c r="H951" s="238"/>
      <c r="AB951" s="238" t="s">
        <v>442</v>
      </c>
    </row>
    <row r="952" spans="8:28" x14ac:dyDescent="0.2">
      <c r="H952" s="238"/>
      <c r="AB952" s="238" t="s">
        <v>442</v>
      </c>
    </row>
    <row r="953" spans="8:28" x14ac:dyDescent="0.2">
      <c r="H953" s="238"/>
      <c r="AB953" s="238" t="s">
        <v>442</v>
      </c>
    </row>
    <row r="954" spans="8:28" x14ac:dyDescent="0.2">
      <c r="H954" s="238"/>
      <c r="AB954" s="238" t="s">
        <v>442</v>
      </c>
    </row>
    <row r="955" spans="8:28" x14ac:dyDescent="0.2">
      <c r="H955" s="238"/>
      <c r="AB955" s="238" t="s">
        <v>442</v>
      </c>
    </row>
    <row r="956" spans="8:28" x14ac:dyDescent="0.2">
      <c r="H956" s="238"/>
      <c r="AB956" s="238" t="s">
        <v>442</v>
      </c>
    </row>
    <row r="957" spans="8:28" x14ac:dyDescent="0.2">
      <c r="H957" s="238"/>
      <c r="AB957" s="238" t="s">
        <v>442</v>
      </c>
    </row>
    <row r="958" spans="8:28" x14ac:dyDescent="0.2">
      <c r="H958" s="238"/>
      <c r="AB958" s="238" t="s">
        <v>442</v>
      </c>
    </row>
    <row r="959" spans="8:28" x14ac:dyDescent="0.2">
      <c r="H959" s="238"/>
      <c r="AB959" s="238" t="s">
        <v>442</v>
      </c>
    </row>
    <row r="960" spans="8:28" x14ac:dyDescent="0.2">
      <c r="H960" s="238"/>
      <c r="AB960" s="238" t="s">
        <v>442</v>
      </c>
    </row>
    <row r="961" spans="8:28" x14ac:dyDescent="0.2">
      <c r="H961" s="238"/>
      <c r="AB961" s="238" t="s">
        <v>442</v>
      </c>
    </row>
    <row r="962" spans="8:28" x14ac:dyDescent="0.2">
      <c r="H962" s="238"/>
      <c r="AB962" s="238" t="s">
        <v>442</v>
      </c>
    </row>
    <row r="963" spans="8:28" x14ac:dyDescent="0.2">
      <c r="H963" s="238"/>
      <c r="AB963" s="238" t="s">
        <v>442</v>
      </c>
    </row>
    <row r="964" spans="8:28" x14ac:dyDescent="0.2">
      <c r="H964" s="238"/>
      <c r="AB964" s="238" t="s">
        <v>442</v>
      </c>
    </row>
    <row r="965" spans="8:28" x14ac:dyDescent="0.2">
      <c r="H965" s="238"/>
      <c r="AB965" s="238" t="s">
        <v>442</v>
      </c>
    </row>
    <row r="966" spans="8:28" x14ac:dyDescent="0.2">
      <c r="H966" s="238"/>
      <c r="AB966" s="238" t="s">
        <v>442</v>
      </c>
    </row>
    <row r="967" spans="8:28" x14ac:dyDescent="0.2">
      <c r="H967" s="238"/>
      <c r="AB967" s="238" t="s">
        <v>442</v>
      </c>
    </row>
    <row r="968" spans="8:28" x14ac:dyDescent="0.2">
      <c r="H968" s="238"/>
      <c r="AB968" s="238" t="s">
        <v>442</v>
      </c>
    </row>
    <row r="969" spans="8:28" x14ac:dyDescent="0.2">
      <c r="H969" s="238"/>
      <c r="AB969" s="238" t="s">
        <v>442</v>
      </c>
    </row>
    <row r="970" spans="8:28" x14ac:dyDescent="0.2">
      <c r="H970" s="238"/>
      <c r="AB970" s="238" t="s">
        <v>442</v>
      </c>
    </row>
    <row r="971" spans="8:28" x14ac:dyDescent="0.2">
      <c r="H971" s="238"/>
      <c r="AB971" s="238" t="s">
        <v>442</v>
      </c>
    </row>
    <row r="972" spans="8:28" x14ac:dyDescent="0.2">
      <c r="H972" s="238"/>
      <c r="AB972" s="238" t="s">
        <v>442</v>
      </c>
    </row>
    <row r="973" spans="8:28" x14ac:dyDescent="0.2">
      <c r="H973" s="238"/>
      <c r="AB973" s="238" t="s">
        <v>442</v>
      </c>
    </row>
    <row r="974" spans="8:28" x14ac:dyDescent="0.2">
      <c r="H974" s="238"/>
      <c r="AB974" s="238" t="s">
        <v>442</v>
      </c>
    </row>
    <row r="975" spans="8:28" x14ac:dyDescent="0.2">
      <c r="H975" s="238"/>
      <c r="AB975" s="238" t="s">
        <v>442</v>
      </c>
    </row>
    <row r="976" spans="8:28" x14ac:dyDescent="0.2">
      <c r="H976" s="238"/>
      <c r="AB976" s="238" t="s">
        <v>442</v>
      </c>
    </row>
    <row r="977" spans="8:28" x14ac:dyDescent="0.2">
      <c r="H977" s="238"/>
      <c r="AB977" s="238" t="s">
        <v>442</v>
      </c>
    </row>
    <row r="978" spans="8:28" x14ac:dyDescent="0.2">
      <c r="H978" s="238"/>
      <c r="AB978" s="238" t="s">
        <v>442</v>
      </c>
    </row>
    <row r="979" spans="8:28" x14ac:dyDescent="0.2">
      <c r="H979" s="238"/>
      <c r="AB979" s="238" t="s">
        <v>442</v>
      </c>
    </row>
    <row r="980" spans="8:28" x14ac:dyDescent="0.2">
      <c r="H980" s="238"/>
      <c r="AB980" s="238" t="s">
        <v>442</v>
      </c>
    </row>
    <row r="981" spans="8:28" x14ac:dyDescent="0.2">
      <c r="H981" s="238"/>
      <c r="AB981" s="238" t="s">
        <v>442</v>
      </c>
    </row>
    <row r="982" spans="8:28" x14ac:dyDescent="0.2">
      <c r="H982" s="238"/>
      <c r="AB982" s="238" t="s">
        <v>442</v>
      </c>
    </row>
    <row r="983" spans="8:28" x14ac:dyDescent="0.2">
      <c r="H983" s="238"/>
      <c r="AB983" s="238" t="s">
        <v>442</v>
      </c>
    </row>
    <row r="984" spans="8:28" x14ac:dyDescent="0.2">
      <c r="H984" s="238"/>
      <c r="AB984" s="238" t="s">
        <v>442</v>
      </c>
    </row>
    <row r="985" spans="8:28" x14ac:dyDescent="0.2">
      <c r="H985" s="238"/>
      <c r="AB985" s="238" t="s">
        <v>442</v>
      </c>
    </row>
    <row r="986" spans="8:28" x14ac:dyDescent="0.2">
      <c r="H986" s="238"/>
      <c r="AB986" s="238" t="s">
        <v>442</v>
      </c>
    </row>
    <row r="987" spans="8:28" x14ac:dyDescent="0.2">
      <c r="H987" s="238"/>
      <c r="AB987" s="238" t="s">
        <v>442</v>
      </c>
    </row>
    <row r="988" spans="8:28" x14ac:dyDescent="0.2">
      <c r="H988" s="238"/>
      <c r="AB988" s="238" t="s">
        <v>442</v>
      </c>
    </row>
    <row r="989" spans="8:28" x14ac:dyDescent="0.2">
      <c r="H989" s="238"/>
      <c r="AB989" s="238" t="s">
        <v>442</v>
      </c>
    </row>
    <row r="990" spans="8:28" x14ac:dyDescent="0.2">
      <c r="H990" s="238"/>
      <c r="AB990" s="238" t="s">
        <v>442</v>
      </c>
    </row>
    <row r="991" spans="8:28" x14ac:dyDescent="0.2">
      <c r="H991" s="238"/>
      <c r="AB991" s="238" t="s">
        <v>442</v>
      </c>
    </row>
    <row r="992" spans="8:28" x14ac:dyDescent="0.2">
      <c r="H992" s="238"/>
      <c r="AB992" s="238" t="s">
        <v>442</v>
      </c>
    </row>
    <row r="993" spans="8:28" x14ac:dyDescent="0.2">
      <c r="H993" s="238"/>
      <c r="AB993" s="238" t="s">
        <v>442</v>
      </c>
    </row>
    <row r="994" spans="8:28" x14ac:dyDescent="0.2">
      <c r="H994" s="238"/>
      <c r="AB994" s="238" t="s">
        <v>442</v>
      </c>
    </row>
    <row r="995" spans="8:28" x14ac:dyDescent="0.2">
      <c r="H995" s="238"/>
      <c r="AB995" s="238" t="s">
        <v>442</v>
      </c>
    </row>
    <row r="996" spans="8:28" x14ac:dyDescent="0.2">
      <c r="H996" s="238"/>
      <c r="AB996" s="238" t="s">
        <v>442</v>
      </c>
    </row>
    <row r="997" spans="8:28" x14ac:dyDescent="0.2">
      <c r="H997" s="238"/>
      <c r="AB997" s="238" t="s">
        <v>442</v>
      </c>
    </row>
    <row r="998" spans="8:28" x14ac:dyDescent="0.2">
      <c r="H998" s="238"/>
      <c r="AB998" s="238" t="s">
        <v>442</v>
      </c>
    </row>
    <row r="999" spans="8:28" x14ac:dyDescent="0.2">
      <c r="H999" s="238"/>
      <c r="AB999" s="238" t="s">
        <v>442</v>
      </c>
    </row>
    <row r="1000" spans="8:28" x14ac:dyDescent="0.2">
      <c r="H1000" s="238"/>
      <c r="AB1000" s="238" t="s">
        <v>442</v>
      </c>
    </row>
    <row r="1001" spans="8:28" x14ac:dyDescent="0.2">
      <c r="H1001" s="238"/>
      <c r="AB1001" s="238" t="s">
        <v>442</v>
      </c>
    </row>
    <row r="1002" spans="8:28" x14ac:dyDescent="0.2">
      <c r="H1002" s="238"/>
      <c r="AB1002" s="238" t="s">
        <v>442</v>
      </c>
    </row>
    <row r="1003" spans="8:28" x14ac:dyDescent="0.2">
      <c r="H1003" s="238"/>
      <c r="AB1003" s="238" t="s">
        <v>442</v>
      </c>
    </row>
    <row r="1004" spans="8:28" x14ac:dyDescent="0.2">
      <c r="H1004" s="238"/>
      <c r="AB1004" s="238" t="s">
        <v>442</v>
      </c>
    </row>
    <row r="1005" spans="8:28" x14ac:dyDescent="0.2">
      <c r="H1005" s="238"/>
      <c r="AB1005" s="238" t="s">
        <v>442</v>
      </c>
    </row>
    <row r="1006" spans="8:28" x14ac:dyDescent="0.2">
      <c r="H1006" s="238"/>
      <c r="AB1006" s="238" t="s">
        <v>442</v>
      </c>
    </row>
    <row r="1007" spans="8:28" x14ac:dyDescent="0.2">
      <c r="H1007" s="238"/>
      <c r="AB1007" s="238" t="s">
        <v>442</v>
      </c>
    </row>
    <row r="1008" spans="8:28" x14ac:dyDescent="0.2">
      <c r="H1008" s="238"/>
      <c r="AB1008" s="238" t="s">
        <v>442</v>
      </c>
    </row>
    <row r="1009" spans="8:28" x14ac:dyDescent="0.2">
      <c r="H1009" s="238"/>
      <c r="AB1009" s="238" t="s">
        <v>442</v>
      </c>
    </row>
    <row r="1010" spans="8:28" x14ac:dyDescent="0.2">
      <c r="H1010" s="238"/>
      <c r="AB1010" s="238" t="s">
        <v>442</v>
      </c>
    </row>
    <row r="1011" spans="8:28" x14ac:dyDescent="0.2">
      <c r="H1011" s="238"/>
      <c r="AB1011" s="238" t="s">
        <v>442</v>
      </c>
    </row>
    <row r="1012" spans="8:28" x14ac:dyDescent="0.2">
      <c r="H1012" s="238"/>
      <c r="AB1012" s="238" t="s">
        <v>442</v>
      </c>
    </row>
    <row r="1013" spans="8:28" x14ac:dyDescent="0.2">
      <c r="H1013" s="238"/>
      <c r="AB1013" s="238" t="s">
        <v>442</v>
      </c>
    </row>
    <row r="1014" spans="8:28" x14ac:dyDescent="0.2">
      <c r="H1014" s="238"/>
      <c r="AB1014" s="238" t="s">
        <v>442</v>
      </c>
    </row>
    <row r="1015" spans="8:28" x14ac:dyDescent="0.2">
      <c r="H1015" s="238"/>
      <c r="AB1015" s="238" t="s">
        <v>442</v>
      </c>
    </row>
    <row r="1016" spans="8:28" x14ac:dyDescent="0.2">
      <c r="H1016" s="238"/>
      <c r="AB1016" s="238" t="s">
        <v>442</v>
      </c>
    </row>
    <row r="1017" spans="8:28" x14ac:dyDescent="0.2">
      <c r="H1017" s="238"/>
      <c r="AB1017" s="238" t="s">
        <v>442</v>
      </c>
    </row>
    <row r="1018" spans="8:28" x14ac:dyDescent="0.2">
      <c r="H1018" s="238"/>
      <c r="AB1018" s="238" t="s">
        <v>442</v>
      </c>
    </row>
    <row r="1019" spans="8:28" x14ac:dyDescent="0.2">
      <c r="H1019" s="238"/>
      <c r="AB1019" s="238" t="s">
        <v>442</v>
      </c>
    </row>
    <row r="1020" spans="8:28" x14ac:dyDescent="0.2">
      <c r="H1020" s="238"/>
      <c r="AB1020" s="238" t="s">
        <v>442</v>
      </c>
    </row>
    <row r="1021" spans="8:28" x14ac:dyDescent="0.2">
      <c r="H1021" s="238"/>
      <c r="AB1021" s="238" t="s">
        <v>442</v>
      </c>
    </row>
    <row r="1022" spans="8:28" x14ac:dyDescent="0.2">
      <c r="H1022" s="238"/>
      <c r="AB1022" s="238" t="s">
        <v>442</v>
      </c>
    </row>
    <row r="1023" spans="8:28" x14ac:dyDescent="0.2">
      <c r="H1023" s="238"/>
      <c r="AB1023" s="238" t="s">
        <v>442</v>
      </c>
    </row>
    <row r="1024" spans="8:28" x14ac:dyDescent="0.2">
      <c r="H1024" s="238"/>
      <c r="AB1024" s="238" t="s">
        <v>442</v>
      </c>
    </row>
    <row r="1025" spans="8:28" x14ac:dyDescent="0.2">
      <c r="H1025" s="238"/>
      <c r="AB1025" s="238" t="s">
        <v>442</v>
      </c>
    </row>
    <row r="1026" spans="8:28" x14ac:dyDescent="0.2">
      <c r="H1026" s="238"/>
      <c r="AB1026" s="238" t="s">
        <v>442</v>
      </c>
    </row>
    <row r="1027" spans="8:28" x14ac:dyDescent="0.2">
      <c r="H1027" s="238"/>
      <c r="AB1027" s="238" t="s">
        <v>442</v>
      </c>
    </row>
    <row r="1028" spans="8:28" x14ac:dyDescent="0.2">
      <c r="H1028" s="238"/>
      <c r="AB1028" s="238" t="s">
        <v>442</v>
      </c>
    </row>
    <row r="1029" spans="8:28" x14ac:dyDescent="0.2">
      <c r="H1029" s="238"/>
      <c r="AB1029" s="238" t="s">
        <v>442</v>
      </c>
    </row>
    <row r="1030" spans="8:28" x14ac:dyDescent="0.2">
      <c r="H1030" s="238"/>
      <c r="AB1030" s="238" t="s">
        <v>442</v>
      </c>
    </row>
    <row r="1031" spans="8:28" x14ac:dyDescent="0.2">
      <c r="H1031" s="238"/>
      <c r="AB1031" s="238" t="s">
        <v>442</v>
      </c>
    </row>
    <row r="1032" spans="8:28" x14ac:dyDescent="0.2">
      <c r="H1032" s="238"/>
      <c r="AB1032" s="238" t="s">
        <v>442</v>
      </c>
    </row>
    <row r="1033" spans="8:28" x14ac:dyDescent="0.2">
      <c r="H1033" s="238"/>
      <c r="AB1033" s="238" t="s">
        <v>442</v>
      </c>
    </row>
    <row r="1034" spans="8:28" x14ac:dyDescent="0.2">
      <c r="H1034" s="238"/>
      <c r="AB1034" s="238" t="s">
        <v>442</v>
      </c>
    </row>
    <row r="1035" spans="8:28" x14ac:dyDescent="0.2">
      <c r="H1035" s="238"/>
      <c r="AB1035" s="238" t="s">
        <v>442</v>
      </c>
    </row>
    <row r="1036" spans="8:28" x14ac:dyDescent="0.2">
      <c r="H1036" s="238"/>
      <c r="AB1036" s="238" t="s">
        <v>442</v>
      </c>
    </row>
    <row r="1037" spans="8:28" x14ac:dyDescent="0.2">
      <c r="H1037" s="238"/>
      <c r="AB1037" s="238" t="s">
        <v>442</v>
      </c>
    </row>
    <row r="1038" spans="8:28" x14ac:dyDescent="0.2">
      <c r="H1038" s="238"/>
      <c r="AB1038" s="238" t="s">
        <v>442</v>
      </c>
    </row>
    <row r="1039" spans="8:28" x14ac:dyDescent="0.2">
      <c r="H1039" s="238"/>
      <c r="AB1039" s="238" t="s">
        <v>442</v>
      </c>
    </row>
    <row r="1040" spans="8:28" x14ac:dyDescent="0.2">
      <c r="H1040" s="238"/>
      <c r="AB1040" s="238" t="s">
        <v>442</v>
      </c>
    </row>
    <row r="1041" spans="8:28" x14ac:dyDescent="0.2">
      <c r="H1041" s="238"/>
      <c r="AB1041" s="238" t="s">
        <v>442</v>
      </c>
    </row>
    <row r="1042" spans="8:28" x14ac:dyDescent="0.2">
      <c r="H1042" s="238"/>
      <c r="AB1042" s="238" t="s">
        <v>442</v>
      </c>
    </row>
    <row r="1043" spans="8:28" x14ac:dyDescent="0.2">
      <c r="H1043" s="238"/>
      <c r="AB1043" s="238" t="s">
        <v>442</v>
      </c>
    </row>
    <row r="1044" spans="8:28" x14ac:dyDescent="0.2">
      <c r="H1044" s="238"/>
      <c r="AB1044" s="238" t="s">
        <v>442</v>
      </c>
    </row>
    <row r="1045" spans="8:28" x14ac:dyDescent="0.2">
      <c r="H1045" s="238"/>
      <c r="AB1045" s="238" t="s">
        <v>442</v>
      </c>
    </row>
    <row r="1046" spans="8:28" x14ac:dyDescent="0.2">
      <c r="H1046" s="238"/>
      <c r="AB1046" s="238" t="s">
        <v>442</v>
      </c>
    </row>
    <row r="1047" spans="8:28" x14ac:dyDescent="0.2">
      <c r="H1047" s="238"/>
      <c r="AB1047" s="238" t="s">
        <v>442</v>
      </c>
    </row>
    <row r="1048" spans="8:28" x14ac:dyDescent="0.2">
      <c r="H1048" s="238"/>
      <c r="AB1048" s="238" t="s">
        <v>442</v>
      </c>
    </row>
    <row r="1049" spans="8:28" x14ac:dyDescent="0.2">
      <c r="H1049" s="238"/>
      <c r="AB1049" s="238" t="s">
        <v>442</v>
      </c>
    </row>
    <row r="1050" spans="8:28" x14ac:dyDescent="0.2">
      <c r="H1050" s="238"/>
      <c r="AB1050" s="238" t="s">
        <v>442</v>
      </c>
    </row>
    <row r="1051" spans="8:28" x14ac:dyDescent="0.2">
      <c r="H1051" s="238"/>
      <c r="AB1051" s="238" t="s">
        <v>442</v>
      </c>
    </row>
    <row r="1052" spans="8:28" x14ac:dyDescent="0.2">
      <c r="H1052" s="238"/>
      <c r="AB1052" s="238" t="s">
        <v>442</v>
      </c>
    </row>
    <row r="1053" spans="8:28" x14ac:dyDescent="0.2">
      <c r="H1053" s="238"/>
      <c r="AB1053" s="238" t="s">
        <v>442</v>
      </c>
    </row>
    <row r="1054" spans="8:28" x14ac:dyDescent="0.2">
      <c r="H1054" s="238"/>
      <c r="AB1054" s="238" t="s">
        <v>442</v>
      </c>
    </row>
    <row r="1055" spans="8:28" x14ac:dyDescent="0.2">
      <c r="H1055" s="238"/>
      <c r="AB1055" s="238" t="s">
        <v>442</v>
      </c>
    </row>
    <row r="1056" spans="8:28" x14ac:dyDescent="0.2">
      <c r="H1056" s="238"/>
      <c r="AB1056" s="238" t="s">
        <v>442</v>
      </c>
    </row>
    <row r="1057" spans="8:28" x14ac:dyDescent="0.2">
      <c r="H1057" s="238"/>
      <c r="AB1057" s="238" t="s">
        <v>442</v>
      </c>
    </row>
    <row r="1058" spans="8:28" x14ac:dyDescent="0.2">
      <c r="H1058" s="238"/>
      <c r="AB1058" s="238" t="s">
        <v>442</v>
      </c>
    </row>
    <row r="1059" spans="8:28" x14ac:dyDescent="0.2">
      <c r="H1059" s="238"/>
      <c r="AB1059" s="238" t="s">
        <v>442</v>
      </c>
    </row>
    <row r="1060" spans="8:28" x14ac:dyDescent="0.2">
      <c r="H1060" s="238"/>
      <c r="AB1060" s="238" t="s">
        <v>442</v>
      </c>
    </row>
    <row r="1061" spans="8:28" x14ac:dyDescent="0.2">
      <c r="H1061" s="238"/>
      <c r="AB1061" s="238" t="s">
        <v>442</v>
      </c>
    </row>
    <row r="1062" spans="8:28" x14ac:dyDescent="0.2">
      <c r="H1062" s="238"/>
      <c r="AB1062" s="238" t="s">
        <v>442</v>
      </c>
    </row>
    <row r="1063" spans="8:28" x14ac:dyDescent="0.2">
      <c r="H1063" s="238"/>
      <c r="AB1063" s="238" t="s">
        <v>442</v>
      </c>
    </row>
    <row r="1064" spans="8:28" x14ac:dyDescent="0.2">
      <c r="H1064" s="238"/>
      <c r="AB1064" s="238" t="s">
        <v>442</v>
      </c>
    </row>
    <row r="1065" spans="8:28" x14ac:dyDescent="0.2">
      <c r="H1065" s="238"/>
      <c r="AB1065" s="238" t="s">
        <v>442</v>
      </c>
    </row>
    <row r="1066" spans="8:28" x14ac:dyDescent="0.2">
      <c r="H1066" s="238"/>
      <c r="AB1066" s="238" t="s">
        <v>442</v>
      </c>
    </row>
    <row r="1067" spans="8:28" x14ac:dyDescent="0.2">
      <c r="H1067" s="238"/>
      <c r="AB1067" s="238" t="s">
        <v>442</v>
      </c>
    </row>
    <row r="1068" spans="8:28" x14ac:dyDescent="0.2">
      <c r="H1068" s="238"/>
      <c r="AB1068" s="238" t="s">
        <v>442</v>
      </c>
    </row>
    <row r="1069" spans="8:28" x14ac:dyDescent="0.2">
      <c r="H1069" s="238"/>
      <c r="AB1069" s="238" t="s">
        <v>442</v>
      </c>
    </row>
    <row r="1070" spans="8:28" x14ac:dyDescent="0.2">
      <c r="H1070" s="238"/>
      <c r="AB1070" s="238" t="s">
        <v>442</v>
      </c>
    </row>
    <row r="1071" spans="8:28" x14ac:dyDescent="0.2">
      <c r="H1071" s="238"/>
      <c r="AB1071" s="238" t="s">
        <v>442</v>
      </c>
    </row>
    <row r="1072" spans="8:28" x14ac:dyDescent="0.2">
      <c r="H1072" s="238"/>
      <c r="AB1072" s="238" t="s">
        <v>442</v>
      </c>
    </row>
    <row r="1073" spans="8:28" x14ac:dyDescent="0.2">
      <c r="H1073" s="238"/>
      <c r="AB1073" s="238" t="s">
        <v>442</v>
      </c>
    </row>
    <row r="1074" spans="8:28" x14ac:dyDescent="0.2">
      <c r="H1074" s="238"/>
      <c r="AB1074" s="238" t="s">
        <v>442</v>
      </c>
    </row>
    <row r="1075" spans="8:28" x14ac:dyDescent="0.2">
      <c r="H1075" s="238"/>
      <c r="AB1075" s="238" t="s">
        <v>442</v>
      </c>
    </row>
    <row r="1076" spans="8:28" x14ac:dyDescent="0.2">
      <c r="H1076" s="238"/>
      <c r="AB1076" s="238" t="s">
        <v>442</v>
      </c>
    </row>
    <row r="1077" spans="8:28" x14ac:dyDescent="0.2">
      <c r="H1077" s="238"/>
      <c r="AB1077" s="238" t="s">
        <v>442</v>
      </c>
    </row>
    <row r="1078" spans="8:28" x14ac:dyDescent="0.2">
      <c r="H1078" s="238"/>
      <c r="AB1078" s="238" t="s">
        <v>442</v>
      </c>
    </row>
    <row r="1079" spans="8:28" x14ac:dyDescent="0.2">
      <c r="H1079" s="238"/>
      <c r="AB1079" s="238" t="s">
        <v>442</v>
      </c>
    </row>
    <row r="1080" spans="8:28" x14ac:dyDescent="0.2">
      <c r="H1080" s="238"/>
      <c r="AB1080" s="238" t="s">
        <v>442</v>
      </c>
    </row>
    <row r="1081" spans="8:28" x14ac:dyDescent="0.2">
      <c r="H1081" s="238"/>
      <c r="AB1081" s="238" t="s">
        <v>442</v>
      </c>
    </row>
    <row r="1082" spans="8:28" x14ac:dyDescent="0.2">
      <c r="H1082" s="238"/>
      <c r="AB1082" s="238" t="s">
        <v>442</v>
      </c>
    </row>
    <row r="1083" spans="8:28" x14ac:dyDescent="0.2">
      <c r="H1083" s="238"/>
      <c r="AB1083" s="238" t="s">
        <v>442</v>
      </c>
    </row>
    <row r="1084" spans="8:28" x14ac:dyDescent="0.2">
      <c r="H1084" s="238"/>
      <c r="AB1084" s="238" t="s">
        <v>442</v>
      </c>
    </row>
    <row r="1085" spans="8:28" x14ac:dyDescent="0.2">
      <c r="H1085" s="238"/>
      <c r="AB1085" s="238" t="s">
        <v>442</v>
      </c>
    </row>
    <row r="1086" spans="8:28" x14ac:dyDescent="0.2">
      <c r="H1086" s="238"/>
      <c r="AB1086" s="238" t="s">
        <v>442</v>
      </c>
    </row>
    <row r="1087" spans="8:28" x14ac:dyDescent="0.2">
      <c r="H1087" s="238"/>
      <c r="AB1087" s="238" t="s">
        <v>442</v>
      </c>
    </row>
    <row r="1088" spans="8:28" x14ac:dyDescent="0.2">
      <c r="H1088" s="238"/>
      <c r="AB1088" s="238" t="s">
        <v>442</v>
      </c>
    </row>
    <row r="1089" spans="8:28" x14ac:dyDescent="0.2">
      <c r="H1089" s="238"/>
      <c r="AB1089" s="238" t="s">
        <v>442</v>
      </c>
    </row>
    <row r="1090" spans="8:28" x14ac:dyDescent="0.2">
      <c r="H1090" s="238"/>
      <c r="AB1090" s="238" t="s">
        <v>442</v>
      </c>
    </row>
    <row r="1091" spans="8:28" x14ac:dyDescent="0.2">
      <c r="H1091" s="238"/>
      <c r="AB1091" s="238" t="s">
        <v>442</v>
      </c>
    </row>
    <row r="1092" spans="8:28" x14ac:dyDescent="0.2">
      <c r="H1092" s="238"/>
      <c r="AB1092" s="238" t="s">
        <v>442</v>
      </c>
    </row>
    <row r="1093" spans="8:28" x14ac:dyDescent="0.2">
      <c r="H1093" s="238"/>
      <c r="AB1093" s="238" t="s">
        <v>442</v>
      </c>
    </row>
    <row r="1094" spans="8:28" x14ac:dyDescent="0.2">
      <c r="H1094" s="238"/>
      <c r="AB1094" s="238" t="s">
        <v>442</v>
      </c>
    </row>
    <row r="1095" spans="8:28" x14ac:dyDescent="0.2">
      <c r="H1095" s="238"/>
      <c r="AB1095" s="238" t="s">
        <v>442</v>
      </c>
    </row>
    <row r="1096" spans="8:28" x14ac:dyDescent="0.2">
      <c r="H1096" s="238"/>
      <c r="AB1096" s="238" t="s">
        <v>442</v>
      </c>
    </row>
    <row r="1097" spans="8:28" x14ac:dyDescent="0.2">
      <c r="H1097" s="238"/>
      <c r="AB1097" s="238" t="s">
        <v>442</v>
      </c>
    </row>
    <row r="1098" spans="8:28" x14ac:dyDescent="0.2">
      <c r="H1098" s="238"/>
      <c r="AB1098" s="238" t="s">
        <v>442</v>
      </c>
    </row>
    <row r="1099" spans="8:28" x14ac:dyDescent="0.2">
      <c r="H1099" s="238"/>
      <c r="AB1099" s="238" t="s">
        <v>442</v>
      </c>
    </row>
    <row r="1100" spans="8:28" x14ac:dyDescent="0.2">
      <c r="H1100" s="238"/>
      <c r="AB1100" s="238" t="s">
        <v>442</v>
      </c>
    </row>
    <row r="1101" spans="8:28" x14ac:dyDescent="0.2">
      <c r="H1101" s="238"/>
      <c r="AB1101" s="238" t="s">
        <v>442</v>
      </c>
    </row>
    <row r="1102" spans="8:28" x14ac:dyDescent="0.2">
      <c r="H1102" s="238"/>
      <c r="AB1102" s="238" t="s">
        <v>442</v>
      </c>
    </row>
    <row r="1103" spans="8:28" x14ac:dyDescent="0.2">
      <c r="H1103" s="238"/>
      <c r="AB1103" s="238" t="s">
        <v>442</v>
      </c>
    </row>
    <row r="1104" spans="8:28" x14ac:dyDescent="0.2">
      <c r="H1104" s="238"/>
      <c r="AB1104" s="238" t="s">
        <v>442</v>
      </c>
    </row>
    <row r="1105" spans="8:28" x14ac:dyDescent="0.2">
      <c r="H1105" s="238"/>
      <c r="AB1105" s="238" t="s">
        <v>442</v>
      </c>
    </row>
    <row r="1106" spans="8:28" x14ac:dyDescent="0.2">
      <c r="H1106" s="238"/>
      <c r="AB1106" s="238" t="s">
        <v>442</v>
      </c>
    </row>
    <row r="1107" spans="8:28" x14ac:dyDescent="0.2">
      <c r="H1107" s="238"/>
      <c r="AB1107" s="238" t="s">
        <v>442</v>
      </c>
    </row>
    <row r="1108" spans="8:28" x14ac:dyDescent="0.2">
      <c r="H1108" s="238"/>
      <c r="AB1108" s="238" t="s">
        <v>442</v>
      </c>
    </row>
    <row r="1109" spans="8:28" x14ac:dyDescent="0.2">
      <c r="H1109" s="238"/>
      <c r="AB1109" s="238" t="s">
        <v>442</v>
      </c>
    </row>
    <row r="1110" spans="8:28" x14ac:dyDescent="0.2">
      <c r="H1110" s="238"/>
      <c r="AB1110" s="238" t="s">
        <v>442</v>
      </c>
    </row>
    <row r="1111" spans="8:28" x14ac:dyDescent="0.2">
      <c r="H1111" s="238"/>
      <c r="AB1111" s="238" t="s">
        <v>442</v>
      </c>
    </row>
    <row r="1112" spans="8:28" x14ac:dyDescent="0.2">
      <c r="H1112" s="238"/>
      <c r="AB1112" s="238" t="s">
        <v>442</v>
      </c>
    </row>
    <row r="1113" spans="8:28" x14ac:dyDescent="0.2">
      <c r="H1113" s="238"/>
      <c r="AB1113" s="238" t="s">
        <v>442</v>
      </c>
    </row>
    <row r="1114" spans="8:28" x14ac:dyDescent="0.2">
      <c r="H1114" s="238"/>
      <c r="AB1114" s="238" t="s">
        <v>442</v>
      </c>
    </row>
    <row r="1115" spans="8:28" x14ac:dyDescent="0.2">
      <c r="H1115" s="238"/>
      <c r="AB1115" s="238" t="s">
        <v>442</v>
      </c>
    </row>
    <row r="1116" spans="8:28" x14ac:dyDescent="0.2">
      <c r="H1116" s="238"/>
      <c r="AB1116" s="238" t="s">
        <v>442</v>
      </c>
    </row>
    <row r="1117" spans="8:28" x14ac:dyDescent="0.2">
      <c r="H1117" s="238"/>
      <c r="AB1117" s="238" t="s">
        <v>442</v>
      </c>
    </row>
    <row r="1118" spans="8:28" x14ac:dyDescent="0.2">
      <c r="H1118" s="238"/>
      <c r="AB1118" s="238" t="s">
        <v>442</v>
      </c>
    </row>
    <row r="1119" spans="8:28" x14ac:dyDescent="0.2">
      <c r="H1119" s="238"/>
      <c r="AB1119" s="238" t="s">
        <v>442</v>
      </c>
    </row>
    <row r="1120" spans="8:28" x14ac:dyDescent="0.2">
      <c r="H1120" s="238"/>
      <c r="AB1120" s="238" t="s">
        <v>442</v>
      </c>
    </row>
    <row r="1121" spans="8:28" x14ac:dyDescent="0.2">
      <c r="H1121" s="238"/>
      <c r="AB1121" s="238" t="s">
        <v>442</v>
      </c>
    </row>
    <row r="1122" spans="8:28" x14ac:dyDescent="0.2">
      <c r="H1122" s="238"/>
      <c r="AB1122" s="238" t="s">
        <v>442</v>
      </c>
    </row>
    <row r="1123" spans="8:28" x14ac:dyDescent="0.2">
      <c r="H1123" s="238"/>
      <c r="AB1123" s="238" t="s">
        <v>442</v>
      </c>
    </row>
    <row r="1124" spans="8:28" x14ac:dyDescent="0.2">
      <c r="H1124" s="238"/>
      <c r="AB1124" s="238" t="s">
        <v>442</v>
      </c>
    </row>
    <row r="1125" spans="8:28" x14ac:dyDescent="0.2">
      <c r="H1125" s="238"/>
      <c r="AB1125" s="238" t="s">
        <v>442</v>
      </c>
    </row>
    <row r="1126" spans="8:28" x14ac:dyDescent="0.2">
      <c r="H1126" s="238"/>
      <c r="AB1126" s="238" t="s">
        <v>442</v>
      </c>
    </row>
    <row r="1127" spans="8:28" x14ac:dyDescent="0.2">
      <c r="H1127" s="238"/>
      <c r="AB1127" s="238" t="s">
        <v>442</v>
      </c>
    </row>
    <row r="1128" spans="8:28" x14ac:dyDescent="0.2">
      <c r="H1128" s="238"/>
      <c r="AB1128" s="238" t="s">
        <v>442</v>
      </c>
    </row>
    <row r="1129" spans="8:28" x14ac:dyDescent="0.2">
      <c r="H1129" s="238"/>
      <c r="AB1129" s="238" t="s">
        <v>442</v>
      </c>
    </row>
    <row r="1130" spans="8:28" x14ac:dyDescent="0.2">
      <c r="H1130" s="238"/>
      <c r="AB1130" s="238" t="s">
        <v>442</v>
      </c>
    </row>
    <row r="1131" spans="8:28" x14ac:dyDescent="0.2">
      <c r="H1131" s="238"/>
      <c r="AB1131" s="238" t="s">
        <v>442</v>
      </c>
    </row>
    <row r="1132" spans="8:28" x14ac:dyDescent="0.2">
      <c r="H1132" s="238"/>
      <c r="AB1132" s="238" t="s">
        <v>442</v>
      </c>
    </row>
    <row r="1133" spans="8:28" x14ac:dyDescent="0.2">
      <c r="H1133" s="238"/>
      <c r="AB1133" s="238" t="s">
        <v>442</v>
      </c>
    </row>
    <row r="1134" spans="8:28" x14ac:dyDescent="0.2">
      <c r="H1134" s="238"/>
      <c r="AB1134" s="238" t="s">
        <v>442</v>
      </c>
    </row>
    <row r="1135" spans="8:28" x14ac:dyDescent="0.2">
      <c r="H1135" s="238"/>
      <c r="AB1135" s="238" t="s">
        <v>442</v>
      </c>
    </row>
    <row r="1136" spans="8:28" x14ac:dyDescent="0.2">
      <c r="H1136" s="238"/>
      <c r="AB1136" s="238" t="s">
        <v>442</v>
      </c>
    </row>
    <row r="1137" spans="8:28" x14ac:dyDescent="0.2">
      <c r="H1137" s="238"/>
      <c r="AB1137" s="238" t="s">
        <v>442</v>
      </c>
    </row>
    <row r="1138" spans="8:28" x14ac:dyDescent="0.2">
      <c r="H1138" s="238"/>
      <c r="AB1138" s="238" t="s">
        <v>442</v>
      </c>
    </row>
    <row r="1139" spans="8:28" x14ac:dyDescent="0.2">
      <c r="H1139" s="238"/>
      <c r="AB1139" s="238" t="s">
        <v>442</v>
      </c>
    </row>
    <row r="1140" spans="8:28" x14ac:dyDescent="0.2">
      <c r="H1140" s="238"/>
      <c r="AB1140" s="238" t="s">
        <v>442</v>
      </c>
    </row>
    <row r="1141" spans="8:28" x14ac:dyDescent="0.2">
      <c r="H1141" s="238"/>
      <c r="AB1141" s="238" t="s">
        <v>442</v>
      </c>
    </row>
    <row r="1142" spans="8:28" x14ac:dyDescent="0.2">
      <c r="H1142" s="238"/>
      <c r="AB1142" s="238" t="s">
        <v>442</v>
      </c>
    </row>
    <row r="1143" spans="8:28" x14ac:dyDescent="0.2">
      <c r="H1143" s="238"/>
      <c r="AB1143" s="238" t="s">
        <v>442</v>
      </c>
    </row>
    <row r="1144" spans="8:28" x14ac:dyDescent="0.2">
      <c r="H1144" s="238"/>
      <c r="AB1144" s="238" t="s">
        <v>442</v>
      </c>
    </row>
    <row r="1145" spans="8:28" x14ac:dyDescent="0.2">
      <c r="H1145" s="238"/>
      <c r="AB1145" s="238" t="s">
        <v>442</v>
      </c>
    </row>
    <row r="1146" spans="8:28" x14ac:dyDescent="0.2">
      <c r="H1146" s="238"/>
      <c r="AB1146" s="238" t="s">
        <v>442</v>
      </c>
    </row>
    <row r="1147" spans="8:28" x14ac:dyDescent="0.2">
      <c r="H1147" s="238"/>
      <c r="AB1147" s="238" t="s">
        <v>442</v>
      </c>
    </row>
    <row r="1148" spans="8:28" x14ac:dyDescent="0.2">
      <c r="H1148" s="238"/>
      <c r="AB1148" s="238" t="s">
        <v>442</v>
      </c>
    </row>
    <row r="1149" spans="8:28" x14ac:dyDescent="0.2">
      <c r="H1149" s="238"/>
      <c r="AB1149" s="238" t="s">
        <v>442</v>
      </c>
    </row>
    <row r="1150" spans="8:28" x14ac:dyDescent="0.2">
      <c r="H1150" s="238"/>
      <c r="AB1150" s="238" t="s">
        <v>442</v>
      </c>
    </row>
    <row r="1151" spans="8:28" x14ac:dyDescent="0.2">
      <c r="H1151" s="238"/>
      <c r="AB1151" s="238" t="s">
        <v>442</v>
      </c>
    </row>
    <row r="1152" spans="8:28" x14ac:dyDescent="0.2">
      <c r="H1152" s="238"/>
      <c r="AB1152" s="238" t="s">
        <v>442</v>
      </c>
    </row>
    <row r="1153" spans="8:28" x14ac:dyDescent="0.2">
      <c r="H1153" s="238"/>
      <c r="AB1153" s="238" t="s">
        <v>442</v>
      </c>
    </row>
    <row r="1154" spans="8:28" x14ac:dyDescent="0.2">
      <c r="H1154" s="238"/>
      <c r="AB1154" s="238" t="s">
        <v>442</v>
      </c>
    </row>
    <row r="1155" spans="8:28" x14ac:dyDescent="0.2">
      <c r="H1155" s="238"/>
      <c r="AB1155" s="238" t="s">
        <v>442</v>
      </c>
    </row>
    <row r="1156" spans="8:28" x14ac:dyDescent="0.2">
      <c r="H1156" s="238"/>
      <c r="AB1156" s="238" t="s">
        <v>442</v>
      </c>
    </row>
    <row r="1157" spans="8:28" x14ac:dyDescent="0.2">
      <c r="H1157" s="238"/>
      <c r="AB1157" s="238" t="s">
        <v>442</v>
      </c>
    </row>
    <row r="1158" spans="8:28" x14ac:dyDescent="0.2">
      <c r="H1158" s="238"/>
      <c r="AB1158" s="238" t="s">
        <v>442</v>
      </c>
    </row>
    <row r="1159" spans="8:28" x14ac:dyDescent="0.2">
      <c r="H1159" s="238"/>
      <c r="AB1159" s="238" t="s">
        <v>442</v>
      </c>
    </row>
    <row r="1160" spans="8:28" x14ac:dyDescent="0.2">
      <c r="H1160" s="238"/>
      <c r="AB1160" s="238" t="s">
        <v>442</v>
      </c>
    </row>
    <row r="1161" spans="8:28" x14ac:dyDescent="0.2">
      <c r="H1161" s="238"/>
      <c r="AB1161" s="238" t="s">
        <v>442</v>
      </c>
    </row>
    <row r="1162" spans="8:28" x14ac:dyDescent="0.2">
      <c r="H1162" s="238"/>
      <c r="AB1162" s="238" t="s">
        <v>442</v>
      </c>
    </row>
    <row r="1163" spans="8:28" x14ac:dyDescent="0.2">
      <c r="H1163" s="238"/>
      <c r="AB1163" s="238" t="s">
        <v>442</v>
      </c>
    </row>
    <row r="1164" spans="8:28" x14ac:dyDescent="0.2">
      <c r="H1164" s="238"/>
      <c r="AB1164" s="238" t="s">
        <v>442</v>
      </c>
    </row>
    <row r="1165" spans="8:28" x14ac:dyDescent="0.2">
      <c r="H1165" s="238"/>
      <c r="AB1165" s="238" t="s">
        <v>442</v>
      </c>
    </row>
    <row r="1166" spans="8:28" x14ac:dyDescent="0.2">
      <c r="H1166" s="238"/>
      <c r="AB1166" s="238" t="s">
        <v>442</v>
      </c>
    </row>
    <row r="1167" spans="8:28" x14ac:dyDescent="0.2">
      <c r="H1167" s="238"/>
      <c r="AB1167" s="238" t="s">
        <v>442</v>
      </c>
    </row>
    <row r="1168" spans="8:28" x14ac:dyDescent="0.2">
      <c r="H1168" s="238"/>
      <c r="AB1168" s="238" t="s">
        <v>442</v>
      </c>
    </row>
    <row r="1169" spans="8:28" x14ac:dyDescent="0.2">
      <c r="H1169" s="238"/>
      <c r="AB1169" s="238" t="s">
        <v>442</v>
      </c>
    </row>
    <row r="1170" spans="8:28" x14ac:dyDescent="0.2">
      <c r="H1170" s="238"/>
      <c r="AB1170" s="238" t="s">
        <v>442</v>
      </c>
    </row>
    <row r="1171" spans="8:28" x14ac:dyDescent="0.2">
      <c r="H1171" s="238"/>
      <c r="AB1171" s="238" t="s">
        <v>442</v>
      </c>
    </row>
    <row r="1172" spans="8:28" x14ac:dyDescent="0.2">
      <c r="H1172" s="238"/>
      <c r="AB1172" s="238" t="s">
        <v>442</v>
      </c>
    </row>
    <row r="1173" spans="8:28" x14ac:dyDescent="0.2">
      <c r="H1173" s="238"/>
      <c r="AB1173" s="238" t="s">
        <v>442</v>
      </c>
    </row>
    <row r="1174" spans="8:28" x14ac:dyDescent="0.2">
      <c r="H1174" s="238"/>
      <c r="AB1174" s="238" t="s">
        <v>442</v>
      </c>
    </row>
    <row r="1175" spans="8:28" x14ac:dyDescent="0.2">
      <c r="H1175" s="238"/>
      <c r="AB1175" s="238" t="s">
        <v>442</v>
      </c>
    </row>
    <row r="1176" spans="8:28" x14ac:dyDescent="0.2">
      <c r="H1176" s="238"/>
      <c r="AB1176" s="238" t="s">
        <v>442</v>
      </c>
    </row>
    <row r="1177" spans="8:28" x14ac:dyDescent="0.2">
      <c r="H1177" s="238"/>
      <c r="AB1177" s="238" t="s">
        <v>442</v>
      </c>
    </row>
    <row r="1178" spans="8:28" x14ac:dyDescent="0.2">
      <c r="H1178" s="238"/>
      <c r="AB1178" s="238" t="s">
        <v>442</v>
      </c>
    </row>
    <row r="1179" spans="8:28" x14ac:dyDescent="0.2">
      <c r="H1179" s="238"/>
      <c r="AB1179" s="238" t="s">
        <v>442</v>
      </c>
    </row>
    <row r="1180" spans="8:28" x14ac:dyDescent="0.2">
      <c r="H1180" s="238"/>
      <c r="AB1180" s="238" t="s">
        <v>442</v>
      </c>
    </row>
    <row r="1181" spans="8:28" x14ac:dyDescent="0.2">
      <c r="H1181" s="238"/>
      <c r="AB1181" s="238" t="s">
        <v>442</v>
      </c>
    </row>
    <row r="1182" spans="8:28" x14ac:dyDescent="0.2">
      <c r="H1182" s="238"/>
      <c r="AB1182" s="238" t="s">
        <v>442</v>
      </c>
    </row>
    <row r="1183" spans="8:28" x14ac:dyDescent="0.2">
      <c r="H1183" s="238"/>
      <c r="AB1183" s="238" t="s">
        <v>442</v>
      </c>
    </row>
    <row r="1184" spans="8:28" x14ac:dyDescent="0.2">
      <c r="H1184" s="238"/>
      <c r="AB1184" s="238" t="s">
        <v>442</v>
      </c>
    </row>
    <row r="1185" spans="8:28" x14ac:dyDescent="0.2">
      <c r="H1185" s="238"/>
      <c r="AB1185" s="238" t="s">
        <v>442</v>
      </c>
    </row>
    <row r="1186" spans="8:28" x14ac:dyDescent="0.2">
      <c r="H1186" s="238"/>
      <c r="AB1186" s="238" t="s">
        <v>442</v>
      </c>
    </row>
    <row r="1187" spans="8:28" x14ac:dyDescent="0.2">
      <c r="H1187" s="238"/>
      <c r="AB1187" s="238" t="s">
        <v>442</v>
      </c>
    </row>
    <row r="1188" spans="8:28" x14ac:dyDescent="0.2">
      <c r="H1188" s="238"/>
      <c r="AB1188" s="238" t="s">
        <v>442</v>
      </c>
    </row>
    <row r="1189" spans="8:28" x14ac:dyDescent="0.2">
      <c r="H1189" s="238"/>
      <c r="AB1189" s="238" t="s">
        <v>442</v>
      </c>
    </row>
    <row r="1190" spans="8:28" x14ac:dyDescent="0.2">
      <c r="H1190" s="238"/>
      <c r="AB1190" s="238" t="s">
        <v>442</v>
      </c>
    </row>
    <row r="1191" spans="8:28" x14ac:dyDescent="0.2">
      <c r="H1191" s="238"/>
      <c r="AB1191" s="238" t="s">
        <v>442</v>
      </c>
    </row>
    <row r="1192" spans="8:28" x14ac:dyDescent="0.2">
      <c r="H1192" s="238"/>
      <c r="AB1192" s="238" t="s">
        <v>442</v>
      </c>
    </row>
    <row r="1193" spans="8:28" x14ac:dyDescent="0.2">
      <c r="H1193" s="238"/>
      <c r="AB1193" s="238" t="s">
        <v>442</v>
      </c>
    </row>
    <row r="1194" spans="8:28" x14ac:dyDescent="0.2">
      <c r="H1194" s="238"/>
      <c r="AB1194" s="238" t="s">
        <v>442</v>
      </c>
    </row>
    <row r="1195" spans="8:28" x14ac:dyDescent="0.2">
      <c r="H1195" s="238"/>
      <c r="AB1195" s="238" t="s">
        <v>442</v>
      </c>
    </row>
    <row r="1196" spans="8:28" x14ac:dyDescent="0.2">
      <c r="H1196" s="238"/>
      <c r="AB1196" s="238" t="s">
        <v>442</v>
      </c>
    </row>
    <row r="1197" spans="8:28" x14ac:dyDescent="0.2">
      <c r="H1197" s="238"/>
      <c r="AB1197" s="238" t="s">
        <v>442</v>
      </c>
    </row>
    <row r="1198" spans="8:28" x14ac:dyDescent="0.2">
      <c r="H1198" s="238"/>
      <c r="AB1198" s="238" t="s">
        <v>442</v>
      </c>
    </row>
    <row r="1199" spans="8:28" x14ac:dyDescent="0.2">
      <c r="H1199" s="238"/>
      <c r="AB1199" s="238" t="s">
        <v>442</v>
      </c>
    </row>
    <row r="1200" spans="8:28" x14ac:dyDescent="0.2">
      <c r="H1200" s="238"/>
      <c r="AB1200" s="238" t="s">
        <v>442</v>
      </c>
    </row>
    <row r="1201" spans="8:28" x14ac:dyDescent="0.2">
      <c r="H1201" s="238"/>
      <c r="AB1201" s="238" t="s">
        <v>442</v>
      </c>
    </row>
    <row r="1202" spans="8:28" x14ac:dyDescent="0.2">
      <c r="H1202" s="238"/>
      <c r="AB1202" s="238" t="s">
        <v>442</v>
      </c>
    </row>
    <row r="1203" spans="8:28" x14ac:dyDescent="0.2">
      <c r="H1203" s="238"/>
      <c r="AB1203" s="238" t="s">
        <v>442</v>
      </c>
    </row>
    <row r="1204" spans="8:28" x14ac:dyDescent="0.2">
      <c r="H1204" s="238"/>
      <c r="AB1204" s="238" t="s">
        <v>442</v>
      </c>
    </row>
    <row r="1205" spans="8:28" x14ac:dyDescent="0.2">
      <c r="H1205" s="238"/>
      <c r="AB1205" s="238" t="s">
        <v>442</v>
      </c>
    </row>
    <row r="1206" spans="8:28" x14ac:dyDescent="0.2">
      <c r="H1206" s="238"/>
      <c r="AB1206" s="238" t="s">
        <v>442</v>
      </c>
    </row>
    <row r="1207" spans="8:28" x14ac:dyDescent="0.2">
      <c r="H1207" s="238"/>
      <c r="AB1207" s="238" t="s">
        <v>442</v>
      </c>
    </row>
    <row r="1208" spans="8:28" x14ac:dyDescent="0.2">
      <c r="H1208" s="238"/>
      <c r="AB1208" s="238" t="s">
        <v>442</v>
      </c>
    </row>
    <row r="1209" spans="8:28" x14ac:dyDescent="0.2">
      <c r="H1209" s="238"/>
      <c r="AB1209" s="238" t="s">
        <v>442</v>
      </c>
    </row>
    <row r="1210" spans="8:28" x14ac:dyDescent="0.2">
      <c r="H1210" s="238"/>
      <c r="AB1210" s="238" t="s">
        <v>442</v>
      </c>
    </row>
    <row r="1211" spans="8:28" x14ac:dyDescent="0.2">
      <c r="H1211" s="238"/>
      <c r="AB1211" s="238" t="s">
        <v>442</v>
      </c>
    </row>
    <row r="1212" spans="8:28" x14ac:dyDescent="0.2">
      <c r="H1212" s="238"/>
      <c r="AB1212" s="238" t="s">
        <v>442</v>
      </c>
    </row>
    <row r="1213" spans="8:28" x14ac:dyDescent="0.2">
      <c r="H1213" s="238"/>
      <c r="AB1213" s="238" t="s">
        <v>442</v>
      </c>
    </row>
    <row r="1214" spans="8:28" x14ac:dyDescent="0.2">
      <c r="H1214" s="238"/>
      <c r="AB1214" s="238" t="s">
        <v>442</v>
      </c>
    </row>
    <row r="1215" spans="8:28" x14ac:dyDescent="0.2">
      <c r="H1215" s="238"/>
      <c r="AB1215" s="238" t="s">
        <v>442</v>
      </c>
    </row>
    <row r="1216" spans="8:28" x14ac:dyDescent="0.2">
      <c r="H1216" s="238"/>
      <c r="AB1216" s="238" t="s">
        <v>442</v>
      </c>
    </row>
    <row r="1217" spans="8:28" x14ac:dyDescent="0.2">
      <c r="H1217" s="238"/>
      <c r="AB1217" s="238" t="s">
        <v>442</v>
      </c>
    </row>
    <row r="1218" spans="8:28" x14ac:dyDescent="0.2">
      <c r="H1218" s="238"/>
      <c r="AB1218" s="238" t="s">
        <v>442</v>
      </c>
    </row>
    <row r="1219" spans="8:28" x14ac:dyDescent="0.2">
      <c r="H1219" s="238"/>
      <c r="AB1219" s="238" t="s">
        <v>442</v>
      </c>
    </row>
    <row r="1220" spans="8:28" x14ac:dyDescent="0.2">
      <c r="H1220" s="238"/>
      <c r="AB1220" s="238" t="s">
        <v>442</v>
      </c>
    </row>
    <row r="1221" spans="8:28" x14ac:dyDescent="0.2">
      <c r="H1221" s="238"/>
      <c r="AB1221" s="238" t="s">
        <v>442</v>
      </c>
    </row>
    <row r="1222" spans="8:28" x14ac:dyDescent="0.2">
      <c r="H1222" s="238"/>
      <c r="AB1222" s="238" t="s">
        <v>442</v>
      </c>
    </row>
    <row r="1223" spans="8:28" x14ac:dyDescent="0.2">
      <c r="H1223" s="238"/>
      <c r="AB1223" s="238" t="s">
        <v>442</v>
      </c>
    </row>
    <row r="1224" spans="8:28" x14ac:dyDescent="0.2">
      <c r="H1224" s="238"/>
      <c r="AB1224" s="238" t="s">
        <v>442</v>
      </c>
    </row>
    <row r="1225" spans="8:28" x14ac:dyDescent="0.2">
      <c r="H1225" s="238"/>
      <c r="AB1225" s="238" t="s">
        <v>442</v>
      </c>
    </row>
    <row r="1226" spans="8:28" x14ac:dyDescent="0.2">
      <c r="H1226" s="238"/>
      <c r="AB1226" s="238" t="s">
        <v>442</v>
      </c>
    </row>
    <row r="1227" spans="8:28" x14ac:dyDescent="0.2">
      <c r="H1227" s="238"/>
      <c r="AB1227" s="238" t="s">
        <v>442</v>
      </c>
    </row>
    <row r="1228" spans="8:28" x14ac:dyDescent="0.2">
      <c r="H1228" s="238"/>
      <c r="AB1228" s="238" t="s">
        <v>442</v>
      </c>
    </row>
    <row r="1229" spans="8:28" x14ac:dyDescent="0.2">
      <c r="H1229" s="238"/>
      <c r="AB1229" s="238" t="s">
        <v>442</v>
      </c>
    </row>
    <row r="1230" spans="8:28" x14ac:dyDescent="0.2">
      <c r="H1230" s="238"/>
      <c r="AB1230" s="238" t="s">
        <v>442</v>
      </c>
    </row>
    <row r="1231" spans="8:28" x14ac:dyDescent="0.2">
      <c r="H1231" s="238"/>
      <c r="AB1231" s="238" t="s">
        <v>442</v>
      </c>
    </row>
    <row r="1232" spans="8:28" x14ac:dyDescent="0.2">
      <c r="H1232" s="238"/>
      <c r="AB1232" s="238" t="s">
        <v>442</v>
      </c>
    </row>
    <row r="1233" spans="8:28" x14ac:dyDescent="0.2">
      <c r="H1233" s="238"/>
      <c r="AB1233" s="238" t="s">
        <v>442</v>
      </c>
    </row>
    <row r="1234" spans="8:28" x14ac:dyDescent="0.2">
      <c r="H1234" s="238"/>
      <c r="AB1234" s="238" t="s">
        <v>442</v>
      </c>
    </row>
    <row r="1235" spans="8:28" x14ac:dyDescent="0.2">
      <c r="H1235" s="238"/>
      <c r="AB1235" s="238" t="s">
        <v>442</v>
      </c>
    </row>
    <row r="1236" spans="8:28" x14ac:dyDescent="0.2">
      <c r="H1236" s="238"/>
      <c r="AB1236" s="238" t="s">
        <v>442</v>
      </c>
    </row>
    <row r="1237" spans="8:28" x14ac:dyDescent="0.2">
      <c r="H1237" s="238"/>
      <c r="AB1237" s="238" t="s">
        <v>442</v>
      </c>
    </row>
    <row r="1238" spans="8:28" x14ac:dyDescent="0.2">
      <c r="H1238" s="238"/>
      <c r="AB1238" s="238" t="s">
        <v>442</v>
      </c>
    </row>
    <row r="1239" spans="8:28" x14ac:dyDescent="0.2">
      <c r="H1239" s="238"/>
      <c r="AB1239" s="238" t="s">
        <v>442</v>
      </c>
    </row>
    <row r="1240" spans="8:28" x14ac:dyDescent="0.2">
      <c r="H1240" s="238"/>
      <c r="AB1240" s="238" t="s">
        <v>442</v>
      </c>
    </row>
    <row r="1241" spans="8:28" x14ac:dyDescent="0.2">
      <c r="H1241" s="238"/>
      <c r="AB1241" s="238" t="s">
        <v>442</v>
      </c>
    </row>
    <row r="1242" spans="8:28" x14ac:dyDescent="0.2">
      <c r="H1242" s="238"/>
      <c r="AB1242" s="238" t="s">
        <v>442</v>
      </c>
    </row>
    <row r="1243" spans="8:28" x14ac:dyDescent="0.2">
      <c r="H1243" s="238"/>
      <c r="AB1243" s="238" t="s">
        <v>442</v>
      </c>
    </row>
    <row r="1244" spans="8:28" x14ac:dyDescent="0.2">
      <c r="H1244" s="238"/>
      <c r="AB1244" s="238" t="s">
        <v>442</v>
      </c>
    </row>
    <row r="1245" spans="8:28" x14ac:dyDescent="0.2">
      <c r="H1245" s="238"/>
      <c r="AB1245" s="238" t="s">
        <v>442</v>
      </c>
    </row>
    <row r="1246" spans="8:28" x14ac:dyDescent="0.2">
      <c r="H1246" s="238"/>
      <c r="AB1246" s="238" t="s">
        <v>442</v>
      </c>
    </row>
    <row r="1247" spans="8:28" x14ac:dyDescent="0.2">
      <c r="H1247" s="238"/>
      <c r="AB1247" s="238" t="s">
        <v>442</v>
      </c>
    </row>
    <row r="1248" spans="8:28" x14ac:dyDescent="0.2">
      <c r="H1248" s="238"/>
      <c r="AB1248" s="238" t="s">
        <v>442</v>
      </c>
    </row>
    <row r="1249" spans="8:28" x14ac:dyDescent="0.2">
      <c r="H1249" s="238"/>
      <c r="AB1249" s="238" t="s">
        <v>442</v>
      </c>
    </row>
    <row r="1250" spans="8:28" x14ac:dyDescent="0.2">
      <c r="H1250" s="238"/>
      <c r="AB1250" s="238" t="s">
        <v>442</v>
      </c>
    </row>
    <row r="1251" spans="8:28" x14ac:dyDescent="0.2">
      <c r="H1251" s="238"/>
      <c r="AB1251" s="238" t="s">
        <v>442</v>
      </c>
    </row>
    <row r="1252" spans="8:28" x14ac:dyDescent="0.2">
      <c r="H1252" s="238"/>
      <c r="AB1252" s="238" t="s">
        <v>442</v>
      </c>
    </row>
    <row r="1253" spans="8:28" x14ac:dyDescent="0.2">
      <c r="H1253" s="238"/>
      <c r="AB1253" s="238" t="s">
        <v>442</v>
      </c>
    </row>
    <row r="1254" spans="8:28" x14ac:dyDescent="0.2">
      <c r="H1254" s="238"/>
      <c r="AB1254" s="238" t="s">
        <v>442</v>
      </c>
    </row>
    <row r="1255" spans="8:28" x14ac:dyDescent="0.2">
      <c r="H1255" s="238"/>
      <c r="AB1255" s="238" t="s">
        <v>442</v>
      </c>
    </row>
    <row r="1256" spans="8:28" x14ac:dyDescent="0.2">
      <c r="H1256" s="238"/>
      <c r="AB1256" s="238" t="s">
        <v>442</v>
      </c>
    </row>
    <row r="1257" spans="8:28" x14ac:dyDescent="0.2">
      <c r="H1257" s="238"/>
      <c r="AB1257" s="238" t="s">
        <v>442</v>
      </c>
    </row>
    <row r="1258" spans="8:28" x14ac:dyDescent="0.2">
      <c r="H1258" s="238"/>
      <c r="AB1258" s="238" t="s">
        <v>442</v>
      </c>
    </row>
    <row r="1259" spans="8:28" x14ac:dyDescent="0.2">
      <c r="H1259" s="238"/>
      <c r="AB1259" s="238" t="s">
        <v>442</v>
      </c>
    </row>
    <row r="1260" spans="8:28" x14ac:dyDescent="0.2">
      <c r="H1260" s="238"/>
      <c r="AB1260" s="238" t="s">
        <v>442</v>
      </c>
    </row>
    <row r="1261" spans="8:28" x14ac:dyDescent="0.2">
      <c r="H1261" s="238"/>
      <c r="AB1261" s="238" t="s">
        <v>442</v>
      </c>
    </row>
    <row r="1262" spans="8:28" x14ac:dyDescent="0.2">
      <c r="H1262" s="238"/>
      <c r="AB1262" s="238" t="s">
        <v>442</v>
      </c>
    </row>
    <row r="1263" spans="8:28" x14ac:dyDescent="0.2">
      <c r="H1263" s="238"/>
      <c r="AB1263" s="238" t="s">
        <v>442</v>
      </c>
    </row>
    <row r="1264" spans="8:28" x14ac:dyDescent="0.2">
      <c r="H1264" s="238"/>
      <c r="AB1264" s="238" t="s">
        <v>442</v>
      </c>
    </row>
    <row r="1265" spans="8:28" x14ac:dyDescent="0.2">
      <c r="H1265" s="238"/>
      <c r="AB1265" s="238" t="s">
        <v>442</v>
      </c>
    </row>
    <row r="1266" spans="8:28" x14ac:dyDescent="0.2">
      <c r="H1266" s="238"/>
      <c r="AB1266" s="238" t="s">
        <v>442</v>
      </c>
    </row>
    <row r="1267" spans="8:28" x14ac:dyDescent="0.2">
      <c r="H1267" s="238"/>
      <c r="AB1267" s="238" t="s">
        <v>442</v>
      </c>
    </row>
    <row r="1268" spans="8:28" x14ac:dyDescent="0.2">
      <c r="H1268" s="238"/>
      <c r="AB1268" s="238" t="s">
        <v>442</v>
      </c>
    </row>
    <row r="1269" spans="8:28" x14ac:dyDescent="0.2">
      <c r="H1269" s="238"/>
      <c r="AB1269" s="238" t="s">
        <v>442</v>
      </c>
    </row>
    <row r="1270" spans="8:28" x14ac:dyDescent="0.2">
      <c r="H1270" s="238"/>
      <c r="AB1270" s="238" t="s">
        <v>442</v>
      </c>
    </row>
    <row r="1271" spans="8:28" x14ac:dyDescent="0.2">
      <c r="H1271" s="238"/>
      <c r="AB1271" s="238" t="s">
        <v>442</v>
      </c>
    </row>
    <row r="1272" spans="8:28" x14ac:dyDescent="0.2">
      <c r="H1272" s="238"/>
      <c r="AB1272" s="238" t="s">
        <v>442</v>
      </c>
    </row>
    <row r="1273" spans="8:28" x14ac:dyDescent="0.2">
      <c r="H1273" s="238"/>
      <c r="AB1273" s="238" t="s">
        <v>442</v>
      </c>
    </row>
    <row r="1274" spans="8:28" x14ac:dyDescent="0.2">
      <c r="H1274" s="238"/>
      <c r="AB1274" s="238" t="s">
        <v>442</v>
      </c>
    </row>
    <row r="1275" spans="8:28" x14ac:dyDescent="0.2">
      <c r="H1275" s="238"/>
      <c r="AB1275" s="238" t="s">
        <v>442</v>
      </c>
    </row>
    <row r="1276" spans="8:28" x14ac:dyDescent="0.2">
      <c r="H1276" s="238"/>
      <c r="AB1276" s="238" t="s">
        <v>442</v>
      </c>
    </row>
    <row r="1277" spans="8:28" x14ac:dyDescent="0.2">
      <c r="H1277" s="238"/>
      <c r="AB1277" s="238" t="s">
        <v>442</v>
      </c>
    </row>
    <row r="1278" spans="8:28" x14ac:dyDescent="0.2">
      <c r="H1278" s="238"/>
      <c r="AB1278" s="238" t="s">
        <v>442</v>
      </c>
    </row>
    <row r="1279" spans="8:28" x14ac:dyDescent="0.2">
      <c r="H1279" s="238"/>
      <c r="AB1279" s="238" t="s">
        <v>442</v>
      </c>
    </row>
    <row r="1280" spans="8:28" x14ac:dyDescent="0.2">
      <c r="H1280" s="238"/>
      <c r="AB1280" s="238" t="s">
        <v>442</v>
      </c>
    </row>
    <row r="1281" spans="8:28" x14ac:dyDescent="0.2">
      <c r="H1281" s="238"/>
      <c r="AB1281" s="238" t="s">
        <v>442</v>
      </c>
    </row>
    <row r="1282" spans="8:28" x14ac:dyDescent="0.2">
      <c r="H1282" s="238"/>
      <c r="AB1282" s="238" t="s">
        <v>442</v>
      </c>
    </row>
    <row r="1283" spans="8:28" x14ac:dyDescent="0.2">
      <c r="H1283" s="238"/>
      <c r="AB1283" s="238" t="s">
        <v>442</v>
      </c>
    </row>
    <row r="1284" spans="8:28" x14ac:dyDescent="0.2">
      <c r="H1284" s="238"/>
      <c r="AB1284" s="238" t="s">
        <v>442</v>
      </c>
    </row>
    <row r="1285" spans="8:28" x14ac:dyDescent="0.2">
      <c r="H1285" s="238"/>
      <c r="AB1285" s="238" t="s">
        <v>442</v>
      </c>
    </row>
    <row r="1286" spans="8:28" x14ac:dyDescent="0.2">
      <c r="H1286" s="238"/>
      <c r="AB1286" s="238" t="s">
        <v>442</v>
      </c>
    </row>
    <row r="1287" spans="8:28" x14ac:dyDescent="0.2">
      <c r="H1287" s="238"/>
      <c r="AB1287" s="238" t="s">
        <v>442</v>
      </c>
    </row>
    <row r="1288" spans="8:28" x14ac:dyDescent="0.2">
      <c r="H1288" s="238"/>
      <c r="AB1288" s="238" t="s">
        <v>442</v>
      </c>
    </row>
    <row r="1289" spans="8:28" x14ac:dyDescent="0.2">
      <c r="H1289" s="238"/>
      <c r="AB1289" s="238" t="s">
        <v>442</v>
      </c>
    </row>
    <row r="1290" spans="8:28" x14ac:dyDescent="0.2">
      <c r="H1290" s="238"/>
      <c r="AB1290" s="238" t="s">
        <v>442</v>
      </c>
    </row>
    <row r="1291" spans="8:28" x14ac:dyDescent="0.2">
      <c r="H1291" s="238"/>
      <c r="AB1291" s="238" t="s">
        <v>442</v>
      </c>
    </row>
    <row r="1292" spans="8:28" x14ac:dyDescent="0.2">
      <c r="H1292" s="238"/>
      <c r="AB1292" s="238" t="s">
        <v>442</v>
      </c>
    </row>
    <row r="1293" spans="8:28" x14ac:dyDescent="0.2">
      <c r="H1293" s="238"/>
      <c r="AB1293" s="238" t="s">
        <v>442</v>
      </c>
    </row>
    <row r="1294" spans="8:28" x14ac:dyDescent="0.2">
      <c r="H1294" s="238"/>
      <c r="AB1294" s="238" t="s">
        <v>442</v>
      </c>
    </row>
    <row r="1295" spans="8:28" x14ac:dyDescent="0.2">
      <c r="H1295" s="238"/>
      <c r="AB1295" s="238" t="s">
        <v>442</v>
      </c>
    </row>
    <row r="1296" spans="8:28" x14ac:dyDescent="0.2">
      <c r="H1296" s="238"/>
      <c r="AB1296" s="238" t="s">
        <v>442</v>
      </c>
    </row>
    <row r="1297" spans="8:28" x14ac:dyDescent="0.2">
      <c r="H1297" s="238"/>
      <c r="AB1297" s="238" t="s">
        <v>442</v>
      </c>
    </row>
    <row r="1298" spans="8:28" x14ac:dyDescent="0.2">
      <c r="H1298" s="238"/>
      <c r="AB1298" s="238" t="s">
        <v>442</v>
      </c>
    </row>
    <row r="1299" spans="8:28" x14ac:dyDescent="0.2">
      <c r="H1299" s="238"/>
      <c r="AB1299" s="238" t="s">
        <v>442</v>
      </c>
    </row>
    <row r="1300" spans="8:28" x14ac:dyDescent="0.2">
      <c r="H1300" s="238"/>
      <c r="AB1300" s="238" t="s">
        <v>442</v>
      </c>
    </row>
    <row r="1301" spans="8:28" x14ac:dyDescent="0.2">
      <c r="H1301" s="238"/>
      <c r="AB1301" s="238" t="s">
        <v>442</v>
      </c>
    </row>
    <row r="1302" spans="8:28" x14ac:dyDescent="0.2">
      <c r="H1302" s="238"/>
      <c r="AB1302" s="238" t="s">
        <v>442</v>
      </c>
    </row>
    <row r="1303" spans="8:28" x14ac:dyDescent="0.2">
      <c r="H1303" s="238"/>
      <c r="AB1303" s="238" t="s">
        <v>442</v>
      </c>
    </row>
    <row r="1304" spans="8:28" x14ac:dyDescent="0.2">
      <c r="H1304" s="238"/>
      <c r="AB1304" s="238" t="s">
        <v>442</v>
      </c>
    </row>
    <row r="1305" spans="8:28" x14ac:dyDescent="0.2">
      <c r="H1305" s="238"/>
      <c r="AB1305" s="238" t="s">
        <v>442</v>
      </c>
    </row>
    <row r="1306" spans="8:28" x14ac:dyDescent="0.2">
      <c r="H1306" s="238"/>
      <c r="AB1306" s="238" t="s">
        <v>442</v>
      </c>
    </row>
    <row r="1307" spans="8:28" x14ac:dyDescent="0.2">
      <c r="H1307" s="238"/>
      <c r="AB1307" s="238" t="s">
        <v>442</v>
      </c>
    </row>
    <row r="1308" spans="8:28" x14ac:dyDescent="0.2">
      <c r="H1308" s="238"/>
      <c r="AB1308" s="238" t="s">
        <v>442</v>
      </c>
    </row>
    <row r="1309" spans="8:28" x14ac:dyDescent="0.2">
      <c r="H1309" s="238"/>
      <c r="AB1309" s="238" t="s">
        <v>442</v>
      </c>
    </row>
    <row r="1310" spans="8:28" x14ac:dyDescent="0.2">
      <c r="H1310" s="238"/>
      <c r="AB1310" s="238" t="s">
        <v>442</v>
      </c>
    </row>
    <row r="1311" spans="8:28" x14ac:dyDescent="0.2">
      <c r="H1311" s="238"/>
      <c r="AB1311" s="238" t="s">
        <v>442</v>
      </c>
    </row>
    <row r="1312" spans="8:28" x14ac:dyDescent="0.2">
      <c r="H1312" s="238"/>
      <c r="AB1312" s="238" t="s">
        <v>442</v>
      </c>
    </row>
    <row r="1313" spans="8:28" x14ac:dyDescent="0.2">
      <c r="H1313" s="238"/>
      <c r="AB1313" s="238" t="s">
        <v>442</v>
      </c>
    </row>
    <row r="1314" spans="8:28" x14ac:dyDescent="0.2">
      <c r="H1314" s="238"/>
      <c r="AB1314" s="238" t="s">
        <v>442</v>
      </c>
    </row>
    <row r="1315" spans="8:28" x14ac:dyDescent="0.2">
      <c r="H1315" s="238"/>
      <c r="AB1315" s="238" t="s">
        <v>442</v>
      </c>
    </row>
    <row r="1316" spans="8:28" x14ac:dyDescent="0.2">
      <c r="H1316" s="238"/>
      <c r="AB1316" s="238" t="s">
        <v>442</v>
      </c>
    </row>
    <row r="1317" spans="8:28" x14ac:dyDescent="0.2">
      <c r="H1317" s="238"/>
      <c r="AB1317" s="238" t="s">
        <v>442</v>
      </c>
    </row>
    <row r="1318" spans="8:28" x14ac:dyDescent="0.2">
      <c r="H1318" s="238"/>
      <c r="AB1318" s="238" t="s">
        <v>442</v>
      </c>
    </row>
    <row r="1319" spans="8:28" x14ac:dyDescent="0.2">
      <c r="H1319" s="238"/>
      <c r="AB1319" s="238" t="s">
        <v>442</v>
      </c>
    </row>
    <row r="1320" spans="8:28" x14ac:dyDescent="0.2">
      <c r="H1320" s="238"/>
      <c r="AB1320" s="238" t="s">
        <v>442</v>
      </c>
    </row>
    <row r="1321" spans="8:28" x14ac:dyDescent="0.2">
      <c r="H1321" s="238"/>
      <c r="AB1321" s="238" t="s">
        <v>442</v>
      </c>
    </row>
    <row r="1322" spans="8:28" x14ac:dyDescent="0.2">
      <c r="H1322" s="238"/>
      <c r="AB1322" s="238" t="s">
        <v>442</v>
      </c>
    </row>
    <row r="1323" spans="8:28" x14ac:dyDescent="0.2">
      <c r="H1323" s="238"/>
      <c r="AB1323" s="238" t="s">
        <v>442</v>
      </c>
    </row>
    <row r="1324" spans="8:28" x14ac:dyDescent="0.2">
      <c r="H1324" s="238"/>
      <c r="AB1324" s="238" t="s">
        <v>442</v>
      </c>
    </row>
    <row r="1325" spans="8:28" x14ac:dyDescent="0.2">
      <c r="H1325" s="238"/>
      <c r="AB1325" s="238" t="s">
        <v>442</v>
      </c>
    </row>
    <row r="1326" spans="8:28" x14ac:dyDescent="0.2">
      <c r="H1326" s="238"/>
      <c r="AB1326" s="238" t="s">
        <v>442</v>
      </c>
    </row>
    <row r="1327" spans="8:28" x14ac:dyDescent="0.2">
      <c r="H1327" s="238"/>
      <c r="AB1327" s="238" t="s">
        <v>442</v>
      </c>
    </row>
    <row r="1328" spans="8:28" x14ac:dyDescent="0.2">
      <c r="H1328" s="238"/>
      <c r="AB1328" s="238" t="s">
        <v>442</v>
      </c>
    </row>
    <row r="1329" spans="8:28" x14ac:dyDescent="0.2">
      <c r="H1329" s="238"/>
      <c r="AB1329" s="238" t="s">
        <v>442</v>
      </c>
    </row>
    <row r="1330" spans="8:28" x14ac:dyDescent="0.2">
      <c r="H1330" s="238"/>
      <c r="AB1330" s="238" t="s">
        <v>442</v>
      </c>
    </row>
    <row r="1331" spans="8:28" x14ac:dyDescent="0.2">
      <c r="H1331" s="238"/>
      <c r="AB1331" s="238" t="s">
        <v>442</v>
      </c>
    </row>
    <row r="1332" spans="8:28" x14ac:dyDescent="0.2">
      <c r="H1332" s="238"/>
      <c r="AB1332" s="238" t="s">
        <v>442</v>
      </c>
    </row>
    <row r="1333" spans="8:28" x14ac:dyDescent="0.2">
      <c r="H1333" s="238"/>
      <c r="AB1333" s="238" t="s">
        <v>442</v>
      </c>
    </row>
    <row r="1334" spans="8:28" x14ac:dyDescent="0.2">
      <c r="H1334" s="238"/>
      <c r="AB1334" s="238" t="s">
        <v>442</v>
      </c>
    </row>
    <row r="1335" spans="8:28" x14ac:dyDescent="0.2">
      <c r="H1335" s="238"/>
      <c r="AB1335" s="238" t="s">
        <v>442</v>
      </c>
    </row>
    <row r="1336" spans="8:28" x14ac:dyDescent="0.2">
      <c r="H1336" s="238"/>
      <c r="AB1336" s="238" t="s">
        <v>442</v>
      </c>
    </row>
    <row r="1337" spans="8:28" x14ac:dyDescent="0.2">
      <c r="H1337" s="238"/>
      <c r="AB1337" s="238" t="s">
        <v>442</v>
      </c>
    </row>
    <row r="1338" spans="8:28" x14ac:dyDescent="0.2">
      <c r="H1338" s="238"/>
      <c r="AB1338" s="238" t="s">
        <v>442</v>
      </c>
    </row>
    <row r="1339" spans="8:28" x14ac:dyDescent="0.2">
      <c r="H1339" s="238"/>
      <c r="AB1339" s="238" t="s">
        <v>442</v>
      </c>
    </row>
    <row r="1340" spans="8:28" x14ac:dyDescent="0.2">
      <c r="H1340" s="238"/>
      <c r="AB1340" s="238" t="s">
        <v>442</v>
      </c>
    </row>
    <row r="1341" spans="8:28" x14ac:dyDescent="0.2">
      <c r="H1341" s="238"/>
      <c r="AB1341" s="238" t="s">
        <v>442</v>
      </c>
    </row>
    <row r="1342" spans="8:28" x14ac:dyDescent="0.2">
      <c r="H1342" s="238"/>
      <c r="AB1342" s="238" t="s">
        <v>442</v>
      </c>
    </row>
    <row r="1343" spans="8:28" x14ac:dyDescent="0.2">
      <c r="H1343" s="238"/>
      <c r="AB1343" s="238" t="s">
        <v>442</v>
      </c>
    </row>
    <row r="1344" spans="8:28" x14ac:dyDescent="0.2">
      <c r="H1344" s="238"/>
      <c r="AB1344" s="238" t="s">
        <v>442</v>
      </c>
    </row>
    <row r="1345" spans="8:28" x14ac:dyDescent="0.2">
      <c r="H1345" s="238"/>
      <c r="AB1345" s="238" t="s">
        <v>442</v>
      </c>
    </row>
    <row r="1346" spans="8:28" x14ac:dyDescent="0.2">
      <c r="H1346" s="238"/>
      <c r="AB1346" s="238" t="s">
        <v>442</v>
      </c>
    </row>
    <row r="1347" spans="8:28" x14ac:dyDescent="0.2">
      <c r="H1347" s="238"/>
      <c r="AB1347" s="238" t="s">
        <v>442</v>
      </c>
    </row>
    <row r="1348" spans="8:28" x14ac:dyDescent="0.2">
      <c r="H1348" s="238"/>
      <c r="AB1348" s="238" t="s">
        <v>442</v>
      </c>
    </row>
    <row r="1349" spans="8:28" x14ac:dyDescent="0.2">
      <c r="H1349" s="238"/>
      <c r="AB1349" s="238" t="s">
        <v>442</v>
      </c>
    </row>
    <row r="1350" spans="8:28" x14ac:dyDescent="0.2">
      <c r="H1350" s="238"/>
      <c r="AB1350" s="238" t="s">
        <v>442</v>
      </c>
    </row>
    <row r="1351" spans="8:28" x14ac:dyDescent="0.2">
      <c r="H1351" s="238"/>
      <c r="AB1351" s="238" t="s">
        <v>442</v>
      </c>
    </row>
    <row r="1352" spans="8:28" x14ac:dyDescent="0.2">
      <c r="H1352" s="238"/>
      <c r="AB1352" s="238" t="s">
        <v>442</v>
      </c>
    </row>
    <row r="1353" spans="8:28" x14ac:dyDescent="0.2">
      <c r="H1353" s="238"/>
      <c r="AB1353" s="238" t="s">
        <v>442</v>
      </c>
    </row>
    <row r="1354" spans="8:28" x14ac:dyDescent="0.2">
      <c r="H1354" s="238"/>
      <c r="AB1354" s="238" t="s">
        <v>442</v>
      </c>
    </row>
    <row r="1355" spans="8:28" x14ac:dyDescent="0.2">
      <c r="H1355" s="238"/>
      <c r="AB1355" s="238" t="s">
        <v>442</v>
      </c>
    </row>
    <row r="1356" spans="8:28" x14ac:dyDescent="0.2">
      <c r="H1356" s="238"/>
      <c r="AB1356" s="238" t="s">
        <v>442</v>
      </c>
    </row>
    <row r="1357" spans="8:28" x14ac:dyDescent="0.2">
      <c r="H1357" s="238"/>
      <c r="AB1357" s="238" t="s">
        <v>442</v>
      </c>
    </row>
    <row r="1358" spans="8:28" x14ac:dyDescent="0.2">
      <c r="H1358" s="238"/>
      <c r="AB1358" s="238" t="s">
        <v>442</v>
      </c>
    </row>
    <row r="1359" spans="8:28" x14ac:dyDescent="0.2">
      <c r="H1359" s="238"/>
      <c r="AB1359" s="238" t="s">
        <v>442</v>
      </c>
    </row>
    <row r="1360" spans="8:28" x14ac:dyDescent="0.2">
      <c r="H1360" s="238"/>
      <c r="AB1360" s="238" t="s">
        <v>442</v>
      </c>
    </row>
    <row r="1361" spans="8:28" x14ac:dyDescent="0.2">
      <c r="H1361" s="238"/>
      <c r="AB1361" s="238" t="s">
        <v>442</v>
      </c>
    </row>
    <row r="1362" spans="8:28" x14ac:dyDescent="0.2">
      <c r="H1362" s="238"/>
      <c r="AB1362" s="238" t="s">
        <v>442</v>
      </c>
    </row>
    <row r="1363" spans="8:28" x14ac:dyDescent="0.2">
      <c r="H1363" s="238"/>
      <c r="AB1363" s="238" t="s">
        <v>442</v>
      </c>
    </row>
    <row r="1364" spans="8:28" x14ac:dyDescent="0.2">
      <c r="H1364" s="238"/>
      <c r="AB1364" s="238" t="s">
        <v>442</v>
      </c>
    </row>
    <row r="1365" spans="8:28" x14ac:dyDescent="0.2">
      <c r="H1365" s="238"/>
      <c r="AB1365" s="238" t="s">
        <v>442</v>
      </c>
    </row>
    <row r="1366" spans="8:28" x14ac:dyDescent="0.2">
      <c r="H1366" s="238"/>
      <c r="AB1366" s="238" t="s">
        <v>442</v>
      </c>
    </row>
    <row r="1367" spans="8:28" x14ac:dyDescent="0.2">
      <c r="H1367" s="238"/>
      <c r="AB1367" s="238" t="s">
        <v>442</v>
      </c>
    </row>
    <row r="1368" spans="8:28" x14ac:dyDescent="0.2">
      <c r="H1368" s="238"/>
      <c r="AB1368" s="238" t="s">
        <v>442</v>
      </c>
    </row>
    <row r="1369" spans="8:28" x14ac:dyDescent="0.2">
      <c r="H1369" s="238"/>
      <c r="AB1369" s="238" t="s">
        <v>442</v>
      </c>
    </row>
    <row r="1370" spans="8:28" x14ac:dyDescent="0.2">
      <c r="H1370" s="238"/>
      <c r="AB1370" s="238" t="s">
        <v>442</v>
      </c>
    </row>
    <row r="1371" spans="8:28" x14ac:dyDescent="0.2">
      <c r="H1371" s="238"/>
      <c r="AB1371" s="238" t="s">
        <v>442</v>
      </c>
    </row>
    <row r="1372" spans="8:28" x14ac:dyDescent="0.2">
      <c r="H1372" s="238"/>
      <c r="AB1372" s="238" t="s">
        <v>442</v>
      </c>
    </row>
    <row r="1373" spans="8:28" x14ac:dyDescent="0.2">
      <c r="H1373" s="238"/>
      <c r="AB1373" s="238" t="s">
        <v>442</v>
      </c>
    </row>
    <row r="1374" spans="8:28" x14ac:dyDescent="0.2">
      <c r="H1374" s="238"/>
      <c r="AB1374" s="238" t="s">
        <v>442</v>
      </c>
    </row>
    <row r="1375" spans="8:28" x14ac:dyDescent="0.2">
      <c r="H1375" s="238"/>
      <c r="AB1375" s="238" t="s">
        <v>442</v>
      </c>
    </row>
    <row r="1376" spans="8:28" x14ac:dyDescent="0.2">
      <c r="H1376" s="238"/>
      <c r="AB1376" s="238" t="s">
        <v>442</v>
      </c>
    </row>
    <row r="1377" spans="8:28" x14ac:dyDescent="0.2">
      <c r="H1377" s="238"/>
      <c r="AB1377" s="238" t="s">
        <v>442</v>
      </c>
    </row>
    <row r="1378" spans="8:28" x14ac:dyDescent="0.2">
      <c r="H1378" s="238"/>
      <c r="AB1378" s="238" t="s">
        <v>442</v>
      </c>
    </row>
    <row r="1379" spans="8:28" x14ac:dyDescent="0.2">
      <c r="H1379" s="238"/>
      <c r="AB1379" s="238" t="s">
        <v>442</v>
      </c>
    </row>
    <row r="1380" spans="8:28" x14ac:dyDescent="0.2">
      <c r="H1380" s="238"/>
      <c r="AB1380" s="238" t="s">
        <v>442</v>
      </c>
    </row>
    <row r="1381" spans="8:28" x14ac:dyDescent="0.2">
      <c r="H1381" s="238"/>
      <c r="AB1381" s="238" t="s">
        <v>442</v>
      </c>
    </row>
    <row r="1382" spans="8:28" x14ac:dyDescent="0.2">
      <c r="H1382" s="238"/>
      <c r="AB1382" s="238" t="s">
        <v>442</v>
      </c>
    </row>
    <row r="1383" spans="8:28" x14ac:dyDescent="0.2">
      <c r="H1383" s="238"/>
      <c r="AB1383" s="238" t="s">
        <v>442</v>
      </c>
    </row>
    <row r="1384" spans="8:28" x14ac:dyDescent="0.2">
      <c r="H1384" s="238"/>
      <c r="AB1384" s="238" t="s">
        <v>442</v>
      </c>
    </row>
    <row r="1385" spans="8:28" x14ac:dyDescent="0.2">
      <c r="H1385" s="238"/>
      <c r="AB1385" s="238" t="s">
        <v>442</v>
      </c>
    </row>
    <row r="1386" spans="8:28" x14ac:dyDescent="0.2">
      <c r="H1386" s="238"/>
      <c r="AB1386" s="238" t="s">
        <v>442</v>
      </c>
    </row>
    <row r="1387" spans="8:28" x14ac:dyDescent="0.2">
      <c r="H1387" s="238"/>
      <c r="AB1387" s="238" t="s">
        <v>442</v>
      </c>
    </row>
    <row r="1388" spans="8:28" x14ac:dyDescent="0.2">
      <c r="H1388" s="238"/>
      <c r="AB1388" s="238" t="s">
        <v>442</v>
      </c>
    </row>
    <row r="1389" spans="8:28" x14ac:dyDescent="0.2">
      <c r="H1389" s="238"/>
      <c r="AB1389" s="238" t="s">
        <v>442</v>
      </c>
    </row>
    <row r="1390" spans="8:28" x14ac:dyDescent="0.2">
      <c r="H1390" s="238"/>
      <c r="AB1390" s="238" t="s">
        <v>442</v>
      </c>
    </row>
    <row r="1391" spans="8:28" x14ac:dyDescent="0.2">
      <c r="H1391" s="238"/>
      <c r="AB1391" s="238" t="s">
        <v>442</v>
      </c>
    </row>
    <row r="1392" spans="8:28" x14ac:dyDescent="0.2">
      <c r="H1392" s="238"/>
      <c r="AB1392" s="238" t="s">
        <v>442</v>
      </c>
    </row>
    <row r="1393" spans="8:28" x14ac:dyDescent="0.2">
      <c r="H1393" s="238"/>
      <c r="AB1393" s="238" t="s">
        <v>442</v>
      </c>
    </row>
    <row r="1394" spans="8:28" x14ac:dyDescent="0.2">
      <c r="H1394" s="238"/>
      <c r="AB1394" s="238" t="s">
        <v>442</v>
      </c>
    </row>
    <row r="1395" spans="8:28" x14ac:dyDescent="0.2">
      <c r="H1395" s="238"/>
      <c r="AB1395" s="238" t="s">
        <v>442</v>
      </c>
    </row>
    <row r="1396" spans="8:28" x14ac:dyDescent="0.2">
      <c r="H1396" s="238"/>
      <c r="AB1396" s="238" t="s">
        <v>442</v>
      </c>
    </row>
    <row r="1397" spans="8:28" x14ac:dyDescent="0.2">
      <c r="H1397" s="238"/>
      <c r="AB1397" s="238" t="s">
        <v>442</v>
      </c>
    </row>
    <row r="1398" spans="8:28" x14ac:dyDescent="0.2">
      <c r="H1398" s="238"/>
      <c r="AB1398" s="238" t="s">
        <v>442</v>
      </c>
    </row>
    <row r="1399" spans="8:28" x14ac:dyDescent="0.2">
      <c r="H1399" s="238"/>
      <c r="AB1399" s="238" t="s">
        <v>442</v>
      </c>
    </row>
    <row r="1400" spans="8:28" x14ac:dyDescent="0.2">
      <c r="H1400" s="238"/>
      <c r="AB1400" s="238" t="s">
        <v>442</v>
      </c>
    </row>
    <row r="1401" spans="8:28" x14ac:dyDescent="0.2">
      <c r="H1401" s="238"/>
      <c r="AB1401" s="238" t="s">
        <v>442</v>
      </c>
    </row>
    <row r="1402" spans="8:28" x14ac:dyDescent="0.2">
      <c r="H1402" s="238"/>
      <c r="AB1402" s="238" t="s">
        <v>442</v>
      </c>
    </row>
    <row r="1403" spans="8:28" x14ac:dyDescent="0.2">
      <c r="H1403" s="238"/>
      <c r="AB1403" s="238" t="s">
        <v>442</v>
      </c>
    </row>
    <row r="1404" spans="8:28" x14ac:dyDescent="0.2">
      <c r="H1404" s="238"/>
      <c r="AB1404" s="238" t="s">
        <v>442</v>
      </c>
    </row>
    <row r="1405" spans="8:28" x14ac:dyDescent="0.2">
      <c r="H1405" s="238"/>
      <c r="AB1405" s="238" t="s">
        <v>442</v>
      </c>
    </row>
    <row r="1406" spans="8:28" x14ac:dyDescent="0.2">
      <c r="H1406" s="238"/>
      <c r="AB1406" s="238" t="s">
        <v>442</v>
      </c>
    </row>
    <row r="1407" spans="8:28" x14ac:dyDescent="0.2">
      <c r="H1407" s="238"/>
      <c r="AB1407" s="238" t="s">
        <v>442</v>
      </c>
    </row>
    <row r="1408" spans="8:28" x14ac:dyDescent="0.2">
      <c r="H1408" s="238"/>
      <c r="AB1408" s="238" t="s">
        <v>442</v>
      </c>
    </row>
    <row r="1409" spans="8:28" x14ac:dyDescent="0.2">
      <c r="H1409" s="238"/>
      <c r="AB1409" s="238" t="s">
        <v>442</v>
      </c>
    </row>
    <row r="1410" spans="8:28" x14ac:dyDescent="0.2">
      <c r="H1410" s="238"/>
      <c r="AB1410" s="238" t="s">
        <v>442</v>
      </c>
    </row>
    <row r="1411" spans="8:28" x14ac:dyDescent="0.2">
      <c r="H1411" s="238"/>
      <c r="AB1411" s="238" t="s">
        <v>442</v>
      </c>
    </row>
    <row r="1412" spans="8:28" x14ac:dyDescent="0.2">
      <c r="H1412" s="238"/>
      <c r="AB1412" s="238" t="s">
        <v>442</v>
      </c>
    </row>
    <row r="1413" spans="8:28" x14ac:dyDescent="0.2">
      <c r="H1413" s="238"/>
      <c r="AB1413" s="238" t="s">
        <v>442</v>
      </c>
    </row>
    <row r="1414" spans="8:28" x14ac:dyDescent="0.2">
      <c r="H1414" s="238"/>
      <c r="AB1414" s="238" t="s">
        <v>442</v>
      </c>
    </row>
    <row r="1415" spans="8:28" x14ac:dyDescent="0.2">
      <c r="H1415" s="238"/>
      <c r="AB1415" s="238" t="s">
        <v>442</v>
      </c>
    </row>
    <row r="1416" spans="8:28" x14ac:dyDescent="0.2">
      <c r="H1416" s="238"/>
      <c r="AB1416" s="238" t="s">
        <v>442</v>
      </c>
    </row>
    <row r="1417" spans="8:28" x14ac:dyDescent="0.2">
      <c r="H1417" s="238"/>
      <c r="AB1417" s="238" t="s">
        <v>442</v>
      </c>
    </row>
    <row r="1418" spans="8:28" x14ac:dyDescent="0.2">
      <c r="H1418" s="238"/>
      <c r="AB1418" s="238" t="s">
        <v>442</v>
      </c>
    </row>
    <row r="1419" spans="8:28" x14ac:dyDescent="0.2">
      <c r="H1419" s="238"/>
      <c r="AB1419" s="238" t="s">
        <v>442</v>
      </c>
    </row>
    <row r="1420" spans="8:28" x14ac:dyDescent="0.2">
      <c r="H1420" s="238"/>
      <c r="AB1420" s="238" t="s">
        <v>442</v>
      </c>
    </row>
    <row r="1421" spans="8:28" x14ac:dyDescent="0.2">
      <c r="H1421" s="238"/>
      <c r="AB1421" s="238" t="s">
        <v>442</v>
      </c>
    </row>
    <row r="1422" spans="8:28" x14ac:dyDescent="0.2">
      <c r="H1422" s="238"/>
      <c r="AB1422" s="238" t="s">
        <v>442</v>
      </c>
    </row>
    <row r="1423" spans="8:28" x14ac:dyDescent="0.2">
      <c r="H1423" s="238"/>
      <c r="AB1423" s="238" t="s">
        <v>442</v>
      </c>
    </row>
    <row r="1424" spans="8:28" x14ac:dyDescent="0.2">
      <c r="H1424" s="238"/>
      <c r="AB1424" s="238" t="s">
        <v>442</v>
      </c>
    </row>
    <row r="1425" spans="8:28" x14ac:dyDescent="0.2">
      <c r="H1425" s="238"/>
      <c r="AB1425" s="238" t="s">
        <v>442</v>
      </c>
    </row>
    <row r="1426" spans="8:28" x14ac:dyDescent="0.2">
      <c r="H1426" s="238"/>
      <c r="AB1426" s="238" t="s">
        <v>442</v>
      </c>
    </row>
    <row r="1427" spans="8:28" x14ac:dyDescent="0.2">
      <c r="H1427" s="238"/>
      <c r="AB1427" s="238" t="s">
        <v>442</v>
      </c>
    </row>
    <row r="1428" spans="8:28" x14ac:dyDescent="0.2">
      <c r="H1428" s="238"/>
      <c r="AB1428" s="238" t="s">
        <v>442</v>
      </c>
    </row>
    <row r="1429" spans="8:28" x14ac:dyDescent="0.2">
      <c r="H1429" s="238"/>
      <c r="AB1429" s="238" t="s">
        <v>442</v>
      </c>
    </row>
    <row r="1430" spans="8:28" x14ac:dyDescent="0.2">
      <c r="H1430" s="238"/>
      <c r="AB1430" s="238" t="s">
        <v>442</v>
      </c>
    </row>
    <row r="1431" spans="8:28" x14ac:dyDescent="0.2">
      <c r="H1431" s="238"/>
      <c r="AB1431" s="238" t="s">
        <v>442</v>
      </c>
    </row>
    <row r="1432" spans="8:28" x14ac:dyDescent="0.2">
      <c r="H1432" s="238"/>
      <c r="AB1432" s="238" t="s">
        <v>442</v>
      </c>
    </row>
    <row r="1433" spans="8:28" x14ac:dyDescent="0.2">
      <c r="H1433" s="238"/>
      <c r="AB1433" s="238" t="s">
        <v>442</v>
      </c>
    </row>
    <row r="1434" spans="8:28" x14ac:dyDescent="0.2">
      <c r="H1434" s="238"/>
      <c r="AB1434" s="238" t="s">
        <v>442</v>
      </c>
    </row>
    <row r="1435" spans="8:28" x14ac:dyDescent="0.2">
      <c r="H1435" s="238"/>
      <c r="AB1435" s="238" t="s">
        <v>442</v>
      </c>
    </row>
    <row r="1436" spans="8:28" x14ac:dyDescent="0.2">
      <c r="H1436" s="238"/>
      <c r="AB1436" s="238" t="s">
        <v>442</v>
      </c>
    </row>
    <row r="1437" spans="8:28" x14ac:dyDescent="0.2">
      <c r="H1437" s="238"/>
      <c r="AB1437" s="238" t="s">
        <v>442</v>
      </c>
    </row>
    <row r="1438" spans="8:28" x14ac:dyDescent="0.2">
      <c r="H1438" s="238"/>
      <c r="AB1438" s="238" t="s">
        <v>442</v>
      </c>
    </row>
    <row r="1439" spans="8:28" x14ac:dyDescent="0.2">
      <c r="H1439" s="238"/>
      <c r="AB1439" s="238" t="s">
        <v>442</v>
      </c>
    </row>
    <row r="1440" spans="8:28" x14ac:dyDescent="0.2">
      <c r="H1440" s="238"/>
      <c r="AB1440" s="238" t="s">
        <v>442</v>
      </c>
    </row>
    <row r="1441" spans="8:28" x14ac:dyDescent="0.2">
      <c r="H1441" s="238"/>
      <c r="AB1441" s="238" t="s">
        <v>442</v>
      </c>
    </row>
    <row r="1442" spans="8:28" x14ac:dyDescent="0.2">
      <c r="H1442" s="238"/>
      <c r="AB1442" s="238" t="s">
        <v>442</v>
      </c>
    </row>
    <row r="1443" spans="8:28" x14ac:dyDescent="0.2">
      <c r="H1443" s="238"/>
      <c r="AB1443" s="238" t="s">
        <v>442</v>
      </c>
    </row>
    <row r="1444" spans="8:28" x14ac:dyDescent="0.2">
      <c r="H1444" s="238"/>
      <c r="AB1444" s="238" t="s">
        <v>442</v>
      </c>
    </row>
    <row r="1445" spans="8:28" x14ac:dyDescent="0.2">
      <c r="H1445" s="238"/>
      <c r="AB1445" s="238" t="s">
        <v>442</v>
      </c>
    </row>
    <row r="1446" spans="8:28" x14ac:dyDescent="0.2">
      <c r="H1446" s="238"/>
      <c r="AB1446" s="238" t="s">
        <v>442</v>
      </c>
    </row>
    <row r="1447" spans="8:28" x14ac:dyDescent="0.2">
      <c r="H1447" s="238"/>
      <c r="AB1447" s="238" t="s">
        <v>442</v>
      </c>
    </row>
    <row r="1448" spans="8:28" x14ac:dyDescent="0.2">
      <c r="H1448" s="238"/>
      <c r="AB1448" s="238" t="s">
        <v>442</v>
      </c>
    </row>
    <row r="1449" spans="8:28" x14ac:dyDescent="0.2">
      <c r="H1449" s="238"/>
      <c r="AB1449" s="238" t="s">
        <v>442</v>
      </c>
    </row>
    <row r="1450" spans="8:28" x14ac:dyDescent="0.2">
      <c r="H1450" s="238"/>
      <c r="AB1450" s="238" t="s">
        <v>442</v>
      </c>
    </row>
    <row r="1451" spans="8:28" x14ac:dyDescent="0.2">
      <c r="H1451" s="238"/>
      <c r="AB1451" s="238" t="s">
        <v>442</v>
      </c>
    </row>
    <row r="1452" spans="8:28" x14ac:dyDescent="0.2">
      <c r="H1452" s="238"/>
      <c r="AB1452" s="238" t="s">
        <v>442</v>
      </c>
    </row>
    <row r="1453" spans="8:28" x14ac:dyDescent="0.2">
      <c r="H1453" s="238"/>
      <c r="AB1453" s="238" t="s">
        <v>442</v>
      </c>
    </row>
    <row r="1454" spans="8:28" x14ac:dyDescent="0.2">
      <c r="H1454" s="238"/>
      <c r="AB1454" s="238" t="s">
        <v>442</v>
      </c>
    </row>
    <row r="1455" spans="8:28" x14ac:dyDescent="0.2">
      <c r="H1455" s="238"/>
      <c r="AB1455" s="238" t="s">
        <v>442</v>
      </c>
    </row>
    <row r="1456" spans="8:28" x14ac:dyDescent="0.2">
      <c r="H1456" s="238"/>
      <c r="AB1456" s="238" t="s">
        <v>442</v>
      </c>
    </row>
    <row r="1457" spans="8:28" x14ac:dyDescent="0.2">
      <c r="H1457" s="238"/>
      <c r="AB1457" s="238" t="s">
        <v>442</v>
      </c>
    </row>
    <row r="1458" spans="8:28" x14ac:dyDescent="0.2">
      <c r="H1458" s="238"/>
      <c r="AB1458" s="238" t="s">
        <v>442</v>
      </c>
    </row>
    <row r="1459" spans="8:28" x14ac:dyDescent="0.2">
      <c r="H1459" s="238"/>
      <c r="AB1459" s="238" t="s">
        <v>442</v>
      </c>
    </row>
    <row r="1460" spans="8:28" x14ac:dyDescent="0.2">
      <c r="H1460" s="238"/>
      <c r="AB1460" s="238" t="s">
        <v>442</v>
      </c>
    </row>
    <row r="1461" spans="8:28" x14ac:dyDescent="0.2">
      <c r="H1461" s="238"/>
      <c r="AB1461" s="238" t="s">
        <v>442</v>
      </c>
    </row>
    <row r="1462" spans="8:28" x14ac:dyDescent="0.2">
      <c r="H1462" s="238"/>
      <c r="AB1462" s="238" t="s">
        <v>442</v>
      </c>
    </row>
    <row r="1463" spans="8:28" x14ac:dyDescent="0.2">
      <c r="H1463" s="238"/>
      <c r="AB1463" s="238" t="s">
        <v>442</v>
      </c>
    </row>
    <row r="1464" spans="8:28" x14ac:dyDescent="0.2">
      <c r="H1464" s="238"/>
      <c r="AB1464" s="238" t="s">
        <v>442</v>
      </c>
    </row>
    <row r="1465" spans="8:28" x14ac:dyDescent="0.2">
      <c r="H1465" s="238"/>
      <c r="AB1465" s="238" t="s">
        <v>442</v>
      </c>
    </row>
    <row r="1466" spans="8:28" x14ac:dyDescent="0.2">
      <c r="H1466" s="238"/>
      <c r="AB1466" s="238" t="s">
        <v>442</v>
      </c>
    </row>
    <row r="1467" spans="8:28" x14ac:dyDescent="0.2">
      <c r="H1467" s="238"/>
      <c r="AB1467" s="238" t="s">
        <v>442</v>
      </c>
    </row>
    <row r="1468" spans="8:28" x14ac:dyDescent="0.2">
      <c r="H1468" s="238"/>
      <c r="AB1468" s="238" t="s">
        <v>442</v>
      </c>
    </row>
    <row r="1469" spans="8:28" x14ac:dyDescent="0.2">
      <c r="H1469" s="238"/>
      <c r="AB1469" s="238" t="s">
        <v>442</v>
      </c>
    </row>
    <row r="1470" spans="8:28" x14ac:dyDescent="0.2">
      <c r="H1470" s="238"/>
      <c r="AB1470" s="238" t="s">
        <v>442</v>
      </c>
    </row>
    <row r="1471" spans="8:28" x14ac:dyDescent="0.2">
      <c r="H1471" s="238"/>
      <c r="AB1471" s="238" t="s">
        <v>442</v>
      </c>
    </row>
    <row r="1472" spans="8:28" x14ac:dyDescent="0.2">
      <c r="H1472" s="238"/>
      <c r="AB1472" s="238" t="s">
        <v>442</v>
      </c>
    </row>
    <row r="1473" spans="8:28" x14ac:dyDescent="0.2">
      <c r="H1473" s="238"/>
      <c r="AB1473" s="238" t="s">
        <v>442</v>
      </c>
    </row>
    <row r="1474" spans="8:28" x14ac:dyDescent="0.2">
      <c r="H1474" s="238"/>
      <c r="AB1474" s="238" t="s">
        <v>442</v>
      </c>
    </row>
    <row r="1475" spans="8:28" x14ac:dyDescent="0.2">
      <c r="H1475" s="238"/>
      <c r="AB1475" s="238" t="s">
        <v>442</v>
      </c>
    </row>
    <row r="1476" spans="8:28" x14ac:dyDescent="0.2">
      <c r="H1476" s="238"/>
      <c r="AB1476" s="238" t="s">
        <v>442</v>
      </c>
    </row>
    <row r="1477" spans="8:28" x14ac:dyDescent="0.2">
      <c r="H1477" s="238"/>
      <c r="AB1477" s="238" t="s">
        <v>442</v>
      </c>
    </row>
    <row r="1478" spans="8:28" x14ac:dyDescent="0.2">
      <c r="H1478" s="238"/>
      <c r="AB1478" s="238" t="s">
        <v>442</v>
      </c>
    </row>
    <row r="1479" spans="8:28" x14ac:dyDescent="0.2">
      <c r="H1479" s="238"/>
      <c r="AB1479" s="238" t="s">
        <v>442</v>
      </c>
    </row>
    <row r="1480" spans="8:28" x14ac:dyDescent="0.2">
      <c r="H1480" s="238"/>
      <c r="AB1480" s="238" t="s">
        <v>442</v>
      </c>
    </row>
    <row r="1481" spans="8:28" x14ac:dyDescent="0.2">
      <c r="H1481" s="238"/>
      <c r="AB1481" s="238" t="s">
        <v>442</v>
      </c>
    </row>
    <row r="1482" spans="8:28" x14ac:dyDescent="0.2">
      <c r="H1482" s="238"/>
      <c r="AB1482" s="238" t="s">
        <v>442</v>
      </c>
    </row>
    <row r="1483" spans="8:28" x14ac:dyDescent="0.2">
      <c r="H1483" s="238"/>
      <c r="AB1483" s="238" t="s">
        <v>442</v>
      </c>
    </row>
    <row r="1484" spans="8:28" x14ac:dyDescent="0.2">
      <c r="H1484" s="238"/>
      <c r="AB1484" s="238" t="s">
        <v>442</v>
      </c>
    </row>
    <row r="1485" spans="8:28" x14ac:dyDescent="0.2">
      <c r="H1485" s="238"/>
      <c r="AB1485" s="238" t="s">
        <v>442</v>
      </c>
    </row>
    <row r="1486" spans="8:28" x14ac:dyDescent="0.2">
      <c r="H1486" s="238"/>
      <c r="AB1486" s="238" t="s">
        <v>442</v>
      </c>
    </row>
    <row r="1487" spans="8:28" x14ac:dyDescent="0.2">
      <c r="H1487" s="238"/>
      <c r="AB1487" s="238" t="s">
        <v>442</v>
      </c>
    </row>
    <row r="1488" spans="8:28" x14ac:dyDescent="0.2">
      <c r="H1488" s="238"/>
      <c r="AB1488" s="238" t="s">
        <v>442</v>
      </c>
    </row>
    <row r="1489" spans="8:28" x14ac:dyDescent="0.2">
      <c r="H1489" s="238"/>
      <c r="AB1489" s="238" t="s">
        <v>442</v>
      </c>
    </row>
    <row r="1490" spans="8:28" x14ac:dyDescent="0.2">
      <c r="H1490" s="238"/>
      <c r="AB1490" s="238" t="s">
        <v>442</v>
      </c>
    </row>
    <row r="1491" spans="8:28" x14ac:dyDescent="0.2">
      <c r="H1491" s="238"/>
      <c r="AB1491" s="238" t="s">
        <v>442</v>
      </c>
    </row>
    <row r="1492" spans="8:28" x14ac:dyDescent="0.2">
      <c r="H1492" s="238"/>
      <c r="AB1492" s="238" t="s">
        <v>442</v>
      </c>
    </row>
    <row r="1493" spans="8:28" x14ac:dyDescent="0.2">
      <c r="H1493" s="238"/>
      <c r="AB1493" s="238" t="s">
        <v>442</v>
      </c>
    </row>
    <row r="1494" spans="8:28" x14ac:dyDescent="0.2">
      <c r="H1494" s="238"/>
      <c r="AB1494" s="238" t="s">
        <v>442</v>
      </c>
    </row>
    <row r="1495" spans="8:28" x14ac:dyDescent="0.2">
      <c r="H1495" s="238"/>
      <c r="AB1495" s="238" t="s">
        <v>442</v>
      </c>
    </row>
    <row r="1496" spans="8:28" x14ac:dyDescent="0.2">
      <c r="H1496" s="238"/>
      <c r="AB1496" s="238" t="s">
        <v>442</v>
      </c>
    </row>
    <row r="1497" spans="8:28" x14ac:dyDescent="0.2">
      <c r="H1497" s="238"/>
      <c r="AB1497" s="238" t="s">
        <v>442</v>
      </c>
    </row>
    <row r="1498" spans="8:28" x14ac:dyDescent="0.2">
      <c r="H1498" s="238"/>
      <c r="AB1498" s="238" t="s">
        <v>442</v>
      </c>
    </row>
    <row r="1499" spans="8:28" x14ac:dyDescent="0.2">
      <c r="H1499" s="238"/>
      <c r="AB1499" s="238" t="s">
        <v>442</v>
      </c>
    </row>
    <row r="1500" spans="8:28" x14ac:dyDescent="0.2">
      <c r="H1500" s="238"/>
      <c r="AB1500" s="238" t="s">
        <v>442</v>
      </c>
    </row>
    <row r="1501" spans="8:28" x14ac:dyDescent="0.2">
      <c r="H1501" s="238"/>
      <c r="AB1501" s="238" t="s">
        <v>442</v>
      </c>
    </row>
    <row r="1502" spans="8:28" x14ac:dyDescent="0.2">
      <c r="H1502" s="238"/>
      <c r="AB1502" s="238" t="s">
        <v>442</v>
      </c>
    </row>
    <row r="1503" spans="8:28" x14ac:dyDescent="0.2">
      <c r="H1503" s="238"/>
      <c r="AB1503" s="238" t="s">
        <v>442</v>
      </c>
    </row>
    <row r="1504" spans="8:28" x14ac:dyDescent="0.2">
      <c r="H1504" s="238"/>
      <c r="AB1504" s="238" t="s">
        <v>442</v>
      </c>
    </row>
    <row r="1505" spans="8:28" x14ac:dyDescent="0.2">
      <c r="H1505" s="238"/>
      <c r="AB1505" s="238" t="s">
        <v>442</v>
      </c>
    </row>
    <row r="1506" spans="8:28" x14ac:dyDescent="0.2">
      <c r="H1506" s="238"/>
      <c r="AB1506" s="238" t="s">
        <v>442</v>
      </c>
    </row>
    <row r="1507" spans="8:28" x14ac:dyDescent="0.2">
      <c r="H1507" s="238"/>
      <c r="AB1507" s="238" t="s">
        <v>442</v>
      </c>
    </row>
    <row r="1508" spans="8:28" x14ac:dyDescent="0.2">
      <c r="H1508" s="238"/>
      <c r="AB1508" s="238" t="s">
        <v>442</v>
      </c>
    </row>
    <row r="1509" spans="8:28" x14ac:dyDescent="0.2">
      <c r="H1509" s="238"/>
      <c r="AB1509" s="238" t="s">
        <v>442</v>
      </c>
    </row>
    <row r="1510" spans="8:28" x14ac:dyDescent="0.2">
      <c r="H1510" s="238"/>
      <c r="AB1510" s="238" t="s">
        <v>442</v>
      </c>
    </row>
    <row r="1511" spans="8:28" x14ac:dyDescent="0.2">
      <c r="H1511" s="238"/>
      <c r="AB1511" s="238" t="s">
        <v>442</v>
      </c>
    </row>
    <row r="1512" spans="8:28" x14ac:dyDescent="0.2">
      <c r="H1512" s="238"/>
      <c r="AB1512" s="238" t="s">
        <v>442</v>
      </c>
    </row>
    <row r="1513" spans="8:28" x14ac:dyDescent="0.2">
      <c r="H1513" s="238"/>
      <c r="AB1513" s="238" t="s">
        <v>442</v>
      </c>
    </row>
    <row r="1514" spans="8:28" x14ac:dyDescent="0.2">
      <c r="H1514" s="238"/>
      <c r="AB1514" s="238" t="s">
        <v>442</v>
      </c>
    </row>
    <row r="1515" spans="8:28" x14ac:dyDescent="0.2">
      <c r="H1515" s="238"/>
      <c r="AB1515" s="238" t="s">
        <v>442</v>
      </c>
    </row>
    <row r="1516" spans="8:28" x14ac:dyDescent="0.2">
      <c r="H1516" s="238"/>
      <c r="AB1516" s="238" t="s">
        <v>442</v>
      </c>
    </row>
    <row r="1517" spans="8:28" x14ac:dyDescent="0.2">
      <c r="H1517" s="238"/>
      <c r="AB1517" s="238" t="s">
        <v>442</v>
      </c>
    </row>
    <row r="1518" spans="8:28" x14ac:dyDescent="0.2">
      <c r="H1518" s="238"/>
      <c r="AB1518" s="238" t="s">
        <v>442</v>
      </c>
    </row>
    <row r="1519" spans="8:28" x14ac:dyDescent="0.2">
      <c r="H1519" s="238"/>
      <c r="AB1519" s="238" t="s">
        <v>442</v>
      </c>
    </row>
    <row r="1520" spans="8:28" x14ac:dyDescent="0.2">
      <c r="H1520" s="238"/>
      <c r="AB1520" s="238" t="s">
        <v>442</v>
      </c>
    </row>
    <row r="1521" spans="8:28" x14ac:dyDescent="0.2">
      <c r="H1521" s="238"/>
      <c r="AB1521" s="238" t="s">
        <v>442</v>
      </c>
    </row>
    <row r="1522" spans="8:28" x14ac:dyDescent="0.2">
      <c r="H1522" s="238"/>
      <c r="AB1522" s="238" t="s">
        <v>442</v>
      </c>
    </row>
    <row r="1523" spans="8:28" x14ac:dyDescent="0.2">
      <c r="H1523" s="238"/>
      <c r="AB1523" s="238" t="s">
        <v>442</v>
      </c>
    </row>
    <row r="1524" spans="8:28" x14ac:dyDescent="0.2">
      <c r="H1524" s="238"/>
      <c r="AB1524" s="238" t="s">
        <v>442</v>
      </c>
    </row>
    <row r="1525" spans="8:28" x14ac:dyDescent="0.2">
      <c r="H1525" s="238"/>
      <c r="AB1525" s="238" t="s">
        <v>442</v>
      </c>
    </row>
    <row r="1526" spans="8:28" x14ac:dyDescent="0.2">
      <c r="H1526" s="238"/>
      <c r="AB1526" s="238" t="s">
        <v>442</v>
      </c>
    </row>
    <row r="1527" spans="8:28" x14ac:dyDescent="0.2">
      <c r="H1527" s="238"/>
      <c r="AB1527" s="238" t="s">
        <v>442</v>
      </c>
    </row>
    <row r="1528" spans="8:28" x14ac:dyDescent="0.2">
      <c r="H1528" s="238"/>
      <c r="AB1528" s="238" t="s">
        <v>442</v>
      </c>
    </row>
    <row r="1529" spans="8:28" x14ac:dyDescent="0.2">
      <c r="H1529" s="238"/>
      <c r="AB1529" s="238" t="s">
        <v>442</v>
      </c>
    </row>
    <row r="1530" spans="8:28" x14ac:dyDescent="0.2">
      <c r="H1530" s="238"/>
      <c r="AB1530" s="238" t="s">
        <v>442</v>
      </c>
    </row>
    <row r="1531" spans="8:28" x14ac:dyDescent="0.2">
      <c r="H1531" s="238"/>
      <c r="AB1531" s="238" t="s">
        <v>442</v>
      </c>
    </row>
    <row r="1532" spans="8:28" x14ac:dyDescent="0.2">
      <c r="H1532" s="238"/>
      <c r="AB1532" s="238" t="s">
        <v>442</v>
      </c>
    </row>
    <row r="1533" spans="8:28" x14ac:dyDescent="0.2">
      <c r="H1533" s="238"/>
      <c r="AB1533" s="238" t="s">
        <v>442</v>
      </c>
    </row>
    <row r="1534" spans="8:28" x14ac:dyDescent="0.2">
      <c r="H1534" s="238"/>
      <c r="AB1534" s="238" t="s">
        <v>442</v>
      </c>
    </row>
    <row r="1535" spans="8:28" x14ac:dyDescent="0.2">
      <c r="H1535" s="238"/>
      <c r="AB1535" s="238" t="s">
        <v>442</v>
      </c>
    </row>
    <row r="1536" spans="8:28" x14ac:dyDescent="0.2">
      <c r="H1536" s="238"/>
      <c r="AB1536" s="238" t="s">
        <v>442</v>
      </c>
    </row>
    <row r="1537" spans="8:28" x14ac:dyDescent="0.2">
      <c r="H1537" s="238"/>
      <c r="AB1537" s="238" t="s">
        <v>442</v>
      </c>
    </row>
    <row r="1538" spans="8:28" x14ac:dyDescent="0.2">
      <c r="H1538" s="238"/>
      <c r="AB1538" s="238" t="s">
        <v>442</v>
      </c>
    </row>
    <row r="1539" spans="8:28" x14ac:dyDescent="0.2">
      <c r="H1539" s="238"/>
      <c r="AB1539" s="238" t="s">
        <v>442</v>
      </c>
    </row>
    <row r="1540" spans="8:28" x14ac:dyDescent="0.2">
      <c r="H1540" s="238"/>
      <c r="AB1540" s="238" t="s">
        <v>442</v>
      </c>
    </row>
    <row r="1541" spans="8:28" x14ac:dyDescent="0.2">
      <c r="H1541" s="238"/>
      <c r="AB1541" s="238" t="s">
        <v>442</v>
      </c>
    </row>
    <row r="1542" spans="8:28" x14ac:dyDescent="0.2">
      <c r="H1542" s="238"/>
      <c r="AB1542" s="238" t="s">
        <v>442</v>
      </c>
    </row>
    <row r="1543" spans="8:28" x14ac:dyDescent="0.2">
      <c r="H1543" s="238"/>
      <c r="AB1543" s="238" t="s">
        <v>442</v>
      </c>
    </row>
    <row r="1544" spans="8:28" x14ac:dyDescent="0.2">
      <c r="H1544" s="238"/>
      <c r="AB1544" s="238" t="s">
        <v>442</v>
      </c>
    </row>
    <row r="1545" spans="8:28" x14ac:dyDescent="0.2">
      <c r="H1545" s="238"/>
      <c r="AB1545" s="238" t="s">
        <v>442</v>
      </c>
    </row>
    <row r="1546" spans="8:28" x14ac:dyDescent="0.2">
      <c r="H1546" s="238"/>
      <c r="AB1546" s="238" t="s">
        <v>442</v>
      </c>
    </row>
    <row r="1547" spans="8:28" x14ac:dyDescent="0.2">
      <c r="H1547" s="238"/>
      <c r="AB1547" s="238" t="s">
        <v>442</v>
      </c>
    </row>
    <row r="1548" spans="8:28" x14ac:dyDescent="0.2">
      <c r="H1548" s="238"/>
      <c r="AB1548" s="238" t="s">
        <v>442</v>
      </c>
    </row>
    <row r="1549" spans="8:28" x14ac:dyDescent="0.2">
      <c r="H1549" s="238"/>
      <c r="AB1549" s="238" t="s">
        <v>442</v>
      </c>
    </row>
    <row r="1550" spans="8:28" x14ac:dyDescent="0.2">
      <c r="H1550" s="238"/>
      <c r="AB1550" s="238" t="s">
        <v>442</v>
      </c>
    </row>
    <row r="1551" spans="8:28" x14ac:dyDescent="0.2">
      <c r="H1551" s="238"/>
      <c r="AB1551" s="238" t="s">
        <v>442</v>
      </c>
    </row>
    <row r="1552" spans="8:28" x14ac:dyDescent="0.2">
      <c r="H1552" s="238"/>
      <c r="AB1552" s="238" t="s">
        <v>442</v>
      </c>
    </row>
    <row r="1553" spans="8:28" x14ac:dyDescent="0.2">
      <c r="H1553" s="238"/>
      <c r="AB1553" s="238" t="s">
        <v>442</v>
      </c>
    </row>
    <row r="1554" spans="8:28" x14ac:dyDescent="0.2">
      <c r="H1554" s="238"/>
      <c r="AB1554" s="238" t="s">
        <v>442</v>
      </c>
    </row>
    <row r="1555" spans="8:28" x14ac:dyDescent="0.2">
      <c r="H1555" s="238"/>
      <c r="AB1555" s="238" t="s">
        <v>442</v>
      </c>
    </row>
    <row r="1556" spans="8:28" x14ac:dyDescent="0.2">
      <c r="H1556" s="238"/>
      <c r="AB1556" s="238" t="s">
        <v>442</v>
      </c>
    </row>
    <row r="1557" spans="8:28" x14ac:dyDescent="0.2">
      <c r="H1557" s="238"/>
      <c r="AB1557" s="238" t="s">
        <v>442</v>
      </c>
    </row>
    <row r="1558" spans="8:28" x14ac:dyDescent="0.2">
      <c r="H1558" s="238"/>
      <c r="AB1558" s="238" t="s">
        <v>442</v>
      </c>
    </row>
    <row r="1559" spans="8:28" x14ac:dyDescent="0.2">
      <c r="H1559" s="238"/>
      <c r="AB1559" s="238" t="s">
        <v>442</v>
      </c>
    </row>
    <row r="1560" spans="8:28" x14ac:dyDescent="0.2">
      <c r="H1560" s="238"/>
      <c r="AB1560" s="238" t="s">
        <v>442</v>
      </c>
    </row>
    <row r="1561" spans="8:28" x14ac:dyDescent="0.2">
      <c r="H1561" s="238"/>
      <c r="AB1561" s="238" t="s">
        <v>442</v>
      </c>
    </row>
    <row r="1562" spans="8:28" x14ac:dyDescent="0.2">
      <c r="H1562" s="238"/>
      <c r="AB1562" s="238" t="s">
        <v>442</v>
      </c>
    </row>
    <row r="1563" spans="8:28" x14ac:dyDescent="0.2">
      <c r="H1563" s="238"/>
      <c r="AB1563" s="238" t="s">
        <v>442</v>
      </c>
    </row>
    <row r="1564" spans="8:28" x14ac:dyDescent="0.2">
      <c r="H1564" s="238"/>
      <c r="AB1564" s="238" t="s">
        <v>442</v>
      </c>
    </row>
    <row r="1565" spans="8:28" x14ac:dyDescent="0.2">
      <c r="H1565" s="238"/>
      <c r="AB1565" s="238" t="s">
        <v>442</v>
      </c>
    </row>
    <row r="1566" spans="8:28" x14ac:dyDescent="0.2">
      <c r="H1566" s="238"/>
      <c r="AB1566" s="238" t="s">
        <v>442</v>
      </c>
    </row>
    <row r="1567" spans="8:28" x14ac:dyDescent="0.2">
      <c r="H1567" s="238"/>
      <c r="AB1567" s="238" t="s">
        <v>442</v>
      </c>
    </row>
    <row r="1568" spans="8:28" x14ac:dyDescent="0.2">
      <c r="H1568" s="238"/>
      <c r="AB1568" s="238" t="s">
        <v>442</v>
      </c>
    </row>
    <row r="1569" spans="8:28" x14ac:dyDescent="0.2">
      <c r="H1569" s="238"/>
      <c r="AB1569" s="238" t="s">
        <v>442</v>
      </c>
    </row>
    <row r="1570" spans="8:28" x14ac:dyDescent="0.2">
      <c r="H1570" s="238"/>
      <c r="AB1570" s="238" t="s">
        <v>442</v>
      </c>
    </row>
    <row r="1571" spans="8:28" x14ac:dyDescent="0.2">
      <c r="H1571" s="238"/>
      <c r="AB1571" s="238" t="s">
        <v>442</v>
      </c>
    </row>
    <row r="1572" spans="8:28" x14ac:dyDescent="0.2">
      <c r="H1572" s="238"/>
      <c r="AB1572" s="238" t="s">
        <v>442</v>
      </c>
    </row>
    <row r="1573" spans="8:28" x14ac:dyDescent="0.2">
      <c r="H1573" s="238"/>
      <c r="AB1573" s="238" t="s">
        <v>442</v>
      </c>
    </row>
    <row r="1574" spans="8:28" x14ac:dyDescent="0.2">
      <c r="H1574" s="238"/>
      <c r="AB1574" s="238" t="s">
        <v>442</v>
      </c>
    </row>
    <row r="1575" spans="8:28" x14ac:dyDescent="0.2">
      <c r="H1575" s="238"/>
      <c r="AB1575" s="238" t="s">
        <v>442</v>
      </c>
    </row>
    <row r="1576" spans="8:28" x14ac:dyDescent="0.2">
      <c r="H1576" s="238"/>
      <c r="AB1576" s="238" t="s">
        <v>442</v>
      </c>
    </row>
    <row r="1577" spans="8:28" x14ac:dyDescent="0.2">
      <c r="H1577" s="238"/>
      <c r="AB1577" s="238" t="s">
        <v>442</v>
      </c>
    </row>
    <row r="1578" spans="8:28" x14ac:dyDescent="0.2">
      <c r="H1578" s="238"/>
      <c r="AB1578" s="238" t="s">
        <v>442</v>
      </c>
    </row>
    <row r="1579" spans="8:28" x14ac:dyDescent="0.2">
      <c r="H1579" s="238"/>
      <c r="AB1579" s="238" t="s">
        <v>442</v>
      </c>
    </row>
    <row r="1580" spans="8:28" x14ac:dyDescent="0.2">
      <c r="H1580" s="238"/>
      <c r="AB1580" s="238" t="s">
        <v>442</v>
      </c>
    </row>
    <row r="1581" spans="8:28" x14ac:dyDescent="0.2">
      <c r="H1581" s="238"/>
      <c r="AB1581" s="238" t="s">
        <v>442</v>
      </c>
    </row>
    <row r="1582" spans="8:28" x14ac:dyDescent="0.2">
      <c r="H1582" s="238"/>
      <c r="AB1582" s="238" t="s">
        <v>442</v>
      </c>
    </row>
    <row r="1583" spans="8:28" x14ac:dyDescent="0.2">
      <c r="H1583" s="238"/>
      <c r="AB1583" s="238" t="s">
        <v>442</v>
      </c>
    </row>
    <row r="1584" spans="8:28" x14ac:dyDescent="0.2">
      <c r="H1584" s="238"/>
      <c r="AB1584" s="238" t="s">
        <v>442</v>
      </c>
    </row>
    <row r="1585" spans="8:28" x14ac:dyDescent="0.2">
      <c r="H1585" s="238"/>
      <c r="AB1585" s="238" t="s">
        <v>442</v>
      </c>
    </row>
    <row r="1586" spans="8:28" x14ac:dyDescent="0.2">
      <c r="H1586" s="238"/>
      <c r="AB1586" s="238" t="s">
        <v>442</v>
      </c>
    </row>
    <row r="1587" spans="8:28" x14ac:dyDescent="0.2">
      <c r="H1587" s="238"/>
      <c r="AB1587" s="238" t="s">
        <v>442</v>
      </c>
    </row>
    <row r="1588" spans="8:28" x14ac:dyDescent="0.2">
      <c r="H1588" s="238"/>
      <c r="AB1588" s="238" t="s">
        <v>442</v>
      </c>
    </row>
    <row r="1589" spans="8:28" x14ac:dyDescent="0.2">
      <c r="H1589" s="238"/>
      <c r="AB1589" s="238" t="s">
        <v>442</v>
      </c>
    </row>
    <row r="1590" spans="8:28" x14ac:dyDescent="0.2">
      <c r="H1590" s="238"/>
      <c r="AB1590" s="238" t="s">
        <v>442</v>
      </c>
    </row>
    <row r="1591" spans="8:28" x14ac:dyDescent="0.2">
      <c r="H1591" s="238"/>
      <c r="AB1591" s="238" t="s">
        <v>442</v>
      </c>
    </row>
    <row r="1592" spans="8:28" x14ac:dyDescent="0.2">
      <c r="H1592" s="238"/>
      <c r="AB1592" s="238" t="s">
        <v>442</v>
      </c>
    </row>
    <row r="1593" spans="8:28" x14ac:dyDescent="0.2">
      <c r="H1593" s="238"/>
      <c r="AB1593" s="238" t="s">
        <v>442</v>
      </c>
    </row>
    <row r="1594" spans="8:28" x14ac:dyDescent="0.2">
      <c r="H1594" s="238"/>
      <c r="AB1594" s="238" t="s">
        <v>442</v>
      </c>
    </row>
    <row r="1595" spans="8:28" x14ac:dyDescent="0.2">
      <c r="H1595" s="238"/>
      <c r="AB1595" s="238" t="s">
        <v>442</v>
      </c>
    </row>
    <row r="1596" spans="8:28" x14ac:dyDescent="0.2">
      <c r="H1596" s="238"/>
      <c r="AB1596" s="238" t="s">
        <v>442</v>
      </c>
    </row>
    <row r="1597" spans="8:28" x14ac:dyDescent="0.2">
      <c r="H1597" s="238"/>
      <c r="AB1597" s="238" t="s">
        <v>442</v>
      </c>
    </row>
    <row r="1598" spans="8:28" x14ac:dyDescent="0.2">
      <c r="H1598" s="238"/>
      <c r="AB1598" s="238" t="s">
        <v>442</v>
      </c>
    </row>
    <row r="1599" spans="8:28" x14ac:dyDescent="0.2">
      <c r="H1599" s="238"/>
      <c r="AB1599" s="238" t="s">
        <v>442</v>
      </c>
    </row>
    <row r="1600" spans="8:28" x14ac:dyDescent="0.2">
      <c r="H1600" s="238"/>
      <c r="AB1600" s="238" t="s">
        <v>442</v>
      </c>
    </row>
    <row r="1601" spans="8:28" x14ac:dyDescent="0.2">
      <c r="H1601" s="238"/>
      <c r="AB1601" s="238" t="s">
        <v>442</v>
      </c>
    </row>
    <row r="1602" spans="8:28" x14ac:dyDescent="0.2">
      <c r="H1602" s="238"/>
      <c r="AB1602" s="238" t="s">
        <v>442</v>
      </c>
    </row>
    <row r="1603" spans="8:28" x14ac:dyDescent="0.2">
      <c r="H1603" s="238"/>
      <c r="AB1603" s="238" t="s">
        <v>442</v>
      </c>
    </row>
    <row r="1604" spans="8:28" x14ac:dyDescent="0.2">
      <c r="H1604" s="238"/>
      <c r="AB1604" s="238" t="s">
        <v>442</v>
      </c>
    </row>
    <row r="1605" spans="8:28" x14ac:dyDescent="0.2">
      <c r="H1605" s="238"/>
      <c r="AB1605" s="238" t="s">
        <v>442</v>
      </c>
    </row>
    <row r="1606" spans="8:28" x14ac:dyDescent="0.2">
      <c r="H1606" s="238"/>
      <c r="AB1606" s="238" t="s">
        <v>442</v>
      </c>
    </row>
    <row r="1607" spans="8:28" x14ac:dyDescent="0.2">
      <c r="H1607" s="238"/>
      <c r="AB1607" s="238" t="s">
        <v>442</v>
      </c>
    </row>
    <row r="1608" spans="8:28" x14ac:dyDescent="0.2">
      <c r="H1608" s="238"/>
      <c r="AB1608" s="238" t="s">
        <v>442</v>
      </c>
    </row>
    <row r="1609" spans="8:28" x14ac:dyDescent="0.2">
      <c r="H1609" s="238"/>
      <c r="AB1609" s="238" t="s">
        <v>442</v>
      </c>
    </row>
    <row r="1610" spans="8:28" x14ac:dyDescent="0.2">
      <c r="H1610" s="238"/>
      <c r="AB1610" s="238" t="s">
        <v>442</v>
      </c>
    </row>
    <row r="1611" spans="8:28" x14ac:dyDescent="0.2">
      <c r="H1611" s="238"/>
      <c r="AB1611" s="238" t="s">
        <v>442</v>
      </c>
    </row>
    <row r="1612" spans="8:28" x14ac:dyDescent="0.2">
      <c r="H1612" s="238"/>
      <c r="AB1612" s="238" t="s">
        <v>442</v>
      </c>
    </row>
    <row r="1613" spans="8:28" x14ac:dyDescent="0.2">
      <c r="H1613" s="238"/>
      <c r="AB1613" s="238" t="s">
        <v>442</v>
      </c>
    </row>
    <row r="1614" spans="8:28" x14ac:dyDescent="0.2">
      <c r="H1614" s="238"/>
      <c r="AB1614" s="238" t="s">
        <v>442</v>
      </c>
    </row>
    <row r="1615" spans="8:28" x14ac:dyDescent="0.2">
      <c r="H1615" s="238"/>
      <c r="AB1615" s="238" t="s">
        <v>442</v>
      </c>
    </row>
    <row r="1616" spans="8:28" x14ac:dyDescent="0.2">
      <c r="H1616" s="238"/>
      <c r="AB1616" s="238" t="s">
        <v>442</v>
      </c>
    </row>
    <row r="1617" spans="8:28" x14ac:dyDescent="0.2">
      <c r="H1617" s="238"/>
      <c r="AB1617" s="238" t="s">
        <v>442</v>
      </c>
    </row>
    <row r="1618" spans="8:28" x14ac:dyDescent="0.2">
      <c r="H1618" s="238"/>
      <c r="AB1618" s="238" t="s">
        <v>442</v>
      </c>
    </row>
    <row r="1619" spans="8:28" x14ac:dyDescent="0.2">
      <c r="H1619" s="238"/>
      <c r="AB1619" s="238" t="s">
        <v>442</v>
      </c>
    </row>
    <row r="1620" spans="8:28" x14ac:dyDescent="0.2">
      <c r="H1620" s="238"/>
      <c r="AB1620" s="238" t="s">
        <v>442</v>
      </c>
    </row>
    <row r="1621" spans="8:28" x14ac:dyDescent="0.2">
      <c r="H1621" s="238"/>
      <c r="AB1621" s="238" t="s">
        <v>442</v>
      </c>
    </row>
    <row r="1622" spans="8:28" x14ac:dyDescent="0.2">
      <c r="H1622" s="238"/>
      <c r="AB1622" s="238" t="s">
        <v>442</v>
      </c>
    </row>
    <row r="1623" spans="8:28" x14ac:dyDescent="0.2">
      <c r="H1623" s="238"/>
      <c r="AB1623" s="238" t="s">
        <v>442</v>
      </c>
    </row>
    <row r="1624" spans="8:28" x14ac:dyDescent="0.2">
      <c r="H1624" s="238"/>
      <c r="AB1624" s="238" t="s">
        <v>442</v>
      </c>
    </row>
    <row r="1625" spans="8:28" x14ac:dyDescent="0.2">
      <c r="H1625" s="238"/>
      <c r="AB1625" s="238" t="s">
        <v>442</v>
      </c>
    </row>
    <row r="1626" spans="8:28" x14ac:dyDescent="0.2">
      <c r="H1626" s="238"/>
      <c r="AB1626" s="238" t="s">
        <v>442</v>
      </c>
    </row>
    <row r="1627" spans="8:28" x14ac:dyDescent="0.2">
      <c r="H1627" s="238"/>
      <c r="AB1627" s="238" t="s">
        <v>442</v>
      </c>
    </row>
    <row r="1628" spans="8:28" x14ac:dyDescent="0.2">
      <c r="H1628" s="238"/>
      <c r="AB1628" s="238" t="s">
        <v>442</v>
      </c>
    </row>
    <row r="1629" spans="8:28" x14ac:dyDescent="0.2">
      <c r="H1629" s="238"/>
      <c r="AB1629" s="238" t="s">
        <v>442</v>
      </c>
    </row>
    <row r="1630" spans="8:28" x14ac:dyDescent="0.2">
      <c r="H1630" s="238"/>
      <c r="AB1630" s="238" t="s">
        <v>442</v>
      </c>
    </row>
    <row r="1631" spans="8:28" x14ac:dyDescent="0.2">
      <c r="H1631" s="238"/>
      <c r="AB1631" s="238" t="s">
        <v>442</v>
      </c>
    </row>
    <row r="1632" spans="8:28" x14ac:dyDescent="0.2">
      <c r="H1632" s="238"/>
      <c r="AB1632" s="238" t="s">
        <v>442</v>
      </c>
    </row>
    <row r="1633" spans="8:28" x14ac:dyDescent="0.2">
      <c r="H1633" s="238"/>
      <c r="AB1633" s="238" t="s">
        <v>442</v>
      </c>
    </row>
    <row r="1634" spans="8:28" x14ac:dyDescent="0.2">
      <c r="H1634" s="238"/>
      <c r="AB1634" s="238" t="s">
        <v>442</v>
      </c>
    </row>
    <row r="1635" spans="8:28" x14ac:dyDescent="0.2">
      <c r="H1635" s="238"/>
      <c r="AB1635" s="238" t="s">
        <v>442</v>
      </c>
    </row>
    <row r="1636" spans="8:28" x14ac:dyDescent="0.2">
      <c r="H1636" s="238"/>
      <c r="AB1636" s="238" t="s">
        <v>442</v>
      </c>
    </row>
    <row r="1637" spans="8:28" x14ac:dyDescent="0.2">
      <c r="H1637" s="238"/>
      <c r="AB1637" s="238" t="s">
        <v>442</v>
      </c>
    </row>
    <row r="1638" spans="8:28" x14ac:dyDescent="0.2">
      <c r="H1638" s="238"/>
      <c r="AB1638" s="238" t="s">
        <v>442</v>
      </c>
    </row>
    <row r="1639" spans="8:28" x14ac:dyDescent="0.2">
      <c r="H1639" s="238"/>
      <c r="AB1639" s="238" t="s">
        <v>442</v>
      </c>
    </row>
    <row r="1640" spans="8:28" x14ac:dyDescent="0.2">
      <c r="H1640" s="238"/>
      <c r="AB1640" s="238" t="s">
        <v>442</v>
      </c>
    </row>
    <row r="1641" spans="8:28" x14ac:dyDescent="0.2">
      <c r="H1641" s="238"/>
      <c r="AB1641" s="238" t="s">
        <v>442</v>
      </c>
    </row>
    <row r="1642" spans="8:28" x14ac:dyDescent="0.2">
      <c r="H1642" s="238"/>
      <c r="AB1642" s="238" t="s">
        <v>442</v>
      </c>
    </row>
    <row r="1643" spans="8:28" x14ac:dyDescent="0.2">
      <c r="H1643" s="238"/>
      <c r="AB1643" s="238" t="s">
        <v>442</v>
      </c>
    </row>
    <row r="1644" spans="8:28" x14ac:dyDescent="0.2">
      <c r="H1644" s="238"/>
      <c r="AB1644" s="238" t="s">
        <v>442</v>
      </c>
    </row>
    <row r="1645" spans="8:28" x14ac:dyDescent="0.2">
      <c r="H1645" s="238"/>
      <c r="AB1645" s="238" t="s">
        <v>442</v>
      </c>
    </row>
    <row r="1646" spans="8:28" x14ac:dyDescent="0.2">
      <c r="H1646" s="238"/>
      <c r="AB1646" s="238" t="s">
        <v>442</v>
      </c>
    </row>
    <row r="1647" spans="8:28" x14ac:dyDescent="0.2">
      <c r="H1647" s="238"/>
      <c r="AB1647" s="238" t="s">
        <v>442</v>
      </c>
    </row>
    <row r="1648" spans="8:28" x14ac:dyDescent="0.2">
      <c r="H1648" s="238"/>
      <c r="AB1648" s="238" t="s">
        <v>442</v>
      </c>
    </row>
    <row r="1649" spans="8:28" x14ac:dyDescent="0.2">
      <c r="H1649" s="238"/>
      <c r="AB1649" s="238" t="s">
        <v>442</v>
      </c>
    </row>
    <row r="1650" spans="8:28" x14ac:dyDescent="0.2">
      <c r="H1650" s="238"/>
      <c r="AB1650" s="238" t="s">
        <v>442</v>
      </c>
    </row>
    <row r="1651" spans="8:28" x14ac:dyDescent="0.2">
      <c r="H1651" s="238"/>
      <c r="AB1651" s="238" t="s">
        <v>442</v>
      </c>
    </row>
    <row r="1652" spans="8:28" x14ac:dyDescent="0.2">
      <c r="H1652" s="238"/>
      <c r="AB1652" s="238" t="s">
        <v>442</v>
      </c>
    </row>
    <row r="1653" spans="8:28" x14ac:dyDescent="0.2">
      <c r="H1653" s="238"/>
      <c r="AB1653" s="238" t="s">
        <v>442</v>
      </c>
    </row>
    <row r="1654" spans="8:28" x14ac:dyDescent="0.2">
      <c r="H1654" s="238"/>
      <c r="AB1654" s="238" t="s">
        <v>442</v>
      </c>
    </row>
    <row r="1655" spans="8:28" x14ac:dyDescent="0.2">
      <c r="H1655" s="238"/>
      <c r="AB1655" s="238" t="s">
        <v>442</v>
      </c>
    </row>
    <row r="1656" spans="8:28" x14ac:dyDescent="0.2">
      <c r="H1656" s="238"/>
      <c r="AB1656" s="238" t="s">
        <v>442</v>
      </c>
    </row>
    <row r="1657" spans="8:28" x14ac:dyDescent="0.2">
      <c r="H1657" s="238"/>
      <c r="AB1657" s="238" t="s">
        <v>442</v>
      </c>
    </row>
    <row r="1658" spans="8:28" x14ac:dyDescent="0.2">
      <c r="H1658" s="238"/>
      <c r="AB1658" s="238" t="s">
        <v>442</v>
      </c>
    </row>
    <row r="1659" spans="8:28" x14ac:dyDescent="0.2">
      <c r="H1659" s="238"/>
      <c r="AB1659" s="238" t="s">
        <v>442</v>
      </c>
    </row>
    <row r="1660" spans="8:28" x14ac:dyDescent="0.2">
      <c r="H1660" s="238"/>
      <c r="AB1660" s="238" t="s">
        <v>442</v>
      </c>
    </row>
    <row r="1661" spans="8:28" x14ac:dyDescent="0.2">
      <c r="H1661" s="238"/>
      <c r="AB1661" s="238" t="s">
        <v>442</v>
      </c>
    </row>
    <row r="1662" spans="8:28" x14ac:dyDescent="0.2">
      <c r="H1662" s="238"/>
      <c r="AB1662" s="238" t="s">
        <v>442</v>
      </c>
    </row>
    <row r="1663" spans="8:28" x14ac:dyDescent="0.2">
      <c r="H1663" s="238"/>
      <c r="AB1663" s="238" t="s">
        <v>442</v>
      </c>
    </row>
    <row r="1664" spans="8:28" x14ac:dyDescent="0.2">
      <c r="H1664" s="238"/>
      <c r="AB1664" s="238" t="s">
        <v>442</v>
      </c>
    </row>
    <row r="1665" spans="8:28" x14ac:dyDescent="0.2">
      <c r="H1665" s="238"/>
      <c r="AB1665" s="238" t="s">
        <v>442</v>
      </c>
    </row>
    <row r="1666" spans="8:28" x14ac:dyDescent="0.2">
      <c r="H1666" s="238"/>
      <c r="AB1666" s="238" t="s">
        <v>442</v>
      </c>
    </row>
    <row r="1667" spans="8:28" x14ac:dyDescent="0.2">
      <c r="H1667" s="238"/>
      <c r="AB1667" s="238" t="s">
        <v>442</v>
      </c>
    </row>
    <row r="1668" spans="8:28" x14ac:dyDescent="0.2">
      <c r="H1668" s="238"/>
      <c r="AB1668" s="238" t="s">
        <v>442</v>
      </c>
    </row>
    <row r="1669" spans="8:28" x14ac:dyDescent="0.2">
      <c r="H1669" s="238"/>
      <c r="AB1669" s="238" t="s">
        <v>442</v>
      </c>
    </row>
    <row r="1670" spans="8:28" x14ac:dyDescent="0.2">
      <c r="H1670" s="238"/>
      <c r="AB1670" s="238" t="s">
        <v>442</v>
      </c>
    </row>
    <row r="1671" spans="8:28" x14ac:dyDescent="0.2">
      <c r="H1671" s="238"/>
      <c r="AB1671" s="238" t="s">
        <v>442</v>
      </c>
    </row>
    <row r="1672" spans="8:28" x14ac:dyDescent="0.2">
      <c r="H1672" s="238"/>
      <c r="AB1672" s="238" t="s">
        <v>442</v>
      </c>
    </row>
    <row r="1673" spans="8:28" x14ac:dyDescent="0.2">
      <c r="H1673" s="238"/>
      <c r="AB1673" s="238" t="s">
        <v>442</v>
      </c>
    </row>
    <row r="1674" spans="8:28" x14ac:dyDescent="0.2">
      <c r="H1674" s="238"/>
      <c r="AB1674" s="238" t="s">
        <v>442</v>
      </c>
    </row>
    <row r="1675" spans="8:28" x14ac:dyDescent="0.2">
      <c r="H1675" s="238"/>
      <c r="AB1675" s="238" t="s">
        <v>442</v>
      </c>
    </row>
    <row r="1676" spans="8:28" x14ac:dyDescent="0.2">
      <c r="H1676" s="238"/>
      <c r="AB1676" s="238" t="s">
        <v>442</v>
      </c>
    </row>
    <row r="1677" spans="8:28" x14ac:dyDescent="0.2">
      <c r="H1677" s="238"/>
      <c r="AB1677" s="238" t="s">
        <v>442</v>
      </c>
    </row>
    <row r="1678" spans="8:28" x14ac:dyDescent="0.2">
      <c r="H1678" s="238"/>
      <c r="AB1678" s="238" t="s">
        <v>442</v>
      </c>
    </row>
    <row r="1679" spans="8:28" x14ac:dyDescent="0.2">
      <c r="H1679" s="238"/>
      <c r="AB1679" s="238" t="s">
        <v>442</v>
      </c>
    </row>
    <row r="1680" spans="8:28" x14ac:dyDescent="0.2">
      <c r="H1680" s="238"/>
      <c r="AB1680" s="238" t="s">
        <v>442</v>
      </c>
    </row>
    <row r="1681" spans="8:28" x14ac:dyDescent="0.2">
      <c r="H1681" s="238"/>
      <c r="AB1681" s="238" t="s">
        <v>442</v>
      </c>
    </row>
    <row r="1682" spans="8:28" x14ac:dyDescent="0.2">
      <c r="H1682" s="238"/>
      <c r="AB1682" s="238" t="s">
        <v>442</v>
      </c>
    </row>
    <row r="1683" spans="8:28" x14ac:dyDescent="0.2">
      <c r="H1683" s="238"/>
      <c r="AB1683" s="238" t="s">
        <v>442</v>
      </c>
    </row>
    <row r="1684" spans="8:28" x14ac:dyDescent="0.2">
      <c r="H1684" s="238"/>
      <c r="AB1684" s="238" t="s">
        <v>442</v>
      </c>
    </row>
    <row r="1685" spans="8:28" x14ac:dyDescent="0.2">
      <c r="H1685" s="238"/>
      <c r="AB1685" s="238" t="s">
        <v>442</v>
      </c>
    </row>
    <row r="1686" spans="8:28" x14ac:dyDescent="0.2">
      <c r="H1686" s="238"/>
      <c r="AB1686" s="238" t="s">
        <v>442</v>
      </c>
    </row>
    <row r="1687" spans="8:28" x14ac:dyDescent="0.2">
      <c r="H1687" s="238"/>
      <c r="AB1687" s="238" t="s">
        <v>442</v>
      </c>
    </row>
    <row r="1688" spans="8:28" x14ac:dyDescent="0.2">
      <c r="H1688" s="238"/>
      <c r="AB1688" s="238" t="s">
        <v>442</v>
      </c>
    </row>
    <row r="1689" spans="8:28" x14ac:dyDescent="0.2">
      <c r="H1689" s="238"/>
      <c r="AB1689" s="238" t="s">
        <v>442</v>
      </c>
    </row>
    <row r="1690" spans="8:28" x14ac:dyDescent="0.2">
      <c r="H1690" s="238"/>
      <c r="AB1690" s="238" t="s">
        <v>442</v>
      </c>
    </row>
    <row r="1691" spans="8:28" x14ac:dyDescent="0.2">
      <c r="H1691" s="238"/>
      <c r="AB1691" s="238" t="s">
        <v>442</v>
      </c>
    </row>
    <row r="1692" spans="8:28" x14ac:dyDescent="0.2">
      <c r="H1692" s="238"/>
      <c r="AB1692" s="238" t="s">
        <v>442</v>
      </c>
    </row>
    <row r="1693" spans="8:28" x14ac:dyDescent="0.2">
      <c r="H1693" s="238"/>
      <c r="AB1693" s="238" t="s">
        <v>442</v>
      </c>
    </row>
    <row r="1694" spans="8:28" x14ac:dyDescent="0.2">
      <c r="H1694" s="238"/>
      <c r="AB1694" s="238" t="s">
        <v>442</v>
      </c>
    </row>
    <row r="1695" spans="8:28" x14ac:dyDescent="0.2">
      <c r="H1695" s="238"/>
      <c r="AB1695" s="238" t="s">
        <v>442</v>
      </c>
    </row>
    <row r="1696" spans="8:28" x14ac:dyDescent="0.2">
      <c r="H1696" s="238"/>
      <c r="AB1696" s="238" t="s">
        <v>442</v>
      </c>
    </row>
    <row r="1697" spans="8:28" x14ac:dyDescent="0.2">
      <c r="H1697" s="238"/>
      <c r="AB1697" s="238" t="s">
        <v>442</v>
      </c>
    </row>
    <row r="1698" spans="8:28" x14ac:dyDescent="0.2">
      <c r="H1698" s="238"/>
      <c r="AB1698" s="238" t="s">
        <v>442</v>
      </c>
    </row>
    <row r="1699" spans="8:28" x14ac:dyDescent="0.2">
      <c r="H1699" s="238"/>
      <c r="AB1699" s="238" t="s">
        <v>442</v>
      </c>
    </row>
    <row r="1700" spans="8:28" x14ac:dyDescent="0.2">
      <c r="H1700" s="238"/>
      <c r="AB1700" s="238" t="s">
        <v>442</v>
      </c>
    </row>
    <row r="1701" spans="8:28" x14ac:dyDescent="0.2">
      <c r="H1701" s="238"/>
      <c r="AB1701" s="238" t="s">
        <v>442</v>
      </c>
    </row>
    <row r="1702" spans="8:28" x14ac:dyDescent="0.2">
      <c r="H1702" s="238"/>
      <c r="AB1702" s="238" t="s">
        <v>442</v>
      </c>
    </row>
    <row r="1703" spans="8:28" x14ac:dyDescent="0.2">
      <c r="H1703" s="238"/>
      <c r="AB1703" s="238" t="s">
        <v>442</v>
      </c>
    </row>
    <row r="1704" spans="8:28" x14ac:dyDescent="0.2">
      <c r="H1704" s="238"/>
      <c r="AB1704" s="238" t="s">
        <v>442</v>
      </c>
    </row>
    <row r="1705" spans="8:28" x14ac:dyDescent="0.2">
      <c r="H1705" s="238"/>
      <c r="AB1705" s="238" t="s">
        <v>442</v>
      </c>
    </row>
    <row r="1706" spans="8:28" x14ac:dyDescent="0.2">
      <c r="H1706" s="238"/>
      <c r="AB1706" s="238" t="s">
        <v>442</v>
      </c>
    </row>
    <row r="1707" spans="8:28" x14ac:dyDescent="0.2">
      <c r="H1707" s="238"/>
      <c r="AB1707" s="238" t="s">
        <v>442</v>
      </c>
    </row>
    <row r="1708" spans="8:28" x14ac:dyDescent="0.2">
      <c r="H1708" s="238"/>
      <c r="AB1708" s="238" t="s">
        <v>442</v>
      </c>
    </row>
    <row r="1709" spans="8:28" x14ac:dyDescent="0.2">
      <c r="H1709" s="238"/>
      <c r="AB1709" s="238" t="s">
        <v>442</v>
      </c>
    </row>
    <row r="1710" spans="8:28" x14ac:dyDescent="0.2">
      <c r="H1710" s="238"/>
      <c r="AB1710" s="238" t="s">
        <v>442</v>
      </c>
    </row>
    <row r="1711" spans="8:28" x14ac:dyDescent="0.2">
      <c r="H1711" s="238"/>
      <c r="AB1711" s="238" t="s">
        <v>442</v>
      </c>
    </row>
    <row r="1712" spans="8:28" x14ac:dyDescent="0.2">
      <c r="H1712" s="238"/>
      <c r="AB1712" s="238" t="s">
        <v>442</v>
      </c>
    </row>
    <row r="1713" spans="8:28" x14ac:dyDescent="0.2">
      <c r="H1713" s="238"/>
      <c r="AB1713" s="238" t="s">
        <v>442</v>
      </c>
    </row>
    <row r="1714" spans="8:28" x14ac:dyDescent="0.2">
      <c r="H1714" s="238"/>
      <c r="AB1714" s="238" t="s">
        <v>442</v>
      </c>
    </row>
    <row r="1715" spans="8:28" x14ac:dyDescent="0.2">
      <c r="H1715" s="238"/>
      <c r="AB1715" s="238" t="s">
        <v>442</v>
      </c>
    </row>
    <row r="1716" spans="8:28" x14ac:dyDescent="0.2">
      <c r="H1716" s="238"/>
      <c r="AB1716" s="238" t="s">
        <v>442</v>
      </c>
    </row>
    <row r="1717" spans="8:28" x14ac:dyDescent="0.2">
      <c r="H1717" s="238"/>
      <c r="AB1717" s="238" t="s">
        <v>442</v>
      </c>
    </row>
    <row r="1718" spans="8:28" x14ac:dyDescent="0.2">
      <c r="H1718" s="238"/>
      <c r="AB1718" s="238" t="s">
        <v>442</v>
      </c>
    </row>
    <row r="1719" spans="8:28" x14ac:dyDescent="0.2">
      <c r="H1719" s="238"/>
      <c r="AB1719" s="238" t="s">
        <v>442</v>
      </c>
    </row>
    <row r="1720" spans="8:28" x14ac:dyDescent="0.2">
      <c r="H1720" s="238"/>
      <c r="AB1720" s="238" t="s">
        <v>442</v>
      </c>
    </row>
    <row r="1721" spans="8:28" x14ac:dyDescent="0.2">
      <c r="H1721" s="238"/>
      <c r="AB1721" s="238" t="s">
        <v>442</v>
      </c>
    </row>
    <row r="1722" spans="8:28" x14ac:dyDescent="0.2">
      <c r="H1722" s="238"/>
      <c r="AB1722" s="238" t="s">
        <v>442</v>
      </c>
    </row>
    <row r="1723" spans="8:28" x14ac:dyDescent="0.2">
      <c r="H1723" s="238"/>
      <c r="AB1723" s="238" t="s">
        <v>442</v>
      </c>
    </row>
    <row r="1724" spans="8:28" x14ac:dyDescent="0.2">
      <c r="H1724" s="238"/>
      <c r="AB1724" s="238" t="s">
        <v>442</v>
      </c>
    </row>
    <row r="1725" spans="8:28" x14ac:dyDescent="0.2">
      <c r="H1725" s="238"/>
      <c r="AB1725" s="238" t="s">
        <v>442</v>
      </c>
    </row>
    <row r="1726" spans="8:28" x14ac:dyDescent="0.2">
      <c r="H1726" s="238"/>
      <c r="AB1726" s="238" t="s">
        <v>442</v>
      </c>
    </row>
    <row r="1727" spans="8:28" x14ac:dyDescent="0.2">
      <c r="H1727" s="238"/>
      <c r="AB1727" s="238" t="s">
        <v>442</v>
      </c>
    </row>
    <row r="1728" spans="8:28" x14ac:dyDescent="0.2">
      <c r="H1728" s="238"/>
      <c r="AB1728" s="238" t="s">
        <v>442</v>
      </c>
    </row>
    <row r="1729" spans="8:28" x14ac:dyDescent="0.2">
      <c r="H1729" s="238"/>
      <c r="AB1729" s="238" t="s">
        <v>442</v>
      </c>
    </row>
    <row r="1730" spans="8:28" x14ac:dyDescent="0.2">
      <c r="H1730" s="238"/>
      <c r="AB1730" s="238" t="s">
        <v>442</v>
      </c>
    </row>
    <row r="1731" spans="8:28" x14ac:dyDescent="0.2">
      <c r="H1731" s="238"/>
      <c r="AB1731" s="238" t="s">
        <v>442</v>
      </c>
    </row>
    <row r="1732" spans="8:28" x14ac:dyDescent="0.2">
      <c r="H1732" s="238"/>
      <c r="AB1732" s="238" t="s">
        <v>442</v>
      </c>
    </row>
    <row r="1733" spans="8:28" x14ac:dyDescent="0.2">
      <c r="H1733" s="238"/>
      <c r="AB1733" s="238" t="s">
        <v>442</v>
      </c>
    </row>
    <row r="1734" spans="8:28" x14ac:dyDescent="0.2">
      <c r="H1734" s="238"/>
      <c r="AB1734" s="238" t="s">
        <v>442</v>
      </c>
    </row>
    <row r="1735" spans="8:28" x14ac:dyDescent="0.2">
      <c r="H1735" s="238"/>
      <c r="AB1735" s="238" t="s">
        <v>442</v>
      </c>
    </row>
    <row r="1736" spans="8:28" x14ac:dyDescent="0.2">
      <c r="H1736" s="238"/>
      <c r="AB1736" s="238" t="s">
        <v>442</v>
      </c>
    </row>
    <row r="1737" spans="8:28" x14ac:dyDescent="0.2">
      <c r="H1737" s="238"/>
      <c r="AB1737" s="238" t="s">
        <v>442</v>
      </c>
    </row>
    <row r="1738" spans="8:28" x14ac:dyDescent="0.2">
      <c r="H1738" s="238"/>
      <c r="AB1738" s="238" t="s">
        <v>442</v>
      </c>
    </row>
    <row r="1739" spans="8:28" x14ac:dyDescent="0.2">
      <c r="H1739" s="238"/>
      <c r="AB1739" s="238" t="s">
        <v>442</v>
      </c>
    </row>
    <row r="1740" spans="8:28" x14ac:dyDescent="0.2">
      <c r="H1740" s="238"/>
      <c r="AB1740" s="238" t="s">
        <v>442</v>
      </c>
    </row>
    <row r="1741" spans="8:28" x14ac:dyDescent="0.2">
      <c r="H1741" s="238"/>
      <c r="AB1741" s="238" t="s">
        <v>442</v>
      </c>
    </row>
    <row r="1742" spans="8:28" x14ac:dyDescent="0.2">
      <c r="H1742" s="238"/>
      <c r="AB1742" s="238" t="s">
        <v>442</v>
      </c>
    </row>
    <row r="1743" spans="8:28" x14ac:dyDescent="0.2">
      <c r="H1743" s="238"/>
      <c r="AB1743" s="238" t="s">
        <v>442</v>
      </c>
    </row>
    <row r="1744" spans="8:28" x14ac:dyDescent="0.2">
      <c r="H1744" s="238"/>
      <c r="AB1744" s="238" t="s">
        <v>442</v>
      </c>
    </row>
    <row r="1745" spans="8:28" x14ac:dyDescent="0.2">
      <c r="H1745" s="238"/>
      <c r="AB1745" s="238" t="s">
        <v>442</v>
      </c>
    </row>
    <row r="1746" spans="8:28" x14ac:dyDescent="0.2">
      <c r="H1746" s="238"/>
      <c r="AB1746" s="238" t="s">
        <v>442</v>
      </c>
    </row>
    <row r="1747" spans="8:28" x14ac:dyDescent="0.2">
      <c r="H1747" s="238"/>
      <c r="AB1747" s="238" t="s">
        <v>442</v>
      </c>
    </row>
    <row r="1748" spans="8:28" x14ac:dyDescent="0.2">
      <c r="H1748" s="238"/>
      <c r="AB1748" s="238" t="s">
        <v>442</v>
      </c>
    </row>
    <row r="1749" spans="8:28" x14ac:dyDescent="0.2">
      <c r="H1749" s="238"/>
      <c r="AB1749" s="238" t="s">
        <v>442</v>
      </c>
    </row>
    <row r="1750" spans="8:28" x14ac:dyDescent="0.2">
      <c r="H1750" s="238"/>
      <c r="AB1750" s="238" t="s">
        <v>442</v>
      </c>
    </row>
    <row r="1751" spans="8:28" x14ac:dyDescent="0.2">
      <c r="H1751" s="238"/>
      <c r="AB1751" s="238" t="s">
        <v>442</v>
      </c>
    </row>
    <row r="1752" spans="8:28" x14ac:dyDescent="0.2">
      <c r="H1752" s="238"/>
      <c r="AB1752" s="238" t="s">
        <v>442</v>
      </c>
    </row>
    <row r="1753" spans="8:28" x14ac:dyDescent="0.2">
      <c r="H1753" s="238"/>
      <c r="AB1753" s="238" t="s">
        <v>442</v>
      </c>
    </row>
    <row r="1754" spans="8:28" x14ac:dyDescent="0.2">
      <c r="H1754" s="238"/>
      <c r="AB1754" s="238" t="s">
        <v>442</v>
      </c>
    </row>
    <row r="1755" spans="8:28" x14ac:dyDescent="0.2">
      <c r="H1755" s="238"/>
      <c r="AB1755" s="238" t="s">
        <v>442</v>
      </c>
    </row>
    <row r="1756" spans="8:28" x14ac:dyDescent="0.2">
      <c r="H1756" s="238"/>
      <c r="AB1756" s="238" t="s">
        <v>442</v>
      </c>
    </row>
    <row r="1757" spans="8:28" x14ac:dyDescent="0.2">
      <c r="H1757" s="238"/>
      <c r="AB1757" s="238" t="s">
        <v>442</v>
      </c>
    </row>
    <row r="1758" spans="8:28" x14ac:dyDescent="0.2">
      <c r="H1758" s="238"/>
      <c r="AB1758" s="238" t="s">
        <v>442</v>
      </c>
    </row>
    <row r="1759" spans="8:28" x14ac:dyDescent="0.2">
      <c r="H1759" s="238"/>
      <c r="AB1759" s="238" t="s">
        <v>442</v>
      </c>
    </row>
    <row r="1760" spans="8:28" x14ac:dyDescent="0.2">
      <c r="H1760" s="238"/>
      <c r="AB1760" s="238" t="s">
        <v>442</v>
      </c>
    </row>
    <row r="1761" spans="8:28" x14ac:dyDescent="0.2">
      <c r="H1761" s="238"/>
      <c r="AB1761" s="238" t="s">
        <v>442</v>
      </c>
    </row>
    <row r="1762" spans="8:28" x14ac:dyDescent="0.2">
      <c r="H1762" s="238"/>
      <c r="AB1762" s="238" t="s">
        <v>442</v>
      </c>
    </row>
    <row r="1763" spans="8:28" x14ac:dyDescent="0.2">
      <c r="H1763" s="238"/>
      <c r="AB1763" s="238" t="s">
        <v>442</v>
      </c>
    </row>
    <row r="1764" spans="8:28" x14ac:dyDescent="0.2">
      <c r="H1764" s="238"/>
      <c r="AB1764" s="238" t="s">
        <v>442</v>
      </c>
    </row>
    <row r="1765" spans="8:28" x14ac:dyDescent="0.2">
      <c r="H1765" s="238"/>
      <c r="AB1765" s="238" t="s">
        <v>442</v>
      </c>
    </row>
    <row r="1766" spans="8:28" x14ac:dyDescent="0.2">
      <c r="H1766" s="238"/>
      <c r="AB1766" s="238" t="s">
        <v>442</v>
      </c>
    </row>
    <row r="1767" spans="8:28" x14ac:dyDescent="0.2">
      <c r="H1767" s="238"/>
      <c r="AB1767" s="238" t="s">
        <v>442</v>
      </c>
    </row>
    <row r="1768" spans="8:28" x14ac:dyDescent="0.2">
      <c r="H1768" s="238"/>
      <c r="AB1768" s="238" t="s">
        <v>442</v>
      </c>
    </row>
    <row r="1769" spans="8:28" x14ac:dyDescent="0.2">
      <c r="H1769" s="238"/>
      <c r="AB1769" s="238" t="s">
        <v>442</v>
      </c>
    </row>
    <row r="1770" spans="8:28" x14ac:dyDescent="0.2">
      <c r="H1770" s="238"/>
      <c r="AB1770" s="238" t="s">
        <v>442</v>
      </c>
    </row>
    <row r="1771" spans="8:28" x14ac:dyDescent="0.2">
      <c r="H1771" s="238"/>
      <c r="AB1771" s="238" t="s">
        <v>442</v>
      </c>
    </row>
    <row r="1772" spans="8:28" x14ac:dyDescent="0.2">
      <c r="H1772" s="238"/>
      <c r="AB1772" s="238" t="s">
        <v>442</v>
      </c>
    </row>
    <row r="1773" spans="8:28" x14ac:dyDescent="0.2">
      <c r="H1773" s="238"/>
      <c r="AB1773" s="238" t="s">
        <v>442</v>
      </c>
    </row>
    <row r="1774" spans="8:28" x14ac:dyDescent="0.2">
      <c r="H1774" s="238"/>
      <c r="AB1774" s="238" t="s">
        <v>442</v>
      </c>
    </row>
    <row r="1775" spans="8:28" x14ac:dyDescent="0.2">
      <c r="H1775" s="238"/>
      <c r="AB1775" s="238" t="s">
        <v>442</v>
      </c>
    </row>
    <row r="1776" spans="8:28" x14ac:dyDescent="0.2">
      <c r="H1776" s="238"/>
      <c r="AB1776" s="238" t="s">
        <v>442</v>
      </c>
    </row>
    <row r="1777" spans="8:28" x14ac:dyDescent="0.2">
      <c r="H1777" s="238"/>
      <c r="AB1777" s="238" t="s">
        <v>442</v>
      </c>
    </row>
    <row r="1778" spans="8:28" x14ac:dyDescent="0.2">
      <c r="H1778" s="238"/>
      <c r="AB1778" s="238" t="s">
        <v>442</v>
      </c>
    </row>
    <row r="1779" spans="8:28" x14ac:dyDescent="0.2">
      <c r="H1779" s="238"/>
      <c r="AB1779" s="238" t="s">
        <v>442</v>
      </c>
    </row>
    <row r="1780" spans="8:28" x14ac:dyDescent="0.2">
      <c r="H1780" s="238"/>
      <c r="AB1780" s="238" t="s">
        <v>442</v>
      </c>
    </row>
    <row r="1781" spans="8:28" x14ac:dyDescent="0.2">
      <c r="H1781" s="238"/>
      <c r="AB1781" s="238" t="s">
        <v>442</v>
      </c>
    </row>
    <row r="1782" spans="8:28" x14ac:dyDescent="0.2">
      <c r="H1782" s="238"/>
      <c r="AB1782" s="238" t="s">
        <v>442</v>
      </c>
    </row>
    <row r="1783" spans="8:28" x14ac:dyDescent="0.2">
      <c r="H1783" s="238"/>
      <c r="AB1783" s="238" t="s">
        <v>442</v>
      </c>
    </row>
    <row r="1784" spans="8:28" x14ac:dyDescent="0.2">
      <c r="H1784" s="238"/>
      <c r="AB1784" s="238" t="s">
        <v>442</v>
      </c>
    </row>
    <row r="1785" spans="8:28" x14ac:dyDescent="0.2">
      <c r="H1785" s="238"/>
      <c r="AB1785" s="238" t="s">
        <v>442</v>
      </c>
    </row>
    <row r="1786" spans="8:28" x14ac:dyDescent="0.2">
      <c r="H1786" s="238"/>
      <c r="AB1786" s="238" t="s">
        <v>442</v>
      </c>
    </row>
    <row r="1787" spans="8:28" x14ac:dyDescent="0.2">
      <c r="H1787" s="238"/>
      <c r="AB1787" s="238" t="s">
        <v>442</v>
      </c>
    </row>
    <row r="1788" spans="8:28" x14ac:dyDescent="0.2">
      <c r="H1788" s="238"/>
      <c r="AB1788" s="238" t="s">
        <v>442</v>
      </c>
    </row>
    <row r="1789" spans="8:28" x14ac:dyDescent="0.2">
      <c r="H1789" s="238"/>
      <c r="AB1789" s="238" t="s">
        <v>442</v>
      </c>
    </row>
    <row r="1790" spans="8:28" x14ac:dyDescent="0.2">
      <c r="H1790" s="238"/>
      <c r="AB1790" s="238" t="s">
        <v>442</v>
      </c>
    </row>
    <row r="1791" spans="8:28" x14ac:dyDescent="0.2">
      <c r="H1791" s="238"/>
      <c r="AB1791" s="238" t="s">
        <v>442</v>
      </c>
    </row>
    <row r="1792" spans="8:28" x14ac:dyDescent="0.2">
      <c r="H1792" s="238"/>
      <c r="AB1792" s="238" t="s">
        <v>442</v>
      </c>
    </row>
    <row r="1793" spans="8:28" x14ac:dyDescent="0.2">
      <c r="H1793" s="238"/>
      <c r="AB1793" s="238" t="s">
        <v>442</v>
      </c>
    </row>
    <row r="1794" spans="8:28" x14ac:dyDescent="0.2">
      <c r="H1794" s="238"/>
      <c r="AB1794" s="238" t="s">
        <v>442</v>
      </c>
    </row>
    <row r="1795" spans="8:28" x14ac:dyDescent="0.2">
      <c r="H1795" s="238"/>
      <c r="AB1795" s="238" t="s">
        <v>442</v>
      </c>
    </row>
    <row r="1796" spans="8:28" x14ac:dyDescent="0.2">
      <c r="H1796" s="238"/>
      <c r="AB1796" s="238" t="s">
        <v>442</v>
      </c>
    </row>
    <row r="1797" spans="8:28" x14ac:dyDescent="0.2">
      <c r="H1797" s="238"/>
      <c r="AB1797" s="238" t="s">
        <v>442</v>
      </c>
    </row>
    <row r="1798" spans="8:28" x14ac:dyDescent="0.2">
      <c r="H1798" s="238"/>
      <c r="AB1798" s="238" t="s">
        <v>442</v>
      </c>
    </row>
    <row r="1799" spans="8:28" x14ac:dyDescent="0.2">
      <c r="H1799" s="238"/>
      <c r="AB1799" s="238" t="s">
        <v>442</v>
      </c>
    </row>
    <row r="1800" spans="8:28" x14ac:dyDescent="0.2">
      <c r="H1800" s="238"/>
      <c r="AB1800" s="238" t="s">
        <v>442</v>
      </c>
    </row>
    <row r="1801" spans="8:28" x14ac:dyDescent="0.2">
      <c r="H1801" s="238"/>
      <c r="AB1801" s="238" t="s">
        <v>442</v>
      </c>
    </row>
    <row r="1802" spans="8:28" x14ac:dyDescent="0.2">
      <c r="H1802" s="238"/>
      <c r="AB1802" s="238" t="s">
        <v>442</v>
      </c>
    </row>
    <row r="1803" spans="8:28" x14ac:dyDescent="0.2">
      <c r="H1803" s="238"/>
      <c r="AB1803" s="238" t="s">
        <v>442</v>
      </c>
    </row>
    <row r="1804" spans="8:28" x14ac:dyDescent="0.2">
      <c r="H1804" s="238"/>
      <c r="AB1804" s="238" t="s">
        <v>442</v>
      </c>
    </row>
    <row r="1805" spans="8:28" x14ac:dyDescent="0.2">
      <c r="H1805" s="238"/>
      <c r="AB1805" s="238" t="s">
        <v>442</v>
      </c>
    </row>
    <row r="1806" spans="8:28" x14ac:dyDescent="0.2">
      <c r="H1806" s="238"/>
      <c r="AB1806" s="238" t="s">
        <v>442</v>
      </c>
    </row>
    <row r="1807" spans="8:28" x14ac:dyDescent="0.2">
      <c r="H1807" s="238"/>
      <c r="AB1807" s="238" t="s">
        <v>442</v>
      </c>
    </row>
    <row r="1808" spans="8:28" x14ac:dyDescent="0.2">
      <c r="H1808" s="238"/>
      <c r="AB1808" s="238" t="s">
        <v>442</v>
      </c>
    </row>
    <row r="1809" spans="8:28" x14ac:dyDescent="0.2">
      <c r="H1809" s="238"/>
      <c r="AB1809" s="238" t="s">
        <v>442</v>
      </c>
    </row>
    <row r="1810" spans="8:28" x14ac:dyDescent="0.2">
      <c r="H1810" s="238"/>
      <c r="AB1810" s="238" t="s">
        <v>442</v>
      </c>
    </row>
    <row r="1811" spans="8:28" x14ac:dyDescent="0.2">
      <c r="H1811" s="238"/>
      <c r="AB1811" s="238" t="s">
        <v>442</v>
      </c>
    </row>
    <row r="1812" spans="8:28" x14ac:dyDescent="0.2">
      <c r="H1812" s="238"/>
      <c r="AB1812" s="238" t="s">
        <v>442</v>
      </c>
    </row>
    <row r="1813" spans="8:28" x14ac:dyDescent="0.2">
      <c r="H1813" s="238"/>
      <c r="AB1813" s="238" t="s">
        <v>442</v>
      </c>
    </row>
    <row r="1814" spans="8:28" x14ac:dyDescent="0.2">
      <c r="H1814" s="238"/>
      <c r="AB1814" s="238" t="s">
        <v>442</v>
      </c>
    </row>
    <row r="1815" spans="8:28" x14ac:dyDescent="0.2">
      <c r="H1815" s="238"/>
      <c r="AB1815" s="238" t="s">
        <v>442</v>
      </c>
    </row>
    <row r="1816" spans="8:28" x14ac:dyDescent="0.2">
      <c r="H1816" s="238"/>
      <c r="AB1816" s="238" t="s">
        <v>442</v>
      </c>
    </row>
    <row r="1817" spans="8:28" x14ac:dyDescent="0.2">
      <c r="H1817" s="238"/>
      <c r="AB1817" s="238" t="s">
        <v>442</v>
      </c>
    </row>
    <row r="1818" spans="8:28" x14ac:dyDescent="0.2">
      <c r="H1818" s="238"/>
      <c r="AB1818" s="238" t="s">
        <v>442</v>
      </c>
    </row>
    <row r="1819" spans="8:28" x14ac:dyDescent="0.2">
      <c r="H1819" s="238"/>
      <c r="AB1819" s="238" t="s">
        <v>442</v>
      </c>
    </row>
    <row r="1820" spans="8:28" x14ac:dyDescent="0.2">
      <c r="H1820" s="238"/>
      <c r="AB1820" s="238" t="s">
        <v>442</v>
      </c>
    </row>
    <row r="1821" spans="8:28" x14ac:dyDescent="0.2">
      <c r="H1821" s="238"/>
      <c r="AB1821" s="238" t="s">
        <v>442</v>
      </c>
    </row>
    <row r="1822" spans="8:28" x14ac:dyDescent="0.2">
      <c r="H1822" s="238"/>
      <c r="AB1822" s="238" t="s">
        <v>442</v>
      </c>
    </row>
    <row r="1823" spans="8:28" x14ac:dyDescent="0.2">
      <c r="H1823" s="238"/>
      <c r="AB1823" s="238" t="s">
        <v>442</v>
      </c>
    </row>
    <row r="1824" spans="8:28" x14ac:dyDescent="0.2">
      <c r="H1824" s="238"/>
      <c r="AB1824" s="238" t="s">
        <v>442</v>
      </c>
    </row>
    <row r="1825" spans="8:28" x14ac:dyDescent="0.2">
      <c r="H1825" s="238"/>
      <c r="AB1825" s="238" t="s">
        <v>442</v>
      </c>
    </row>
    <row r="1826" spans="8:28" x14ac:dyDescent="0.2">
      <c r="H1826" s="238"/>
      <c r="AB1826" s="238" t="s">
        <v>442</v>
      </c>
    </row>
    <row r="1827" spans="8:28" x14ac:dyDescent="0.2">
      <c r="H1827" s="238"/>
      <c r="AB1827" s="238" t="s">
        <v>442</v>
      </c>
    </row>
    <row r="1828" spans="8:28" x14ac:dyDescent="0.2">
      <c r="H1828" s="238"/>
      <c r="AB1828" s="238" t="s">
        <v>442</v>
      </c>
    </row>
    <row r="1829" spans="8:28" x14ac:dyDescent="0.2">
      <c r="H1829" s="238"/>
      <c r="AB1829" s="238" t="s">
        <v>442</v>
      </c>
    </row>
    <row r="1830" spans="8:28" x14ac:dyDescent="0.2">
      <c r="H1830" s="238"/>
      <c r="AB1830" s="238" t="s">
        <v>442</v>
      </c>
    </row>
    <row r="1831" spans="8:28" x14ac:dyDescent="0.2">
      <c r="H1831" s="238"/>
      <c r="AB1831" s="238" t="s">
        <v>442</v>
      </c>
    </row>
    <row r="1832" spans="8:28" x14ac:dyDescent="0.2">
      <c r="H1832" s="238"/>
      <c r="AB1832" s="238" t="s">
        <v>442</v>
      </c>
    </row>
    <row r="1833" spans="8:28" x14ac:dyDescent="0.2">
      <c r="H1833" s="238"/>
      <c r="AB1833" s="238" t="s">
        <v>442</v>
      </c>
    </row>
    <row r="1834" spans="8:28" x14ac:dyDescent="0.2">
      <c r="H1834" s="238"/>
      <c r="AB1834" s="238" t="s">
        <v>442</v>
      </c>
    </row>
    <row r="1835" spans="8:28" x14ac:dyDescent="0.2">
      <c r="H1835" s="238"/>
      <c r="AB1835" s="238" t="s">
        <v>442</v>
      </c>
    </row>
    <row r="1836" spans="8:28" x14ac:dyDescent="0.2">
      <c r="H1836" s="238"/>
      <c r="AB1836" s="238" t="s">
        <v>442</v>
      </c>
    </row>
    <row r="1837" spans="8:28" x14ac:dyDescent="0.2">
      <c r="H1837" s="238"/>
      <c r="AB1837" s="238" t="s">
        <v>442</v>
      </c>
    </row>
    <row r="1838" spans="8:28" x14ac:dyDescent="0.2">
      <c r="H1838" s="238"/>
      <c r="AB1838" s="238" t="s">
        <v>442</v>
      </c>
    </row>
    <row r="1839" spans="8:28" x14ac:dyDescent="0.2">
      <c r="H1839" s="238"/>
      <c r="AB1839" s="238" t="s">
        <v>442</v>
      </c>
    </row>
    <row r="1840" spans="8:28" x14ac:dyDescent="0.2">
      <c r="H1840" s="238"/>
      <c r="AB1840" s="238" t="s">
        <v>442</v>
      </c>
    </row>
    <row r="1841" spans="8:28" x14ac:dyDescent="0.2">
      <c r="H1841" s="238"/>
      <c r="AB1841" s="238" t="s">
        <v>442</v>
      </c>
    </row>
    <row r="1842" spans="8:28" x14ac:dyDescent="0.2">
      <c r="H1842" s="238"/>
      <c r="AB1842" s="238" t="s">
        <v>442</v>
      </c>
    </row>
    <row r="1843" spans="8:28" x14ac:dyDescent="0.2">
      <c r="H1843" s="238"/>
      <c r="AB1843" s="238" t="s">
        <v>442</v>
      </c>
    </row>
    <row r="1844" spans="8:28" x14ac:dyDescent="0.2">
      <c r="H1844" s="238"/>
      <c r="AB1844" s="238" t="s">
        <v>442</v>
      </c>
    </row>
    <row r="1845" spans="8:28" x14ac:dyDescent="0.2">
      <c r="H1845" s="238"/>
      <c r="AB1845" s="238" t="s">
        <v>442</v>
      </c>
    </row>
    <row r="1846" spans="8:28" x14ac:dyDescent="0.2">
      <c r="H1846" s="238"/>
      <c r="AB1846" s="238" t="s">
        <v>442</v>
      </c>
    </row>
    <row r="1847" spans="8:28" x14ac:dyDescent="0.2">
      <c r="H1847" s="238"/>
      <c r="AB1847" s="238" t="s">
        <v>442</v>
      </c>
    </row>
    <row r="1848" spans="8:28" x14ac:dyDescent="0.2">
      <c r="H1848" s="238"/>
      <c r="AB1848" s="238" t="s">
        <v>442</v>
      </c>
    </row>
    <row r="1849" spans="8:28" x14ac:dyDescent="0.2">
      <c r="H1849" s="238"/>
      <c r="AB1849" s="238" t="s">
        <v>442</v>
      </c>
    </row>
    <row r="1850" spans="8:28" x14ac:dyDescent="0.2">
      <c r="H1850" s="238"/>
      <c r="AB1850" s="238" t="s">
        <v>442</v>
      </c>
    </row>
    <row r="1851" spans="8:28" x14ac:dyDescent="0.2">
      <c r="H1851" s="238"/>
      <c r="AB1851" s="238" t="s">
        <v>442</v>
      </c>
    </row>
    <row r="1852" spans="8:28" x14ac:dyDescent="0.2">
      <c r="H1852" s="238"/>
      <c r="AB1852" s="238" t="s">
        <v>442</v>
      </c>
    </row>
    <row r="1853" spans="8:28" x14ac:dyDescent="0.2">
      <c r="H1853" s="238"/>
      <c r="AB1853" s="238" t="s">
        <v>442</v>
      </c>
    </row>
    <row r="1854" spans="8:28" x14ac:dyDescent="0.2">
      <c r="H1854" s="238"/>
      <c r="AB1854" s="238" t="s">
        <v>442</v>
      </c>
    </row>
    <row r="1855" spans="8:28" x14ac:dyDescent="0.2">
      <c r="H1855" s="238"/>
      <c r="AB1855" s="238" t="s">
        <v>442</v>
      </c>
    </row>
    <row r="1856" spans="8:28" x14ac:dyDescent="0.2">
      <c r="H1856" s="238"/>
      <c r="AB1856" s="238" t="s">
        <v>442</v>
      </c>
    </row>
    <row r="1857" spans="8:28" x14ac:dyDescent="0.2">
      <c r="H1857" s="238"/>
      <c r="AB1857" s="238" t="s">
        <v>442</v>
      </c>
    </row>
    <row r="1858" spans="8:28" x14ac:dyDescent="0.2">
      <c r="H1858" s="238"/>
      <c r="AB1858" s="238" t="s">
        <v>442</v>
      </c>
    </row>
    <row r="1859" spans="8:28" x14ac:dyDescent="0.2">
      <c r="H1859" s="238"/>
      <c r="AB1859" s="238" t="s">
        <v>442</v>
      </c>
    </row>
    <row r="1860" spans="8:28" x14ac:dyDescent="0.2">
      <c r="H1860" s="238"/>
      <c r="AB1860" s="238" t="s">
        <v>442</v>
      </c>
    </row>
    <row r="1861" spans="8:28" x14ac:dyDescent="0.2">
      <c r="H1861" s="238"/>
      <c r="AB1861" s="238" t="s">
        <v>442</v>
      </c>
    </row>
    <row r="1862" spans="8:28" x14ac:dyDescent="0.2">
      <c r="H1862" s="238"/>
      <c r="AB1862" s="238" t="s">
        <v>442</v>
      </c>
    </row>
    <row r="1863" spans="8:28" x14ac:dyDescent="0.2">
      <c r="H1863" s="238"/>
      <c r="AB1863" s="238" t="s">
        <v>442</v>
      </c>
    </row>
    <row r="1864" spans="8:28" x14ac:dyDescent="0.2">
      <c r="H1864" s="238"/>
      <c r="AB1864" s="238" t="s">
        <v>442</v>
      </c>
    </row>
    <row r="1865" spans="8:28" x14ac:dyDescent="0.2">
      <c r="H1865" s="238"/>
      <c r="AB1865" s="238" t="s">
        <v>442</v>
      </c>
    </row>
    <row r="1866" spans="8:28" x14ac:dyDescent="0.2">
      <c r="H1866" s="238"/>
      <c r="AB1866" s="238" t="s">
        <v>442</v>
      </c>
    </row>
    <row r="1867" spans="8:28" x14ac:dyDescent="0.2">
      <c r="H1867" s="238"/>
      <c r="AB1867" s="238" t="s">
        <v>442</v>
      </c>
    </row>
    <row r="1868" spans="8:28" x14ac:dyDescent="0.2">
      <c r="H1868" s="238"/>
      <c r="AB1868" s="238" t="s">
        <v>442</v>
      </c>
    </row>
    <row r="1869" spans="8:28" x14ac:dyDescent="0.2">
      <c r="H1869" s="238"/>
      <c r="AB1869" s="238" t="s">
        <v>442</v>
      </c>
    </row>
    <row r="1870" spans="8:28" x14ac:dyDescent="0.2">
      <c r="H1870" s="238"/>
      <c r="AB1870" s="238" t="s">
        <v>442</v>
      </c>
    </row>
    <row r="1871" spans="8:28" x14ac:dyDescent="0.2">
      <c r="H1871" s="238"/>
      <c r="AB1871" s="238" t="s">
        <v>442</v>
      </c>
    </row>
    <row r="1872" spans="8:28" x14ac:dyDescent="0.2">
      <c r="H1872" s="238"/>
      <c r="AB1872" s="238" t="s">
        <v>442</v>
      </c>
    </row>
    <row r="1873" spans="8:28" x14ac:dyDescent="0.2">
      <c r="H1873" s="238"/>
      <c r="AB1873" s="238" t="s">
        <v>442</v>
      </c>
    </row>
    <row r="1874" spans="8:28" x14ac:dyDescent="0.2">
      <c r="H1874" s="238"/>
      <c r="AB1874" s="238" t="s">
        <v>442</v>
      </c>
    </row>
    <row r="1875" spans="8:28" x14ac:dyDescent="0.2">
      <c r="H1875" s="238"/>
      <c r="AB1875" s="238" t="s">
        <v>442</v>
      </c>
    </row>
    <row r="1876" spans="8:28" x14ac:dyDescent="0.2">
      <c r="H1876" s="238"/>
      <c r="AB1876" s="238" t="s">
        <v>442</v>
      </c>
    </row>
    <row r="1877" spans="8:28" x14ac:dyDescent="0.2">
      <c r="H1877" s="238"/>
      <c r="AB1877" s="238" t="s">
        <v>442</v>
      </c>
    </row>
    <row r="1878" spans="8:28" x14ac:dyDescent="0.2">
      <c r="H1878" s="238"/>
      <c r="AB1878" s="238" t="s">
        <v>442</v>
      </c>
    </row>
    <row r="1879" spans="8:28" x14ac:dyDescent="0.2">
      <c r="H1879" s="238"/>
      <c r="AB1879" s="238" t="s">
        <v>442</v>
      </c>
    </row>
    <row r="1880" spans="8:28" x14ac:dyDescent="0.2">
      <c r="H1880" s="238"/>
      <c r="AB1880" s="238" t="s">
        <v>442</v>
      </c>
    </row>
    <row r="1881" spans="8:28" x14ac:dyDescent="0.2">
      <c r="H1881" s="238"/>
      <c r="AB1881" s="238" t="s">
        <v>442</v>
      </c>
    </row>
    <row r="1882" spans="8:28" x14ac:dyDescent="0.2">
      <c r="H1882" s="238"/>
      <c r="AB1882" s="238" t="s">
        <v>442</v>
      </c>
    </row>
    <row r="1883" spans="8:28" x14ac:dyDescent="0.2">
      <c r="H1883" s="238"/>
      <c r="AB1883" s="238" t="s">
        <v>442</v>
      </c>
    </row>
    <row r="1884" spans="8:28" x14ac:dyDescent="0.2">
      <c r="H1884" s="238"/>
      <c r="AB1884" s="238" t="s">
        <v>442</v>
      </c>
    </row>
    <row r="1885" spans="8:28" x14ac:dyDescent="0.2">
      <c r="H1885" s="238"/>
      <c r="AB1885" s="238" t="s">
        <v>442</v>
      </c>
    </row>
    <row r="1886" spans="8:28" x14ac:dyDescent="0.2">
      <c r="H1886" s="238"/>
      <c r="AB1886" s="238" t="s">
        <v>442</v>
      </c>
    </row>
    <row r="1887" spans="8:28" x14ac:dyDescent="0.2">
      <c r="H1887" s="238"/>
      <c r="AB1887" s="238" t="s">
        <v>442</v>
      </c>
    </row>
    <row r="1888" spans="8:28" x14ac:dyDescent="0.2">
      <c r="H1888" s="238"/>
      <c r="AB1888" s="238" t="s">
        <v>442</v>
      </c>
    </row>
    <row r="1889" spans="8:28" x14ac:dyDescent="0.2">
      <c r="H1889" s="238"/>
      <c r="AB1889" s="238" t="s">
        <v>442</v>
      </c>
    </row>
    <row r="1890" spans="8:28" x14ac:dyDescent="0.2">
      <c r="H1890" s="238"/>
      <c r="AB1890" s="238" t="s">
        <v>442</v>
      </c>
    </row>
    <row r="1891" spans="8:28" x14ac:dyDescent="0.2">
      <c r="H1891" s="238"/>
      <c r="AB1891" s="238" t="s">
        <v>442</v>
      </c>
    </row>
    <row r="1892" spans="8:28" x14ac:dyDescent="0.2">
      <c r="H1892" s="238"/>
      <c r="AB1892" s="238" t="s">
        <v>442</v>
      </c>
    </row>
    <row r="1893" spans="8:28" x14ac:dyDescent="0.2">
      <c r="H1893" s="238"/>
      <c r="AB1893" s="238" t="s">
        <v>442</v>
      </c>
    </row>
    <row r="1894" spans="8:28" x14ac:dyDescent="0.2">
      <c r="H1894" s="238"/>
      <c r="AB1894" s="238" t="s">
        <v>442</v>
      </c>
    </row>
    <row r="1895" spans="8:28" x14ac:dyDescent="0.2">
      <c r="H1895" s="238"/>
      <c r="AB1895" s="238" t="s">
        <v>442</v>
      </c>
    </row>
    <row r="1896" spans="8:28" x14ac:dyDescent="0.2">
      <c r="H1896" s="238"/>
      <c r="AB1896" s="238" t="s">
        <v>442</v>
      </c>
    </row>
    <row r="1897" spans="8:28" x14ac:dyDescent="0.2">
      <c r="H1897" s="238"/>
      <c r="AB1897" s="238" t="s">
        <v>442</v>
      </c>
    </row>
    <row r="1898" spans="8:28" x14ac:dyDescent="0.2">
      <c r="H1898" s="238"/>
      <c r="AB1898" s="238" t="s">
        <v>442</v>
      </c>
    </row>
    <row r="1899" spans="8:28" x14ac:dyDescent="0.2">
      <c r="H1899" s="238"/>
      <c r="AB1899" s="238" t="s">
        <v>442</v>
      </c>
    </row>
    <row r="1900" spans="8:28" x14ac:dyDescent="0.2">
      <c r="H1900" s="238"/>
      <c r="AB1900" s="238" t="s">
        <v>442</v>
      </c>
    </row>
    <row r="1901" spans="8:28" x14ac:dyDescent="0.2">
      <c r="H1901" s="238"/>
      <c r="AB1901" s="238" t="s">
        <v>442</v>
      </c>
    </row>
    <row r="1902" spans="8:28" x14ac:dyDescent="0.2">
      <c r="H1902" s="238"/>
      <c r="AB1902" s="238" t="s">
        <v>442</v>
      </c>
    </row>
    <row r="1903" spans="8:28" x14ac:dyDescent="0.2">
      <c r="H1903" s="238"/>
      <c r="AB1903" s="238" t="s">
        <v>442</v>
      </c>
    </row>
    <row r="1904" spans="8:28" x14ac:dyDescent="0.2">
      <c r="H1904" s="238"/>
      <c r="AB1904" s="238" t="s">
        <v>442</v>
      </c>
    </row>
    <row r="1905" spans="8:28" x14ac:dyDescent="0.2">
      <c r="H1905" s="238"/>
      <c r="AB1905" s="238" t="s">
        <v>442</v>
      </c>
    </row>
    <row r="1906" spans="8:28" x14ac:dyDescent="0.2">
      <c r="H1906" s="238"/>
      <c r="AB1906" s="238" t="s">
        <v>442</v>
      </c>
    </row>
    <row r="1907" spans="8:28" x14ac:dyDescent="0.2">
      <c r="H1907" s="238"/>
      <c r="AB1907" s="238" t="s">
        <v>442</v>
      </c>
    </row>
    <row r="1908" spans="8:28" x14ac:dyDescent="0.2">
      <c r="H1908" s="238"/>
      <c r="AB1908" s="238" t="s">
        <v>442</v>
      </c>
    </row>
    <row r="1909" spans="8:28" x14ac:dyDescent="0.2">
      <c r="H1909" s="238"/>
      <c r="AB1909" s="238" t="s">
        <v>442</v>
      </c>
    </row>
    <row r="1910" spans="8:28" x14ac:dyDescent="0.2">
      <c r="H1910" s="238"/>
      <c r="AB1910" s="238" t="s">
        <v>442</v>
      </c>
    </row>
    <row r="1911" spans="8:28" x14ac:dyDescent="0.2">
      <c r="H1911" s="238"/>
      <c r="AB1911" s="238" t="s">
        <v>442</v>
      </c>
    </row>
    <row r="1912" spans="8:28" x14ac:dyDescent="0.2">
      <c r="H1912" s="238"/>
      <c r="AB1912" s="238" t="s">
        <v>442</v>
      </c>
    </row>
    <row r="1913" spans="8:28" x14ac:dyDescent="0.2">
      <c r="H1913" s="238"/>
      <c r="AB1913" s="238" t="s">
        <v>442</v>
      </c>
    </row>
    <row r="1914" spans="8:28" x14ac:dyDescent="0.2">
      <c r="H1914" s="238"/>
      <c r="AB1914" s="238" t="s">
        <v>442</v>
      </c>
    </row>
    <row r="1915" spans="8:28" x14ac:dyDescent="0.2">
      <c r="H1915" s="238"/>
      <c r="AB1915" s="238" t="s">
        <v>442</v>
      </c>
    </row>
    <row r="1916" spans="8:28" x14ac:dyDescent="0.2">
      <c r="H1916" s="238"/>
      <c r="AB1916" s="238" t="s">
        <v>442</v>
      </c>
    </row>
    <row r="1917" spans="8:28" x14ac:dyDescent="0.2">
      <c r="H1917" s="238"/>
      <c r="AB1917" s="238" t="s">
        <v>442</v>
      </c>
    </row>
    <row r="1918" spans="8:28" x14ac:dyDescent="0.2">
      <c r="H1918" s="238"/>
      <c r="AB1918" s="238" t="s">
        <v>442</v>
      </c>
    </row>
    <row r="1919" spans="8:28" x14ac:dyDescent="0.2">
      <c r="H1919" s="238"/>
      <c r="AB1919" s="238" t="s">
        <v>442</v>
      </c>
    </row>
    <row r="1920" spans="8:28" x14ac:dyDescent="0.2">
      <c r="H1920" s="238"/>
      <c r="AB1920" s="238" t="s">
        <v>442</v>
      </c>
    </row>
    <row r="1921" spans="8:28" x14ac:dyDescent="0.2">
      <c r="H1921" s="238"/>
      <c r="AB1921" s="238" t="s">
        <v>442</v>
      </c>
    </row>
    <row r="1922" spans="8:28" x14ac:dyDescent="0.2">
      <c r="H1922" s="238"/>
      <c r="AB1922" s="238" t="s">
        <v>442</v>
      </c>
    </row>
    <row r="1923" spans="8:28" x14ac:dyDescent="0.2">
      <c r="H1923" s="238"/>
      <c r="AB1923" s="238" t="s">
        <v>442</v>
      </c>
    </row>
    <row r="1924" spans="8:28" x14ac:dyDescent="0.2">
      <c r="H1924" s="238"/>
      <c r="AB1924" s="238" t="s">
        <v>442</v>
      </c>
    </row>
    <row r="1925" spans="8:28" x14ac:dyDescent="0.2">
      <c r="H1925" s="238"/>
      <c r="AB1925" s="238" t="s">
        <v>442</v>
      </c>
    </row>
    <row r="1926" spans="8:28" x14ac:dyDescent="0.2">
      <c r="H1926" s="238"/>
      <c r="AB1926" s="238" t="s">
        <v>442</v>
      </c>
    </row>
    <row r="1927" spans="8:28" x14ac:dyDescent="0.2">
      <c r="H1927" s="238"/>
      <c r="AB1927" s="238" t="s">
        <v>442</v>
      </c>
    </row>
    <row r="1928" spans="8:28" x14ac:dyDescent="0.2">
      <c r="H1928" s="238"/>
      <c r="AB1928" s="238" t="s">
        <v>442</v>
      </c>
    </row>
    <row r="1929" spans="8:28" x14ac:dyDescent="0.2">
      <c r="H1929" s="238"/>
      <c r="AB1929" s="238" t="s">
        <v>442</v>
      </c>
    </row>
    <row r="1930" spans="8:28" x14ac:dyDescent="0.2">
      <c r="H1930" s="238"/>
      <c r="AB1930" s="238" t="s">
        <v>442</v>
      </c>
    </row>
    <row r="1931" spans="8:28" x14ac:dyDescent="0.2">
      <c r="H1931" s="238"/>
      <c r="AB1931" s="238" t="s">
        <v>442</v>
      </c>
    </row>
    <row r="1932" spans="8:28" x14ac:dyDescent="0.2">
      <c r="H1932" s="238"/>
      <c r="AB1932" s="238" t="s">
        <v>442</v>
      </c>
    </row>
    <row r="1933" spans="8:28" x14ac:dyDescent="0.2">
      <c r="H1933" s="238"/>
      <c r="AB1933" s="238" t="s">
        <v>442</v>
      </c>
    </row>
    <row r="1934" spans="8:28" x14ac:dyDescent="0.2">
      <c r="H1934" s="238"/>
      <c r="AB1934" s="238" t="s">
        <v>442</v>
      </c>
    </row>
    <row r="1935" spans="8:28" x14ac:dyDescent="0.2">
      <c r="H1935" s="238"/>
      <c r="AB1935" s="238" t="s">
        <v>442</v>
      </c>
    </row>
    <row r="1936" spans="8:28" x14ac:dyDescent="0.2">
      <c r="H1936" s="238"/>
      <c r="AB1936" s="238" t="s">
        <v>442</v>
      </c>
    </row>
    <row r="1937" spans="8:28" x14ac:dyDescent="0.2">
      <c r="H1937" s="238"/>
      <c r="AB1937" s="238" t="s">
        <v>442</v>
      </c>
    </row>
    <row r="1938" spans="8:28" x14ac:dyDescent="0.2">
      <c r="H1938" s="238"/>
      <c r="AB1938" s="238" t="s">
        <v>442</v>
      </c>
    </row>
    <row r="1939" spans="8:28" x14ac:dyDescent="0.2">
      <c r="H1939" s="238"/>
      <c r="AB1939" s="238" t="s">
        <v>442</v>
      </c>
    </row>
    <row r="1940" spans="8:28" x14ac:dyDescent="0.2">
      <c r="H1940" s="238"/>
      <c r="AB1940" s="238" t="s">
        <v>442</v>
      </c>
    </row>
    <row r="1941" spans="8:28" x14ac:dyDescent="0.2">
      <c r="H1941" s="238"/>
      <c r="AB1941" s="238" t="s">
        <v>442</v>
      </c>
    </row>
    <row r="1942" spans="8:28" x14ac:dyDescent="0.2">
      <c r="H1942" s="238"/>
      <c r="AB1942" s="238" t="s">
        <v>442</v>
      </c>
    </row>
    <row r="1943" spans="8:28" x14ac:dyDescent="0.2">
      <c r="H1943" s="238"/>
      <c r="AB1943" s="238" t="s">
        <v>442</v>
      </c>
    </row>
    <row r="1944" spans="8:28" x14ac:dyDescent="0.2">
      <c r="H1944" s="238"/>
      <c r="AB1944" s="238" t="s">
        <v>442</v>
      </c>
    </row>
    <row r="1945" spans="8:28" x14ac:dyDescent="0.2">
      <c r="H1945" s="238"/>
      <c r="AB1945" s="238" t="s">
        <v>442</v>
      </c>
    </row>
    <row r="1946" spans="8:28" x14ac:dyDescent="0.2">
      <c r="H1946" s="238"/>
      <c r="AB1946" s="238" t="s">
        <v>442</v>
      </c>
    </row>
    <row r="1947" spans="8:28" x14ac:dyDescent="0.2">
      <c r="H1947" s="238"/>
      <c r="AB1947" s="238" t="s">
        <v>442</v>
      </c>
    </row>
    <row r="1948" spans="8:28" x14ac:dyDescent="0.2">
      <c r="H1948" s="238"/>
      <c r="AB1948" s="238" t="s">
        <v>442</v>
      </c>
    </row>
    <row r="1949" spans="8:28" x14ac:dyDescent="0.2">
      <c r="H1949" s="238"/>
      <c r="AB1949" s="238" t="s">
        <v>442</v>
      </c>
    </row>
    <row r="1950" spans="8:28" x14ac:dyDescent="0.2">
      <c r="H1950" s="238"/>
      <c r="AB1950" s="238" t="s">
        <v>442</v>
      </c>
    </row>
    <row r="1951" spans="8:28" x14ac:dyDescent="0.2">
      <c r="H1951" s="238"/>
      <c r="AB1951" s="238" t="s">
        <v>442</v>
      </c>
    </row>
    <row r="1952" spans="8:28" x14ac:dyDescent="0.2">
      <c r="H1952" s="238"/>
      <c r="AB1952" s="238" t="s">
        <v>442</v>
      </c>
    </row>
    <row r="1953" spans="8:28" x14ac:dyDescent="0.2">
      <c r="H1953" s="238"/>
      <c r="AB1953" s="238" t="s">
        <v>442</v>
      </c>
    </row>
    <row r="1954" spans="8:28" x14ac:dyDescent="0.2">
      <c r="H1954" s="238"/>
      <c r="AB1954" s="238" t="s">
        <v>442</v>
      </c>
    </row>
    <row r="1955" spans="8:28" x14ac:dyDescent="0.2">
      <c r="H1955" s="238"/>
      <c r="AB1955" s="238" t="s">
        <v>442</v>
      </c>
    </row>
    <row r="1956" spans="8:28" x14ac:dyDescent="0.2">
      <c r="H1956" s="238"/>
      <c r="AB1956" s="238" t="s">
        <v>442</v>
      </c>
    </row>
    <row r="1957" spans="8:28" x14ac:dyDescent="0.2">
      <c r="H1957" s="238"/>
      <c r="AB1957" s="238" t="s">
        <v>442</v>
      </c>
    </row>
    <row r="1958" spans="8:28" x14ac:dyDescent="0.2">
      <c r="H1958" s="238"/>
      <c r="AB1958" s="238" t="s">
        <v>442</v>
      </c>
    </row>
    <row r="1959" spans="8:28" x14ac:dyDescent="0.2">
      <c r="H1959" s="238"/>
      <c r="AB1959" s="238" t="s">
        <v>442</v>
      </c>
    </row>
    <row r="1960" spans="8:28" x14ac:dyDescent="0.2">
      <c r="H1960" s="238"/>
      <c r="AB1960" s="238" t="s">
        <v>442</v>
      </c>
    </row>
    <row r="1961" spans="8:28" x14ac:dyDescent="0.2">
      <c r="H1961" s="238"/>
      <c r="AB1961" s="238" t="s">
        <v>442</v>
      </c>
    </row>
    <row r="1962" spans="8:28" x14ac:dyDescent="0.2">
      <c r="H1962" s="238"/>
      <c r="AB1962" s="238" t="s">
        <v>442</v>
      </c>
    </row>
    <row r="1963" spans="8:28" x14ac:dyDescent="0.2">
      <c r="H1963" s="238"/>
      <c r="AB1963" s="238" t="s">
        <v>442</v>
      </c>
    </row>
    <row r="1964" spans="8:28" x14ac:dyDescent="0.2">
      <c r="H1964" s="238"/>
      <c r="AB1964" s="238" t="s">
        <v>442</v>
      </c>
    </row>
    <row r="1965" spans="8:28" x14ac:dyDescent="0.2">
      <c r="H1965" s="238"/>
      <c r="AB1965" s="238" t="s">
        <v>442</v>
      </c>
    </row>
    <row r="1966" spans="8:28" x14ac:dyDescent="0.2">
      <c r="H1966" s="238"/>
      <c r="AB1966" s="238" t="s">
        <v>442</v>
      </c>
    </row>
    <row r="1967" spans="8:28" x14ac:dyDescent="0.2">
      <c r="H1967" s="238"/>
      <c r="AB1967" s="238" t="s">
        <v>442</v>
      </c>
    </row>
    <row r="1968" spans="8:28" x14ac:dyDescent="0.2">
      <c r="H1968" s="238"/>
      <c r="AB1968" s="238" t="s">
        <v>442</v>
      </c>
    </row>
    <row r="1969" spans="8:28" x14ac:dyDescent="0.2">
      <c r="H1969" s="238"/>
      <c r="AB1969" s="238" t="s">
        <v>442</v>
      </c>
    </row>
    <row r="1970" spans="8:28" x14ac:dyDescent="0.2">
      <c r="H1970" s="238"/>
      <c r="AB1970" s="238" t="s">
        <v>442</v>
      </c>
    </row>
    <row r="1971" spans="8:28" x14ac:dyDescent="0.2">
      <c r="H1971" s="238"/>
      <c r="AB1971" s="238" t="s">
        <v>442</v>
      </c>
    </row>
    <row r="1972" spans="8:28" x14ac:dyDescent="0.2">
      <c r="H1972" s="238"/>
      <c r="AB1972" s="238" t="s">
        <v>442</v>
      </c>
    </row>
    <row r="1973" spans="8:28" x14ac:dyDescent="0.2">
      <c r="H1973" s="238"/>
      <c r="AB1973" s="238" t="s">
        <v>442</v>
      </c>
    </row>
    <row r="1974" spans="8:28" x14ac:dyDescent="0.2">
      <c r="H1974" s="238"/>
      <c r="AB1974" s="238" t="s">
        <v>442</v>
      </c>
    </row>
    <row r="1975" spans="8:28" x14ac:dyDescent="0.2">
      <c r="H1975" s="238"/>
      <c r="AB1975" s="238" t="s">
        <v>442</v>
      </c>
    </row>
    <row r="1976" spans="8:28" x14ac:dyDescent="0.2">
      <c r="H1976" s="238"/>
      <c r="AB1976" s="238" t="s">
        <v>442</v>
      </c>
    </row>
    <row r="1977" spans="8:28" x14ac:dyDescent="0.2">
      <c r="H1977" s="238"/>
      <c r="AB1977" s="238" t="s">
        <v>442</v>
      </c>
    </row>
    <row r="1978" spans="8:28" x14ac:dyDescent="0.2">
      <c r="H1978" s="238"/>
      <c r="AB1978" s="238" t="s">
        <v>442</v>
      </c>
    </row>
    <row r="1979" spans="8:28" x14ac:dyDescent="0.2">
      <c r="H1979" s="238"/>
      <c r="AB1979" s="238" t="s">
        <v>442</v>
      </c>
    </row>
    <row r="1980" spans="8:28" x14ac:dyDescent="0.2">
      <c r="H1980" s="238"/>
      <c r="AB1980" s="238" t="s">
        <v>442</v>
      </c>
    </row>
    <row r="1981" spans="8:28" x14ac:dyDescent="0.2">
      <c r="H1981" s="238"/>
      <c r="AB1981" s="238" t="s">
        <v>442</v>
      </c>
    </row>
    <row r="1982" spans="8:28" x14ac:dyDescent="0.2">
      <c r="H1982" s="238"/>
      <c r="AB1982" s="238" t="s">
        <v>442</v>
      </c>
    </row>
    <row r="1983" spans="8:28" x14ac:dyDescent="0.2">
      <c r="H1983" s="238"/>
      <c r="AB1983" s="238" t="s">
        <v>442</v>
      </c>
    </row>
    <row r="1984" spans="8:28" x14ac:dyDescent="0.2">
      <c r="H1984" s="238"/>
      <c r="AB1984" s="238" t="s">
        <v>442</v>
      </c>
    </row>
    <row r="1985" spans="8:28" x14ac:dyDescent="0.2">
      <c r="H1985" s="238"/>
      <c r="AB1985" s="238" t="s">
        <v>442</v>
      </c>
    </row>
    <row r="1986" spans="8:28" x14ac:dyDescent="0.2">
      <c r="H1986" s="238"/>
      <c r="AB1986" s="238" t="s">
        <v>442</v>
      </c>
    </row>
    <row r="1987" spans="8:28" x14ac:dyDescent="0.2">
      <c r="H1987" s="238"/>
      <c r="AB1987" s="238" t="s">
        <v>442</v>
      </c>
    </row>
    <row r="1988" spans="8:28" x14ac:dyDescent="0.2">
      <c r="H1988" s="238"/>
      <c r="AB1988" s="238" t="s">
        <v>442</v>
      </c>
    </row>
    <row r="1989" spans="8:28" x14ac:dyDescent="0.2">
      <c r="H1989" s="238"/>
      <c r="AB1989" s="238" t="s">
        <v>442</v>
      </c>
    </row>
    <row r="1990" spans="8:28" x14ac:dyDescent="0.2">
      <c r="H1990" s="238"/>
      <c r="AB1990" s="238" t="s">
        <v>442</v>
      </c>
    </row>
    <row r="1991" spans="8:28" x14ac:dyDescent="0.2">
      <c r="H1991" s="238"/>
      <c r="AB1991" s="238" t="s">
        <v>442</v>
      </c>
    </row>
    <row r="1992" spans="8:28" x14ac:dyDescent="0.2">
      <c r="H1992" s="238"/>
      <c r="AB1992" s="238" t="s">
        <v>442</v>
      </c>
    </row>
    <row r="1993" spans="8:28" x14ac:dyDescent="0.2">
      <c r="H1993" s="238"/>
      <c r="AB1993" s="238" t="s">
        <v>442</v>
      </c>
    </row>
    <row r="1994" spans="8:28" x14ac:dyDescent="0.2">
      <c r="H1994" s="238"/>
      <c r="AB1994" s="238" t="s">
        <v>442</v>
      </c>
    </row>
    <row r="1995" spans="8:28" x14ac:dyDescent="0.2">
      <c r="H1995" s="238"/>
      <c r="AB1995" s="238" t="s">
        <v>442</v>
      </c>
    </row>
    <row r="1996" spans="8:28" x14ac:dyDescent="0.2">
      <c r="H1996" s="238"/>
      <c r="AB1996" s="238" t="s">
        <v>442</v>
      </c>
    </row>
    <row r="1997" spans="8:28" x14ac:dyDescent="0.2">
      <c r="H1997" s="238"/>
      <c r="AB1997" s="238" t="s">
        <v>442</v>
      </c>
    </row>
    <row r="1998" spans="8:28" x14ac:dyDescent="0.2">
      <c r="H1998" s="238"/>
      <c r="AB1998" s="238" t="s">
        <v>442</v>
      </c>
    </row>
    <row r="1999" spans="8:28" x14ac:dyDescent="0.2">
      <c r="H1999" s="238"/>
      <c r="AB1999" s="238" t="s">
        <v>442</v>
      </c>
    </row>
    <row r="2000" spans="8:28" x14ac:dyDescent="0.2">
      <c r="H2000" s="238"/>
      <c r="AB2000" s="238" t="s">
        <v>442</v>
      </c>
    </row>
    <row r="2001" spans="8:28" x14ac:dyDescent="0.2">
      <c r="H2001" s="238"/>
      <c r="AB2001" s="238" t="s">
        <v>442</v>
      </c>
    </row>
    <row r="2002" spans="8:28" x14ac:dyDescent="0.2">
      <c r="H2002" s="238"/>
      <c r="AB2002" s="238" t="s">
        <v>442</v>
      </c>
    </row>
    <row r="2003" spans="8:28" x14ac:dyDescent="0.2">
      <c r="H2003" s="238"/>
      <c r="AB2003" s="238" t="s">
        <v>442</v>
      </c>
    </row>
    <row r="2004" spans="8:28" x14ac:dyDescent="0.2">
      <c r="H2004" s="238"/>
      <c r="AB2004" s="238" t="s">
        <v>442</v>
      </c>
    </row>
    <row r="2005" spans="8:28" x14ac:dyDescent="0.2">
      <c r="H2005" s="238"/>
      <c r="AB2005" s="238" t="s">
        <v>442</v>
      </c>
    </row>
    <row r="2006" spans="8:28" x14ac:dyDescent="0.2">
      <c r="H2006" s="238"/>
      <c r="AB2006" s="238" t="s">
        <v>442</v>
      </c>
    </row>
    <row r="2007" spans="8:28" x14ac:dyDescent="0.2">
      <c r="H2007" s="238"/>
      <c r="AB2007" s="238" t="s">
        <v>442</v>
      </c>
    </row>
    <row r="2008" spans="8:28" x14ac:dyDescent="0.2">
      <c r="H2008" s="238"/>
      <c r="AB2008" s="238" t="s">
        <v>442</v>
      </c>
    </row>
    <row r="2009" spans="8:28" x14ac:dyDescent="0.2">
      <c r="H2009" s="238"/>
      <c r="AB2009" s="238" t="s">
        <v>442</v>
      </c>
    </row>
    <row r="2010" spans="8:28" x14ac:dyDescent="0.2">
      <c r="H2010" s="238"/>
      <c r="AB2010" s="238" t="s">
        <v>442</v>
      </c>
    </row>
    <row r="2011" spans="8:28" x14ac:dyDescent="0.2">
      <c r="H2011" s="238"/>
      <c r="AB2011" s="238" t="s">
        <v>442</v>
      </c>
    </row>
    <row r="2012" spans="8:28" x14ac:dyDescent="0.2">
      <c r="H2012" s="238"/>
      <c r="AB2012" s="238" t="s">
        <v>442</v>
      </c>
    </row>
    <row r="2013" spans="8:28" x14ac:dyDescent="0.2">
      <c r="H2013" s="238"/>
      <c r="AB2013" s="238" t="s">
        <v>442</v>
      </c>
    </row>
    <row r="2014" spans="8:28" x14ac:dyDescent="0.2">
      <c r="H2014" s="238"/>
      <c r="AB2014" s="238" t="s">
        <v>442</v>
      </c>
    </row>
    <row r="2015" spans="8:28" x14ac:dyDescent="0.2">
      <c r="H2015" s="238"/>
      <c r="AB2015" s="238" t="s">
        <v>442</v>
      </c>
    </row>
    <row r="2016" spans="8:28" x14ac:dyDescent="0.2">
      <c r="H2016" s="238"/>
      <c r="AB2016" s="238" t="s">
        <v>442</v>
      </c>
    </row>
    <row r="2017" spans="8:28" x14ac:dyDescent="0.2">
      <c r="H2017" s="238"/>
      <c r="AB2017" s="238" t="s">
        <v>442</v>
      </c>
    </row>
    <row r="2018" spans="8:28" x14ac:dyDescent="0.2">
      <c r="H2018" s="238"/>
      <c r="AB2018" s="238" t="s">
        <v>442</v>
      </c>
    </row>
    <row r="2019" spans="8:28" x14ac:dyDescent="0.2">
      <c r="H2019" s="238"/>
      <c r="AB2019" s="238" t="s">
        <v>442</v>
      </c>
    </row>
    <row r="2020" spans="8:28" x14ac:dyDescent="0.2">
      <c r="H2020" s="238"/>
      <c r="AB2020" s="238" t="s">
        <v>442</v>
      </c>
    </row>
    <row r="2021" spans="8:28" x14ac:dyDescent="0.2">
      <c r="H2021" s="238"/>
      <c r="AB2021" s="238" t="s">
        <v>442</v>
      </c>
    </row>
    <row r="2022" spans="8:28" x14ac:dyDescent="0.2">
      <c r="H2022" s="238"/>
      <c r="AB2022" s="238" t="s">
        <v>442</v>
      </c>
    </row>
    <row r="2023" spans="8:28" x14ac:dyDescent="0.2">
      <c r="H2023" s="238"/>
      <c r="AB2023" s="238" t="s">
        <v>442</v>
      </c>
    </row>
    <row r="2024" spans="8:28" x14ac:dyDescent="0.2">
      <c r="H2024" s="238"/>
      <c r="AB2024" s="238" t="s">
        <v>442</v>
      </c>
    </row>
    <row r="2025" spans="8:28" x14ac:dyDescent="0.2">
      <c r="H2025" s="238"/>
      <c r="AB2025" s="238" t="s">
        <v>442</v>
      </c>
    </row>
    <row r="2026" spans="8:28" x14ac:dyDescent="0.2">
      <c r="H2026" s="238"/>
      <c r="AB2026" s="238" t="s">
        <v>442</v>
      </c>
    </row>
    <row r="2027" spans="8:28" x14ac:dyDescent="0.2">
      <c r="H2027" s="238"/>
      <c r="AB2027" s="238" t="s">
        <v>442</v>
      </c>
    </row>
    <row r="2028" spans="8:28" x14ac:dyDescent="0.2">
      <c r="H2028" s="238"/>
      <c r="AB2028" s="238" t="s">
        <v>442</v>
      </c>
    </row>
    <row r="2029" spans="8:28" x14ac:dyDescent="0.2">
      <c r="H2029" s="238"/>
      <c r="AB2029" s="238" t="s">
        <v>442</v>
      </c>
    </row>
    <row r="2030" spans="8:28" x14ac:dyDescent="0.2">
      <c r="H2030" s="238"/>
      <c r="AB2030" s="238" t="s">
        <v>442</v>
      </c>
    </row>
    <row r="2031" spans="8:28" x14ac:dyDescent="0.2">
      <c r="H2031" s="238"/>
      <c r="AB2031" s="238" t="s">
        <v>442</v>
      </c>
    </row>
    <row r="2032" spans="8:28" x14ac:dyDescent="0.2">
      <c r="H2032" s="238"/>
      <c r="AB2032" s="238" t="s">
        <v>442</v>
      </c>
    </row>
    <row r="2033" spans="8:28" x14ac:dyDescent="0.2">
      <c r="H2033" s="238"/>
      <c r="AB2033" s="238" t="s">
        <v>442</v>
      </c>
    </row>
    <row r="2034" spans="8:28" x14ac:dyDescent="0.2">
      <c r="H2034" s="238"/>
      <c r="AB2034" s="238" t="s">
        <v>442</v>
      </c>
    </row>
    <row r="2035" spans="8:28" x14ac:dyDescent="0.2">
      <c r="H2035" s="238"/>
      <c r="AB2035" s="238" t="s">
        <v>442</v>
      </c>
    </row>
    <row r="2036" spans="8:28" x14ac:dyDescent="0.2">
      <c r="H2036" s="238"/>
      <c r="AB2036" s="238" t="s">
        <v>442</v>
      </c>
    </row>
    <row r="2037" spans="8:28" x14ac:dyDescent="0.2">
      <c r="H2037" s="238"/>
      <c r="AB2037" s="238" t="s">
        <v>442</v>
      </c>
    </row>
    <row r="2038" spans="8:28" x14ac:dyDescent="0.2">
      <c r="H2038" s="238"/>
      <c r="AB2038" s="238" t="s">
        <v>442</v>
      </c>
    </row>
    <row r="2039" spans="8:28" x14ac:dyDescent="0.2">
      <c r="H2039" s="238"/>
      <c r="AB2039" s="238" t="s">
        <v>442</v>
      </c>
    </row>
    <row r="2040" spans="8:28" x14ac:dyDescent="0.2">
      <c r="H2040" s="238"/>
      <c r="AB2040" s="238" t="s">
        <v>442</v>
      </c>
    </row>
    <row r="2041" spans="8:28" x14ac:dyDescent="0.2">
      <c r="H2041" s="238"/>
      <c r="AB2041" s="238" t="s">
        <v>442</v>
      </c>
    </row>
    <row r="2042" spans="8:28" x14ac:dyDescent="0.2">
      <c r="H2042" s="238"/>
      <c r="AB2042" s="238" t="s">
        <v>442</v>
      </c>
    </row>
    <row r="2043" spans="8:28" x14ac:dyDescent="0.2">
      <c r="H2043" s="238"/>
      <c r="AB2043" s="238" t="s">
        <v>442</v>
      </c>
    </row>
    <row r="2044" spans="8:28" x14ac:dyDescent="0.2">
      <c r="H2044" s="238"/>
      <c r="AB2044" s="238" t="s">
        <v>442</v>
      </c>
    </row>
    <row r="2045" spans="8:28" x14ac:dyDescent="0.2">
      <c r="H2045" s="238"/>
      <c r="AB2045" s="238" t="s">
        <v>442</v>
      </c>
    </row>
    <row r="2046" spans="8:28" x14ac:dyDescent="0.2">
      <c r="H2046" s="238"/>
      <c r="AB2046" s="238" t="s">
        <v>442</v>
      </c>
    </row>
    <row r="2047" spans="8:28" x14ac:dyDescent="0.2">
      <c r="H2047" s="238"/>
      <c r="AB2047" s="238" t="s">
        <v>442</v>
      </c>
    </row>
    <row r="2048" spans="8:28" x14ac:dyDescent="0.2">
      <c r="H2048" s="238"/>
      <c r="AB2048" s="238" t="s">
        <v>442</v>
      </c>
    </row>
    <row r="2049" spans="8:28" x14ac:dyDescent="0.2">
      <c r="H2049" s="238"/>
      <c r="AB2049" s="238" t="s">
        <v>442</v>
      </c>
    </row>
    <row r="2050" spans="8:28" x14ac:dyDescent="0.2">
      <c r="H2050" s="238"/>
      <c r="AB2050" s="238" t="s">
        <v>442</v>
      </c>
    </row>
    <row r="2051" spans="8:28" x14ac:dyDescent="0.2">
      <c r="H2051" s="238"/>
      <c r="AB2051" s="238" t="s">
        <v>442</v>
      </c>
    </row>
    <row r="2052" spans="8:28" x14ac:dyDescent="0.2">
      <c r="H2052" s="238"/>
      <c r="AB2052" s="238" t="s">
        <v>442</v>
      </c>
    </row>
    <row r="2053" spans="8:28" x14ac:dyDescent="0.2">
      <c r="H2053" s="238"/>
      <c r="AB2053" s="238" t="s">
        <v>442</v>
      </c>
    </row>
    <row r="2054" spans="8:28" x14ac:dyDescent="0.2">
      <c r="H2054" s="238"/>
      <c r="AB2054" s="238" t="s">
        <v>442</v>
      </c>
    </row>
    <row r="2055" spans="8:28" x14ac:dyDescent="0.2">
      <c r="H2055" s="238"/>
      <c r="AB2055" s="238" t="s">
        <v>442</v>
      </c>
    </row>
    <row r="2056" spans="8:28" x14ac:dyDescent="0.2">
      <c r="H2056" s="238"/>
      <c r="AB2056" s="238" t="s">
        <v>442</v>
      </c>
    </row>
    <row r="2057" spans="8:28" x14ac:dyDescent="0.2">
      <c r="H2057" s="238"/>
      <c r="AB2057" s="238" t="s">
        <v>442</v>
      </c>
    </row>
    <row r="2058" spans="8:28" x14ac:dyDescent="0.2">
      <c r="H2058" s="238"/>
      <c r="AB2058" s="238" t="s">
        <v>442</v>
      </c>
    </row>
    <row r="2059" spans="8:28" x14ac:dyDescent="0.2">
      <c r="H2059" s="238"/>
      <c r="AB2059" s="238" t="s">
        <v>442</v>
      </c>
    </row>
    <row r="2060" spans="8:28" x14ac:dyDescent="0.2">
      <c r="H2060" s="238"/>
      <c r="AB2060" s="238" t="s">
        <v>442</v>
      </c>
    </row>
    <row r="2061" spans="8:28" x14ac:dyDescent="0.2">
      <c r="H2061" s="238"/>
      <c r="AB2061" s="238" t="s">
        <v>442</v>
      </c>
    </row>
    <row r="2062" spans="8:28" x14ac:dyDescent="0.2">
      <c r="H2062" s="238"/>
      <c r="AB2062" s="238" t="s">
        <v>442</v>
      </c>
    </row>
    <row r="2063" spans="8:28" x14ac:dyDescent="0.2">
      <c r="H2063" s="238"/>
      <c r="AB2063" s="238" t="s">
        <v>442</v>
      </c>
    </row>
    <row r="2064" spans="8:28" x14ac:dyDescent="0.2">
      <c r="H2064" s="238"/>
      <c r="AB2064" s="238" t="s">
        <v>442</v>
      </c>
    </row>
    <row r="2065" spans="8:28" x14ac:dyDescent="0.2">
      <c r="H2065" s="238"/>
      <c r="AB2065" s="238" t="s">
        <v>442</v>
      </c>
    </row>
    <row r="2066" spans="8:28" x14ac:dyDescent="0.2">
      <c r="H2066" s="238"/>
      <c r="AB2066" s="238" t="s">
        <v>442</v>
      </c>
    </row>
    <row r="2067" spans="8:28" x14ac:dyDescent="0.2">
      <c r="H2067" s="238"/>
      <c r="AB2067" s="238" t="s">
        <v>442</v>
      </c>
    </row>
    <row r="2068" spans="8:28" x14ac:dyDescent="0.2">
      <c r="H2068" s="238"/>
      <c r="AB2068" s="238" t="s">
        <v>442</v>
      </c>
    </row>
    <row r="2069" spans="8:28" x14ac:dyDescent="0.2">
      <c r="H2069" s="238"/>
      <c r="AB2069" s="238" t="s">
        <v>442</v>
      </c>
    </row>
    <row r="2070" spans="8:28" x14ac:dyDescent="0.2">
      <c r="H2070" s="238"/>
      <c r="AB2070" s="238" t="s">
        <v>442</v>
      </c>
    </row>
    <row r="2071" spans="8:28" x14ac:dyDescent="0.2">
      <c r="H2071" s="238"/>
      <c r="AB2071" s="238" t="s">
        <v>442</v>
      </c>
    </row>
    <row r="2072" spans="8:28" x14ac:dyDescent="0.2">
      <c r="H2072" s="238"/>
      <c r="AB2072" s="238" t="s">
        <v>442</v>
      </c>
    </row>
    <row r="2073" spans="8:28" x14ac:dyDescent="0.2">
      <c r="H2073" s="238"/>
      <c r="AB2073" s="238" t="s">
        <v>442</v>
      </c>
    </row>
    <row r="2074" spans="8:28" x14ac:dyDescent="0.2">
      <c r="H2074" s="238"/>
      <c r="AB2074" s="238" t="s">
        <v>442</v>
      </c>
    </row>
    <row r="2075" spans="8:28" x14ac:dyDescent="0.2">
      <c r="H2075" s="238"/>
      <c r="AB2075" s="238" t="s">
        <v>442</v>
      </c>
    </row>
    <row r="2076" spans="8:28" x14ac:dyDescent="0.2">
      <c r="H2076" s="238"/>
      <c r="AB2076" s="238" t="s">
        <v>442</v>
      </c>
    </row>
    <row r="2077" spans="8:28" x14ac:dyDescent="0.2">
      <c r="H2077" s="238"/>
      <c r="AB2077" s="238" t="s">
        <v>442</v>
      </c>
    </row>
    <row r="2078" spans="8:28" x14ac:dyDescent="0.2">
      <c r="H2078" s="238"/>
      <c r="AB2078" s="238" t="s">
        <v>442</v>
      </c>
    </row>
    <row r="2079" spans="8:28" x14ac:dyDescent="0.2">
      <c r="H2079" s="238"/>
      <c r="AB2079" s="238" t="s">
        <v>442</v>
      </c>
    </row>
    <row r="2080" spans="8:28" x14ac:dyDescent="0.2">
      <c r="H2080" s="238"/>
      <c r="AB2080" s="238" t="s">
        <v>442</v>
      </c>
    </row>
    <row r="2081" spans="8:28" x14ac:dyDescent="0.2">
      <c r="H2081" s="238"/>
      <c r="AB2081" s="238" t="s">
        <v>442</v>
      </c>
    </row>
    <row r="2082" spans="8:28" x14ac:dyDescent="0.2">
      <c r="H2082" s="238"/>
      <c r="AB2082" s="238" t="s">
        <v>442</v>
      </c>
    </row>
    <row r="2083" spans="8:28" x14ac:dyDescent="0.2">
      <c r="H2083" s="238"/>
      <c r="AB2083" s="238" t="s">
        <v>442</v>
      </c>
    </row>
    <row r="2084" spans="8:28" x14ac:dyDescent="0.2">
      <c r="H2084" s="238"/>
      <c r="AB2084" s="238" t="s">
        <v>442</v>
      </c>
    </row>
    <row r="2085" spans="8:28" x14ac:dyDescent="0.2">
      <c r="H2085" s="238"/>
      <c r="AB2085" s="238" t="s">
        <v>442</v>
      </c>
    </row>
    <row r="2086" spans="8:28" x14ac:dyDescent="0.2">
      <c r="H2086" s="238"/>
      <c r="AB2086" s="238" t="s">
        <v>442</v>
      </c>
    </row>
    <row r="2087" spans="8:28" x14ac:dyDescent="0.2">
      <c r="H2087" s="238"/>
      <c r="AB2087" s="238" t="s">
        <v>442</v>
      </c>
    </row>
    <row r="2088" spans="8:28" x14ac:dyDescent="0.2">
      <c r="H2088" s="238"/>
      <c r="AB2088" s="238" t="s">
        <v>442</v>
      </c>
    </row>
    <row r="2089" spans="8:28" x14ac:dyDescent="0.2">
      <c r="H2089" s="238"/>
      <c r="AB2089" s="238" t="s">
        <v>442</v>
      </c>
    </row>
    <row r="2090" spans="8:28" x14ac:dyDescent="0.2">
      <c r="H2090" s="238"/>
      <c r="AB2090" s="238" t="s">
        <v>442</v>
      </c>
    </row>
    <row r="2091" spans="8:28" x14ac:dyDescent="0.2">
      <c r="H2091" s="238"/>
      <c r="AB2091" s="238" t="s">
        <v>442</v>
      </c>
    </row>
    <row r="2092" spans="8:28" x14ac:dyDescent="0.2">
      <c r="H2092" s="238"/>
      <c r="AB2092" s="238" t="s">
        <v>442</v>
      </c>
    </row>
    <row r="2093" spans="8:28" x14ac:dyDescent="0.2">
      <c r="H2093" s="238"/>
      <c r="AB2093" s="238" t="s">
        <v>442</v>
      </c>
    </row>
    <row r="2094" spans="8:28" x14ac:dyDescent="0.2">
      <c r="H2094" s="238"/>
      <c r="AB2094" s="238" t="s">
        <v>442</v>
      </c>
    </row>
    <row r="2095" spans="8:28" x14ac:dyDescent="0.2">
      <c r="H2095" s="238"/>
      <c r="AB2095" s="238" t="s">
        <v>442</v>
      </c>
    </row>
    <row r="2096" spans="8:28" x14ac:dyDescent="0.2">
      <c r="H2096" s="238"/>
      <c r="AB2096" s="238" t="s">
        <v>442</v>
      </c>
    </row>
    <row r="2097" spans="8:28" x14ac:dyDescent="0.2">
      <c r="H2097" s="238"/>
      <c r="AB2097" s="238" t="s">
        <v>442</v>
      </c>
    </row>
    <row r="2098" spans="8:28" x14ac:dyDescent="0.2">
      <c r="H2098" s="238"/>
      <c r="AB2098" s="238" t="s">
        <v>442</v>
      </c>
    </row>
    <row r="2099" spans="8:28" x14ac:dyDescent="0.2">
      <c r="H2099" s="238"/>
      <c r="AB2099" s="238" t="s">
        <v>442</v>
      </c>
    </row>
    <row r="2100" spans="8:28" x14ac:dyDescent="0.2">
      <c r="H2100" s="238"/>
      <c r="AB2100" s="238" t="s">
        <v>442</v>
      </c>
    </row>
    <row r="2101" spans="8:28" x14ac:dyDescent="0.2">
      <c r="H2101" s="238"/>
      <c r="AB2101" s="238" t="s">
        <v>442</v>
      </c>
    </row>
    <row r="2102" spans="8:28" x14ac:dyDescent="0.2">
      <c r="H2102" s="238"/>
      <c r="AB2102" s="238" t="s">
        <v>442</v>
      </c>
    </row>
    <row r="2103" spans="8:28" x14ac:dyDescent="0.2">
      <c r="H2103" s="238"/>
      <c r="AB2103" s="238" t="s">
        <v>442</v>
      </c>
    </row>
    <row r="2104" spans="8:28" x14ac:dyDescent="0.2">
      <c r="H2104" s="238"/>
      <c r="AB2104" s="238" t="s">
        <v>442</v>
      </c>
    </row>
    <row r="2105" spans="8:28" x14ac:dyDescent="0.2">
      <c r="H2105" s="238"/>
      <c r="AB2105" s="238" t="s">
        <v>442</v>
      </c>
    </row>
    <row r="2106" spans="8:28" x14ac:dyDescent="0.2">
      <c r="H2106" s="238"/>
      <c r="AB2106" s="238" t="s">
        <v>442</v>
      </c>
    </row>
    <row r="2107" spans="8:28" x14ac:dyDescent="0.2">
      <c r="H2107" s="238"/>
      <c r="AB2107" s="238" t="s">
        <v>442</v>
      </c>
    </row>
    <row r="2108" spans="8:28" x14ac:dyDescent="0.2">
      <c r="H2108" s="238"/>
      <c r="AB2108" s="238" t="s">
        <v>442</v>
      </c>
    </row>
    <row r="2109" spans="8:28" x14ac:dyDescent="0.2">
      <c r="H2109" s="238"/>
      <c r="AB2109" s="238" t="s">
        <v>442</v>
      </c>
    </row>
    <row r="2110" spans="8:28" x14ac:dyDescent="0.2">
      <c r="H2110" s="238"/>
      <c r="AB2110" s="238" t="s">
        <v>442</v>
      </c>
    </row>
    <row r="2111" spans="8:28" x14ac:dyDescent="0.2">
      <c r="H2111" s="238"/>
      <c r="AB2111" s="238" t="s">
        <v>442</v>
      </c>
    </row>
    <row r="2112" spans="8:28" x14ac:dyDescent="0.2">
      <c r="H2112" s="238"/>
      <c r="AB2112" s="238" t="s">
        <v>442</v>
      </c>
    </row>
    <row r="2113" spans="8:28" x14ac:dyDescent="0.2">
      <c r="H2113" s="238"/>
      <c r="AB2113" s="238" t="s">
        <v>442</v>
      </c>
    </row>
    <row r="2114" spans="8:28" x14ac:dyDescent="0.2">
      <c r="H2114" s="238"/>
      <c r="AB2114" s="238" t="s">
        <v>442</v>
      </c>
    </row>
    <row r="2115" spans="8:28" x14ac:dyDescent="0.2">
      <c r="H2115" s="238"/>
      <c r="AB2115" s="238" t="s">
        <v>442</v>
      </c>
    </row>
    <row r="2116" spans="8:28" x14ac:dyDescent="0.2">
      <c r="H2116" s="238"/>
      <c r="AB2116" s="238" t="s">
        <v>442</v>
      </c>
    </row>
    <row r="2117" spans="8:28" x14ac:dyDescent="0.2">
      <c r="H2117" s="238"/>
      <c r="AB2117" s="238" t="s">
        <v>442</v>
      </c>
    </row>
    <row r="2118" spans="8:28" x14ac:dyDescent="0.2">
      <c r="H2118" s="238"/>
      <c r="AB2118" s="238" t="s">
        <v>442</v>
      </c>
    </row>
    <row r="2119" spans="8:28" x14ac:dyDescent="0.2">
      <c r="H2119" s="238"/>
      <c r="AB2119" s="238" t="s">
        <v>442</v>
      </c>
    </row>
    <row r="2120" spans="8:28" x14ac:dyDescent="0.2">
      <c r="H2120" s="238"/>
      <c r="AB2120" s="238" t="s">
        <v>442</v>
      </c>
    </row>
    <row r="2121" spans="8:28" x14ac:dyDescent="0.2">
      <c r="H2121" s="238"/>
      <c r="AB2121" s="238" t="s">
        <v>442</v>
      </c>
    </row>
    <row r="2122" spans="8:28" x14ac:dyDescent="0.2">
      <c r="H2122" s="238"/>
      <c r="AB2122" s="238" t="s">
        <v>442</v>
      </c>
    </row>
    <row r="2123" spans="8:28" x14ac:dyDescent="0.2">
      <c r="H2123" s="238"/>
      <c r="AB2123" s="238" t="s">
        <v>442</v>
      </c>
    </row>
    <row r="2124" spans="8:28" x14ac:dyDescent="0.2">
      <c r="H2124" s="238"/>
      <c r="AB2124" s="238" t="s">
        <v>442</v>
      </c>
    </row>
    <row r="2125" spans="8:28" x14ac:dyDescent="0.2">
      <c r="H2125" s="238"/>
      <c r="AB2125" s="238" t="s">
        <v>442</v>
      </c>
    </row>
    <row r="2126" spans="8:28" x14ac:dyDescent="0.2">
      <c r="H2126" s="238"/>
      <c r="AB2126" s="238" t="s">
        <v>442</v>
      </c>
    </row>
    <row r="2127" spans="8:28" x14ac:dyDescent="0.2">
      <c r="H2127" s="238"/>
      <c r="AB2127" s="238" t="s">
        <v>442</v>
      </c>
    </row>
    <row r="2128" spans="8:28" x14ac:dyDescent="0.2">
      <c r="H2128" s="238"/>
      <c r="AB2128" s="238" t="s">
        <v>442</v>
      </c>
    </row>
    <row r="2129" spans="8:28" x14ac:dyDescent="0.2">
      <c r="H2129" s="238"/>
      <c r="AB2129" s="238" t="s">
        <v>442</v>
      </c>
    </row>
    <row r="2130" spans="8:28" x14ac:dyDescent="0.2">
      <c r="H2130" s="238"/>
      <c r="AB2130" s="238" t="s">
        <v>442</v>
      </c>
    </row>
    <row r="2131" spans="8:28" x14ac:dyDescent="0.2">
      <c r="H2131" s="238"/>
      <c r="AB2131" s="238" t="s">
        <v>442</v>
      </c>
    </row>
    <row r="2132" spans="8:28" x14ac:dyDescent="0.2">
      <c r="H2132" s="238"/>
      <c r="AB2132" s="238" t="s">
        <v>442</v>
      </c>
    </row>
    <row r="2133" spans="8:28" x14ac:dyDescent="0.2">
      <c r="H2133" s="238"/>
      <c r="AB2133" s="238" t="s">
        <v>442</v>
      </c>
    </row>
    <row r="2134" spans="8:28" x14ac:dyDescent="0.2">
      <c r="H2134" s="238"/>
      <c r="AB2134" s="238" t="s">
        <v>442</v>
      </c>
    </row>
    <row r="2135" spans="8:28" x14ac:dyDescent="0.2">
      <c r="H2135" s="238"/>
      <c r="AB2135" s="238" t="s">
        <v>442</v>
      </c>
    </row>
    <row r="2136" spans="8:28" x14ac:dyDescent="0.2">
      <c r="H2136" s="238"/>
      <c r="AB2136" s="238" t="s">
        <v>442</v>
      </c>
    </row>
    <row r="2137" spans="8:28" x14ac:dyDescent="0.2">
      <c r="H2137" s="238"/>
      <c r="AB2137" s="238" t="s">
        <v>442</v>
      </c>
    </row>
    <row r="2138" spans="8:28" x14ac:dyDescent="0.2">
      <c r="H2138" s="238"/>
      <c r="AB2138" s="238" t="s">
        <v>442</v>
      </c>
    </row>
    <row r="2139" spans="8:28" x14ac:dyDescent="0.2">
      <c r="H2139" s="238"/>
      <c r="AB2139" s="238" t="s">
        <v>442</v>
      </c>
    </row>
    <row r="2140" spans="8:28" x14ac:dyDescent="0.2">
      <c r="H2140" s="238"/>
      <c r="AB2140" s="238" t="s">
        <v>442</v>
      </c>
    </row>
    <row r="2141" spans="8:28" x14ac:dyDescent="0.2">
      <c r="H2141" s="238"/>
      <c r="AB2141" s="238" t="s">
        <v>442</v>
      </c>
    </row>
    <row r="2142" spans="8:28" x14ac:dyDescent="0.2">
      <c r="H2142" s="238"/>
      <c r="AB2142" s="238" t="s">
        <v>442</v>
      </c>
    </row>
    <row r="2143" spans="8:28" x14ac:dyDescent="0.2">
      <c r="H2143" s="238"/>
      <c r="AB2143" s="238" t="s">
        <v>442</v>
      </c>
    </row>
    <row r="2144" spans="8:28" x14ac:dyDescent="0.2">
      <c r="H2144" s="238"/>
      <c r="AB2144" s="238" t="s">
        <v>442</v>
      </c>
    </row>
    <row r="2145" spans="8:28" x14ac:dyDescent="0.2">
      <c r="H2145" s="238"/>
      <c r="AB2145" s="238" t="s">
        <v>442</v>
      </c>
    </row>
    <row r="2146" spans="8:28" x14ac:dyDescent="0.2">
      <c r="H2146" s="238"/>
      <c r="AB2146" s="238" t="s">
        <v>442</v>
      </c>
    </row>
    <row r="2147" spans="8:28" x14ac:dyDescent="0.2">
      <c r="H2147" s="238"/>
      <c r="AB2147" s="238" t="s">
        <v>442</v>
      </c>
    </row>
    <row r="2148" spans="8:28" x14ac:dyDescent="0.2">
      <c r="H2148" s="238"/>
      <c r="AB2148" s="238" t="s">
        <v>442</v>
      </c>
    </row>
    <row r="2149" spans="8:28" x14ac:dyDescent="0.2">
      <c r="H2149" s="238"/>
      <c r="AB2149" s="238" t="s">
        <v>442</v>
      </c>
    </row>
    <row r="2150" spans="8:28" x14ac:dyDescent="0.2">
      <c r="H2150" s="238"/>
      <c r="AB2150" s="238" t="s">
        <v>442</v>
      </c>
    </row>
    <row r="2151" spans="8:28" x14ac:dyDescent="0.2">
      <c r="H2151" s="238"/>
      <c r="AB2151" s="238" t="s">
        <v>442</v>
      </c>
    </row>
    <row r="2152" spans="8:28" x14ac:dyDescent="0.2">
      <c r="H2152" s="238"/>
      <c r="AB2152" s="238" t="s">
        <v>442</v>
      </c>
    </row>
    <row r="2153" spans="8:28" x14ac:dyDescent="0.2">
      <c r="H2153" s="238"/>
      <c r="AB2153" s="238" t="s">
        <v>442</v>
      </c>
    </row>
    <row r="2154" spans="8:28" x14ac:dyDescent="0.2">
      <c r="H2154" s="238"/>
      <c r="AB2154" s="238" t="s">
        <v>442</v>
      </c>
    </row>
    <row r="2155" spans="8:28" x14ac:dyDescent="0.2">
      <c r="H2155" s="238"/>
      <c r="AB2155" s="238" t="s">
        <v>442</v>
      </c>
    </row>
    <row r="2156" spans="8:28" x14ac:dyDescent="0.2">
      <c r="H2156" s="238"/>
      <c r="AB2156" s="238" t="s">
        <v>442</v>
      </c>
    </row>
    <row r="2157" spans="8:28" x14ac:dyDescent="0.2">
      <c r="H2157" s="238"/>
      <c r="AB2157" s="238" t="s">
        <v>442</v>
      </c>
    </row>
    <row r="2158" spans="8:28" x14ac:dyDescent="0.2">
      <c r="H2158" s="238"/>
      <c r="AB2158" s="238" t="s">
        <v>442</v>
      </c>
    </row>
    <row r="2159" spans="8:28" x14ac:dyDescent="0.2">
      <c r="H2159" s="238"/>
      <c r="AB2159" s="238" t="s">
        <v>442</v>
      </c>
    </row>
    <row r="2160" spans="8:28" x14ac:dyDescent="0.2">
      <c r="H2160" s="238"/>
      <c r="AB2160" s="238" t="s">
        <v>442</v>
      </c>
    </row>
    <row r="2161" spans="8:28" x14ac:dyDescent="0.2">
      <c r="H2161" s="238"/>
      <c r="AB2161" s="238" t="s">
        <v>442</v>
      </c>
    </row>
    <row r="2162" spans="8:28" x14ac:dyDescent="0.2">
      <c r="H2162" s="238"/>
      <c r="AB2162" s="238" t="s">
        <v>442</v>
      </c>
    </row>
    <row r="2163" spans="8:28" x14ac:dyDescent="0.2">
      <c r="H2163" s="238"/>
      <c r="AB2163" s="238" t="s">
        <v>442</v>
      </c>
    </row>
    <row r="2164" spans="8:28" x14ac:dyDescent="0.2">
      <c r="H2164" s="238"/>
      <c r="AB2164" s="238" t="s">
        <v>442</v>
      </c>
    </row>
    <row r="2165" spans="8:28" x14ac:dyDescent="0.2">
      <c r="H2165" s="238"/>
      <c r="AB2165" s="238" t="s">
        <v>442</v>
      </c>
    </row>
    <row r="2166" spans="8:28" x14ac:dyDescent="0.2">
      <c r="H2166" s="238"/>
      <c r="AB2166" s="238" t="s">
        <v>442</v>
      </c>
    </row>
    <row r="2167" spans="8:28" x14ac:dyDescent="0.2">
      <c r="H2167" s="238"/>
      <c r="AB2167" s="238" t="s">
        <v>442</v>
      </c>
    </row>
    <row r="2168" spans="8:28" x14ac:dyDescent="0.2">
      <c r="H2168" s="238"/>
      <c r="AB2168" s="238" t="s">
        <v>442</v>
      </c>
    </row>
    <row r="2169" spans="8:28" x14ac:dyDescent="0.2">
      <c r="H2169" s="238"/>
      <c r="AB2169" s="238" t="s">
        <v>442</v>
      </c>
    </row>
    <row r="2170" spans="8:28" x14ac:dyDescent="0.2">
      <c r="H2170" s="238"/>
      <c r="AB2170" s="238" t="s">
        <v>442</v>
      </c>
    </row>
    <row r="2171" spans="8:28" x14ac:dyDescent="0.2">
      <c r="H2171" s="238"/>
      <c r="AB2171" s="238" t="s">
        <v>442</v>
      </c>
    </row>
    <row r="2172" spans="8:28" x14ac:dyDescent="0.2">
      <c r="H2172" s="238"/>
      <c r="AB2172" s="238" t="s">
        <v>442</v>
      </c>
    </row>
    <row r="2173" spans="8:28" x14ac:dyDescent="0.2">
      <c r="H2173" s="238"/>
      <c r="AB2173" s="238" t="s">
        <v>442</v>
      </c>
    </row>
    <row r="2174" spans="8:28" x14ac:dyDescent="0.2">
      <c r="H2174" s="238"/>
      <c r="AB2174" s="238" t="s">
        <v>442</v>
      </c>
    </row>
    <row r="2175" spans="8:28" x14ac:dyDescent="0.2">
      <c r="H2175" s="238"/>
      <c r="AB2175" s="238" t="s">
        <v>442</v>
      </c>
    </row>
    <row r="2176" spans="8:28" x14ac:dyDescent="0.2">
      <c r="H2176" s="238"/>
      <c r="AB2176" s="238" t="s">
        <v>442</v>
      </c>
    </row>
    <row r="2177" spans="8:28" x14ac:dyDescent="0.2">
      <c r="H2177" s="238"/>
      <c r="AB2177" s="238" t="s">
        <v>442</v>
      </c>
    </row>
    <row r="2178" spans="8:28" x14ac:dyDescent="0.2">
      <c r="H2178" s="238"/>
      <c r="AB2178" s="238" t="s">
        <v>442</v>
      </c>
    </row>
    <row r="2179" spans="8:28" x14ac:dyDescent="0.2">
      <c r="H2179" s="238"/>
      <c r="AB2179" s="238" t="s">
        <v>442</v>
      </c>
    </row>
    <row r="2180" spans="8:28" x14ac:dyDescent="0.2">
      <c r="H2180" s="238"/>
      <c r="AB2180" s="238" t="s">
        <v>442</v>
      </c>
    </row>
    <row r="2181" spans="8:28" x14ac:dyDescent="0.2">
      <c r="H2181" s="238"/>
      <c r="AB2181" s="238" t="s">
        <v>442</v>
      </c>
    </row>
    <row r="2182" spans="8:28" x14ac:dyDescent="0.2">
      <c r="H2182" s="238"/>
      <c r="AB2182" s="238" t="s">
        <v>442</v>
      </c>
    </row>
    <row r="2183" spans="8:28" x14ac:dyDescent="0.2">
      <c r="H2183" s="238"/>
      <c r="AB2183" s="238" t="s">
        <v>442</v>
      </c>
    </row>
    <row r="2184" spans="8:28" x14ac:dyDescent="0.2">
      <c r="H2184" s="238"/>
      <c r="AB2184" s="238" t="s">
        <v>442</v>
      </c>
    </row>
    <row r="2185" spans="8:28" x14ac:dyDescent="0.2">
      <c r="H2185" s="238"/>
      <c r="AB2185" s="238" t="s">
        <v>442</v>
      </c>
    </row>
    <row r="2186" spans="8:28" x14ac:dyDescent="0.2">
      <c r="H2186" s="238"/>
      <c r="AB2186" s="238" t="s">
        <v>442</v>
      </c>
    </row>
    <row r="2187" spans="8:28" x14ac:dyDescent="0.2">
      <c r="H2187" s="238"/>
      <c r="AB2187" s="238" t="s">
        <v>442</v>
      </c>
    </row>
    <row r="2188" spans="8:28" x14ac:dyDescent="0.2">
      <c r="H2188" s="238"/>
      <c r="AB2188" s="238" t="s">
        <v>442</v>
      </c>
    </row>
    <row r="2189" spans="8:28" x14ac:dyDescent="0.2">
      <c r="H2189" s="238"/>
      <c r="AB2189" s="238" t="s">
        <v>442</v>
      </c>
    </row>
    <row r="2190" spans="8:28" x14ac:dyDescent="0.2">
      <c r="H2190" s="238"/>
      <c r="AB2190" s="238" t="s">
        <v>442</v>
      </c>
    </row>
    <row r="2191" spans="8:28" x14ac:dyDescent="0.2">
      <c r="H2191" s="238"/>
      <c r="AB2191" s="238" t="s">
        <v>442</v>
      </c>
    </row>
    <row r="2192" spans="8:28" x14ac:dyDescent="0.2">
      <c r="H2192" s="238"/>
      <c r="AB2192" s="238" t="s">
        <v>442</v>
      </c>
    </row>
    <row r="2193" spans="8:28" x14ac:dyDescent="0.2">
      <c r="H2193" s="238"/>
      <c r="AB2193" s="238" t="s">
        <v>442</v>
      </c>
    </row>
    <row r="2194" spans="8:28" x14ac:dyDescent="0.2">
      <c r="H2194" s="238"/>
      <c r="AB2194" s="238" t="s">
        <v>442</v>
      </c>
    </row>
    <row r="2195" spans="8:28" x14ac:dyDescent="0.2">
      <c r="H2195" s="238"/>
      <c r="AB2195" s="238" t="s">
        <v>442</v>
      </c>
    </row>
    <row r="2196" spans="8:28" x14ac:dyDescent="0.2">
      <c r="H2196" s="238"/>
      <c r="AB2196" s="238" t="s">
        <v>442</v>
      </c>
    </row>
    <row r="2197" spans="8:28" x14ac:dyDescent="0.2">
      <c r="H2197" s="238"/>
      <c r="AB2197" s="238" t="s">
        <v>442</v>
      </c>
    </row>
    <row r="2198" spans="8:28" x14ac:dyDescent="0.2">
      <c r="H2198" s="238"/>
      <c r="AB2198" s="238" t="s">
        <v>442</v>
      </c>
    </row>
    <row r="2199" spans="8:28" x14ac:dyDescent="0.2">
      <c r="H2199" s="238"/>
      <c r="AB2199" s="238" t="s">
        <v>442</v>
      </c>
    </row>
    <row r="2200" spans="8:28" x14ac:dyDescent="0.2">
      <c r="H2200" s="238"/>
      <c r="AB2200" s="238" t="s">
        <v>442</v>
      </c>
    </row>
    <row r="2201" spans="8:28" x14ac:dyDescent="0.2">
      <c r="H2201" s="238"/>
      <c r="AB2201" s="238" t="s">
        <v>442</v>
      </c>
    </row>
    <row r="2202" spans="8:28" x14ac:dyDescent="0.2">
      <c r="H2202" s="238"/>
      <c r="AB2202" s="238" t="s">
        <v>442</v>
      </c>
    </row>
    <row r="2203" spans="8:28" x14ac:dyDescent="0.2">
      <c r="H2203" s="238"/>
      <c r="AB2203" s="238" t="s">
        <v>442</v>
      </c>
    </row>
    <row r="2204" spans="8:28" x14ac:dyDescent="0.2">
      <c r="H2204" s="238"/>
      <c r="AB2204" s="238" t="s">
        <v>442</v>
      </c>
    </row>
    <row r="2205" spans="8:28" x14ac:dyDescent="0.2">
      <c r="H2205" s="238"/>
      <c r="AB2205" s="238" t="s">
        <v>442</v>
      </c>
    </row>
    <row r="2206" spans="8:28" x14ac:dyDescent="0.2">
      <c r="H2206" s="238"/>
      <c r="AB2206" s="238" t="s">
        <v>442</v>
      </c>
    </row>
    <row r="2207" spans="8:28" x14ac:dyDescent="0.2">
      <c r="H2207" s="238"/>
      <c r="AB2207" s="238" t="s">
        <v>442</v>
      </c>
    </row>
    <row r="2208" spans="8:28" x14ac:dyDescent="0.2">
      <c r="H2208" s="238"/>
      <c r="AB2208" s="238" t="s">
        <v>442</v>
      </c>
    </row>
    <row r="2209" spans="8:28" x14ac:dyDescent="0.2">
      <c r="H2209" s="238"/>
      <c r="AB2209" s="238" t="s">
        <v>442</v>
      </c>
    </row>
    <row r="2210" spans="8:28" x14ac:dyDescent="0.2">
      <c r="H2210" s="238"/>
      <c r="AB2210" s="238" t="s">
        <v>442</v>
      </c>
    </row>
    <row r="2211" spans="8:28" x14ac:dyDescent="0.2">
      <c r="H2211" s="238"/>
      <c r="AB2211" s="238" t="s">
        <v>442</v>
      </c>
    </row>
    <row r="2212" spans="8:28" x14ac:dyDescent="0.2">
      <c r="H2212" s="238"/>
      <c r="AB2212" s="238" t="s">
        <v>442</v>
      </c>
    </row>
    <row r="2213" spans="8:28" x14ac:dyDescent="0.2">
      <c r="H2213" s="238"/>
      <c r="AB2213" s="238" t="s">
        <v>442</v>
      </c>
    </row>
    <row r="2214" spans="8:28" x14ac:dyDescent="0.2">
      <c r="H2214" s="238"/>
      <c r="AB2214" s="238" t="s">
        <v>442</v>
      </c>
    </row>
    <row r="2215" spans="8:28" x14ac:dyDescent="0.2">
      <c r="H2215" s="238"/>
      <c r="AB2215" s="238" t="s">
        <v>442</v>
      </c>
    </row>
    <row r="2216" spans="8:28" x14ac:dyDescent="0.2">
      <c r="H2216" s="238"/>
      <c r="AB2216" s="238" t="s">
        <v>442</v>
      </c>
    </row>
    <row r="2217" spans="8:28" x14ac:dyDescent="0.2">
      <c r="H2217" s="238"/>
      <c r="AB2217" s="238" t="s">
        <v>442</v>
      </c>
    </row>
    <row r="2218" spans="8:28" x14ac:dyDescent="0.2">
      <c r="H2218" s="238"/>
      <c r="AB2218" s="238" t="s">
        <v>442</v>
      </c>
    </row>
    <row r="2219" spans="8:28" x14ac:dyDescent="0.2">
      <c r="H2219" s="238"/>
      <c r="AB2219" s="238" t="s">
        <v>442</v>
      </c>
    </row>
    <row r="2220" spans="8:28" x14ac:dyDescent="0.2">
      <c r="H2220" s="238"/>
      <c r="AB2220" s="238" t="s">
        <v>442</v>
      </c>
    </row>
    <row r="2221" spans="8:28" x14ac:dyDescent="0.2">
      <c r="H2221" s="238"/>
      <c r="AB2221" s="238" t="s">
        <v>442</v>
      </c>
    </row>
    <row r="2222" spans="8:28" x14ac:dyDescent="0.2">
      <c r="H2222" s="238"/>
      <c r="AB2222" s="238" t="s">
        <v>442</v>
      </c>
    </row>
    <row r="2223" spans="8:28" x14ac:dyDescent="0.2">
      <c r="H2223" s="238"/>
      <c r="AB2223" s="238" t="s">
        <v>442</v>
      </c>
    </row>
    <row r="2224" spans="8:28" x14ac:dyDescent="0.2">
      <c r="H2224" s="238"/>
      <c r="AB2224" s="238" t="s">
        <v>442</v>
      </c>
    </row>
    <row r="2225" spans="8:28" x14ac:dyDescent="0.2">
      <c r="H2225" s="238"/>
      <c r="AB2225" s="238" t="s">
        <v>442</v>
      </c>
    </row>
    <row r="2226" spans="8:28" x14ac:dyDescent="0.2">
      <c r="H2226" s="238"/>
      <c r="AB2226" s="238" t="s">
        <v>442</v>
      </c>
    </row>
    <row r="2227" spans="8:28" x14ac:dyDescent="0.2">
      <c r="H2227" s="238"/>
      <c r="AB2227" s="238" t="s">
        <v>442</v>
      </c>
    </row>
    <row r="2228" spans="8:28" x14ac:dyDescent="0.2">
      <c r="H2228" s="238"/>
      <c r="AB2228" s="238" t="s">
        <v>442</v>
      </c>
    </row>
    <row r="2229" spans="8:28" x14ac:dyDescent="0.2">
      <c r="H2229" s="238"/>
      <c r="AB2229" s="238" t="s">
        <v>442</v>
      </c>
    </row>
    <row r="2230" spans="8:28" x14ac:dyDescent="0.2">
      <c r="H2230" s="238"/>
      <c r="AB2230" s="238" t="s">
        <v>442</v>
      </c>
    </row>
    <row r="2231" spans="8:28" x14ac:dyDescent="0.2">
      <c r="H2231" s="238"/>
      <c r="AB2231" s="238" t="s">
        <v>442</v>
      </c>
    </row>
    <row r="2232" spans="8:28" x14ac:dyDescent="0.2">
      <c r="H2232" s="238"/>
      <c r="AB2232" s="238" t="s">
        <v>442</v>
      </c>
    </row>
    <row r="2233" spans="8:28" x14ac:dyDescent="0.2">
      <c r="H2233" s="238"/>
      <c r="AB2233" s="238" t="s">
        <v>442</v>
      </c>
    </row>
    <row r="2234" spans="8:28" x14ac:dyDescent="0.2">
      <c r="H2234" s="238"/>
      <c r="AB2234" s="238" t="s">
        <v>442</v>
      </c>
    </row>
    <row r="2235" spans="8:28" x14ac:dyDescent="0.2">
      <c r="H2235" s="238"/>
      <c r="AB2235" s="238" t="s">
        <v>442</v>
      </c>
    </row>
    <row r="2236" spans="8:28" x14ac:dyDescent="0.2">
      <c r="H2236" s="238"/>
      <c r="AB2236" s="238" t="s">
        <v>442</v>
      </c>
    </row>
    <row r="2237" spans="8:28" x14ac:dyDescent="0.2">
      <c r="H2237" s="238"/>
      <c r="AB2237" s="238" t="s">
        <v>442</v>
      </c>
    </row>
    <row r="2238" spans="8:28" x14ac:dyDescent="0.2">
      <c r="H2238" s="238"/>
      <c r="AB2238" s="238" t="s">
        <v>442</v>
      </c>
    </row>
    <row r="2239" spans="8:28" x14ac:dyDescent="0.2">
      <c r="H2239" s="238"/>
      <c r="AB2239" s="238" t="s">
        <v>442</v>
      </c>
    </row>
    <row r="2240" spans="8:28" x14ac:dyDescent="0.2">
      <c r="H2240" s="238"/>
      <c r="AB2240" s="238" t="s">
        <v>442</v>
      </c>
    </row>
    <row r="2241" spans="8:28" x14ac:dyDescent="0.2">
      <c r="H2241" s="238"/>
      <c r="AB2241" s="238" t="s">
        <v>442</v>
      </c>
    </row>
    <row r="2242" spans="8:28" x14ac:dyDescent="0.2">
      <c r="H2242" s="238"/>
      <c r="AB2242" s="238" t="s">
        <v>442</v>
      </c>
    </row>
    <row r="2243" spans="8:28" x14ac:dyDescent="0.2">
      <c r="H2243" s="238"/>
      <c r="AB2243" s="238" t="s">
        <v>442</v>
      </c>
    </row>
    <row r="2244" spans="8:28" x14ac:dyDescent="0.2">
      <c r="H2244" s="238"/>
      <c r="AB2244" s="238" t="s">
        <v>442</v>
      </c>
    </row>
    <row r="2245" spans="8:28" x14ac:dyDescent="0.2">
      <c r="H2245" s="238"/>
      <c r="AB2245" s="238" t="s">
        <v>442</v>
      </c>
    </row>
    <row r="2246" spans="8:28" x14ac:dyDescent="0.2">
      <c r="H2246" s="238"/>
      <c r="AB2246" s="238" t="s">
        <v>442</v>
      </c>
    </row>
    <row r="2247" spans="8:28" x14ac:dyDescent="0.2">
      <c r="H2247" s="238"/>
      <c r="AB2247" s="238" t="s">
        <v>442</v>
      </c>
    </row>
    <row r="2248" spans="8:28" x14ac:dyDescent="0.2">
      <c r="H2248" s="238"/>
      <c r="AB2248" s="238" t="s">
        <v>442</v>
      </c>
    </row>
    <row r="2249" spans="8:28" x14ac:dyDescent="0.2">
      <c r="H2249" s="238"/>
      <c r="AB2249" s="238" t="s">
        <v>442</v>
      </c>
    </row>
    <row r="2250" spans="8:28" x14ac:dyDescent="0.2">
      <c r="H2250" s="238"/>
      <c r="AB2250" s="238" t="s">
        <v>442</v>
      </c>
    </row>
    <row r="2251" spans="8:28" x14ac:dyDescent="0.2">
      <c r="H2251" s="238"/>
      <c r="AB2251" s="238" t="s">
        <v>442</v>
      </c>
    </row>
    <row r="2252" spans="8:28" x14ac:dyDescent="0.2">
      <c r="H2252" s="238"/>
      <c r="AB2252" s="238" t="s">
        <v>442</v>
      </c>
    </row>
    <row r="2253" spans="8:28" x14ac:dyDescent="0.2">
      <c r="H2253" s="238"/>
      <c r="AB2253" s="238" t="s">
        <v>442</v>
      </c>
    </row>
    <row r="2254" spans="8:28" x14ac:dyDescent="0.2">
      <c r="H2254" s="238"/>
      <c r="AB2254" s="238" t="s">
        <v>442</v>
      </c>
    </row>
    <row r="2255" spans="8:28" x14ac:dyDescent="0.2">
      <c r="H2255" s="238"/>
      <c r="AB2255" s="238" t="s">
        <v>442</v>
      </c>
    </row>
    <row r="2256" spans="8:28" x14ac:dyDescent="0.2">
      <c r="H2256" s="238"/>
      <c r="AB2256" s="238" t="s">
        <v>442</v>
      </c>
    </row>
    <row r="2257" spans="8:28" x14ac:dyDescent="0.2">
      <c r="H2257" s="238"/>
      <c r="AB2257" s="238" t="s">
        <v>442</v>
      </c>
    </row>
    <row r="2258" spans="8:28" x14ac:dyDescent="0.2">
      <c r="H2258" s="238"/>
      <c r="AB2258" s="238" t="s">
        <v>442</v>
      </c>
    </row>
    <row r="2259" spans="8:28" x14ac:dyDescent="0.2">
      <c r="H2259" s="238"/>
      <c r="AB2259" s="238" t="s">
        <v>442</v>
      </c>
    </row>
    <row r="2260" spans="8:28" x14ac:dyDescent="0.2">
      <c r="H2260" s="238"/>
      <c r="AB2260" s="238" t="s">
        <v>442</v>
      </c>
    </row>
    <row r="2261" spans="8:28" x14ac:dyDescent="0.2">
      <c r="H2261" s="238"/>
      <c r="AB2261" s="238" t="s">
        <v>442</v>
      </c>
    </row>
    <row r="2262" spans="8:28" x14ac:dyDescent="0.2">
      <c r="H2262" s="238"/>
      <c r="AB2262" s="238" t="s">
        <v>442</v>
      </c>
    </row>
    <row r="2263" spans="8:28" x14ac:dyDescent="0.2">
      <c r="H2263" s="238"/>
      <c r="AB2263" s="238" t="s">
        <v>442</v>
      </c>
    </row>
    <row r="2264" spans="8:28" x14ac:dyDescent="0.2">
      <c r="H2264" s="238"/>
      <c r="AB2264" s="238" t="s">
        <v>442</v>
      </c>
    </row>
    <row r="2265" spans="8:28" x14ac:dyDescent="0.2">
      <c r="H2265" s="238"/>
      <c r="AB2265" s="238" t="s">
        <v>442</v>
      </c>
    </row>
    <row r="2266" spans="8:28" x14ac:dyDescent="0.2">
      <c r="H2266" s="238"/>
      <c r="AB2266" s="238" t="s">
        <v>442</v>
      </c>
    </row>
    <row r="2267" spans="8:28" x14ac:dyDescent="0.2">
      <c r="H2267" s="238"/>
      <c r="AB2267" s="238" t="s">
        <v>442</v>
      </c>
    </row>
    <row r="2268" spans="8:28" x14ac:dyDescent="0.2">
      <c r="H2268" s="238"/>
      <c r="AB2268" s="238" t="s">
        <v>442</v>
      </c>
    </row>
    <row r="2269" spans="8:28" x14ac:dyDescent="0.2">
      <c r="H2269" s="238"/>
      <c r="AB2269" s="238" t="s">
        <v>442</v>
      </c>
    </row>
    <row r="2270" spans="8:28" x14ac:dyDescent="0.2">
      <c r="H2270" s="238"/>
      <c r="AB2270" s="238" t="s">
        <v>442</v>
      </c>
    </row>
    <row r="2271" spans="8:28" x14ac:dyDescent="0.2">
      <c r="H2271" s="238"/>
      <c r="AB2271" s="238" t="s">
        <v>442</v>
      </c>
    </row>
    <row r="2272" spans="8:28" x14ac:dyDescent="0.2">
      <c r="H2272" s="238"/>
      <c r="AB2272" s="238" t="s">
        <v>442</v>
      </c>
    </row>
    <row r="2273" spans="8:28" x14ac:dyDescent="0.2">
      <c r="H2273" s="238"/>
      <c r="AB2273" s="238" t="s">
        <v>442</v>
      </c>
    </row>
    <row r="2274" spans="8:28" x14ac:dyDescent="0.2">
      <c r="H2274" s="238"/>
      <c r="AB2274" s="238" t="s">
        <v>442</v>
      </c>
    </row>
    <row r="2275" spans="8:28" x14ac:dyDescent="0.2">
      <c r="H2275" s="238"/>
      <c r="AB2275" s="238" t="s">
        <v>442</v>
      </c>
    </row>
    <row r="2276" spans="8:28" x14ac:dyDescent="0.2">
      <c r="H2276" s="238"/>
      <c r="AB2276" s="238" t="s">
        <v>442</v>
      </c>
    </row>
    <row r="2277" spans="8:28" x14ac:dyDescent="0.2">
      <c r="H2277" s="238"/>
      <c r="AB2277" s="238" t="s">
        <v>442</v>
      </c>
    </row>
    <row r="2278" spans="8:28" x14ac:dyDescent="0.2">
      <c r="H2278" s="238"/>
      <c r="AB2278" s="238" t="s">
        <v>442</v>
      </c>
    </row>
    <row r="2279" spans="8:28" x14ac:dyDescent="0.2">
      <c r="H2279" s="238"/>
      <c r="AB2279" s="238" t="s">
        <v>442</v>
      </c>
    </row>
    <row r="2280" spans="8:28" x14ac:dyDescent="0.2">
      <c r="H2280" s="238"/>
      <c r="AB2280" s="238" t="s">
        <v>442</v>
      </c>
    </row>
    <row r="2281" spans="8:28" x14ac:dyDescent="0.2">
      <c r="H2281" s="238"/>
      <c r="AB2281" s="238" t="s">
        <v>442</v>
      </c>
    </row>
    <row r="2282" spans="8:28" x14ac:dyDescent="0.2">
      <c r="H2282" s="238"/>
      <c r="AB2282" s="238" t="s">
        <v>442</v>
      </c>
    </row>
    <row r="2283" spans="8:28" x14ac:dyDescent="0.2">
      <c r="H2283" s="238"/>
      <c r="AB2283" s="238" t="s">
        <v>442</v>
      </c>
    </row>
    <row r="2284" spans="8:28" x14ac:dyDescent="0.2">
      <c r="H2284" s="238"/>
      <c r="AB2284" s="238" t="s">
        <v>442</v>
      </c>
    </row>
    <row r="2285" spans="8:28" x14ac:dyDescent="0.2">
      <c r="H2285" s="238"/>
      <c r="AB2285" s="238" t="s">
        <v>442</v>
      </c>
    </row>
    <row r="2286" spans="8:28" x14ac:dyDescent="0.2">
      <c r="H2286" s="238"/>
      <c r="AB2286" s="238" t="s">
        <v>442</v>
      </c>
    </row>
    <row r="2287" spans="8:28" x14ac:dyDescent="0.2">
      <c r="H2287" s="238"/>
      <c r="AB2287" s="238" t="s">
        <v>442</v>
      </c>
    </row>
    <row r="2288" spans="8:28" x14ac:dyDescent="0.2">
      <c r="H2288" s="238"/>
      <c r="AB2288" s="238" t="s">
        <v>442</v>
      </c>
    </row>
    <row r="2289" spans="8:28" x14ac:dyDescent="0.2">
      <c r="H2289" s="238"/>
      <c r="AB2289" s="238" t="s">
        <v>442</v>
      </c>
    </row>
    <row r="2290" spans="8:28" x14ac:dyDescent="0.2">
      <c r="H2290" s="238"/>
      <c r="AB2290" s="238" t="s">
        <v>442</v>
      </c>
    </row>
    <row r="2291" spans="8:28" x14ac:dyDescent="0.2">
      <c r="H2291" s="238"/>
      <c r="AB2291" s="238" t="s">
        <v>442</v>
      </c>
    </row>
    <row r="2292" spans="8:28" x14ac:dyDescent="0.2">
      <c r="H2292" s="238"/>
      <c r="AB2292" s="238" t="s">
        <v>442</v>
      </c>
    </row>
    <row r="2293" spans="8:28" x14ac:dyDescent="0.2">
      <c r="H2293" s="238"/>
      <c r="AB2293" s="238" t="s">
        <v>442</v>
      </c>
    </row>
    <row r="2294" spans="8:28" x14ac:dyDescent="0.2">
      <c r="H2294" s="238"/>
      <c r="AB2294" s="238" t="s">
        <v>442</v>
      </c>
    </row>
    <row r="2295" spans="8:28" x14ac:dyDescent="0.2">
      <c r="H2295" s="238"/>
      <c r="AB2295" s="238" t="s">
        <v>442</v>
      </c>
    </row>
    <row r="2296" spans="8:28" x14ac:dyDescent="0.2">
      <c r="H2296" s="238"/>
      <c r="AB2296" s="238" t="s">
        <v>442</v>
      </c>
    </row>
    <row r="2297" spans="8:28" x14ac:dyDescent="0.2">
      <c r="H2297" s="238"/>
      <c r="AB2297" s="238" t="s">
        <v>442</v>
      </c>
    </row>
    <row r="2298" spans="8:28" x14ac:dyDescent="0.2">
      <c r="H2298" s="238"/>
      <c r="AB2298" s="238" t="s">
        <v>442</v>
      </c>
    </row>
    <row r="2299" spans="8:28" x14ac:dyDescent="0.2">
      <c r="H2299" s="238"/>
      <c r="AB2299" s="238" t="s">
        <v>442</v>
      </c>
    </row>
    <row r="2300" spans="8:28" x14ac:dyDescent="0.2">
      <c r="H2300" s="238"/>
      <c r="AB2300" s="238" t="s">
        <v>442</v>
      </c>
    </row>
    <row r="2301" spans="8:28" x14ac:dyDescent="0.2">
      <c r="H2301" s="238"/>
      <c r="AB2301" s="238" t="s">
        <v>442</v>
      </c>
    </row>
    <row r="2302" spans="8:28" x14ac:dyDescent="0.2">
      <c r="H2302" s="238"/>
      <c r="AB2302" s="238" t="s">
        <v>442</v>
      </c>
    </row>
    <row r="2303" spans="8:28" x14ac:dyDescent="0.2">
      <c r="H2303" s="238"/>
      <c r="AB2303" s="238" t="s">
        <v>442</v>
      </c>
    </row>
    <row r="2304" spans="8:28" x14ac:dyDescent="0.2">
      <c r="H2304" s="238"/>
      <c r="AB2304" s="238" t="s">
        <v>442</v>
      </c>
    </row>
    <row r="2305" spans="8:28" x14ac:dyDescent="0.2">
      <c r="H2305" s="238"/>
      <c r="AB2305" s="238" t="s">
        <v>442</v>
      </c>
    </row>
    <row r="2306" spans="8:28" x14ac:dyDescent="0.2">
      <c r="H2306" s="238"/>
      <c r="AB2306" s="238" t="s">
        <v>442</v>
      </c>
    </row>
    <row r="2307" spans="8:28" x14ac:dyDescent="0.2">
      <c r="H2307" s="238"/>
      <c r="AB2307" s="238" t="s">
        <v>442</v>
      </c>
    </row>
    <row r="2308" spans="8:28" x14ac:dyDescent="0.2">
      <c r="H2308" s="238"/>
      <c r="AB2308" s="238" t="s">
        <v>442</v>
      </c>
    </row>
    <row r="2309" spans="8:28" x14ac:dyDescent="0.2">
      <c r="H2309" s="238"/>
      <c r="AB2309" s="238" t="s">
        <v>442</v>
      </c>
    </row>
    <row r="2310" spans="8:28" x14ac:dyDescent="0.2">
      <c r="H2310" s="238"/>
      <c r="AB2310" s="238" t="s">
        <v>442</v>
      </c>
    </row>
    <row r="2311" spans="8:28" x14ac:dyDescent="0.2">
      <c r="H2311" s="238"/>
      <c r="AB2311" s="238" t="s">
        <v>442</v>
      </c>
    </row>
    <row r="2312" spans="8:28" x14ac:dyDescent="0.2">
      <c r="H2312" s="238"/>
      <c r="AB2312" s="238" t="s">
        <v>442</v>
      </c>
    </row>
    <row r="2313" spans="8:28" x14ac:dyDescent="0.2">
      <c r="H2313" s="238"/>
      <c r="AB2313" s="238" t="s">
        <v>442</v>
      </c>
    </row>
    <row r="2314" spans="8:28" x14ac:dyDescent="0.2">
      <c r="H2314" s="238"/>
      <c r="AB2314" s="238" t="s">
        <v>442</v>
      </c>
    </row>
    <row r="2315" spans="8:28" x14ac:dyDescent="0.2">
      <c r="H2315" s="238"/>
      <c r="AB2315" s="238" t="s">
        <v>442</v>
      </c>
    </row>
    <row r="2316" spans="8:28" x14ac:dyDescent="0.2">
      <c r="H2316" s="238"/>
      <c r="AB2316" s="238" t="s">
        <v>442</v>
      </c>
    </row>
    <row r="2317" spans="8:28" x14ac:dyDescent="0.2">
      <c r="H2317" s="238"/>
      <c r="AB2317" s="238" t="s">
        <v>442</v>
      </c>
    </row>
    <row r="2318" spans="8:28" x14ac:dyDescent="0.2">
      <c r="H2318" s="238"/>
      <c r="AB2318" s="238" t="s">
        <v>442</v>
      </c>
    </row>
    <row r="2319" spans="8:28" x14ac:dyDescent="0.2">
      <c r="H2319" s="238"/>
      <c r="AB2319" s="238" t="s">
        <v>442</v>
      </c>
    </row>
    <row r="2320" spans="8:28" x14ac:dyDescent="0.2">
      <c r="H2320" s="238"/>
      <c r="AB2320" s="238" t="s">
        <v>442</v>
      </c>
    </row>
    <row r="2321" spans="8:28" x14ac:dyDescent="0.2">
      <c r="H2321" s="238"/>
      <c r="AB2321" s="238" t="s">
        <v>442</v>
      </c>
    </row>
    <row r="2322" spans="8:28" x14ac:dyDescent="0.2">
      <c r="H2322" s="238"/>
      <c r="AB2322" s="238" t="s">
        <v>442</v>
      </c>
    </row>
    <row r="2323" spans="8:28" x14ac:dyDescent="0.2">
      <c r="H2323" s="238"/>
      <c r="AB2323" s="238" t="s">
        <v>442</v>
      </c>
    </row>
    <row r="2324" spans="8:28" x14ac:dyDescent="0.2">
      <c r="H2324" s="238"/>
      <c r="AB2324" s="238" t="s">
        <v>442</v>
      </c>
    </row>
    <row r="2325" spans="8:28" x14ac:dyDescent="0.2">
      <c r="H2325" s="238"/>
      <c r="AB2325" s="238" t="s">
        <v>442</v>
      </c>
    </row>
    <row r="2326" spans="8:28" x14ac:dyDescent="0.2">
      <c r="H2326" s="238"/>
      <c r="AB2326" s="238" t="s">
        <v>442</v>
      </c>
    </row>
    <row r="2327" spans="8:28" x14ac:dyDescent="0.2">
      <c r="H2327" s="238"/>
      <c r="AB2327" s="238" t="s">
        <v>442</v>
      </c>
    </row>
    <row r="2328" spans="8:28" x14ac:dyDescent="0.2">
      <c r="H2328" s="238"/>
      <c r="AB2328" s="238" t="s">
        <v>442</v>
      </c>
    </row>
    <row r="2329" spans="8:28" x14ac:dyDescent="0.2">
      <c r="H2329" s="238"/>
      <c r="AB2329" s="238" t="s">
        <v>442</v>
      </c>
    </row>
    <row r="2330" spans="8:28" x14ac:dyDescent="0.2">
      <c r="H2330" s="238"/>
      <c r="AB2330" s="238" t="s">
        <v>442</v>
      </c>
    </row>
    <row r="2331" spans="8:28" x14ac:dyDescent="0.2">
      <c r="H2331" s="238"/>
      <c r="AB2331" s="238" t="s">
        <v>442</v>
      </c>
    </row>
    <row r="2332" spans="8:28" x14ac:dyDescent="0.2">
      <c r="H2332" s="238"/>
      <c r="AB2332" s="238" t="s">
        <v>442</v>
      </c>
    </row>
    <row r="2333" spans="8:28" x14ac:dyDescent="0.2">
      <c r="H2333" s="238"/>
      <c r="AB2333" s="238" t="s">
        <v>442</v>
      </c>
    </row>
    <row r="2334" spans="8:28" x14ac:dyDescent="0.2">
      <c r="H2334" s="238"/>
      <c r="AB2334" s="238" t="s">
        <v>442</v>
      </c>
    </row>
    <row r="2335" spans="8:28" x14ac:dyDescent="0.2">
      <c r="H2335" s="238"/>
      <c r="AB2335" s="238" t="s">
        <v>442</v>
      </c>
    </row>
    <row r="2336" spans="8:28" x14ac:dyDescent="0.2">
      <c r="H2336" s="238"/>
      <c r="AB2336" s="238" t="s">
        <v>442</v>
      </c>
    </row>
    <row r="2337" spans="8:28" x14ac:dyDescent="0.2">
      <c r="H2337" s="238"/>
      <c r="AB2337" s="238" t="s">
        <v>442</v>
      </c>
    </row>
    <row r="2338" spans="8:28" x14ac:dyDescent="0.2">
      <c r="H2338" s="238"/>
      <c r="AB2338" s="238" t="s">
        <v>442</v>
      </c>
    </row>
    <row r="2339" spans="8:28" x14ac:dyDescent="0.2">
      <c r="H2339" s="238"/>
      <c r="AB2339" s="238" t="s">
        <v>442</v>
      </c>
    </row>
    <row r="2340" spans="8:28" x14ac:dyDescent="0.2">
      <c r="H2340" s="238"/>
      <c r="AB2340" s="238" t="s">
        <v>442</v>
      </c>
    </row>
    <row r="2341" spans="8:28" x14ac:dyDescent="0.2">
      <c r="H2341" s="238"/>
      <c r="AB2341" s="238" t="s">
        <v>442</v>
      </c>
    </row>
    <row r="2342" spans="8:28" x14ac:dyDescent="0.2">
      <c r="H2342" s="238"/>
      <c r="AB2342" s="238" t="s">
        <v>442</v>
      </c>
    </row>
    <row r="2343" spans="8:28" x14ac:dyDescent="0.2">
      <c r="H2343" s="238"/>
      <c r="AB2343" s="238" t="s">
        <v>442</v>
      </c>
    </row>
    <row r="2344" spans="8:28" x14ac:dyDescent="0.2">
      <c r="H2344" s="238"/>
      <c r="AB2344" s="238" t="s">
        <v>442</v>
      </c>
    </row>
    <row r="2345" spans="8:28" x14ac:dyDescent="0.2">
      <c r="H2345" s="238"/>
      <c r="AB2345" s="238" t="s">
        <v>442</v>
      </c>
    </row>
    <row r="2346" spans="8:28" x14ac:dyDescent="0.2">
      <c r="H2346" s="238"/>
      <c r="AB2346" s="238" t="s">
        <v>442</v>
      </c>
    </row>
    <row r="2347" spans="8:28" x14ac:dyDescent="0.2">
      <c r="H2347" s="238"/>
      <c r="AB2347" s="238" t="s">
        <v>442</v>
      </c>
    </row>
    <row r="2348" spans="8:28" x14ac:dyDescent="0.2">
      <c r="H2348" s="238"/>
      <c r="AB2348" s="238" t="s">
        <v>442</v>
      </c>
    </row>
    <row r="2349" spans="8:28" x14ac:dyDescent="0.2">
      <c r="H2349" s="238"/>
      <c r="AB2349" s="238" t="s">
        <v>442</v>
      </c>
    </row>
    <row r="2350" spans="8:28" x14ac:dyDescent="0.2">
      <c r="H2350" s="238"/>
      <c r="AB2350" s="238" t="s">
        <v>442</v>
      </c>
    </row>
    <row r="2351" spans="8:28" x14ac:dyDescent="0.2">
      <c r="H2351" s="238"/>
      <c r="AB2351" s="238" t="s">
        <v>442</v>
      </c>
    </row>
    <row r="2352" spans="8:28" x14ac:dyDescent="0.2">
      <c r="H2352" s="238"/>
      <c r="AB2352" s="238" t="s">
        <v>442</v>
      </c>
    </row>
    <row r="2353" spans="8:28" x14ac:dyDescent="0.2">
      <c r="H2353" s="238"/>
      <c r="AB2353" s="238" t="s">
        <v>442</v>
      </c>
    </row>
    <row r="2354" spans="8:28" x14ac:dyDescent="0.2">
      <c r="H2354" s="238"/>
      <c r="AB2354" s="238" t="s">
        <v>442</v>
      </c>
    </row>
    <row r="2355" spans="8:28" x14ac:dyDescent="0.2">
      <c r="H2355" s="238"/>
      <c r="AB2355" s="238" t="s">
        <v>442</v>
      </c>
    </row>
    <row r="2356" spans="8:28" x14ac:dyDescent="0.2">
      <c r="H2356" s="238"/>
      <c r="AB2356" s="238" t="s">
        <v>442</v>
      </c>
    </row>
    <row r="2357" spans="8:28" x14ac:dyDescent="0.2">
      <c r="H2357" s="238"/>
      <c r="AB2357" s="238" t="s">
        <v>442</v>
      </c>
    </row>
    <row r="2358" spans="8:28" x14ac:dyDescent="0.2">
      <c r="H2358" s="238"/>
      <c r="AB2358" s="238" t="s">
        <v>442</v>
      </c>
    </row>
    <row r="2359" spans="8:28" x14ac:dyDescent="0.2">
      <c r="H2359" s="238"/>
      <c r="AB2359" s="238" t="s">
        <v>442</v>
      </c>
    </row>
    <row r="2360" spans="8:28" x14ac:dyDescent="0.2">
      <c r="H2360" s="238"/>
      <c r="AB2360" s="238" t="s">
        <v>442</v>
      </c>
    </row>
    <row r="2361" spans="8:28" x14ac:dyDescent="0.2">
      <c r="H2361" s="238"/>
      <c r="AB2361" s="238" t="s">
        <v>442</v>
      </c>
    </row>
    <row r="2362" spans="8:28" x14ac:dyDescent="0.2">
      <c r="H2362" s="238"/>
      <c r="AB2362" s="238" t="s">
        <v>442</v>
      </c>
    </row>
    <row r="2363" spans="8:28" x14ac:dyDescent="0.2">
      <c r="H2363" s="238"/>
      <c r="AB2363" s="238" t="s">
        <v>442</v>
      </c>
    </row>
    <row r="2364" spans="8:28" x14ac:dyDescent="0.2">
      <c r="H2364" s="238"/>
      <c r="AB2364" s="238" t="s">
        <v>442</v>
      </c>
    </row>
    <row r="2365" spans="8:28" x14ac:dyDescent="0.2">
      <c r="H2365" s="238"/>
      <c r="AB2365" s="238" t="s">
        <v>442</v>
      </c>
    </row>
    <row r="2366" spans="8:28" x14ac:dyDescent="0.2">
      <c r="H2366" s="238"/>
      <c r="AB2366" s="238" t="s">
        <v>442</v>
      </c>
    </row>
    <row r="2367" spans="8:28" x14ac:dyDescent="0.2">
      <c r="H2367" s="238"/>
      <c r="AB2367" s="238" t="s">
        <v>442</v>
      </c>
    </row>
    <row r="2368" spans="8:28" x14ac:dyDescent="0.2">
      <c r="H2368" s="238"/>
      <c r="AB2368" s="238" t="s">
        <v>442</v>
      </c>
    </row>
    <row r="2369" spans="8:28" x14ac:dyDescent="0.2">
      <c r="H2369" s="238"/>
      <c r="AB2369" s="238" t="s">
        <v>442</v>
      </c>
    </row>
    <row r="2370" spans="8:28" x14ac:dyDescent="0.2">
      <c r="H2370" s="238"/>
      <c r="AB2370" s="238" t="s">
        <v>442</v>
      </c>
    </row>
    <row r="2371" spans="8:28" x14ac:dyDescent="0.2">
      <c r="H2371" s="238"/>
      <c r="AB2371" s="238" t="s">
        <v>442</v>
      </c>
    </row>
    <row r="2372" spans="8:28" x14ac:dyDescent="0.2">
      <c r="H2372" s="238"/>
      <c r="AB2372" s="238" t="s">
        <v>442</v>
      </c>
    </row>
    <row r="2373" spans="8:28" x14ac:dyDescent="0.2">
      <c r="H2373" s="238"/>
      <c r="AB2373" s="238" t="s">
        <v>442</v>
      </c>
    </row>
    <row r="2374" spans="8:28" x14ac:dyDescent="0.2">
      <c r="H2374" s="238"/>
      <c r="AB2374" s="238" t="s">
        <v>442</v>
      </c>
    </row>
    <row r="2375" spans="8:28" x14ac:dyDescent="0.2">
      <c r="H2375" s="238"/>
      <c r="AB2375" s="238" t="s">
        <v>442</v>
      </c>
    </row>
    <row r="2376" spans="8:28" x14ac:dyDescent="0.2">
      <c r="H2376" s="238"/>
      <c r="AB2376" s="238" t="s">
        <v>442</v>
      </c>
    </row>
    <row r="2377" spans="8:28" x14ac:dyDescent="0.2">
      <c r="H2377" s="238"/>
      <c r="AB2377" s="238" t="s">
        <v>442</v>
      </c>
    </row>
    <row r="2378" spans="8:28" x14ac:dyDescent="0.2">
      <c r="H2378" s="238"/>
      <c r="AB2378" s="238" t="s">
        <v>442</v>
      </c>
    </row>
    <row r="2379" spans="8:28" x14ac:dyDescent="0.2">
      <c r="H2379" s="238"/>
      <c r="AB2379" s="238" t="s">
        <v>442</v>
      </c>
    </row>
    <row r="2380" spans="8:28" x14ac:dyDescent="0.2">
      <c r="H2380" s="238"/>
      <c r="AB2380" s="238" t="s">
        <v>442</v>
      </c>
    </row>
    <row r="2381" spans="8:28" x14ac:dyDescent="0.2">
      <c r="H2381" s="238"/>
      <c r="AB2381" s="238" t="s">
        <v>442</v>
      </c>
    </row>
    <row r="2382" spans="8:28" x14ac:dyDescent="0.2">
      <c r="H2382" s="238"/>
      <c r="AB2382" s="238" t="s">
        <v>442</v>
      </c>
    </row>
    <row r="2383" spans="8:28" x14ac:dyDescent="0.2">
      <c r="H2383" s="238"/>
      <c r="AB2383" s="238" t="s">
        <v>442</v>
      </c>
    </row>
    <row r="2384" spans="8:28" x14ac:dyDescent="0.2">
      <c r="H2384" s="238"/>
      <c r="AB2384" s="238" t="s">
        <v>442</v>
      </c>
    </row>
    <row r="2385" spans="8:28" x14ac:dyDescent="0.2">
      <c r="H2385" s="238"/>
      <c r="AB2385" s="238" t="s">
        <v>442</v>
      </c>
    </row>
    <row r="2386" spans="8:28" x14ac:dyDescent="0.2">
      <c r="H2386" s="238"/>
      <c r="AB2386" s="238" t="s">
        <v>442</v>
      </c>
    </row>
    <row r="2387" spans="8:28" x14ac:dyDescent="0.2">
      <c r="H2387" s="238"/>
      <c r="AB2387" s="238" t="s">
        <v>442</v>
      </c>
    </row>
    <row r="2388" spans="8:28" x14ac:dyDescent="0.2">
      <c r="H2388" s="238"/>
      <c r="AB2388" s="238" t="s">
        <v>442</v>
      </c>
    </row>
    <row r="2389" spans="8:28" x14ac:dyDescent="0.2">
      <c r="H2389" s="238"/>
      <c r="AB2389" s="238" t="s">
        <v>442</v>
      </c>
    </row>
    <row r="2390" spans="8:28" x14ac:dyDescent="0.2">
      <c r="H2390" s="238"/>
      <c r="AB2390" s="238" t="s">
        <v>442</v>
      </c>
    </row>
    <row r="2391" spans="8:28" x14ac:dyDescent="0.2">
      <c r="H2391" s="238"/>
      <c r="AB2391" s="238" t="s">
        <v>442</v>
      </c>
    </row>
    <row r="2392" spans="8:28" x14ac:dyDescent="0.2">
      <c r="H2392" s="238"/>
      <c r="AB2392" s="238" t="s">
        <v>442</v>
      </c>
    </row>
    <row r="2393" spans="8:28" x14ac:dyDescent="0.2">
      <c r="H2393" s="238"/>
      <c r="AB2393" s="238" t="s">
        <v>442</v>
      </c>
    </row>
    <row r="2394" spans="8:28" x14ac:dyDescent="0.2">
      <c r="H2394" s="238"/>
      <c r="AB2394" s="238" t="s">
        <v>442</v>
      </c>
    </row>
    <row r="2395" spans="8:28" x14ac:dyDescent="0.2">
      <c r="H2395" s="238"/>
      <c r="AB2395" s="238" t="s">
        <v>442</v>
      </c>
    </row>
    <row r="2396" spans="8:28" x14ac:dyDescent="0.2">
      <c r="H2396" s="238"/>
      <c r="AB2396" s="238" t="s">
        <v>442</v>
      </c>
    </row>
    <row r="2397" spans="8:28" x14ac:dyDescent="0.2">
      <c r="H2397" s="238"/>
      <c r="AB2397" s="238" t="s">
        <v>442</v>
      </c>
    </row>
    <row r="2398" spans="8:28" x14ac:dyDescent="0.2">
      <c r="H2398" s="238"/>
      <c r="AB2398" s="238" t="s">
        <v>442</v>
      </c>
    </row>
    <row r="2399" spans="8:28" x14ac:dyDescent="0.2">
      <c r="H2399" s="238"/>
      <c r="AB2399" s="238" t="s">
        <v>442</v>
      </c>
    </row>
    <row r="2400" spans="8:28" x14ac:dyDescent="0.2">
      <c r="H2400" s="238"/>
      <c r="AB2400" s="238" t="s">
        <v>442</v>
      </c>
    </row>
    <row r="2401" spans="8:28" x14ac:dyDescent="0.2">
      <c r="H2401" s="238"/>
      <c r="AB2401" s="238" t="s">
        <v>442</v>
      </c>
    </row>
    <row r="2402" spans="8:28" x14ac:dyDescent="0.2">
      <c r="H2402" s="238"/>
      <c r="AB2402" s="238" t="s">
        <v>442</v>
      </c>
    </row>
    <row r="2403" spans="8:28" x14ac:dyDescent="0.2">
      <c r="H2403" s="238"/>
      <c r="AB2403" s="238" t="s">
        <v>442</v>
      </c>
    </row>
    <row r="2404" spans="8:28" x14ac:dyDescent="0.2">
      <c r="H2404" s="238"/>
      <c r="AB2404" s="238" t="s">
        <v>442</v>
      </c>
    </row>
    <row r="2405" spans="8:28" x14ac:dyDescent="0.2">
      <c r="H2405" s="238"/>
      <c r="AB2405" s="238" t="s">
        <v>442</v>
      </c>
    </row>
    <row r="2406" spans="8:28" x14ac:dyDescent="0.2">
      <c r="H2406" s="238"/>
      <c r="AB2406" s="238" t="s">
        <v>442</v>
      </c>
    </row>
    <row r="2407" spans="8:28" x14ac:dyDescent="0.2">
      <c r="H2407" s="238"/>
      <c r="AB2407" s="238" t="s">
        <v>442</v>
      </c>
    </row>
    <row r="2408" spans="8:28" x14ac:dyDescent="0.2">
      <c r="H2408" s="238"/>
      <c r="AB2408" s="238" t="s">
        <v>442</v>
      </c>
    </row>
    <row r="2409" spans="8:28" x14ac:dyDescent="0.2">
      <c r="H2409" s="238"/>
      <c r="AB2409" s="238" t="s">
        <v>442</v>
      </c>
    </row>
    <row r="2410" spans="8:28" x14ac:dyDescent="0.2">
      <c r="H2410" s="238"/>
      <c r="AB2410" s="238" t="s">
        <v>442</v>
      </c>
    </row>
    <row r="2411" spans="8:28" x14ac:dyDescent="0.2">
      <c r="H2411" s="238"/>
      <c r="AB2411" s="238" t="s">
        <v>442</v>
      </c>
    </row>
    <row r="2412" spans="8:28" x14ac:dyDescent="0.2">
      <c r="H2412" s="238"/>
      <c r="AB2412" s="238" t="s">
        <v>442</v>
      </c>
    </row>
    <row r="2413" spans="8:28" x14ac:dyDescent="0.2">
      <c r="H2413" s="238"/>
      <c r="AB2413" s="238" t="s">
        <v>442</v>
      </c>
    </row>
    <row r="2414" spans="8:28" x14ac:dyDescent="0.2">
      <c r="H2414" s="238"/>
      <c r="AB2414" s="238" t="s">
        <v>442</v>
      </c>
    </row>
    <row r="2415" spans="8:28" x14ac:dyDescent="0.2">
      <c r="H2415" s="238"/>
      <c r="AB2415" s="238" t="s">
        <v>442</v>
      </c>
    </row>
    <row r="2416" spans="8:28" x14ac:dyDescent="0.2">
      <c r="H2416" s="238"/>
      <c r="AB2416" s="238" t="s">
        <v>442</v>
      </c>
    </row>
    <row r="2417" spans="8:28" x14ac:dyDescent="0.2">
      <c r="H2417" s="238"/>
      <c r="AB2417" s="238" t="s">
        <v>442</v>
      </c>
    </row>
    <row r="2418" spans="8:28" x14ac:dyDescent="0.2">
      <c r="H2418" s="238"/>
      <c r="AB2418" s="238" t="s">
        <v>442</v>
      </c>
    </row>
    <row r="2419" spans="8:28" x14ac:dyDescent="0.2">
      <c r="H2419" s="238"/>
      <c r="AB2419" s="238" t="s">
        <v>442</v>
      </c>
    </row>
    <row r="2420" spans="8:28" x14ac:dyDescent="0.2">
      <c r="H2420" s="238"/>
      <c r="AB2420" s="238" t="s">
        <v>442</v>
      </c>
    </row>
    <row r="2421" spans="8:28" x14ac:dyDescent="0.2">
      <c r="H2421" s="238"/>
      <c r="AB2421" s="238" t="s">
        <v>442</v>
      </c>
    </row>
    <row r="2422" spans="8:28" x14ac:dyDescent="0.2">
      <c r="H2422" s="238"/>
      <c r="AB2422" s="238" t="s">
        <v>442</v>
      </c>
    </row>
    <row r="2423" spans="8:28" x14ac:dyDescent="0.2">
      <c r="H2423" s="238"/>
      <c r="AB2423" s="238" t="s">
        <v>442</v>
      </c>
    </row>
    <row r="2424" spans="8:28" x14ac:dyDescent="0.2">
      <c r="H2424" s="238"/>
      <c r="AB2424" s="238" t="s">
        <v>442</v>
      </c>
    </row>
    <row r="2425" spans="8:28" x14ac:dyDescent="0.2">
      <c r="H2425" s="238"/>
      <c r="AB2425" s="238" t="s">
        <v>442</v>
      </c>
    </row>
    <row r="2426" spans="8:28" x14ac:dyDescent="0.2">
      <c r="H2426" s="238"/>
      <c r="AB2426" s="238" t="s">
        <v>442</v>
      </c>
    </row>
    <row r="2427" spans="8:28" x14ac:dyDescent="0.2">
      <c r="H2427" s="238"/>
      <c r="AB2427" s="238" t="s">
        <v>442</v>
      </c>
    </row>
    <row r="2428" spans="8:28" x14ac:dyDescent="0.2">
      <c r="H2428" s="238"/>
      <c r="AB2428" s="238" t="s">
        <v>442</v>
      </c>
    </row>
    <row r="2429" spans="8:28" x14ac:dyDescent="0.2">
      <c r="H2429" s="238"/>
      <c r="AB2429" s="238" t="s">
        <v>442</v>
      </c>
    </row>
    <row r="2430" spans="8:28" x14ac:dyDescent="0.2">
      <c r="H2430" s="238"/>
      <c r="AB2430" s="238" t="s">
        <v>442</v>
      </c>
    </row>
    <row r="2431" spans="8:28" x14ac:dyDescent="0.2">
      <c r="H2431" s="238"/>
      <c r="AB2431" s="238" t="s">
        <v>442</v>
      </c>
    </row>
    <row r="2432" spans="8:28" x14ac:dyDescent="0.2">
      <c r="H2432" s="238"/>
      <c r="AB2432" s="238" t="s">
        <v>442</v>
      </c>
    </row>
    <row r="2433" spans="8:28" x14ac:dyDescent="0.2">
      <c r="H2433" s="238"/>
      <c r="AB2433" s="238" t="s">
        <v>442</v>
      </c>
    </row>
    <row r="2434" spans="8:28" x14ac:dyDescent="0.2">
      <c r="H2434" s="238"/>
      <c r="AB2434" s="238" t="s">
        <v>442</v>
      </c>
    </row>
    <row r="2435" spans="8:28" x14ac:dyDescent="0.2">
      <c r="H2435" s="238"/>
      <c r="AB2435" s="238" t="s">
        <v>442</v>
      </c>
    </row>
    <row r="2436" spans="8:28" x14ac:dyDescent="0.2">
      <c r="H2436" s="238"/>
      <c r="AB2436" s="238" t="s">
        <v>442</v>
      </c>
    </row>
    <row r="2437" spans="8:28" x14ac:dyDescent="0.2">
      <c r="H2437" s="238"/>
      <c r="AB2437" s="238" t="s">
        <v>442</v>
      </c>
    </row>
    <row r="2438" spans="8:28" x14ac:dyDescent="0.2">
      <c r="H2438" s="238"/>
      <c r="AB2438" s="238" t="s">
        <v>442</v>
      </c>
    </row>
    <row r="2439" spans="8:28" x14ac:dyDescent="0.2">
      <c r="H2439" s="238"/>
      <c r="AB2439" s="238" t="s">
        <v>442</v>
      </c>
    </row>
    <row r="2440" spans="8:28" x14ac:dyDescent="0.2">
      <c r="H2440" s="238"/>
      <c r="AB2440" s="238" t="s">
        <v>442</v>
      </c>
    </row>
    <row r="2441" spans="8:28" x14ac:dyDescent="0.2">
      <c r="H2441" s="238"/>
      <c r="AB2441" s="238" t="s">
        <v>442</v>
      </c>
    </row>
    <row r="2442" spans="8:28" x14ac:dyDescent="0.2">
      <c r="H2442" s="238"/>
      <c r="AB2442" s="238" t="s">
        <v>442</v>
      </c>
    </row>
    <row r="2443" spans="8:28" x14ac:dyDescent="0.2">
      <c r="H2443" s="238"/>
      <c r="AB2443" s="238" t="s">
        <v>442</v>
      </c>
    </row>
    <row r="2444" spans="8:28" x14ac:dyDescent="0.2">
      <c r="H2444" s="238"/>
      <c r="AB2444" s="238" t="s">
        <v>442</v>
      </c>
    </row>
    <row r="2445" spans="8:28" x14ac:dyDescent="0.2">
      <c r="H2445" s="238"/>
      <c r="AB2445" s="238" t="s">
        <v>442</v>
      </c>
    </row>
    <row r="2446" spans="8:28" x14ac:dyDescent="0.2">
      <c r="H2446" s="238"/>
      <c r="AB2446" s="238" t="s">
        <v>442</v>
      </c>
    </row>
    <row r="2447" spans="8:28" x14ac:dyDescent="0.2">
      <c r="H2447" s="238"/>
      <c r="AB2447" s="238" t="s">
        <v>442</v>
      </c>
    </row>
    <row r="2448" spans="8:28" x14ac:dyDescent="0.2">
      <c r="H2448" s="238"/>
      <c r="AB2448" s="238" t="s">
        <v>442</v>
      </c>
    </row>
    <row r="2449" spans="8:28" x14ac:dyDescent="0.2">
      <c r="H2449" s="238"/>
      <c r="AB2449" s="238" t="s">
        <v>442</v>
      </c>
    </row>
    <row r="2450" spans="8:28" x14ac:dyDescent="0.2">
      <c r="H2450" s="238"/>
      <c r="AB2450" s="238" t="s">
        <v>442</v>
      </c>
    </row>
    <row r="2451" spans="8:28" x14ac:dyDescent="0.2">
      <c r="H2451" s="238"/>
      <c r="AB2451" s="238" t="s">
        <v>442</v>
      </c>
    </row>
    <row r="2452" spans="8:28" x14ac:dyDescent="0.2">
      <c r="H2452" s="238"/>
      <c r="AB2452" s="238" t="s">
        <v>442</v>
      </c>
    </row>
    <row r="2453" spans="8:28" x14ac:dyDescent="0.2">
      <c r="H2453" s="238"/>
      <c r="AB2453" s="238" t="s">
        <v>442</v>
      </c>
    </row>
    <row r="2454" spans="8:28" x14ac:dyDescent="0.2">
      <c r="H2454" s="238"/>
      <c r="AB2454" s="238" t="s">
        <v>442</v>
      </c>
    </row>
    <row r="2455" spans="8:28" x14ac:dyDescent="0.2">
      <c r="H2455" s="238"/>
      <c r="AB2455" s="238" t="s">
        <v>442</v>
      </c>
    </row>
    <row r="2456" spans="8:28" x14ac:dyDescent="0.2">
      <c r="H2456" s="238"/>
      <c r="AB2456" s="238" t="s">
        <v>442</v>
      </c>
    </row>
    <row r="2457" spans="8:28" x14ac:dyDescent="0.2">
      <c r="H2457" s="238"/>
      <c r="AB2457" s="238" t="s">
        <v>442</v>
      </c>
    </row>
    <row r="2458" spans="8:28" x14ac:dyDescent="0.2">
      <c r="H2458" s="238"/>
      <c r="AB2458" s="238" t="s">
        <v>442</v>
      </c>
    </row>
    <row r="2459" spans="8:28" x14ac:dyDescent="0.2">
      <c r="H2459" s="238"/>
      <c r="AB2459" s="238" t="s">
        <v>442</v>
      </c>
    </row>
    <row r="2460" spans="8:28" x14ac:dyDescent="0.2">
      <c r="H2460" s="238"/>
      <c r="AB2460" s="238" t="s">
        <v>442</v>
      </c>
    </row>
    <row r="2461" spans="8:28" x14ac:dyDescent="0.2">
      <c r="H2461" s="238"/>
      <c r="AB2461" s="238" t="s">
        <v>442</v>
      </c>
    </row>
    <row r="2462" spans="8:28" x14ac:dyDescent="0.2">
      <c r="H2462" s="238"/>
      <c r="AB2462" s="238" t="s">
        <v>442</v>
      </c>
    </row>
    <row r="2463" spans="8:28" x14ac:dyDescent="0.2">
      <c r="H2463" s="238"/>
      <c r="AB2463" s="238" t="s">
        <v>442</v>
      </c>
    </row>
    <row r="2464" spans="8:28" x14ac:dyDescent="0.2">
      <c r="H2464" s="238"/>
      <c r="AB2464" s="238" t="s">
        <v>442</v>
      </c>
    </row>
    <row r="2465" spans="8:28" x14ac:dyDescent="0.2">
      <c r="H2465" s="238"/>
      <c r="AB2465" s="238" t="s">
        <v>442</v>
      </c>
    </row>
    <row r="2466" spans="8:28" x14ac:dyDescent="0.2">
      <c r="H2466" s="238"/>
      <c r="AB2466" s="238" t="s">
        <v>442</v>
      </c>
    </row>
    <row r="2467" spans="8:28" x14ac:dyDescent="0.2">
      <c r="H2467" s="238"/>
      <c r="AB2467" s="238" t="s">
        <v>442</v>
      </c>
    </row>
    <row r="2468" spans="8:28" x14ac:dyDescent="0.2">
      <c r="H2468" s="238"/>
      <c r="AB2468" s="238" t="s">
        <v>442</v>
      </c>
    </row>
    <row r="2469" spans="8:28" x14ac:dyDescent="0.2">
      <c r="H2469" s="238"/>
      <c r="AB2469" s="238" t="s">
        <v>442</v>
      </c>
    </row>
    <row r="2470" spans="8:28" x14ac:dyDescent="0.2">
      <c r="H2470" s="238"/>
      <c r="AB2470" s="238" t="s">
        <v>442</v>
      </c>
    </row>
    <row r="2471" spans="8:28" x14ac:dyDescent="0.2">
      <c r="H2471" s="238"/>
      <c r="AB2471" s="238" t="s">
        <v>442</v>
      </c>
    </row>
    <row r="2472" spans="8:28" x14ac:dyDescent="0.2">
      <c r="H2472" s="238"/>
      <c r="AB2472" s="238" t="s">
        <v>442</v>
      </c>
    </row>
    <row r="2473" spans="8:28" x14ac:dyDescent="0.2">
      <c r="H2473" s="238"/>
      <c r="AB2473" s="238" t="s">
        <v>442</v>
      </c>
    </row>
    <row r="2474" spans="8:28" x14ac:dyDescent="0.2">
      <c r="H2474" s="238"/>
      <c r="AB2474" s="238" t="s">
        <v>442</v>
      </c>
    </row>
    <row r="2475" spans="8:28" x14ac:dyDescent="0.2">
      <c r="H2475" s="238"/>
      <c r="AB2475" s="238" t="s">
        <v>442</v>
      </c>
    </row>
    <row r="2476" spans="8:28" x14ac:dyDescent="0.2">
      <c r="H2476" s="238"/>
      <c r="AB2476" s="238" t="s">
        <v>442</v>
      </c>
    </row>
    <row r="2477" spans="8:28" x14ac:dyDescent="0.2">
      <c r="H2477" s="238"/>
      <c r="AB2477" s="238" t="s">
        <v>442</v>
      </c>
    </row>
    <row r="2478" spans="8:28" x14ac:dyDescent="0.2">
      <c r="H2478" s="238"/>
      <c r="AB2478" s="238" t="s">
        <v>442</v>
      </c>
    </row>
    <row r="2479" spans="8:28" x14ac:dyDescent="0.2">
      <c r="H2479" s="238"/>
      <c r="AB2479" s="238" t="s">
        <v>442</v>
      </c>
    </row>
    <row r="2480" spans="8:28" x14ac:dyDescent="0.2">
      <c r="H2480" s="238"/>
      <c r="AB2480" s="238" t="s">
        <v>442</v>
      </c>
    </row>
    <row r="2481" spans="8:28" x14ac:dyDescent="0.2">
      <c r="H2481" s="238"/>
      <c r="AB2481" s="238" t="s">
        <v>442</v>
      </c>
    </row>
    <row r="2482" spans="8:28" x14ac:dyDescent="0.2">
      <c r="H2482" s="238"/>
      <c r="AB2482" s="238" t="s">
        <v>442</v>
      </c>
    </row>
    <row r="2483" spans="8:28" x14ac:dyDescent="0.2">
      <c r="H2483" s="238"/>
      <c r="AB2483" s="238" t="s">
        <v>442</v>
      </c>
    </row>
    <row r="2484" spans="8:28" x14ac:dyDescent="0.2">
      <c r="H2484" s="238"/>
      <c r="AB2484" s="238" t="s">
        <v>442</v>
      </c>
    </row>
    <row r="2485" spans="8:28" x14ac:dyDescent="0.2">
      <c r="H2485" s="238"/>
      <c r="AB2485" s="238" t="s">
        <v>442</v>
      </c>
    </row>
    <row r="2486" spans="8:28" x14ac:dyDescent="0.2">
      <c r="H2486" s="238"/>
      <c r="AB2486" s="238" t="s">
        <v>442</v>
      </c>
    </row>
    <row r="2487" spans="8:28" x14ac:dyDescent="0.2">
      <c r="H2487" s="238"/>
      <c r="AB2487" s="238" t="s">
        <v>442</v>
      </c>
    </row>
    <row r="2488" spans="8:28" x14ac:dyDescent="0.2">
      <c r="H2488" s="238"/>
      <c r="AB2488" s="238" t="s">
        <v>442</v>
      </c>
    </row>
    <row r="2489" spans="8:28" x14ac:dyDescent="0.2">
      <c r="H2489" s="238"/>
      <c r="AB2489" s="238" t="s">
        <v>442</v>
      </c>
    </row>
    <row r="2490" spans="8:28" x14ac:dyDescent="0.2">
      <c r="H2490" s="238"/>
      <c r="AB2490" s="238" t="s">
        <v>442</v>
      </c>
    </row>
    <row r="2491" spans="8:28" x14ac:dyDescent="0.2">
      <c r="H2491" s="238"/>
      <c r="AB2491" s="238" t="s">
        <v>442</v>
      </c>
    </row>
    <row r="2492" spans="8:28" x14ac:dyDescent="0.2">
      <c r="H2492" s="238"/>
      <c r="AB2492" s="238" t="s">
        <v>442</v>
      </c>
    </row>
    <row r="2493" spans="8:28" x14ac:dyDescent="0.2">
      <c r="H2493" s="238"/>
      <c r="AB2493" s="238" t="s">
        <v>442</v>
      </c>
    </row>
    <row r="2494" spans="8:28" x14ac:dyDescent="0.2">
      <c r="H2494" s="238"/>
      <c r="AB2494" s="238" t="s">
        <v>442</v>
      </c>
    </row>
    <row r="2495" spans="8:28" x14ac:dyDescent="0.2">
      <c r="H2495" s="238"/>
      <c r="AB2495" s="238" t="s">
        <v>442</v>
      </c>
    </row>
    <row r="2496" spans="8:28" x14ac:dyDescent="0.2">
      <c r="H2496" s="238"/>
      <c r="AB2496" s="238" t="s">
        <v>442</v>
      </c>
    </row>
    <row r="2497" spans="8:28" x14ac:dyDescent="0.2">
      <c r="H2497" s="238"/>
      <c r="AB2497" s="238" t="s">
        <v>442</v>
      </c>
    </row>
    <row r="2498" spans="8:28" x14ac:dyDescent="0.2">
      <c r="H2498" s="238"/>
      <c r="AB2498" s="238" t="s">
        <v>442</v>
      </c>
    </row>
    <row r="2499" spans="8:28" x14ac:dyDescent="0.2">
      <c r="H2499" s="238"/>
      <c r="AB2499" s="238" t="s">
        <v>442</v>
      </c>
    </row>
    <row r="2500" spans="8:28" x14ac:dyDescent="0.2">
      <c r="H2500" s="238"/>
      <c r="AB2500" s="238" t="s">
        <v>442</v>
      </c>
    </row>
    <row r="2501" spans="8:28" x14ac:dyDescent="0.2">
      <c r="H2501" s="238"/>
      <c r="AB2501" s="238" t="s">
        <v>442</v>
      </c>
    </row>
    <row r="2502" spans="8:28" x14ac:dyDescent="0.2">
      <c r="H2502" s="238"/>
      <c r="AB2502" s="238" t="s">
        <v>442</v>
      </c>
    </row>
    <row r="2503" spans="8:28" x14ac:dyDescent="0.2">
      <c r="H2503" s="238"/>
      <c r="AB2503" s="238" t="s">
        <v>442</v>
      </c>
    </row>
    <row r="2504" spans="8:28" x14ac:dyDescent="0.2">
      <c r="H2504" s="238"/>
      <c r="AB2504" s="238" t="s">
        <v>442</v>
      </c>
    </row>
    <row r="2505" spans="8:28" x14ac:dyDescent="0.2">
      <c r="H2505" s="238"/>
      <c r="AB2505" s="238" t="s">
        <v>442</v>
      </c>
    </row>
    <row r="2506" spans="8:28" x14ac:dyDescent="0.2">
      <c r="H2506" s="238"/>
      <c r="AB2506" s="238" t="s">
        <v>442</v>
      </c>
    </row>
    <row r="2507" spans="8:28" x14ac:dyDescent="0.2">
      <c r="H2507" s="238"/>
      <c r="AB2507" s="238" t="s">
        <v>442</v>
      </c>
    </row>
    <row r="2508" spans="8:28" x14ac:dyDescent="0.2">
      <c r="H2508" s="238"/>
      <c r="AB2508" s="238" t="s">
        <v>442</v>
      </c>
    </row>
    <row r="2509" spans="8:28" x14ac:dyDescent="0.2">
      <c r="H2509" s="238"/>
      <c r="AB2509" s="238" t="s">
        <v>442</v>
      </c>
    </row>
    <row r="2510" spans="8:28" x14ac:dyDescent="0.2">
      <c r="H2510" s="238"/>
      <c r="AB2510" s="238" t="s">
        <v>442</v>
      </c>
    </row>
    <row r="2511" spans="8:28" x14ac:dyDescent="0.2">
      <c r="H2511" s="238"/>
      <c r="AB2511" s="238" t="s">
        <v>442</v>
      </c>
    </row>
    <row r="2512" spans="8:28" x14ac:dyDescent="0.2">
      <c r="H2512" s="238"/>
      <c r="AB2512" s="238" t="s">
        <v>442</v>
      </c>
    </row>
    <row r="2513" spans="8:28" x14ac:dyDescent="0.2">
      <c r="H2513" s="238"/>
      <c r="AB2513" s="238" t="s">
        <v>442</v>
      </c>
    </row>
    <row r="2514" spans="8:28" x14ac:dyDescent="0.2">
      <c r="H2514" s="238"/>
      <c r="AB2514" s="238" t="s">
        <v>442</v>
      </c>
    </row>
    <row r="2515" spans="8:28" x14ac:dyDescent="0.2">
      <c r="H2515" s="238"/>
      <c r="AB2515" s="238" t="s">
        <v>442</v>
      </c>
    </row>
    <row r="2516" spans="8:28" x14ac:dyDescent="0.2">
      <c r="H2516" s="238"/>
      <c r="AB2516" s="238" t="s">
        <v>442</v>
      </c>
    </row>
    <row r="2517" spans="8:28" x14ac:dyDescent="0.2">
      <c r="H2517" s="238"/>
      <c r="AB2517" s="238" t="s">
        <v>442</v>
      </c>
    </row>
    <row r="2518" spans="8:28" x14ac:dyDescent="0.2">
      <c r="H2518" s="238"/>
      <c r="AB2518" s="238" t="s">
        <v>442</v>
      </c>
    </row>
    <row r="2519" spans="8:28" x14ac:dyDescent="0.2">
      <c r="H2519" s="238"/>
      <c r="AB2519" s="238" t="s">
        <v>442</v>
      </c>
    </row>
    <row r="2520" spans="8:28" x14ac:dyDescent="0.2">
      <c r="H2520" s="238"/>
      <c r="AB2520" s="238" t="s">
        <v>442</v>
      </c>
    </row>
    <row r="2521" spans="8:28" x14ac:dyDescent="0.2">
      <c r="H2521" s="238"/>
      <c r="AB2521" s="238" t="s">
        <v>442</v>
      </c>
    </row>
    <row r="2522" spans="8:28" x14ac:dyDescent="0.2">
      <c r="H2522" s="238"/>
      <c r="AB2522" s="238" t="s">
        <v>442</v>
      </c>
    </row>
    <row r="2523" spans="8:28" x14ac:dyDescent="0.2">
      <c r="H2523" s="238"/>
      <c r="AB2523" s="238" t="s">
        <v>442</v>
      </c>
    </row>
    <row r="2524" spans="8:28" x14ac:dyDescent="0.2">
      <c r="H2524" s="238"/>
      <c r="AB2524" s="238" t="s">
        <v>442</v>
      </c>
    </row>
    <row r="2525" spans="8:28" x14ac:dyDescent="0.2">
      <c r="H2525" s="238"/>
      <c r="AB2525" s="238" t="s">
        <v>442</v>
      </c>
    </row>
    <row r="2526" spans="8:28" x14ac:dyDescent="0.2">
      <c r="H2526" s="238"/>
      <c r="AB2526" s="238" t="s">
        <v>442</v>
      </c>
    </row>
    <row r="2527" spans="8:28" x14ac:dyDescent="0.2">
      <c r="H2527" s="238"/>
      <c r="AB2527" s="238" t="s">
        <v>442</v>
      </c>
    </row>
    <row r="2528" spans="8:28" x14ac:dyDescent="0.2">
      <c r="H2528" s="238"/>
      <c r="AB2528" s="238" t="s">
        <v>442</v>
      </c>
    </row>
    <row r="2529" spans="8:28" x14ac:dyDescent="0.2">
      <c r="H2529" s="238"/>
      <c r="AB2529" s="238" t="s">
        <v>442</v>
      </c>
    </row>
    <row r="2530" spans="8:28" x14ac:dyDescent="0.2">
      <c r="H2530" s="238"/>
      <c r="AB2530" s="238" t="s">
        <v>442</v>
      </c>
    </row>
    <row r="2531" spans="8:28" x14ac:dyDescent="0.2">
      <c r="H2531" s="238"/>
      <c r="AB2531" s="238" t="s">
        <v>442</v>
      </c>
    </row>
    <row r="2532" spans="8:28" x14ac:dyDescent="0.2">
      <c r="H2532" s="238"/>
      <c r="AB2532" s="238" t="s">
        <v>442</v>
      </c>
    </row>
    <row r="2533" spans="8:28" x14ac:dyDescent="0.2">
      <c r="H2533" s="238"/>
      <c r="AB2533" s="238" t="s">
        <v>442</v>
      </c>
    </row>
    <row r="2534" spans="8:28" x14ac:dyDescent="0.2">
      <c r="H2534" s="238"/>
      <c r="AB2534" s="238" t="s">
        <v>442</v>
      </c>
    </row>
    <row r="2535" spans="8:28" x14ac:dyDescent="0.2">
      <c r="H2535" s="238"/>
      <c r="AB2535" s="238" t="s">
        <v>442</v>
      </c>
    </row>
    <row r="2536" spans="8:28" x14ac:dyDescent="0.2">
      <c r="H2536" s="238"/>
      <c r="AB2536" s="238" t="s">
        <v>442</v>
      </c>
    </row>
    <row r="2537" spans="8:28" x14ac:dyDescent="0.2">
      <c r="H2537" s="238"/>
      <c r="AB2537" s="238" t="s">
        <v>442</v>
      </c>
    </row>
    <row r="2538" spans="8:28" x14ac:dyDescent="0.2">
      <c r="H2538" s="238"/>
      <c r="AB2538" s="238" t="s">
        <v>442</v>
      </c>
    </row>
    <row r="2539" spans="8:28" x14ac:dyDescent="0.2">
      <c r="H2539" s="238"/>
      <c r="AB2539" s="238" t="s">
        <v>442</v>
      </c>
    </row>
    <row r="2540" spans="8:28" x14ac:dyDescent="0.2">
      <c r="H2540" s="238"/>
      <c r="AB2540" s="238" t="s">
        <v>442</v>
      </c>
    </row>
    <row r="2541" spans="8:28" x14ac:dyDescent="0.2">
      <c r="H2541" s="238"/>
      <c r="AB2541" s="238" t="s">
        <v>442</v>
      </c>
    </row>
    <row r="2542" spans="8:28" x14ac:dyDescent="0.2">
      <c r="H2542" s="238"/>
      <c r="AB2542" s="238" t="s">
        <v>442</v>
      </c>
    </row>
    <row r="2543" spans="8:28" x14ac:dyDescent="0.2">
      <c r="H2543" s="238"/>
      <c r="AB2543" s="238" t="s">
        <v>442</v>
      </c>
    </row>
    <row r="2544" spans="8:28" x14ac:dyDescent="0.2">
      <c r="H2544" s="238"/>
      <c r="AB2544" s="238" t="s">
        <v>442</v>
      </c>
    </row>
    <row r="2545" spans="8:28" x14ac:dyDescent="0.2">
      <c r="H2545" s="238"/>
      <c r="AB2545" s="238" t="s">
        <v>442</v>
      </c>
    </row>
    <row r="2546" spans="8:28" x14ac:dyDescent="0.2">
      <c r="H2546" s="238"/>
      <c r="AB2546" s="238" t="s">
        <v>442</v>
      </c>
    </row>
    <row r="2547" spans="8:28" x14ac:dyDescent="0.2">
      <c r="H2547" s="238"/>
      <c r="AB2547" s="238" t="s">
        <v>442</v>
      </c>
    </row>
    <row r="2548" spans="8:28" x14ac:dyDescent="0.2">
      <c r="H2548" s="238"/>
      <c r="AB2548" s="238" t="s">
        <v>442</v>
      </c>
    </row>
    <row r="2549" spans="8:28" x14ac:dyDescent="0.2">
      <c r="H2549" s="238"/>
      <c r="AB2549" s="238" t="s">
        <v>442</v>
      </c>
    </row>
    <row r="2550" spans="8:28" x14ac:dyDescent="0.2">
      <c r="H2550" s="238"/>
      <c r="AB2550" s="238" t="s">
        <v>442</v>
      </c>
    </row>
    <row r="2551" spans="8:28" x14ac:dyDescent="0.2">
      <c r="H2551" s="238"/>
      <c r="AB2551" s="238" t="s">
        <v>442</v>
      </c>
    </row>
    <row r="2552" spans="8:28" x14ac:dyDescent="0.2">
      <c r="H2552" s="238"/>
      <c r="AB2552" s="238" t="s">
        <v>442</v>
      </c>
    </row>
    <row r="2553" spans="8:28" x14ac:dyDescent="0.2">
      <c r="H2553" s="238"/>
      <c r="AB2553" s="238" t="s">
        <v>442</v>
      </c>
    </row>
    <row r="2554" spans="8:28" x14ac:dyDescent="0.2">
      <c r="H2554" s="238"/>
      <c r="AB2554" s="238" t="s">
        <v>442</v>
      </c>
    </row>
    <row r="2555" spans="8:28" x14ac:dyDescent="0.2">
      <c r="H2555" s="238"/>
      <c r="AB2555" s="238" t="s">
        <v>442</v>
      </c>
    </row>
    <row r="2556" spans="8:28" x14ac:dyDescent="0.2">
      <c r="H2556" s="238"/>
      <c r="AB2556" s="238" t="s">
        <v>442</v>
      </c>
    </row>
    <row r="2557" spans="8:28" x14ac:dyDescent="0.2">
      <c r="H2557" s="238"/>
      <c r="AB2557" s="238" t="s">
        <v>442</v>
      </c>
    </row>
    <row r="2558" spans="8:28" x14ac:dyDescent="0.2">
      <c r="H2558" s="238"/>
      <c r="AB2558" s="238" t="s">
        <v>442</v>
      </c>
    </row>
    <row r="2559" spans="8:28" x14ac:dyDescent="0.2">
      <c r="H2559" s="238"/>
      <c r="AB2559" s="238" t="s">
        <v>442</v>
      </c>
    </row>
    <row r="2560" spans="8:28" x14ac:dyDescent="0.2">
      <c r="H2560" s="238"/>
      <c r="AB2560" s="238" t="s">
        <v>442</v>
      </c>
    </row>
    <row r="2561" spans="8:28" x14ac:dyDescent="0.2">
      <c r="H2561" s="238"/>
      <c r="AB2561" s="238" t="s">
        <v>442</v>
      </c>
    </row>
    <row r="2562" spans="8:28" x14ac:dyDescent="0.2">
      <c r="H2562" s="238"/>
      <c r="AB2562" s="238" t="s">
        <v>442</v>
      </c>
    </row>
    <row r="2563" spans="8:28" x14ac:dyDescent="0.2">
      <c r="H2563" s="238"/>
      <c r="AB2563" s="238" t="s">
        <v>442</v>
      </c>
    </row>
    <row r="2564" spans="8:28" x14ac:dyDescent="0.2">
      <c r="H2564" s="238"/>
      <c r="AB2564" s="238" t="s">
        <v>442</v>
      </c>
    </row>
    <row r="2565" spans="8:28" x14ac:dyDescent="0.2">
      <c r="H2565" s="238"/>
      <c r="AB2565" s="238" t="s">
        <v>442</v>
      </c>
    </row>
    <row r="2566" spans="8:28" x14ac:dyDescent="0.2">
      <c r="H2566" s="238"/>
      <c r="AB2566" s="238" t="s">
        <v>442</v>
      </c>
    </row>
    <row r="2567" spans="8:28" x14ac:dyDescent="0.2">
      <c r="H2567" s="238"/>
      <c r="AB2567" s="238" t="s">
        <v>442</v>
      </c>
    </row>
    <row r="2568" spans="8:28" x14ac:dyDescent="0.2">
      <c r="H2568" s="238"/>
      <c r="AB2568" s="238" t="s">
        <v>442</v>
      </c>
    </row>
    <row r="2569" spans="8:28" x14ac:dyDescent="0.2">
      <c r="H2569" s="238"/>
      <c r="AB2569" s="238" t="s">
        <v>442</v>
      </c>
    </row>
    <row r="2570" spans="8:28" x14ac:dyDescent="0.2">
      <c r="H2570" s="238"/>
      <c r="AB2570" s="238" t="s">
        <v>442</v>
      </c>
    </row>
    <row r="2571" spans="8:28" x14ac:dyDescent="0.2">
      <c r="H2571" s="238"/>
      <c r="AB2571" s="238" t="s">
        <v>442</v>
      </c>
    </row>
    <row r="2572" spans="8:28" x14ac:dyDescent="0.2">
      <c r="H2572" s="238"/>
      <c r="AB2572" s="238" t="s">
        <v>442</v>
      </c>
    </row>
    <row r="2573" spans="8:28" x14ac:dyDescent="0.2">
      <c r="H2573" s="238"/>
      <c r="AB2573" s="238" t="s">
        <v>442</v>
      </c>
    </row>
    <row r="2574" spans="8:28" x14ac:dyDescent="0.2">
      <c r="H2574" s="238"/>
      <c r="AB2574" s="238" t="s">
        <v>442</v>
      </c>
    </row>
    <row r="2575" spans="8:28" x14ac:dyDescent="0.2">
      <c r="H2575" s="238"/>
      <c r="AB2575" s="238" t="s">
        <v>442</v>
      </c>
    </row>
    <row r="2576" spans="8:28" x14ac:dyDescent="0.2">
      <c r="H2576" s="238"/>
      <c r="AB2576" s="238" t="s">
        <v>442</v>
      </c>
    </row>
    <row r="2577" spans="8:28" x14ac:dyDescent="0.2">
      <c r="H2577" s="238"/>
      <c r="AB2577" s="238" t="s">
        <v>442</v>
      </c>
    </row>
    <row r="2578" spans="8:28" x14ac:dyDescent="0.2">
      <c r="H2578" s="238"/>
      <c r="AB2578" s="238" t="s">
        <v>442</v>
      </c>
    </row>
    <row r="2579" spans="8:28" x14ac:dyDescent="0.2">
      <c r="H2579" s="238"/>
      <c r="AB2579" s="238" t="s">
        <v>442</v>
      </c>
    </row>
    <row r="2580" spans="8:28" x14ac:dyDescent="0.2">
      <c r="H2580" s="238"/>
      <c r="AB2580" s="238" t="s">
        <v>442</v>
      </c>
    </row>
    <row r="2581" spans="8:28" x14ac:dyDescent="0.2">
      <c r="H2581" s="238"/>
      <c r="AB2581" s="238" t="s">
        <v>442</v>
      </c>
    </row>
    <row r="2582" spans="8:28" x14ac:dyDescent="0.2">
      <c r="H2582" s="238"/>
      <c r="AB2582" s="238" t="s">
        <v>442</v>
      </c>
    </row>
    <row r="2583" spans="8:28" x14ac:dyDescent="0.2">
      <c r="H2583" s="238"/>
      <c r="AB2583" s="238" t="s">
        <v>442</v>
      </c>
    </row>
    <row r="2584" spans="8:28" x14ac:dyDescent="0.2">
      <c r="H2584" s="238"/>
      <c r="AB2584" s="238" t="s">
        <v>442</v>
      </c>
    </row>
    <row r="2585" spans="8:28" x14ac:dyDescent="0.2">
      <c r="H2585" s="238"/>
      <c r="AB2585" s="238" t="s">
        <v>442</v>
      </c>
    </row>
    <row r="2586" spans="8:28" x14ac:dyDescent="0.2">
      <c r="H2586" s="238"/>
      <c r="AB2586" s="238" t="s">
        <v>442</v>
      </c>
    </row>
    <row r="2587" spans="8:28" x14ac:dyDescent="0.2">
      <c r="H2587" s="238"/>
      <c r="AB2587" s="238" t="s">
        <v>442</v>
      </c>
    </row>
    <row r="2588" spans="8:28" x14ac:dyDescent="0.2">
      <c r="H2588" s="238"/>
      <c r="AB2588" s="238" t="s">
        <v>442</v>
      </c>
    </row>
    <row r="2589" spans="8:28" x14ac:dyDescent="0.2">
      <c r="H2589" s="238"/>
      <c r="AB2589" s="238" t="s">
        <v>442</v>
      </c>
    </row>
    <row r="2590" spans="8:28" x14ac:dyDescent="0.2">
      <c r="H2590" s="238"/>
      <c r="AB2590" s="238" t="s">
        <v>442</v>
      </c>
    </row>
    <row r="2591" spans="8:28" x14ac:dyDescent="0.2">
      <c r="H2591" s="238"/>
      <c r="AB2591" s="238" t="s">
        <v>442</v>
      </c>
    </row>
    <row r="2592" spans="8:28" x14ac:dyDescent="0.2">
      <c r="H2592" s="238"/>
      <c r="AB2592" s="238" t="s">
        <v>442</v>
      </c>
    </row>
    <row r="2593" spans="8:28" x14ac:dyDescent="0.2">
      <c r="H2593" s="238"/>
      <c r="AB2593" s="238" t="s">
        <v>442</v>
      </c>
    </row>
    <row r="2594" spans="8:28" x14ac:dyDescent="0.2">
      <c r="H2594" s="238"/>
      <c r="AB2594" s="238" t="s">
        <v>442</v>
      </c>
    </row>
    <row r="2595" spans="8:28" x14ac:dyDescent="0.2">
      <c r="H2595" s="238"/>
      <c r="AB2595" s="238" t="s">
        <v>442</v>
      </c>
    </row>
    <row r="2596" spans="8:28" x14ac:dyDescent="0.2">
      <c r="H2596" s="238"/>
      <c r="AB2596" s="238" t="s">
        <v>442</v>
      </c>
    </row>
    <row r="2597" spans="8:28" x14ac:dyDescent="0.2">
      <c r="H2597" s="238"/>
      <c r="AB2597" s="238" t="s">
        <v>442</v>
      </c>
    </row>
    <row r="2598" spans="8:28" x14ac:dyDescent="0.2">
      <c r="H2598" s="238"/>
      <c r="AB2598" s="238" t="s">
        <v>442</v>
      </c>
    </row>
    <row r="2599" spans="8:28" x14ac:dyDescent="0.2">
      <c r="H2599" s="238"/>
      <c r="AB2599" s="238" t="s">
        <v>442</v>
      </c>
    </row>
    <row r="2600" spans="8:28" x14ac:dyDescent="0.2">
      <c r="H2600" s="238"/>
      <c r="AB2600" s="238" t="s">
        <v>442</v>
      </c>
    </row>
    <row r="2601" spans="8:28" x14ac:dyDescent="0.2">
      <c r="H2601" s="238"/>
      <c r="AB2601" s="238" t="s">
        <v>442</v>
      </c>
    </row>
    <row r="2602" spans="8:28" x14ac:dyDescent="0.2">
      <c r="H2602" s="238"/>
      <c r="AB2602" s="238" t="s">
        <v>442</v>
      </c>
    </row>
    <row r="2603" spans="8:28" x14ac:dyDescent="0.2">
      <c r="H2603" s="238"/>
      <c r="AB2603" s="238" t="s">
        <v>442</v>
      </c>
    </row>
    <row r="2604" spans="8:28" x14ac:dyDescent="0.2">
      <c r="H2604" s="238"/>
      <c r="AB2604" s="238" t="s">
        <v>442</v>
      </c>
    </row>
    <row r="2605" spans="8:28" x14ac:dyDescent="0.2">
      <c r="H2605" s="238"/>
      <c r="AB2605" s="238" t="s">
        <v>442</v>
      </c>
    </row>
    <row r="2606" spans="8:28" x14ac:dyDescent="0.2">
      <c r="H2606" s="238"/>
      <c r="AB2606" s="238" t="s">
        <v>442</v>
      </c>
    </row>
    <row r="2607" spans="8:28" x14ac:dyDescent="0.2">
      <c r="H2607" s="238"/>
      <c r="AB2607" s="238" t="s">
        <v>442</v>
      </c>
    </row>
    <row r="2608" spans="8:28" x14ac:dyDescent="0.2">
      <c r="H2608" s="238"/>
      <c r="AB2608" s="238" t="s">
        <v>442</v>
      </c>
    </row>
    <row r="2609" spans="8:28" x14ac:dyDescent="0.2">
      <c r="H2609" s="238"/>
      <c r="AB2609" s="238" t="s">
        <v>442</v>
      </c>
    </row>
    <row r="2610" spans="8:28" x14ac:dyDescent="0.2">
      <c r="H2610" s="238"/>
      <c r="AB2610" s="238" t="s">
        <v>442</v>
      </c>
    </row>
    <row r="2611" spans="8:28" x14ac:dyDescent="0.2">
      <c r="H2611" s="238"/>
      <c r="AB2611" s="238" t="s">
        <v>442</v>
      </c>
    </row>
    <row r="2612" spans="8:28" x14ac:dyDescent="0.2">
      <c r="H2612" s="238"/>
      <c r="AB2612" s="238" t="s">
        <v>442</v>
      </c>
    </row>
    <row r="2613" spans="8:28" x14ac:dyDescent="0.2">
      <c r="H2613" s="238"/>
      <c r="AB2613" s="238" t="s">
        <v>442</v>
      </c>
    </row>
    <row r="2614" spans="8:28" x14ac:dyDescent="0.2">
      <c r="H2614" s="238"/>
      <c r="AB2614" s="238" t="s">
        <v>442</v>
      </c>
    </row>
    <row r="2615" spans="8:28" x14ac:dyDescent="0.2">
      <c r="H2615" s="238"/>
      <c r="AB2615" s="238" t="s">
        <v>442</v>
      </c>
    </row>
    <row r="2616" spans="8:28" x14ac:dyDescent="0.2">
      <c r="H2616" s="238"/>
      <c r="AB2616" s="238" t="s">
        <v>442</v>
      </c>
    </row>
    <row r="2617" spans="8:28" x14ac:dyDescent="0.2">
      <c r="H2617" s="238"/>
      <c r="AB2617" s="238" t="s">
        <v>442</v>
      </c>
    </row>
    <row r="2618" spans="8:28" x14ac:dyDescent="0.2">
      <c r="H2618" s="238"/>
      <c r="AB2618" s="238" t="s">
        <v>442</v>
      </c>
    </row>
    <row r="2619" spans="8:28" x14ac:dyDescent="0.2">
      <c r="H2619" s="238"/>
      <c r="AB2619" s="238" t="s">
        <v>442</v>
      </c>
    </row>
    <row r="2620" spans="8:28" x14ac:dyDescent="0.2">
      <c r="H2620" s="238"/>
      <c r="AB2620" s="238" t="s">
        <v>442</v>
      </c>
    </row>
    <row r="2621" spans="8:28" x14ac:dyDescent="0.2">
      <c r="H2621" s="238"/>
      <c r="AB2621" s="238" t="s">
        <v>442</v>
      </c>
    </row>
    <row r="2622" spans="8:28" x14ac:dyDescent="0.2">
      <c r="H2622" s="238"/>
      <c r="AB2622" s="238" t="s">
        <v>442</v>
      </c>
    </row>
    <row r="2623" spans="8:28" x14ac:dyDescent="0.2">
      <c r="H2623" s="238"/>
      <c r="AB2623" s="238" t="s">
        <v>442</v>
      </c>
    </row>
    <row r="2624" spans="8:28" x14ac:dyDescent="0.2">
      <c r="H2624" s="238"/>
      <c r="AB2624" s="238" t="s">
        <v>442</v>
      </c>
    </row>
    <row r="2625" spans="8:28" x14ac:dyDescent="0.2">
      <c r="H2625" s="238"/>
      <c r="AB2625" s="238" t="s">
        <v>442</v>
      </c>
    </row>
    <row r="2626" spans="8:28" x14ac:dyDescent="0.2">
      <c r="H2626" s="238"/>
      <c r="AB2626" s="238" t="s">
        <v>442</v>
      </c>
    </row>
    <row r="2627" spans="8:28" x14ac:dyDescent="0.2">
      <c r="H2627" s="238"/>
      <c r="AB2627" s="238" t="s">
        <v>442</v>
      </c>
    </row>
    <row r="2628" spans="8:28" x14ac:dyDescent="0.2">
      <c r="H2628" s="238"/>
      <c r="AB2628" s="238" t="s">
        <v>442</v>
      </c>
    </row>
    <row r="2629" spans="8:28" x14ac:dyDescent="0.2">
      <c r="H2629" s="238"/>
      <c r="AB2629" s="238" t="s">
        <v>442</v>
      </c>
    </row>
    <row r="2630" spans="8:28" x14ac:dyDescent="0.2">
      <c r="H2630" s="238"/>
      <c r="AB2630" s="238" t="s">
        <v>442</v>
      </c>
    </row>
    <row r="2631" spans="8:28" x14ac:dyDescent="0.2">
      <c r="H2631" s="238"/>
      <c r="AB2631" s="238" t="s">
        <v>442</v>
      </c>
    </row>
    <row r="2632" spans="8:28" x14ac:dyDescent="0.2">
      <c r="H2632" s="238"/>
      <c r="AB2632" s="238" t="s">
        <v>442</v>
      </c>
    </row>
    <row r="2633" spans="8:28" x14ac:dyDescent="0.2">
      <c r="H2633" s="238"/>
      <c r="AB2633" s="238" t="s">
        <v>442</v>
      </c>
    </row>
    <row r="2634" spans="8:28" x14ac:dyDescent="0.2">
      <c r="H2634" s="238"/>
      <c r="AB2634" s="238" t="s">
        <v>442</v>
      </c>
    </row>
    <row r="2635" spans="8:28" x14ac:dyDescent="0.2">
      <c r="H2635" s="238"/>
      <c r="AB2635" s="238" t="s">
        <v>442</v>
      </c>
    </row>
    <row r="2636" spans="8:28" x14ac:dyDescent="0.2">
      <c r="H2636" s="238"/>
      <c r="AB2636" s="238" t="s">
        <v>442</v>
      </c>
    </row>
    <row r="2637" spans="8:28" x14ac:dyDescent="0.2">
      <c r="H2637" s="238"/>
      <c r="AB2637" s="238" t="s">
        <v>442</v>
      </c>
    </row>
    <row r="2638" spans="8:28" x14ac:dyDescent="0.2">
      <c r="H2638" s="238"/>
      <c r="AB2638" s="238" t="s">
        <v>442</v>
      </c>
    </row>
    <row r="2639" spans="8:28" x14ac:dyDescent="0.2">
      <c r="H2639" s="238"/>
      <c r="AB2639" s="238" t="s">
        <v>442</v>
      </c>
    </row>
    <row r="2640" spans="8:28" x14ac:dyDescent="0.2">
      <c r="H2640" s="238"/>
      <c r="AB2640" s="238" t="s">
        <v>442</v>
      </c>
    </row>
    <row r="2641" spans="8:28" x14ac:dyDescent="0.2">
      <c r="H2641" s="238"/>
      <c r="AB2641" s="238" t="s">
        <v>442</v>
      </c>
    </row>
    <row r="2642" spans="8:28" x14ac:dyDescent="0.2">
      <c r="H2642" s="238"/>
      <c r="AB2642" s="238" t="s">
        <v>442</v>
      </c>
    </row>
    <row r="2643" spans="8:28" x14ac:dyDescent="0.2">
      <c r="H2643" s="238"/>
      <c r="AB2643" s="238" t="s">
        <v>442</v>
      </c>
    </row>
    <row r="2644" spans="8:28" x14ac:dyDescent="0.2">
      <c r="H2644" s="238"/>
      <c r="AB2644" s="238" t="s">
        <v>442</v>
      </c>
    </row>
    <row r="2645" spans="8:28" x14ac:dyDescent="0.2">
      <c r="H2645" s="238"/>
      <c r="AB2645" s="238" t="s">
        <v>442</v>
      </c>
    </row>
    <row r="2646" spans="8:28" x14ac:dyDescent="0.2">
      <c r="H2646" s="238"/>
      <c r="AB2646" s="238" t="s">
        <v>442</v>
      </c>
    </row>
    <row r="2647" spans="8:28" x14ac:dyDescent="0.2">
      <c r="H2647" s="238"/>
      <c r="AB2647" s="238" t="s">
        <v>442</v>
      </c>
    </row>
    <row r="2648" spans="8:28" x14ac:dyDescent="0.2">
      <c r="H2648" s="238"/>
      <c r="AB2648" s="238" t="s">
        <v>442</v>
      </c>
    </row>
    <row r="2649" spans="8:28" x14ac:dyDescent="0.2">
      <c r="H2649" s="238"/>
      <c r="AB2649" s="238" t="s">
        <v>442</v>
      </c>
    </row>
    <row r="2650" spans="8:28" x14ac:dyDescent="0.2">
      <c r="H2650" s="238"/>
      <c r="AB2650" s="238" t="s">
        <v>442</v>
      </c>
    </row>
    <row r="2651" spans="8:28" x14ac:dyDescent="0.2">
      <c r="H2651" s="238"/>
      <c r="AB2651" s="238" t="s">
        <v>442</v>
      </c>
    </row>
    <row r="2652" spans="8:28" x14ac:dyDescent="0.2">
      <c r="H2652" s="238"/>
      <c r="AB2652" s="238" t="s">
        <v>442</v>
      </c>
    </row>
    <row r="2653" spans="8:28" x14ac:dyDescent="0.2">
      <c r="H2653" s="238"/>
      <c r="AB2653" s="238" t="s">
        <v>442</v>
      </c>
    </row>
    <row r="2654" spans="8:28" x14ac:dyDescent="0.2">
      <c r="H2654" s="238"/>
      <c r="AB2654" s="238" t="s">
        <v>442</v>
      </c>
    </row>
    <row r="2655" spans="8:28" x14ac:dyDescent="0.2">
      <c r="H2655" s="238"/>
      <c r="AB2655" s="238" t="s">
        <v>442</v>
      </c>
    </row>
    <row r="2656" spans="8:28" x14ac:dyDescent="0.2">
      <c r="H2656" s="238"/>
      <c r="AB2656" s="238" t="s">
        <v>442</v>
      </c>
    </row>
    <row r="2657" spans="8:28" x14ac:dyDescent="0.2">
      <c r="H2657" s="238"/>
      <c r="AB2657" s="238" t="s">
        <v>442</v>
      </c>
    </row>
    <row r="2658" spans="8:28" x14ac:dyDescent="0.2">
      <c r="H2658" s="238"/>
      <c r="AB2658" s="238" t="s">
        <v>442</v>
      </c>
    </row>
    <row r="2659" spans="8:28" x14ac:dyDescent="0.2">
      <c r="H2659" s="238"/>
      <c r="AB2659" s="238" t="s">
        <v>442</v>
      </c>
    </row>
    <row r="2660" spans="8:28" x14ac:dyDescent="0.2">
      <c r="H2660" s="238"/>
      <c r="AB2660" s="238" t="s">
        <v>442</v>
      </c>
    </row>
    <row r="2661" spans="8:28" x14ac:dyDescent="0.2">
      <c r="H2661" s="238"/>
      <c r="AB2661" s="238" t="s">
        <v>442</v>
      </c>
    </row>
    <row r="2662" spans="8:28" x14ac:dyDescent="0.2">
      <c r="H2662" s="238"/>
      <c r="AB2662" s="238" t="s">
        <v>442</v>
      </c>
    </row>
    <row r="2663" spans="8:28" x14ac:dyDescent="0.2">
      <c r="H2663" s="238"/>
      <c r="AB2663" s="238" t="s">
        <v>442</v>
      </c>
    </row>
    <row r="2664" spans="8:28" x14ac:dyDescent="0.2">
      <c r="H2664" s="238"/>
      <c r="AB2664" s="238" t="s">
        <v>442</v>
      </c>
    </row>
    <row r="2665" spans="8:28" x14ac:dyDescent="0.2">
      <c r="H2665" s="238"/>
      <c r="AB2665" s="238" t="s">
        <v>442</v>
      </c>
    </row>
    <row r="2666" spans="8:28" x14ac:dyDescent="0.2">
      <c r="H2666" s="238"/>
      <c r="AB2666" s="238" t="s">
        <v>442</v>
      </c>
    </row>
    <row r="2667" spans="8:28" x14ac:dyDescent="0.2">
      <c r="H2667" s="238"/>
      <c r="AB2667" s="238" t="s">
        <v>442</v>
      </c>
    </row>
    <row r="2668" spans="8:28" x14ac:dyDescent="0.2">
      <c r="H2668" s="238"/>
      <c r="AB2668" s="238" t="s">
        <v>442</v>
      </c>
    </row>
    <row r="2669" spans="8:28" x14ac:dyDescent="0.2">
      <c r="H2669" s="238"/>
      <c r="AB2669" s="238" t="s">
        <v>442</v>
      </c>
    </row>
    <row r="2670" spans="8:28" x14ac:dyDescent="0.2">
      <c r="H2670" s="238"/>
      <c r="AB2670" s="238" t="s">
        <v>442</v>
      </c>
    </row>
    <row r="2671" spans="8:28" x14ac:dyDescent="0.2">
      <c r="H2671" s="238"/>
      <c r="AB2671" s="238" t="s">
        <v>442</v>
      </c>
    </row>
    <row r="2672" spans="8:28" x14ac:dyDescent="0.2">
      <c r="H2672" s="238"/>
      <c r="AB2672" s="238" t="s">
        <v>442</v>
      </c>
    </row>
    <row r="2673" spans="8:28" x14ac:dyDescent="0.2">
      <c r="H2673" s="238"/>
      <c r="AB2673" s="238" t="s">
        <v>442</v>
      </c>
    </row>
    <row r="2674" spans="8:28" x14ac:dyDescent="0.2">
      <c r="H2674" s="238"/>
      <c r="AB2674" s="238" t="s">
        <v>442</v>
      </c>
    </row>
    <row r="2675" spans="8:28" x14ac:dyDescent="0.2">
      <c r="H2675" s="238"/>
      <c r="AB2675" s="238" t="s">
        <v>442</v>
      </c>
    </row>
    <row r="2676" spans="8:28" x14ac:dyDescent="0.2">
      <c r="H2676" s="238"/>
      <c r="AB2676" s="238" t="s">
        <v>442</v>
      </c>
    </row>
    <row r="2677" spans="8:28" x14ac:dyDescent="0.2">
      <c r="H2677" s="238"/>
      <c r="AB2677" s="238" t="s">
        <v>442</v>
      </c>
    </row>
    <row r="2678" spans="8:28" x14ac:dyDescent="0.2">
      <c r="H2678" s="238"/>
      <c r="AB2678" s="238" t="s">
        <v>442</v>
      </c>
    </row>
    <row r="2679" spans="8:28" x14ac:dyDescent="0.2">
      <c r="H2679" s="238"/>
      <c r="AB2679" s="238" t="s">
        <v>442</v>
      </c>
    </row>
    <row r="2680" spans="8:28" x14ac:dyDescent="0.2">
      <c r="H2680" s="238"/>
      <c r="AB2680" s="238" t="s">
        <v>442</v>
      </c>
    </row>
    <row r="2681" spans="8:28" x14ac:dyDescent="0.2">
      <c r="H2681" s="238"/>
      <c r="AB2681" s="238" t="s">
        <v>442</v>
      </c>
    </row>
    <row r="2682" spans="8:28" x14ac:dyDescent="0.2">
      <c r="H2682" s="238"/>
      <c r="AB2682" s="238" t="s">
        <v>442</v>
      </c>
    </row>
    <row r="2683" spans="8:28" x14ac:dyDescent="0.2">
      <c r="H2683" s="238"/>
      <c r="AB2683" s="238" t="s">
        <v>442</v>
      </c>
    </row>
    <row r="2684" spans="8:28" x14ac:dyDescent="0.2">
      <c r="H2684" s="238"/>
      <c r="AB2684" s="238" t="s">
        <v>442</v>
      </c>
    </row>
    <row r="2685" spans="8:28" x14ac:dyDescent="0.2">
      <c r="H2685" s="238"/>
      <c r="AB2685" s="238" t="s">
        <v>442</v>
      </c>
    </row>
    <row r="2686" spans="8:28" x14ac:dyDescent="0.2">
      <c r="H2686" s="238"/>
      <c r="AB2686" s="238" t="s">
        <v>442</v>
      </c>
    </row>
    <row r="2687" spans="8:28" x14ac:dyDescent="0.2">
      <c r="H2687" s="238"/>
      <c r="AB2687" s="238" t="s">
        <v>442</v>
      </c>
    </row>
    <row r="2688" spans="8:28" x14ac:dyDescent="0.2">
      <c r="H2688" s="238"/>
      <c r="AB2688" s="238" t="s">
        <v>442</v>
      </c>
    </row>
    <row r="2689" spans="8:28" x14ac:dyDescent="0.2">
      <c r="H2689" s="238"/>
      <c r="AB2689" s="238" t="s">
        <v>442</v>
      </c>
    </row>
    <row r="2690" spans="8:28" x14ac:dyDescent="0.2">
      <c r="H2690" s="238"/>
      <c r="AB2690" s="238" t="s">
        <v>442</v>
      </c>
    </row>
    <row r="2691" spans="8:28" x14ac:dyDescent="0.2">
      <c r="H2691" s="238"/>
      <c r="AB2691" s="238" t="s">
        <v>442</v>
      </c>
    </row>
    <row r="2692" spans="8:28" x14ac:dyDescent="0.2">
      <c r="H2692" s="238"/>
      <c r="AB2692" s="238" t="s">
        <v>442</v>
      </c>
    </row>
    <row r="2693" spans="8:28" x14ac:dyDescent="0.2">
      <c r="H2693" s="238"/>
      <c r="AB2693" s="238" t="s">
        <v>442</v>
      </c>
    </row>
    <row r="2694" spans="8:28" x14ac:dyDescent="0.2">
      <c r="H2694" s="238"/>
      <c r="AB2694" s="238" t="s">
        <v>442</v>
      </c>
    </row>
    <row r="2695" spans="8:28" x14ac:dyDescent="0.2">
      <c r="H2695" s="238"/>
      <c r="AB2695" s="238" t="s">
        <v>442</v>
      </c>
    </row>
    <row r="2696" spans="8:28" x14ac:dyDescent="0.2">
      <c r="H2696" s="238"/>
      <c r="AB2696" s="238" t="s">
        <v>442</v>
      </c>
    </row>
    <row r="2697" spans="8:28" x14ac:dyDescent="0.2">
      <c r="H2697" s="238"/>
      <c r="AB2697" s="238" t="s">
        <v>442</v>
      </c>
    </row>
    <row r="2698" spans="8:28" x14ac:dyDescent="0.2">
      <c r="H2698" s="238"/>
      <c r="AB2698" s="238" t="s">
        <v>442</v>
      </c>
    </row>
    <row r="2699" spans="8:28" x14ac:dyDescent="0.2">
      <c r="H2699" s="238"/>
      <c r="AB2699" s="238" t="s">
        <v>442</v>
      </c>
    </row>
    <row r="2700" spans="8:28" x14ac:dyDescent="0.2">
      <c r="H2700" s="238"/>
      <c r="AB2700" s="238" t="s">
        <v>442</v>
      </c>
    </row>
    <row r="2701" spans="8:28" x14ac:dyDescent="0.2">
      <c r="H2701" s="238"/>
      <c r="AB2701" s="238" t="s">
        <v>442</v>
      </c>
    </row>
    <row r="2702" spans="8:28" x14ac:dyDescent="0.2">
      <c r="H2702" s="238"/>
      <c r="AB2702" s="238" t="s">
        <v>442</v>
      </c>
    </row>
    <row r="2703" spans="8:28" x14ac:dyDescent="0.2">
      <c r="H2703" s="238"/>
      <c r="AB2703" s="238" t="s">
        <v>442</v>
      </c>
    </row>
    <row r="2704" spans="8:28" x14ac:dyDescent="0.2">
      <c r="H2704" s="238"/>
      <c r="AB2704" s="238" t="s">
        <v>442</v>
      </c>
    </row>
    <row r="2705" spans="8:28" x14ac:dyDescent="0.2">
      <c r="H2705" s="238"/>
      <c r="AB2705" s="238" t="s">
        <v>442</v>
      </c>
    </row>
    <row r="2706" spans="8:28" x14ac:dyDescent="0.2">
      <c r="H2706" s="238"/>
      <c r="AB2706" s="238" t="s">
        <v>442</v>
      </c>
    </row>
    <row r="2707" spans="8:28" x14ac:dyDescent="0.2">
      <c r="H2707" s="238"/>
      <c r="AB2707" s="238" t="s">
        <v>442</v>
      </c>
    </row>
    <row r="2708" spans="8:28" x14ac:dyDescent="0.2">
      <c r="H2708" s="238"/>
      <c r="AB2708" s="238" t="s">
        <v>442</v>
      </c>
    </row>
    <row r="2709" spans="8:28" x14ac:dyDescent="0.2">
      <c r="H2709" s="238"/>
      <c r="AB2709" s="238" t="s">
        <v>442</v>
      </c>
    </row>
    <row r="2710" spans="8:28" x14ac:dyDescent="0.2">
      <c r="H2710" s="238"/>
      <c r="AB2710" s="238" t="s">
        <v>442</v>
      </c>
    </row>
    <row r="2711" spans="8:28" x14ac:dyDescent="0.2">
      <c r="H2711" s="238"/>
      <c r="AB2711" s="238" t="s">
        <v>442</v>
      </c>
    </row>
    <row r="2712" spans="8:28" x14ac:dyDescent="0.2">
      <c r="H2712" s="238"/>
      <c r="AB2712" s="238" t="s">
        <v>442</v>
      </c>
    </row>
    <row r="2713" spans="8:28" x14ac:dyDescent="0.2">
      <c r="H2713" s="238"/>
      <c r="AB2713" s="238" t="s">
        <v>442</v>
      </c>
    </row>
    <row r="2714" spans="8:28" x14ac:dyDescent="0.2">
      <c r="H2714" s="238"/>
      <c r="AB2714" s="238" t="s">
        <v>442</v>
      </c>
    </row>
    <row r="2715" spans="8:28" x14ac:dyDescent="0.2">
      <c r="H2715" s="238"/>
      <c r="AB2715" s="238" t="s">
        <v>442</v>
      </c>
    </row>
    <row r="2716" spans="8:28" x14ac:dyDescent="0.2">
      <c r="H2716" s="238"/>
      <c r="AB2716" s="238" t="s">
        <v>442</v>
      </c>
    </row>
    <row r="2717" spans="8:28" x14ac:dyDescent="0.2">
      <c r="H2717" s="238"/>
      <c r="AB2717" s="238" t="s">
        <v>442</v>
      </c>
    </row>
    <row r="2718" spans="8:28" x14ac:dyDescent="0.2">
      <c r="H2718" s="238"/>
      <c r="AB2718" s="238" t="s">
        <v>442</v>
      </c>
    </row>
    <row r="2719" spans="8:28" x14ac:dyDescent="0.2">
      <c r="H2719" s="238"/>
      <c r="AB2719" s="238" t="s">
        <v>442</v>
      </c>
    </row>
    <row r="2720" spans="8:28" x14ac:dyDescent="0.2">
      <c r="H2720" s="238"/>
      <c r="AB2720" s="238" t="s">
        <v>442</v>
      </c>
    </row>
    <row r="2721" spans="8:28" x14ac:dyDescent="0.2">
      <c r="H2721" s="238"/>
      <c r="AB2721" s="238" t="s">
        <v>442</v>
      </c>
    </row>
    <row r="2722" spans="8:28" x14ac:dyDescent="0.2">
      <c r="H2722" s="238"/>
      <c r="AB2722" s="238" t="s">
        <v>442</v>
      </c>
    </row>
    <row r="2723" spans="8:28" x14ac:dyDescent="0.2">
      <c r="H2723" s="238"/>
      <c r="AB2723" s="238" t="s">
        <v>442</v>
      </c>
    </row>
    <row r="2724" spans="8:28" x14ac:dyDescent="0.2">
      <c r="H2724" s="238"/>
      <c r="AB2724" s="238" t="s">
        <v>442</v>
      </c>
    </row>
    <row r="2725" spans="8:28" x14ac:dyDescent="0.2">
      <c r="H2725" s="238"/>
      <c r="AB2725" s="238" t="s">
        <v>442</v>
      </c>
    </row>
    <row r="2726" spans="8:28" x14ac:dyDescent="0.2">
      <c r="H2726" s="238"/>
      <c r="AB2726" s="238" t="s">
        <v>442</v>
      </c>
    </row>
    <row r="2727" spans="8:28" x14ac:dyDescent="0.2">
      <c r="H2727" s="238"/>
      <c r="AB2727" s="238" t="s">
        <v>442</v>
      </c>
    </row>
    <row r="2728" spans="8:28" x14ac:dyDescent="0.2">
      <c r="H2728" s="238"/>
      <c r="AB2728" s="238" t="s">
        <v>442</v>
      </c>
    </row>
    <row r="2729" spans="8:28" x14ac:dyDescent="0.2">
      <c r="H2729" s="238"/>
      <c r="AB2729" s="238" t="s">
        <v>442</v>
      </c>
    </row>
    <row r="2730" spans="8:28" x14ac:dyDescent="0.2">
      <c r="H2730" s="238"/>
      <c r="AB2730" s="238" t="s">
        <v>442</v>
      </c>
    </row>
    <row r="2731" spans="8:28" x14ac:dyDescent="0.2">
      <c r="H2731" s="238"/>
      <c r="AB2731" s="238" t="s">
        <v>442</v>
      </c>
    </row>
    <row r="2732" spans="8:28" x14ac:dyDescent="0.2">
      <c r="H2732" s="238"/>
      <c r="AB2732" s="238" t="s">
        <v>442</v>
      </c>
    </row>
    <row r="2733" spans="8:28" x14ac:dyDescent="0.2">
      <c r="H2733" s="238"/>
      <c r="AB2733" s="238" t="s">
        <v>442</v>
      </c>
    </row>
    <row r="2734" spans="8:28" x14ac:dyDescent="0.2">
      <c r="H2734" s="238"/>
      <c r="AB2734" s="238" t="s">
        <v>442</v>
      </c>
    </row>
    <row r="2735" spans="8:28" x14ac:dyDescent="0.2">
      <c r="H2735" s="238"/>
      <c r="AB2735" s="238" t="s">
        <v>442</v>
      </c>
    </row>
    <row r="2736" spans="8:28" x14ac:dyDescent="0.2">
      <c r="H2736" s="238"/>
      <c r="AB2736" s="238" t="s">
        <v>442</v>
      </c>
    </row>
    <row r="2737" spans="8:28" x14ac:dyDescent="0.2">
      <c r="H2737" s="238"/>
      <c r="AB2737" s="238" t="s">
        <v>442</v>
      </c>
    </row>
    <row r="2738" spans="8:28" x14ac:dyDescent="0.2">
      <c r="H2738" s="238"/>
      <c r="AB2738" s="238" t="s">
        <v>442</v>
      </c>
    </row>
    <row r="2739" spans="8:28" x14ac:dyDescent="0.2">
      <c r="H2739" s="238"/>
      <c r="AB2739" s="238" t="s">
        <v>442</v>
      </c>
    </row>
    <row r="2740" spans="8:28" x14ac:dyDescent="0.2">
      <c r="H2740" s="238"/>
      <c r="AB2740" s="238" t="s">
        <v>442</v>
      </c>
    </row>
    <row r="2741" spans="8:28" x14ac:dyDescent="0.2">
      <c r="H2741" s="238"/>
      <c r="AB2741" s="238" t="s">
        <v>442</v>
      </c>
    </row>
    <row r="2742" spans="8:28" x14ac:dyDescent="0.2">
      <c r="H2742" s="238"/>
      <c r="AB2742" s="238" t="s">
        <v>442</v>
      </c>
    </row>
    <row r="2743" spans="8:28" x14ac:dyDescent="0.2">
      <c r="H2743" s="238"/>
      <c r="AB2743" s="238" t="s">
        <v>442</v>
      </c>
    </row>
    <row r="2744" spans="8:28" x14ac:dyDescent="0.2">
      <c r="H2744" s="238"/>
      <c r="AB2744" s="238" t="s">
        <v>442</v>
      </c>
    </row>
    <row r="2745" spans="8:28" x14ac:dyDescent="0.2">
      <c r="H2745" s="238"/>
      <c r="AB2745" s="238" t="s">
        <v>442</v>
      </c>
    </row>
    <row r="2746" spans="8:28" x14ac:dyDescent="0.2">
      <c r="H2746" s="238"/>
      <c r="AB2746" s="238" t="s">
        <v>442</v>
      </c>
    </row>
    <row r="2747" spans="8:28" x14ac:dyDescent="0.2">
      <c r="H2747" s="238"/>
      <c r="AB2747" s="238" t="s">
        <v>442</v>
      </c>
    </row>
    <row r="2748" spans="8:28" x14ac:dyDescent="0.2">
      <c r="H2748" s="238"/>
      <c r="AB2748" s="238" t="s">
        <v>442</v>
      </c>
    </row>
    <row r="2749" spans="8:28" x14ac:dyDescent="0.2">
      <c r="H2749" s="238"/>
      <c r="AB2749" s="238" t="s">
        <v>442</v>
      </c>
    </row>
    <row r="2750" spans="8:28" x14ac:dyDescent="0.2">
      <c r="H2750" s="238"/>
      <c r="AB2750" s="238" t="s">
        <v>442</v>
      </c>
    </row>
    <row r="2751" spans="8:28" x14ac:dyDescent="0.2">
      <c r="H2751" s="238"/>
      <c r="AB2751" s="238" t="s">
        <v>442</v>
      </c>
    </row>
    <row r="2752" spans="8:28" x14ac:dyDescent="0.2">
      <c r="H2752" s="238"/>
      <c r="AB2752" s="238" t="s">
        <v>442</v>
      </c>
    </row>
    <row r="2753" spans="8:28" x14ac:dyDescent="0.2">
      <c r="H2753" s="238"/>
      <c r="AB2753" s="238" t="s">
        <v>442</v>
      </c>
    </row>
    <row r="2754" spans="8:28" x14ac:dyDescent="0.2">
      <c r="H2754" s="238"/>
      <c r="AB2754" s="238" t="s">
        <v>442</v>
      </c>
    </row>
    <row r="2755" spans="8:28" x14ac:dyDescent="0.2">
      <c r="H2755" s="238"/>
      <c r="AB2755" s="238" t="s">
        <v>442</v>
      </c>
    </row>
    <row r="2756" spans="8:28" x14ac:dyDescent="0.2">
      <c r="H2756" s="238"/>
      <c r="AB2756" s="238" t="s">
        <v>442</v>
      </c>
    </row>
    <row r="2757" spans="8:28" x14ac:dyDescent="0.2">
      <c r="H2757" s="238"/>
      <c r="AB2757" s="238" t="s">
        <v>442</v>
      </c>
    </row>
    <row r="2758" spans="8:28" x14ac:dyDescent="0.2">
      <c r="H2758" s="238"/>
      <c r="AB2758" s="238" t="s">
        <v>442</v>
      </c>
    </row>
    <row r="2759" spans="8:28" x14ac:dyDescent="0.2">
      <c r="H2759" s="238"/>
      <c r="AB2759" s="238" t="s">
        <v>442</v>
      </c>
    </row>
    <row r="2760" spans="8:28" x14ac:dyDescent="0.2">
      <c r="H2760" s="238"/>
      <c r="AB2760" s="238" t="s">
        <v>442</v>
      </c>
    </row>
    <row r="2761" spans="8:28" x14ac:dyDescent="0.2">
      <c r="H2761" s="238"/>
      <c r="AB2761" s="238" t="s">
        <v>442</v>
      </c>
    </row>
    <row r="2762" spans="8:28" x14ac:dyDescent="0.2">
      <c r="H2762" s="238"/>
      <c r="AB2762" s="238" t="s">
        <v>442</v>
      </c>
    </row>
    <row r="2763" spans="8:28" x14ac:dyDescent="0.2">
      <c r="H2763" s="238"/>
      <c r="AB2763" s="238" t="s">
        <v>442</v>
      </c>
    </row>
    <row r="2764" spans="8:28" x14ac:dyDescent="0.2">
      <c r="H2764" s="238"/>
      <c r="AB2764" s="238" t="s">
        <v>442</v>
      </c>
    </row>
    <row r="2765" spans="8:28" x14ac:dyDescent="0.2">
      <c r="H2765" s="238"/>
      <c r="AB2765" s="238" t="s">
        <v>442</v>
      </c>
    </row>
    <row r="2766" spans="8:28" x14ac:dyDescent="0.2">
      <c r="H2766" s="238"/>
      <c r="AB2766" s="238" t="s">
        <v>442</v>
      </c>
    </row>
    <row r="2767" spans="8:28" x14ac:dyDescent="0.2">
      <c r="H2767" s="238"/>
      <c r="AB2767" s="238" t="s">
        <v>442</v>
      </c>
    </row>
    <row r="2768" spans="8:28" x14ac:dyDescent="0.2">
      <c r="H2768" s="238"/>
      <c r="AB2768" s="238" t="s">
        <v>442</v>
      </c>
    </row>
    <row r="2769" spans="8:28" x14ac:dyDescent="0.2">
      <c r="H2769" s="238"/>
      <c r="AB2769" s="238" t="s">
        <v>442</v>
      </c>
    </row>
    <row r="2770" spans="8:28" x14ac:dyDescent="0.2">
      <c r="H2770" s="238"/>
      <c r="AB2770" s="238" t="s">
        <v>442</v>
      </c>
    </row>
    <row r="2771" spans="8:28" x14ac:dyDescent="0.2">
      <c r="H2771" s="238"/>
      <c r="AB2771" s="238" t="s">
        <v>442</v>
      </c>
    </row>
    <row r="2772" spans="8:28" x14ac:dyDescent="0.2">
      <c r="H2772" s="238"/>
      <c r="AB2772" s="238" t="s">
        <v>442</v>
      </c>
    </row>
    <row r="2773" spans="8:28" x14ac:dyDescent="0.2">
      <c r="H2773" s="238"/>
      <c r="AB2773" s="238" t="s">
        <v>442</v>
      </c>
    </row>
    <row r="2774" spans="8:28" x14ac:dyDescent="0.2">
      <c r="H2774" s="238"/>
      <c r="AB2774" s="238" t="s">
        <v>442</v>
      </c>
    </row>
    <row r="2775" spans="8:28" x14ac:dyDescent="0.2">
      <c r="H2775" s="238"/>
      <c r="AB2775" s="238" t="s">
        <v>442</v>
      </c>
    </row>
    <row r="2776" spans="8:28" x14ac:dyDescent="0.2">
      <c r="H2776" s="238"/>
      <c r="AB2776" s="238" t="s">
        <v>442</v>
      </c>
    </row>
    <row r="2777" spans="8:28" x14ac:dyDescent="0.2">
      <c r="H2777" s="238"/>
      <c r="AB2777" s="238" t="s">
        <v>442</v>
      </c>
    </row>
    <row r="2778" spans="8:28" x14ac:dyDescent="0.2">
      <c r="H2778" s="238"/>
      <c r="AB2778" s="238" t="s">
        <v>442</v>
      </c>
    </row>
    <row r="2779" spans="8:28" x14ac:dyDescent="0.2">
      <c r="H2779" s="238"/>
      <c r="AB2779" s="238" t="s">
        <v>442</v>
      </c>
    </row>
    <row r="2780" spans="8:28" x14ac:dyDescent="0.2">
      <c r="H2780" s="238"/>
      <c r="AB2780" s="238" t="s">
        <v>442</v>
      </c>
    </row>
    <row r="2781" spans="8:28" x14ac:dyDescent="0.2">
      <c r="H2781" s="238"/>
      <c r="AB2781" s="238" t="s">
        <v>442</v>
      </c>
    </row>
    <row r="2782" spans="8:28" x14ac:dyDescent="0.2">
      <c r="H2782" s="238"/>
      <c r="AB2782" s="238" t="s">
        <v>442</v>
      </c>
    </row>
    <row r="2783" spans="8:28" x14ac:dyDescent="0.2">
      <c r="H2783" s="238"/>
      <c r="AB2783" s="238" t="s">
        <v>442</v>
      </c>
    </row>
    <row r="2784" spans="8:28" x14ac:dyDescent="0.2">
      <c r="H2784" s="238"/>
      <c r="AB2784" s="238" t="s">
        <v>442</v>
      </c>
    </row>
    <row r="2785" spans="8:28" x14ac:dyDescent="0.2">
      <c r="H2785" s="238"/>
      <c r="AB2785" s="238" t="s">
        <v>442</v>
      </c>
    </row>
    <row r="2786" spans="8:28" x14ac:dyDescent="0.2">
      <c r="H2786" s="238"/>
      <c r="AB2786" s="238" t="s">
        <v>442</v>
      </c>
    </row>
    <row r="2787" spans="8:28" x14ac:dyDescent="0.2">
      <c r="H2787" s="238"/>
      <c r="AB2787" s="238" t="s">
        <v>442</v>
      </c>
    </row>
    <row r="2788" spans="8:28" x14ac:dyDescent="0.2">
      <c r="H2788" s="238"/>
      <c r="AB2788" s="238" t="s">
        <v>442</v>
      </c>
    </row>
    <row r="2789" spans="8:28" x14ac:dyDescent="0.2">
      <c r="H2789" s="238"/>
      <c r="AB2789" s="238" t="s">
        <v>442</v>
      </c>
    </row>
    <row r="2790" spans="8:28" x14ac:dyDescent="0.2">
      <c r="H2790" s="238"/>
      <c r="AB2790" s="238" t="s">
        <v>442</v>
      </c>
    </row>
    <row r="2791" spans="8:28" x14ac:dyDescent="0.2">
      <c r="H2791" s="238"/>
      <c r="AB2791" s="238" t="s">
        <v>442</v>
      </c>
    </row>
    <row r="2792" spans="8:28" x14ac:dyDescent="0.2">
      <c r="H2792" s="238"/>
      <c r="AB2792" s="238" t="s">
        <v>442</v>
      </c>
    </row>
    <row r="2793" spans="8:28" x14ac:dyDescent="0.2">
      <c r="H2793" s="238"/>
      <c r="AB2793" s="238" t="s">
        <v>442</v>
      </c>
    </row>
    <row r="2794" spans="8:28" x14ac:dyDescent="0.2">
      <c r="H2794" s="238"/>
      <c r="AB2794" s="238" t="s">
        <v>442</v>
      </c>
    </row>
    <row r="2795" spans="8:28" x14ac:dyDescent="0.2">
      <c r="H2795" s="238"/>
      <c r="AB2795" s="238" t="s">
        <v>442</v>
      </c>
    </row>
    <row r="2796" spans="8:28" x14ac:dyDescent="0.2">
      <c r="H2796" s="238"/>
      <c r="AB2796" s="238" t="s">
        <v>442</v>
      </c>
    </row>
    <row r="2797" spans="8:28" x14ac:dyDescent="0.2">
      <c r="H2797" s="238"/>
      <c r="AB2797" s="238" t="s">
        <v>442</v>
      </c>
    </row>
    <row r="2798" spans="8:28" x14ac:dyDescent="0.2">
      <c r="H2798" s="238"/>
      <c r="AB2798" s="238" t="s">
        <v>442</v>
      </c>
    </row>
    <row r="2799" spans="8:28" x14ac:dyDescent="0.2">
      <c r="H2799" s="238"/>
      <c r="AB2799" s="238" t="s">
        <v>442</v>
      </c>
    </row>
    <row r="2800" spans="8:28" x14ac:dyDescent="0.2">
      <c r="H2800" s="238"/>
      <c r="AB2800" s="238" t="s">
        <v>442</v>
      </c>
    </row>
    <row r="2801" spans="8:28" x14ac:dyDescent="0.2">
      <c r="H2801" s="238"/>
      <c r="AB2801" s="238" t="s">
        <v>442</v>
      </c>
    </row>
    <row r="2802" spans="8:28" x14ac:dyDescent="0.2">
      <c r="H2802" s="238"/>
      <c r="AB2802" s="238" t="s">
        <v>442</v>
      </c>
    </row>
    <row r="2803" spans="8:28" x14ac:dyDescent="0.2">
      <c r="H2803" s="238"/>
      <c r="AB2803" s="238" t="s">
        <v>442</v>
      </c>
    </row>
    <row r="2804" spans="8:28" x14ac:dyDescent="0.2">
      <c r="H2804" s="238"/>
      <c r="AB2804" s="238" t="s">
        <v>442</v>
      </c>
    </row>
    <row r="2805" spans="8:28" x14ac:dyDescent="0.2">
      <c r="H2805" s="238"/>
      <c r="AB2805" s="238" t="s">
        <v>442</v>
      </c>
    </row>
    <row r="2806" spans="8:28" x14ac:dyDescent="0.2">
      <c r="H2806" s="238"/>
      <c r="AB2806" s="238" t="s">
        <v>442</v>
      </c>
    </row>
    <row r="2807" spans="8:28" x14ac:dyDescent="0.2">
      <c r="H2807" s="238"/>
      <c r="AB2807" s="238" t="s">
        <v>442</v>
      </c>
    </row>
    <row r="2808" spans="8:28" x14ac:dyDescent="0.2">
      <c r="H2808" s="238"/>
      <c r="AB2808" s="238" t="s">
        <v>442</v>
      </c>
    </row>
    <row r="2809" spans="8:28" x14ac:dyDescent="0.2">
      <c r="H2809" s="238"/>
      <c r="AB2809" s="238" t="s">
        <v>442</v>
      </c>
    </row>
    <row r="2810" spans="8:28" x14ac:dyDescent="0.2">
      <c r="H2810" s="238"/>
      <c r="AB2810" s="238" t="s">
        <v>442</v>
      </c>
    </row>
    <row r="2811" spans="8:28" x14ac:dyDescent="0.2">
      <c r="H2811" s="238"/>
      <c r="AB2811" s="238" t="s">
        <v>442</v>
      </c>
    </row>
    <row r="2812" spans="8:28" x14ac:dyDescent="0.2">
      <c r="H2812" s="238"/>
      <c r="AB2812" s="238" t="s">
        <v>442</v>
      </c>
    </row>
    <row r="2813" spans="8:28" x14ac:dyDescent="0.2">
      <c r="H2813" s="238"/>
      <c r="AB2813" s="238" t="s">
        <v>442</v>
      </c>
    </row>
    <row r="2814" spans="8:28" x14ac:dyDescent="0.2">
      <c r="H2814" s="238"/>
      <c r="AB2814" s="238" t="s">
        <v>442</v>
      </c>
    </row>
    <row r="2815" spans="8:28" x14ac:dyDescent="0.2">
      <c r="H2815" s="238"/>
      <c r="AB2815" s="238" t="s">
        <v>442</v>
      </c>
    </row>
    <row r="2816" spans="8:28" x14ac:dyDescent="0.2">
      <c r="H2816" s="238"/>
      <c r="AB2816" s="238" t="s">
        <v>442</v>
      </c>
    </row>
    <row r="2817" spans="8:28" x14ac:dyDescent="0.2">
      <c r="H2817" s="238"/>
      <c r="AB2817" s="238" t="s">
        <v>442</v>
      </c>
    </row>
    <row r="2818" spans="8:28" x14ac:dyDescent="0.2">
      <c r="H2818" s="238"/>
      <c r="AB2818" s="238" t="s">
        <v>442</v>
      </c>
    </row>
    <row r="2819" spans="8:28" x14ac:dyDescent="0.2">
      <c r="H2819" s="238"/>
      <c r="AB2819" s="238" t="s">
        <v>442</v>
      </c>
    </row>
    <row r="2820" spans="8:28" x14ac:dyDescent="0.2">
      <c r="H2820" s="238"/>
      <c r="AB2820" s="238" t="s">
        <v>442</v>
      </c>
    </row>
    <row r="2821" spans="8:28" x14ac:dyDescent="0.2">
      <c r="H2821" s="238"/>
      <c r="AB2821" s="238" t="s">
        <v>442</v>
      </c>
    </row>
    <row r="2822" spans="8:28" x14ac:dyDescent="0.2">
      <c r="H2822" s="238"/>
      <c r="AB2822" s="238" t="s">
        <v>442</v>
      </c>
    </row>
    <row r="2823" spans="8:28" x14ac:dyDescent="0.2">
      <c r="H2823" s="238"/>
      <c r="AB2823" s="238" t="s">
        <v>442</v>
      </c>
    </row>
    <row r="2824" spans="8:28" x14ac:dyDescent="0.2">
      <c r="H2824" s="238"/>
      <c r="AB2824" s="238" t="s">
        <v>442</v>
      </c>
    </row>
    <row r="2825" spans="8:28" x14ac:dyDescent="0.2">
      <c r="H2825" s="238"/>
      <c r="AB2825" s="238" t="s">
        <v>442</v>
      </c>
    </row>
    <row r="2826" spans="8:28" x14ac:dyDescent="0.2">
      <c r="H2826" s="238"/>
      <c r="AB2826" s="238" t="s">
        <v>442</v>
      </c>
    </row>
    <row r="2827" spans="8:28" x14ac:dyDescent="0.2">
      <c r="H2827" s="238"/>
      <c r="AB2827" s="238" t="s">
        <v>442</v>
      </c>
    </row>
    <row r="2828" spans="8:28" x14ac:dyDescent="0.2">
      <c r="H2828" s="238"/>
      <c r="AB2828" s="238" t="s">
        <v>442</v>
      </c>
    </row>
    <row r="2829" spans="8:28" x14ac:dyDescent="0.2">
      <c r="H2829" s="238"/>
      <c r="AB2829" s="238" t="s">
        <v>442</v>
      </c>
    </row>
    <row r="2830" spans="8:28" x14ac:dyDescent="0.2">
      <c r="H2830" s="238"/>
      <c r="AB2830" s="238" t="s">
        <v>442</v>
      </c>
    </row>
    <row r="2831" spans="8:28" x14ac:dyDescent="0.2">
      <c r="H2831" s="238"/>
      <c r="AB2831" s="238" t="s">
        <v>442</v>
      </c>
    </row>
    <row r="2832" spans="8:28" x14ac:dyDescent="0.2">
      <c r="H2832" s="238"/>
      <c r="AB2832" s="238" t="s">
        <v>442</v>
      </c>
    </row>
    <row r="2833" spans="8:28" x14ac:dyDescent="0.2">
      <c r="H2833" s="238"/>
      <c r="AB2833" s="238" t="s">
        <v>442</v>
      </c>
    </row>
    <row r="2834" spans="8:28" x14ac:dyDescent="0.2">
      <c r="H2834" s="238"/>
      <c r="AB2834" s="238" t="s">
        <v>442</v>
      </c>
    </row>
    <row r="2835" spans="8:28" x14ac:dyDescent="0.2">
      <c r="H2835" s="238"/>
      <c r="AB2835" s="238" t="s">
        <v>442</v>
      </c>
    </row>
    <row r="2836" spans="8:28" x14ac:dyDescent="0.2">
      <c r="H2836" s="238"/>
      <c r="AB2836" s="238" t="s">
        <v>442</v>
      </c>
    </row>
    <row r="2837" spans="8:28" x14ac:dyDescent="0.2">
      <c r="H2837" s="238"/>
      <c r="AB2837" s="238" t="s">
        <v>442</v>
      </c>
    </row>
    <row r="2838" spans="8:28" x14ac:dyDescent="0.2">
      <c r="H2838" s="238"/>
      <c r="AB2838" s="238" t="s">
        <v>442</v>
      </c>
    </row>
    <row r="2839" spans="8:28" x14ac:dyDescent="0.2">
      <c r="H2839" s="238"/>
      <c r="AB2839" s="238" t="s">
        <v>442</v>
      </c>
    </row>
    <row r="2840" spans="8:28" x14ac:dyDescent="0.2">
      <c r="H2840" s="238"/>
      <c r="AB2840" s="238" t="s">
        <v>442</v>
      </c>
    </row>
    <row r="2841" spans="8:28" x14ac:dyDescent="0.2">
      <c r="H2841" s="238"/>
      <c r="AB2841" s="238" t="s">
        <v>442</v>
      </c>
    </row>
    <row r="2842" spans="8:28" x14ac:dyDescent="0.2">
      <c r="H2842" s="238"/>
      <c r="AB2842" s="238" t="s">
        <v>442</v>
      </c>
    </row>
    <row r="2843" spans="8:28" x14ac:dyDescent="0.2">
      <c r="H2843" s="238"/>
      <c r="AB2843" s="238" t="s">
        <v>442</v>
      </c>
    </row>
    <row r="2844" spans="8:28" x14ac:dyDescent="0.2">
      <c r="H2844" s="238"/>
      <c r="AB2844" s="238" t="s">
        <v>442</v>
      </c>
    </row>
    <row r="2845" spans="8:28" x14ac:dyDescent="0.2">
      <c r="H2845" s="238"/>
      <c r="AB2845" s="238" t="s">
        <v>442</v>
      </c>
    </row>
    <row r="2846" spans="8:28" x14ac:dyDescent="0.2">
      <c r="H2846" s="238"/>
      <c r="AB2846" s="238" t="s">
        <v>442</v>
      </c>
    </row>
    <row r="2847" spans="8:28" x14ac:dyDescent="0.2">
      <c r="H2847" s="238"/>
      <c r="AB2847" s="238" t="s">
        <v>442</v>
      </c>
    </row>
    <row r="2848" spans="8:28" x14ac:dyDescent="0.2">
      <c r="H2848" s="238"/>
      <c r="AB2848" s="238" t="s">
        <v>442</v>
      </c>
    </row>
    <row r="2849" spans="8:28" x14ac:dyDescent="0.2">
      <c r="H2849" s="238"/>
      <c r="AB2849" s="238" t="s">
        <v>442</v>
      </c>
    </row>
    <row r="2850" spans="8:28" x14ac:dyDescent="0.2">
      <c r="H2850" s="238"/>
      <c r="AB2850" s="238" t="s">
        <v>442</v>
      </c>
    </row>
    <row r="2851" spans="8:28" x14ac:dyDescent="0.2">
      <c r="H2851" s="238"/>
      <c r="AB2851" s="238" t="s">
        <v>442</v>
      </c>
    </row>
    <row r="2852" spans="8:28" x14ac:dyDescent="0.2">
      <c r="H2852" s="238"/>
      <c r="AB2852" s="238" t="s">
        <v>442</v>
      </c>
    </row>
    <row r="2853" spans="8:28" x14ac:dyDescent="0.2">
      <c r="H2853" s="238"/>
      <c r="AB2853" s="238" t="s">
        <v>442</v>
      </c>
    </row>
    <row r="2854" spans="8:28" x14ac:dyDescent="0.2">
      <c r="H2854" s="238"/>
      <c r="AB2854" s="238" t="s">
        <v>442</v>
      </c>
    </row>
    <row r="2855" spans="8:28" x14ac:dyDescent="0.2">
      <c r="H2855" s="238"/>
      <c r="AB2855" s="238" t="s">
        <v>442</v>
      </c>
    </row>
    <row r="2856" spans="8:28" x14ac:dyDescent="0.2">
      <c r="H2856" s="238"/>
      <c r="AB2856" s="238" t="s">
        <v>442</v>
      </c>
    </row>
    <row r="2857" spans="8:28" x14ac:dyDescent="0.2">
      <c r="H2857" s="238"/>
      <c r="AB2857" s="238" t="s">
        <v>442</v>
      </c>
    </row>
    <row r="2858" spans="8:28" x14ac:dyDescent="0.2">
      <c r="H2858" s="238"/>
      <c r="AB2858" s="238" t="s">
        <v>442</v>
      </c>
    </row>
    <row r="2859" spans="8:28" x14ac:dyDescent="0.2">
      <c r="H2859" s="238"/>
      <c r="AB2859" s="238" t="s">
        <v>442</v>
      </c>
    </row>
    <row r="2860" spans="8:28" x14ac:dyDescent="0.2">
      <c r="H2860" s="238"/>
      <c r="AB2860" s="238" t="s">
        <v>442</v>
      </c>
    </row>
    <row r="2861" spans="8:28" x14ac:dyDescent="0.2">
      <c r="H2861" s="238"/>
      <c r="AB2861" s="238" t="s">
        <v>442</v>
      </c>
    </row>
    <row r="2862" spans="8:28" x14ac:dyDescent="0.2">
      <c r="H2862" s="238"/>
      <c r="AB2862" s="238" t="s">
        <v>442</v>
      </c>
    </row>
    <row r="2863" spans="8:28" x14ac:dyDescent="0.2">
      <c r="H2863" s="238"/>
      <c r="AB2863" s="238" t="s">
        <v>442</v>
      </c>
    </row>
    <row r="2864" spans="8:28" x14ac:dyDescent="0.2">
      <c r="H2864" s="238"/>
      <c r="AB2864" s="238" t="s">
        <v>442</v>
      </c>
    </row>
    <row r="2865" spans="8:28" x14ac:dyDescent="0.2">
      <c r="H2865" s="238"/>
      <c r="AB2865" s="238" t="s">
        <v>442</v>
      </c>
    </row>
    <row r="2866" spans="8:28" x14ac:dyDescent="0.2">
      <c r="H2866" s="238"/>
      <c r="AB2866" s="238" t="s">
        <v>442</v>
      </c>
    </row>
    <row r="2867" spans="8:28" x14ac:dyDescent="0.2">
      <c r="H2867" s="238"/>
      <c r="AB2867" s="238" t="s">
        <v>442</v>
      </c>
    </row>
    <row r="2868" spans="8:28" x14ac:dyDescent="0.2">
      <c r="H2868" s="238"/>
      <c r="AB2868" s="238" t="s">
        <v>442</v>
      </c>
    </row>
    <row r="2869" spans="8:28" x14ac:dyDescent="0.2">
      <c r="H2869" s="238"/>
      <c r="AB2869" s="238" t="s">
        <v>442</v>
      </c>
    </row>
    <row r="2870" spans="8:28" x14ac:dyDescent="0.2">
      <c r="H2870" s="238"/>
      <c r="AB2870" s="238" t="s">
        <v>442</v>
      </c>
    </row>
    <row r="2871" spans="8:28" x14ac:dyDescent="0.2">
      <c r="H2871" s="238"/>
      <c r="AB2871" s="238" t="s">
        <v>442</v>
      </c>
    </row>
    <row r="2872" spans="8:28" x14ac:dyDescent="0.2">
      <c r="H2872" s="238"/>
      <c r="AB2872" s="238" t="s">
        <v>442</v>
      </c>
    </row>
    <row r="2873" spans="8:28" x14ac:dyDescent="0.2">
      <c r="H2873" s="238"/>
      <c r="AB2873" s="238" t="s">
        <v>442</v>
      </c>
    </row>
    <row r="2874" spans="8:28" x14ac:dyDescent="0.2">
      <c r="H2874" s="238"/>
      <c r="AB2874" s="238" t="s">
        <v>442</v>
      </c>
    </row>
    <row r="2875" spans="8:28" x14ac:dyDescent="0.2">
      <c r="H2875" s="238"/>
      <c r="AB2875" s="238" t="s">
        <v>442</v>
      </c>
    </row>
    <row r="2876" spans="8:28" x14ac:dyDescent="0.2">
      <c r="H2876" s="238"/>
      <c r="AB2876" s="238" t="s">
        <v>442</v>
      </c>
    </row>
    <row r="2877" spans="8:28" x14ac:dyDescent="0.2">
      <c r="H2877" s="238"/>
      <c r="AB2877" s="238" t="s">
        <v>442</v>
      </c>
    </row>
    <row r="2878" spans="8:28" x14ac:dyDescent="0.2">
      <c r="H2878" s="238"/>
      <c r="AB2878" s="238" t="s">
        <v>442</v>
      </c>
    </row>
    <row r="2879" spans="8:28" x14ac:dyDescent="0.2">
      <c r="H2879" s="238"/>
      <c r="AB2879" s="238" t="s">
        <v>442</v>
      </c>
    </row>
    <row r="2880" spans="8:28" x14ac:dyDescent="0.2">
      <c r="H2880" s="238"/>
      <c r="AB2880" s="238" t="s">
        <v>442</v>
      </c>
    </row>
    <row r="2881" spans="8:28" x14ac:dyDescent="0.2">
      <c r="H2881" s="238"/>
      <c r="AB2881" s="238" t="s">
        <v>442</v>
      </c>
    </row>
    <row r="2882" spans="8:28" x14ac:dyDescent="0.2">
      <c r="H2882" s="238"/>
      <c r="AB2882" s="238" t="s">
        <v>442</v>
      </c>
    </row>
    <row r="2883" spans="8:28" x14ac:dyDescent="0.2">
      <c r="H2883" s="238"/>
      <c r="AB2883" s="238" t="s">
        <v>442</v>
      </c>
    </row>
    <row r="2884" spans="8:28" x14ac:dyDescent="0.2">
      <c r="H2884" s="238"/>
      <c r="AB2884" s="238" t="s">
        <v>442</v>
      </c>
    </row>
    <row r="2885" spans="8:28" x14ac:dyDescent="0.2">
      <c r="H2885" s="238"/>
      <c r="AB2885" s="238" t="s">
        <v>442</v>
      </c>
    </row>
    <row r="2886" spans="8:28" x14ac:dyDescent="0.2">
      <c r="H2886" s="238"/>
      <c r="AB2886" s="238" t="s">
        <v>442</v>
      </c>
    </row>
    <row r="2887" spans="8:28" x14ac:dyDescent="0.2">
      <c r="H2887" s="238"/>
      <c r="AB2887" s="238" t="s">
        <v>442</v>
      </c>
    </row>
    <row r="2888" spans="8:28" x14ac:dyDescent="0.2">
      <c r="H2888" s="238"/>
      <c r="AB2888" s="238" t="s">
        <v>442</v>
      </c>
    </row>
    <row r="2889" spans="8:28" x14ac:dyDescent="0.2">
      <c r="H2889" s="238"/>
      <c r="AB2889" s="238" t="s">
        <v>442</v>
      </c>
    </row>
    <row r="2890" spans="8:28" x14ac:dyDescent="0.2">
      <c r="H2890" s="238"/>
      <c r="AB2890" s="238" t="s">
        <v>442</v>
      </c>
    </row>
    <row r="2891" spans="8:28" x14ac:dyDescent="0.2">
      <c r="H2891" s="238"/>
      <c r="AB2891" s="238" t="s">
        <v>442</v>
      </c>
    </row>
    <row r="2892" spans="8:28" x14ac:dyDescent="0.2">
      <c r="H2892" s="238"/>
      <c r="AB2892" s="238" t="s">
        <v>442</v>
      </c>
    </row>
    <row r="2893" spans="8:28" x14ac:dyDescent="0.2">
      <c r="H2893" s="238"/>
      <c r="AB2893" s="238" t="s">
        <v>442</v>
      </c>
    </row>
    <row r="2894" spans="8:28" x14ac:dyDescent="0.2">
      <c r="H2894" s="238"/>
      <c r="AB2894" s="238" t="s">
        <v>442</v>
      </c>
    </row>
    <row r="2895" spans="8:28" x14ac:dyDescent="0.2">
      <c r="H2895" s="238"/>
      <c r="AB2895" s="238" t="s">
        <v>442</v>
      </c>
    </row>
    <row r="2896" spans="8:28" x14ac:dyDescent="0.2">
      <c r="H2896" s="238"/>
      <c r="AB2896" s="238" t="s">
        <v>442</v>
      </c>
    </row>
    <row r="2897" spans="8:28" x14ac:dyDescent="0.2">
      <c r="H2897" s="238"/>
      <c r="AB2897" s="238" t="s">
        <v>442</v>
      </c>
    </row>
    <row r="2898" spans="8:28" x14ac:dyDescent="0.2">
      <c r="H2898" s="238"/>
      <c r="AB2898" s="238" t="s">
        <v>442</v>
      </c>
    </row>
    <row r="2899" spans="8:28" x14ac:dyDescent="0.2">
      <c r="H2899" s="238"/>
      <c r="AB2899" s="238" t="s">
        <v>442</v>
      </c>
    </row>
    <row r="2900" spans="8:28" x14ac:dyDescent="0.2">
      <c r="H2900" s="238"/>
      <c r="AB2900" s="238" t="s">
        <v>442</v>
      </c>
    </row>
    <row r="2901" spans="8:28" x14ac:dyDescent="0.2">
      <c r="H2901" s="238"/>
      <c r="AB2901" s="238" t="s">
        <v>442</v>
      </c>
    </row>
    <row r="2902" spans="8:28" x14ac:dyDescent="0.2">
      <c r="H2902" s="238"/>
      <c r="AB2902" s="238" t="s">
        <v>442</v>
      </c>
    </row>
    <row r="2903" spans="8:28" x14ac:dyDescent="0.2">
      <c r="H2903" s="238"/>
      <c r="AB2903" s="238" t="s">
        <v>442</v>
      </c>
    </row>
    <row r="2904" spans="8:28" x14ac:dyDescent="0.2">
      <c r="H2904" s="238"/>
      <c r="AB2904" s="238" t="s">
        <v>442</v>
      </c>
    </row>
    <row r="2905" spans="8:28" x14ac:dyDescent="0.2">
      <c r="H2905" s="238"/>
      <c r="AB2905" s="238" t="s">
        <v>442</v>
      </c>
    </row>
    <row r="2906" spans="8:28" x14ac:dyDescent="0.2">
      <c r="H2906" s="238"/>
      <c r="AB2906" s="238" t="s">
        <v>442</v>
      </c>
    </row>
    <row r="2907" spans="8:28" x14ac:dyDescent="0.2">
      <c r="H2907" s="238"/>
      <c r="AB2907" s="238" t="s">
        <v>442</v>
      </c>
    </row>
    <row r="2908" spans="8:28" x14ac:dyDescent="0.2">
      <c r="H2908" s="238"/>
      <c r="AB2908" s="238" t="s">
        <v>442</v>
      </c>
    </row>
    <row r="2909" spans="8:28" x14ac:dyDescent="0.2">
      <c r="H2909" s="238"/>
      <c r="AB2909" s="238" t="s">
        <v>442</v>
      </c>
    </row>
    <row r="2910" spans="8:28" x14ac:dyDescent="0.2">
      <c r="H2910" s="238"/>
      <c r="AB2910" s="238" t="s">
        <v>442</v>
      </c>
    </row>
    <row r="2911" spans="8:28" x14ac:dyDescent="0.2">
      <c r="H2911" s="238"/>
      <c r="AB2911" s="238" t="s">
        <v>442</v>
      </c>
    </row>
    <row r="2912" spans="8:28" x14ac:dyDescent="0.2">
      <c r="H2912" s="238"/>
      <c r="AB2912" s="238" t="s">
        <v>442</v>
      </c>
    </row>
    <row r="2913" spans="8:28" x14ac:dyDescent="0.2">
      <c r="H2913" s="238"/>
      <c r="AB2913" s="238" t="s">
        <v>442</v>
      </c>
    </row>
    <row r="2914" spans="8:28" x14ac:dyDescent="0.2">
      <c r="H2914" s="238"/>
      <c r="AB2914" s="238" t="s">
        <v>442</v>
      </c>
    </row>
    <row r="2915" spans="8:28" x14ac:dyDescent="0.2">
      <c r="H2915" s="238"/>
      <c r="AB2915" s="238" t="s">
        <v>442</v>
      </c>
    </row>
    <row r="2916" spans="8:28" x14ac:dyDescent="0.2">
      <c r="H2916" s="238"/>
      <c r="AB2916" s="238" t="s">
        <v>442</v>
      </c>
    </row>
    <row r="2917" spans="8:28" x14ac:dyDescent="0.2">
      <c r="H2917" s="238"/>
      <c r="AB2917" s="238" t="s">
        <v>442</v>
      </c>
    </row>
    <row r="2918" spans="8:28" x14ac:dyDescent="0.2">
      <c r="H2918" s="238"/>
      <c r="AB2918" s="238" t="s">
        <v>442</v>
      </c>
    </row>
    <row r="2919" spans="8:28" x14ac:dyDescent="0.2">
      <c r="H2919" s="238"/>
      <c r="AB2919" s="238" t="s">
        <v>442</v>
      </c>
    </row>
    <row r="2920" spans="8:28" x14ac:dyDescent="0.2">
      <c r="H2920" s="238"/>
      <c r="AB2920" s="238" t="s">
        <v>442</v>
      </c>
    </row>
    <row r="2921" spans="8:28" x14ac:dyDescent="0.2">
      <c r="H2921" s="238"/>
      <c r="AB2921" s="238" t="s">
        <v>442</v>
      </c>
    </row>
    <row r="2922" spans="8:28" x14ac:dyDescent="0.2">
      <c r="H2922" s="238"/>
      <c r="AB2922" s="238" t="s">
        <v>442</v>
      </c>
    </row>
    <row r="2923" spans="8:28" x14ac:dyDescent="0.2">
      <c r="H2923" s="238"/>
      <c r="AB2923" s="238" t="s">
        <v>442</v>
      </c>
    </row>
    <row r="2924" spans="8:28" x14ac:dyDescent="0.2">
      <c r="H2924" s="238"/>
      <c r="AB2924" s="238" t="s">
        <v>442</v>
      </c>
    </row>
    <row r="2925" spans="8:28" x14ac:dyDescent="0.2">
      <c r="H2925" s="238"/>
      <c r="AB2925" s="238" t="s">
        <v>442</v>
      </c>
    </row>
    <row r="2926" spans="8:28" x14ac:dyDescent="0.2">
      <c r="H2926" s="238"/>
      <c r="AB2926" s="238" t="s">
        <v>442</v>
      </c>
    </row>
    <row r="2927" spans="8:28" x14ac:dyDescent="0.2">
      <c r="H2927" s="238"/>
      <c r="AB2927" s="238" t="s">
        <v>442</v>
      </c>
    </row>
    <row r="2928" spans="8:28" x14ac:dyDescent="0.2">
      <c r="H2928" s="238"/>
      <c r="AB2928" s="238" t="s">
        <v>442</v>
      </c>
    </row>
    <row r="2929" spans="8:28" x14ac:dyDescent="0.2">
      <c r="H2929" s="238"/>
      <c r="AB2929" s="238" t="s">
        <v>442</v>
      </c>
    </row>
    <row r="2930" spans="8:28" x14ac:dyDescent="0.2">
      <c r="H2930" s="238"/>
      <c r="AB2930" s="238" t="s">
        <v>442</v>
      </c>
    </row>
    <row r="2931" spans="8:28" x14ac:dyDescent="0.2">
      <c r="H2931" s="238"/>
      <c r="AB2931" s="238" t="s">
        <v>442</v>
      </c>
    </row>
    <row r="2932" spans="8:28" x14ac:dyDescent="0.2">
      <c r="H2932" s="238"/>
      <c r="AB2932" s="238" t="s">
        <v>442</v>
      </c>
    </row>
    <row r="2933" spans="8:28" x14ac:dyDescent="0.2">
      <c r="H2933" s="238"/>
      <c r="AB2933" s="238" t="s">
        <v>442</v>
      </c>
    </row>
    <row r="2934" spans="8:28" x14ac:dyDescent="0.2">
      <c r="H2934" s="238"/>
      <c r="AB2934" s="238" t="s">
        <v>442</v>
      </c>
    </row>
    <row r="2935" spans="8:28" x14ac:dyDescent="0.2">
      <c r="H2935" s="238"/>
      <c r="AB2935" s="238" t="s">
        <v>442</v>
      </c>
    </row>
    <row r="2936" spans="8:28" x14ac:dyDescent="0.2">
      <c r="H2936" s="238"/>
      <c r="AB2936" s="238" t="s">
        <v>442</v>
      </c>
    </row>
    <row r="2937" spans="8:28" x14ac:dyDescent="0.2">
      <c r="H2937" s="238"/>
      <c r="AB2937" s="238" t="s">
        <v>442</v>
      </c>
    </row>
    <row r="2938" spans="8:28" x14ac:dyDescent="0.2">
      <c r="H2938" s="238"/>
      <c r="AB2938" s="238" t="s">
        <v>442</v>
      </c>
    </row>
    <row r="2939" spans="8:28" x14ac:dyDescent="0.2">
      <c r="H2939" s="238"/>
      <c r="AB2939" s="238" t="s">
        <v>442</v>
      </c>
    </row>
    <row r="2940" spans="8:28" x14ac:dyDescent="0.2">
      <c r="H2940" s="238"/>
      <c r="AB2940" s="238" t="s">
        <v>442</v>
      </c>
    </row>
    <row r="2941" spans="8:28" x14ac:dyDescent="0.2">
      <c r="H2941" s="238"/>
      <c r="AB2941" s="238" t="s">
        <v>442</v>
      </c>
    </row>
    <row r="2942" spans="8:28" x14ac:dyDescent="0.2">
      <c r="H2942" s="238"/>
      <c r="AB2942" s="238" t="s">
        <v>442</v>
      </c>
    </row>
    <row r="2943" spans="8:28" x14ac:dyDescent="0.2">
      <c r="H2943" s="238"/>
      <c r="AB2943" s="238" t="s">
        <v>442</v>
      </c>
    </row>
    <row r="2944" spans="8:28" x14ac:dyDescent="0.2">
      <c r="H2944" s="238"/>
      <c r="AB2944" s="238" t="s">
        <v>442</v>
      </c>
    </row>
    <row r="2945" spans="8:28" x14ac:dyDescent="0.2">
      <c r="H2945" s="238"/>
      <c r="AB2945" s="238" t="s">
        <v>442</v>
      </c>
    </row>
    <row r="2946" spans="8:28" x14ac:dyDescent="0.2">
      <c r="H2946" s="238"/>
      <c r="AB2946" s="238" t="s">
        <v>442</v>
      </c>
    </row>
    <row r="2947" spans="8:28" x14ac:dyDescent="0.2">
      <c r="H2947" s="238"/>
      <c r="AB2947" s="238" t="s">
        <v>442</v>
      </c>
    </row>
    <row r="2948" spans="8:28" x14ac:dyDescent="0.2">
      <c r="H2948" s="238"/>
      <c r="AB2948" s="238" t="s">
        <v>442</v>
      </c>
    </row>
    <row r="2949" spans="8:28" x14ac:dyDescent="0.2">
      <c r="H2949" s="238"/>
      <c r="AB2949" s="238" t="s">
        <v>442</v>
      </c>
    </row>
    <row r="2950" spans="8:28" x14ac:dyDescent="0.2">
      <c r="H2950" s="238"/>
      <c r="AB2950" s="238" t="s">
        <v>442</v>
      </c>
    </row>
    <row r="2951" spans="8:28" x14ac:dyDescent="0.2">
      <c r="H2951" s="238"/>
      <c r="AB2951" s="238" t="s">
        <v>442</v>
      </c>
    </row>
    <row r="2952" spans="8:28" x14ac:dyDescent="0.2">
      <c r="H2952" s="238"/>
      <c r="AB2952" s="238" t="s">
        <v>442</v>
      </c>
    </row>
    <row r="2953" spans="8:28" x14ac:dyDescent="0.2">
      <c r="H2953" s="238"/>
      <c r="AB2953" s="238" t="s">
        <v>442</v>
      </c>
    </row>
    <row r="2954" spans="8:28" x14ac:dyDescent="0.2">
      <c r="H2954" s="238"/>
      <c r="AB2954" s="238" t="s">
        <v>442</v>
      </c>
    </row>
    <row r="2955" spans="8:28" x14ac:dyDescent="0.2">
      <c r="H2955" s="238"/>
      <c r="AB2955" s="238" t="s">
        <v>442</v>
      </c>
    </row>
    <row r="2956" spans="8:28" x14ac:dyDescent="0.2">
      <c r="H2956" s="238"/>
      <c r="AB2956" s="238" t="s">
        <v>442</v>
      </c>
    </row>
    <row r="2957" spans="8:28" x14ac:dyDescent="0.2">
      <c r="H2957" s="238"/>
      <c r="AB2957" s="238" t="s">
        <v>442</v>
      </c>
    </row>
    <row r="2958" spans="8:28" x14ac:dyDescent="0.2">
      <c r="H2958" s="238"/>
      <c r="AB2958" s="238" t="s">
        <v>442</v>
      </c>
    </row>
    <row r="2959" spans="8:28" x14ac:dyDescent="0.2">
      <c r="H2959" s="238"/>
      <c r="AB2959" s="238" t="s">
        <v>442</v>
      </c>
    </row>
    <row r="2960" spans="8:28" x14ac:dyDescent="0.2">
      <c r="H2960" s="238"/>
      <c r="AB2960" s="238" t="s">
        <v>442</v>
      </c>
    </row>
    <row r="2961" spans="8:28" x14ac:dyDescent="0.2">
      <c r="H2961" s="238"/>
      <c r="AB2961" s="238" t="s">
        <v>442</v>
      </c>
    </row>
    <row r="2962" spans="8:28" x14ac:dyDescent="0.2">
      <c r="H2962" s="238"/>
      <c r="AB2962" s="238" t="s">
        <v>442</v>
      </c>
    </row>
    <row r="2963" spans="8:28" x14ac:dyDescent="0.2">
      <c r="H2963" s="238"/>
      <c r="AB2963" s="238" t="s">
        <v>442</v>
      </c>
    </row>
    <row r="2964" spans="8:28" x14ac:dyDescent="0.2">
      <c r="H2964" s="238"/>
      <c r="AB2964" s="238" t="s">
        <v>442</v>
      </c>
    </row>
    <row r="2965" spans="8:28" x14ac:dyDescent="0.2">
      <c r="H2965" s="238"/>
      <c r="AB2965" s="238" t="s">
        <v>442</v>
      </c>
    </row>
    <row r="2966" spans="8:28" x14ac:dyDescent="0.2">
      <c r="H2966" s="238"/>
      <c r="AB2966" s="238" t="s">
        <v>442</v>
      </c>
    </row>
    <row r="2967" spans="8:28" x14ac:dyDescent="0.2">
      <c r="H2967" s="238"/>
      <c r="AB2967" s="238" t="s">
        <v>442</v>
      </c>
    </row>
    <row r="2968" spans="8:28" x14ac:dyDescent="0.2">
      <c r="H2968" s="238"/>
      <c r="AB2968" s="238" t="s">
        <v>442</v>
      </c>
    </row>
    <row r="2969" spans="8:28" x14ac:dyDescent="0.2">
      <c r="H2969" s="238"/>
      <c r="AB2969" s="238" t="s">
        <v>442</v>
      </c>
    </row>
    <row r="2970" spans="8:28" x14ac:dyDescent="0.2">
      <c r="H2970" s="238"/>
      <c r="AB2970" s="238" t="s">
        <v>442</v>
      </c>
    </row>
    <row r="2971" spans="8:28" x14ac:dyDescent="0.2">
      <c r="H2971" s="238"/>
      <c r="AB2971" s="238" t="s">
        <v>442</v>
      </c>
    </row>
    <row r="2972" spans="8:28" x14ac:dyDescent="0.2">
      <c r="H2972" s="238"/>
      <c r="AB2972" s="238" t="s">
        <v>442</v>
      </c>
    </row>
    <row r="2973" spans="8:28" x14ac:dyDescent="0.2">
      <c r="H2973" s="238"/>
      <c r="AB2973" s="238" t="s">
        <v>442</v>
      </c>
    </row>
    <row r="2974" spans="8:28" x14ac:dyDescent="0.2">
      <c r="H2974" s="238"/>
      <c r="AB2974" s="238" t="s">
        <v>442</v>
      </c>
    </row>
    <row r="2975" spans="8:28" x14ac:dyDescent="0.2">
      <c r="H2975" s="238"/>
      <c r="AB2975" s="238" t="s">
        <v>442</v>
      </c>
    </row>
    <row r="2976" spans="8:28" x14ac:dyDescent="0.2">
      <c r="H2976" s="238"/>
      <c r="AB2976" s="238" t="s">
        <v>442</v>
      </c>
    </row>
    <row r="2977" spans="8:28" x14ac:dyDescent="0.2">
      <c r="H2977" s="238"/>
      <c r="AB2977" s="238" t="s">
        <v>442</v>
      </c>
    </row>
    <row r="2978" spans="8:28" x14ac:dyDescent="0.2">
      <c r="H2978" s="238"/>
      <c r="AB2978" s="238" t="s">
        <v>442</v>
      </c>
    </row>
    <row r="2979" spans="8:28" x14ac:dyDescent="0.2">
      <c r="H2979" s="238"/>
      <c r="AB2979" s="238" t="s">
        <v>442</v>
      </c>
    </row>
    <row r="2980" spans="8:28" x14ac:dyDescent="0.2">
      <c r="H2980" s="238"/>
      <c r="AB2980" s="238" t="s">
        <v>442</v>
      </c>
    </row>
    <row r="2981" spans="8:28" x14ac:dyDescent="0.2">
      <c r="H2981" s="238"/>
      <c r="AB2981" s="238" t="s">
        <v>442</v>
      </c>
    </row>
    <row r="2982" spans="8:28" x14ac:dyDescent="0.2">
      <c r="H2982" s="238"/>
      <c r="AB2982" s="238" t="s">
        <v>442</v>
      </c>
    </row>
    <row r="2983" spans="8:28" x14ac:dyDescent="0.2">
      <c r="H2983" s="238"/>
      <c r="AB2983" s="238" t="s">
        <v>442</v>
      </c>
    </row>
    <row r="2984" spans="8:28" x14ac:dyDescent="0.2">
      <c r="H2984" s="238"/>
      <c r="AB2984" s="238" t="s">
        <v>442</v>
      </c>
    </row>
    <row r="2985" spans="8:28" x14ac:dyDescent="0.2">
      <c r="H2985" s="238"/>
      <c r="AB2985" s="238" t="s">
        <v>442</v>
      </c>
    </row>
    <row r="2986" spans="8:28" x14ac:dyDescent="0.2">
      <c r="H2986" s="238"/>
      <c r="AB2986" s="238" t="s">
        <v>442</v>
      </c>
    </row>
    <row r="2987" spans="8:28" x14ac:dyDescent="0.2">
      <c r="H2987" s="238"/>
      <c r="AB2987" s="238" t="s">
        <v>442</v>
      </c>
    </row>
    <row r="2988" spans="8:28" x14ac:dyDescent="0.2">
      <c r="H2988" s="238"/>
      <c r="AB2988" s="238" t="s">
        <v>442</v>
      </c>
    </row>
    <row r="2989" spans="8:28" x14ac:dyDescent="0.2">
      <c r="H2989" s="238"/>
      <c r="AB2989" s="238" t="s">
        <v>442</v>
      </c>
    </row>
    <row r="2990" spans="8:28" x14ac:dyDescent="0.2">
      <c r="H2990" s="238"/>
      <c r="AB2990" s="238" t="s">
        <v>442</v>
      </c>
    </row>
    <row r="2991" spans="8:28" x14ac:dyDescent="0.2">
      <c r="H2991" s="238"/>
      <c r="AB2991" s="238" t="s">
        <v>442</v>
      </c>
    </row>
    <row r="2992" spans="8:28" x14ac:dyDescent="0.2">
      <c r="H2992" s="238"/>
      <c r="AB2992" s="238" t="s">
        <v>442</v>
      </c>
    </row>
    <row r="2993" spans="8:28" x14ac:dyDescent="0.2">
      <c r="H2993" s="238"/>
      <c r="AB2993" s="238" t="s">
        <v>442</v>
      </c>
    </row>
    <row r="2994" spans="8:28" x14ac:dyDescent="0.2">
      <c r="H2994" s="238"/>
      <c r="AB2994" s="238" t="s">
        <v>442</v>
      </c>
    </row>
    <row r="2995" spans="8:28" x14ac:dyDescent="0.2">
      <c r="H2995" s="238"/>
      <c r="AB2995" s="238" t="s">
        <v>442</v>
      </c>
    </row>
    <row r="2996" spans="8:28" x14ac:dyDescent="0.2">
      <c r="H2996" s="238"/>
      <c r="AB2996" s="238" t="s">
        <v>442</v>
      </c>
    </row>
    <row r="2997" spans="8:28" x14ac:dyDescent="0.2">
      <c r="H2997" s="238"/>
      <c r="AB2997" s="238" t="s">
        <v>442</v>
      </c>
    </row>
    <row r="2998" spans="8:28" x14ac:dyDescent="0.2">
      <c r="H2998" s="238"/>
      <c r="AB2998" s="238" t="s">
        <v>442</v>
      </c>
    </row>
    <row r="2999" spans="8:28" x14ac:dyDescent="0.2">
      <c r="H2999" s="238"/>
      <c r="AB2999" s="238" t="s">
        <v>442</v>
      </c>
    </row>
    <row r="3000" spans="8:28" x14ac:dyDescent="0.2">
      <c r="H3000" s="238"/>
      <c r="AB3000" s="238" t="s">
        <v>442</v>
      </c>
    </row>
    <row r="3001" spans="8:28" x14ac:dyDescent="0.2">
      <c r="H3001" s="238"/>
      <c r="AB3001" s="238" t="s">
        <v>442</v>
      </c>
    </row>
    <row r="3002" spans="8:28" x14ac:dyDescent="0.2">
      <c r="H3002" s="238"/>
      <c r="AB3002" s="238" t="s">
        <v>442</v>
      </c>
    </row>
    <row r="3003" spans="8:28" x14ac:dyDescent="0.2">
      <c r="H3003" s="238"/>
      <c r="AB3003" s="238" t="s">
        <v>442</v>
      </c>
    </row>
    <row r="3004" spans="8:28" x14ac:dyDescent="0.2">
      <c r="H3004" s="238"/>
      <c r="AB3004" s="238" t="s">
        <v>442</v>
      </c>
    </row>
    <row r="3005" spans="8:28" x14ac:dyDescent="0.2">
      <c r="H3005" s="238"/>
      <c r="AB3005" s="238" t="s">
        <v>442</v>
      </c>
    </row>
    <row r="3006" spans="8:28" x14ac:dyDescent="0.2">
      <c r="H3006" s="238"/>
      <c r="AB3006" s="238" t="s">
        <v>442</v>
      </c>
    </row>
    <row r="3007" spans="8:28" x14ac:dyDescent="0.2">
      <c r="H3007" s="238"/>
      <c r="AB3007" s="238" t="s">
        <v>442</v>
      </c>
    </row>
    <row r="3008" spans="8:28" x14ac:dyDescent="0.2">
      <c r="H3008" s="238"/>
      <c r="AB3008" s="238" t="s">
        <v>442</v>
      </c>
    </row>
    <row r="3009" spans="8:28" x14ac:dyDescent="0.2">
      <c r="H3009" s="238"/>
      <c r="AB3009" s="238" t="s">
        <v>442</v>
      </c>
    </row>
    <row r="3010" spans="8:28" x14ac:dyDescent="0.2">
      <c r="H3010" s="238"/>
      <c r="AB3010" s="238" t="s">
        <v>442</v>
      </c>
    </row>
    <row r="3011" spans="8:28" x14ac:dyDescent="0.2">
      <c r="H3011" s="238"/>
      <c r="AB3011" s="238" t="s">
        <v>442</v>
      </c>
    </row>
    <row r="3012" spans="8:28" x14ac:dyDescent="0.2">
      <c r="H3012" s="238"/>
      <c r="AB3012" s="238" t="s">
        <v>442</v>
      </c>
    </row>
    <row r="3013" spans="8:28" x14ac:dyDescent="0.2">
      <c r="H3013" s="238"/>
      <c r="AB3013" s="238" t="s">
        <v>442</v>
      </c>
    </row>
    <row r="3014" spans="8:28" x14ac:dyDescent="0.2">
      <c r="H3014" s="238"/>
      <c r="AB3014" s="238" t="s">
        <v>442</v>
      </c>
    </row>
    <row r="3015" spans="8:28" x14ac:dyDescent="0.2">
      <c r="H3015" s="238"/>
      <c r="AB3015" s="238" t="s">
        <v>442</v>
      </c>
    </row>
    <row r="3016" spans="8:28" x14ac:dyDescent="0.2">
      <c r="H3016" s="238"/>
      <c r="AB3016" s="238" t="s">
        <v>442</v>
      </c>
    </row>
    <row r="3017" spans="8:28" x14ac:dyDescent="0.2">
      <c r="H3017" s="238"/>
      <c r="AB3017" s="238" t="s">
        <v>442</v>
      </c>
    </row>
    <row r="3018" spans="8:28" x14ac:dyDescent="0.2">
      <c r="H3018" s="238"/>
      <c r="AB3018" s="238" t="s">
        <v>442</v>
      </c>
    </row>
    <row r="3019" spans="8:28" x14ac:dyDescent="0.2">
      <c r="H3019" s="238"/>
      <c r="AB3019" s="238" t="s">
        <v>442</v>
      </c>
    </row>
    <row r="3020" spans="8:28" x14ac:dyDescent="0.2">
      <c r="H3020" s="238"/>
      <c r="AB3020" s="238" t="s">
        <v>442</v>
      </c>
    </row>
    <row r="3021" spans="8:28" x14ac:dyDescent="0.2">
      <c r="H3021" s="238"/>
      <c r="AB3021" s="238" t="s">
        <v>442</v>
      </c>
    </row>
    <row r="3022" spans="8:28" x14ac:dyDescent="0.2">
      <c r="H3022" s="238"/>
      <c r="AB3022" s="238" t="s">
        <v>442</v>
      </c>
    </row>
    <row r="3023" spans="8:28" x14ac:dyDescent="0.2">
      <c r="H3023" s="238"/>
      <c r="AB3023" s="238" t="s">
        <v>442</v>
      </c>
    </row>
    <row r="3024" spans="8:28" x14ac:dyDescent="0.2">
      <c r="H3024" s="238"/>
      <c r="AB3024" s="238" t="s">
        <v>442</v>
      </c>
    </row>
    <row r="3025" spans="8:28" x14ac:dyDescent="0.2">
      <c r="H3025" s="238"/>
      <c r="AB3025" s="238" t="s">
        <v>442</v>
      </c>
    </row>
    <row r="3026" spans="8:28" x14ac:dyDescent="0.2">
      <c r="H3026" s="238"/>
      <c r="AB3026" s="238" t="s">
        <v>442</v>
      </c>
    </row>
    <row r="3027" spans="8:28" x14ac:dyDescent="0.2">
      <c r="H3027" s="238"/>
      <c r="AB3027" s="238" t="s">
        <v>442</v>
      </c>
    </row>
    <row r="3028" spans="8:28" x14ac:dyDescent="0.2">
      <c r="H3028" s="238"/>
      <c r="AB3028" s="238" t="s">
        <v>442</v>
      </c>
    </row>
    <row r="3029" spans="8:28" x14ac:dyDescent="0.2">
      <c r="H3029" s="238"/>
      <c r="AB3029" s="238" t="s">
        <v>442</v>
      </c>
    </row>
    <row r="3030" spans="8:28" x14ac:dyDescent="0.2">
      <c r="H3030" s="238"/>
      <c r="AB3030" s="238" t="s">
        <v>442</v>
      </c>
    </row>
    <row r="3031" spans="8:28" x14ac:dyDescent="0.2">
      <c r="H3031" s="238"/>
      <c r="AB3031" s="238" t="s">
        <v>442</v>
      </c>
    </row>
    <row r="3032" spans="8:28" x14ac:dyDescent="0.2">
      <c r="H3032" s="238"/>
      <c r="AB3032" s="238" t="s">
        <v>442</v>
      </c>
    </row>
    <row r="3033" spans="8:28" x14ac:dyDescent="0.2">
      <c r="H3033" s="238"/>
      <c r="AB3033" s="238" t="s">
        <v>442</v>
      </c>
    </row>
    <row r="3034" spans="8:28" x14ac:dyDescent="0.2">
      <c r="H3034" s="238"/>
      <c r="AB3034" s="238" t="s">
        <v>442</v>
      </c>
    </row>
    <row r="3035" spans="8:28" x14ac:dyDescent="0.2">
      <c r="H3035" s="238"/>
      <c r="AB3035" s="238" t="s">
        <v>442</v>
      </c>
    </row>
    <row r="3036" spans="8:28" x14ac:dyDescent="0.2">
      <c r="H3036" s="238"/>
      <c r="AB3036" s="238" t="s">
        <v>442</v>
      </c>
    </row>
    <row r="3037" spans="8:28" x14ac:dyDescent="0.2">
      <c r="H3037" s="238"/>
      <c r="AB3037" s="238" t="s">
        <v>442</v>
      </c>
    </row>
    <row r="3038" spans="8:28" x14ac:dyDescent="0.2">
      <c r="H3038" s="238"/>
      <c r="AB3038" s="238" t="s">
        <v>442</v>
      </c>
    </row>
    <row r="3039" spans="8:28" x14ac:dyDescent="0.2">
      <c r="H3039" s="238"/>
      <c r="AB3039" s="238" t="s">
        <v>442</v>
      </c>
    </row>
    <row r="3040" spans="8:28" x14ac:dyDescent="0.2">
      <c r="H3040" s="238"/>
      <c r="AB3040" s="238" t="s">
        <v>442</v>
      </c>
    </row>
    <row r="3041" spans="8:28" x14ac:dyDescent="0.2">
      <c r="H3041" s="238"/>
      <c r="AB3041" s="238" t="s">
        <v>442</v>
      </c>
    </row>
    <row r="3042" spans="8:28" x14ac:dyDescent="0.2">
      <c r="H3042" s="238"/>
      <c r="AB3042" s="238" t="s">
        <v>442</v>
      </c>
    </row>
    <row r="3043" spans="8:28" x14ac:dyDescent="0.2">
      <c r="H3043" s="238"/>
      <c r="AB3043" s="238" t="s">
        <v>442</v>
      </c>
    </row>
    <row r="3044" spans="8:28" x14ac:dyDescent="0.2">
      <c r="H3044" s="238"/>
      <c r="AB3044" s="238" t="s">
        <v>442</v>
      </c>
    </row>
    <row r="3045" spans="8:28" x14ac:dyDescent="0.2">
      <c r="H3045" s="238"/>
      <c r="AB3045" s="238" t="s">
        <v>442</v>
      </c>
    </row>
    <row r="3046" spans="8:28" x14ac:dyDescent="0.2">
      <c r="H3046" s="238"/>
      <c r="AB3046" s="238" t="s">
        <v>442</v>
      </c>
    </row>
    <row r="3047" spans="8:28" x14ac:dyDescent="0.2">
      <c r="H3047" s="238"/>
      <c r="AB3047" s="238" t="s">
        <v>442</v>
      </c>
    </row>
    <row r="3048" spans="8:28" x14ac:dyDescent="0.2">
      <c r="H3048" s="238"/>
      <c r="AB3048" s="238" t="s">
        <v>442</v>
      </c>
    </row>
    <row r="3049" spans="8:28" x14ac:dyDescent="0.2">
      <c r="H3049" s="238"/>
      <c r="AB3049" s="238" t="s">
        <v>442</v>
      </c>
    </row>
    <row r="3050" spans="8:28" x14ac:dyDescent="0.2">
      <c r="H3050" s="238"/>
      <c r="AB3050" s="238" t="s">
        <v>442</v>
      </c>
    </row>
    <row r="3051" spans="8:28" x14ac:dyDescent="0.2">
      <c r="H3051" s="238"/>
      <c r="AB3051" s="238" t="s">
        <v>442</v>
      </c>
    </row>
    <row r="3052" spans="8:28" x14ac:dyDescent="0.2">
      <c r="H3052" s="238"/>
      <c r="AB3052" s="238" t="s">
        <v>442</v>
      </c>
    </row>
    <row r="3053" spans="8:28" x14ac:dyDescent="0.2">
      <c r="H3053" s="238"/>
      <c r="AB3053" s="238" t="s">
        <v>442</v>
      </c>
    </row>
    <row r="3054" spans="8:28" x14ac:dyDescent="0.2">
      <c r="H3054" s="238"/>
      <c r="AB3054" s="238" t="s">
        <v>442</v>
      </c>
    </row>
    <row r="3055" spans="8:28" x14ac:dyDescent="0.2">
      <c r="H3055" s="238"/>
      <c r="AB3055" s="238" t="s">
        <v>442</v>
      </c>
    </row>
    <row r="3056" spans="8:28" x14ac:dyDescent="0.2">
      <c r="H3056" s="238"/>
      <c r="AB3056" s="238" t="s">
        <v>442</v>
      </c>
    </row>
    <row r="3057" spans="8:28" x14ac:dyDescent="0.2">
      <c r="H3057" s="238"/>
      <c r="AB3057" s="238" t="s">
        <v>442</v>
      </c>
    </row>
    <row r="3058" spans="8:28" x14ac:dyDescent="0.2">
      <c r="H3058" s="238"/>
      <c r="AB3058" s="238" t="s">
        <v>442</v>
      </c>
    </row>
    <row r="3059" spans="8:28" x14ac:dyDescent="0.2">
      <c r="H3059" s="238"/>
      <c r="AB3059" s="238" t="s">
        <v>442</v>
      </c>
    </row>
    <row r="3060" spans="8:28" x14ac:dyDescent="0.2">
      <c r="H3060" s="238"/>
      <c r="AB3060" s="238" t="s">
        <v>442</v>
      </c>
    </row>
    <row r="3061" spans="8:28" x14ac:dyDescent="0.2">
      <c r="H3061" s="238"/>
      <c r="AB3061" s="238" t="s">
        <v>442</v>
      </c>
    </row>
    <row r="3062" spans="8:28" x14ac:dyDescent="0.2">
      <c r="H3062" s="238"/>
      <c r="AB3062" s="238" t="s">
        <v>442</v>
      </c>
    </row>
    <row r="3063" spans="8:28" x14ac:dyDescent="0.2">
      <c r="H3063" s="238"/>
      <c r="AB3063" s="238" t="s">
        <v>442</v>
      </c>
    </row>
    <row r="3064" spans="8:28" x14ac:dyDescent="0.2">
      <c r="H3064" s="238"/>
      <c r="AB3064" s="238" t="s">
        <v>442</v>
      </c>
    </row>
    <row r="3065" spans="8:28" x14ac:dyDescent="0.2">
      <c r="H3065" s="238"/>
      <c r="AB3065" s="238" t="s">
        <v>442</v>
      </c>
    </row>
    <row r="3066" spans="8:28" x14ac:dyDescent="0.2">
      <c r="H3066" s="238"/>
      <c r="AB3066" s="238" t="s">
        <v>442</v>
      </c>
    </row>
    <row r="3067" spans="8:28" x14ac:dyDescent="0.2">
      <c r="H3067" s="238"/>
      <c r="AB3067" s="238" t="s">
        <v>442</v>
      </c>
    </row>
    <row r="3068" spans="8:28" x14ac:dyDescent="0.2">
      <c r="H3068" s="238"/>
      <c r="AB3068" s="238" t="s">
        <v>442</v>
      </c>
    </row>
    <row r="3069" spans="8:28" x14ac:dyDescent="0.2">
      <c r="H3069" s="238"/>
      <c r="AB3069" s="238" t="s">
        <v>442</v>
      </c>
    </row>
    <row r="3070" spans="8:28" x14ac:dyDescent="0.2">
      <c r="H3070" s="238"/>
      <c r="AB3070" s="238" t="s">
        <v>442</v>
      </c>
    </row>
    <row r="3071" spans="8:28" x14ac:dyDescent="0.2">
      <c r="H3071" s="238"/>
      <c r="AB3071" s="238" t="s">
        <v>442</v>
      </c>
    </row>
    <row r="3072" spans="8:28" x14ac:dyDescent="0.2">
      <c r="H3072" s="238"/>
      <c r="AB3072" s="238" t="s">
        <v>442</v>
      </c>
    </row>
    <row r="3073" spans="8:28" x14ac:dyDescent="0.2">
      <c r="H3073" s="238"/>
      <c r="AB3073" s="238" t="s">
        <v>442</v>
      </c>
    </row>
    <row r="3074" spans="8:28" x14ac:dyDescent="0.2">
      <c r="H3074" s="238"/>
      <c r="AB3074" s="238" t="s">
        <v>442</v>
      </c>
    </row>
    <row r="3075" spans="8:28" x14ac:dyDescent="0.2">
      <c r="H3075" s="238"/>
      <c r="AB3075" s="238" t="s">
        <v>442</v>
      </c>
    </row>
    <row r="3076" spans="8:28" x14ac:dyDescent="0.2">
      <c r="H3076" s="238"/>
      <c r="AB3076" s="238" t="s">
        <v>442</v>
      </c>
    </row>
    <row r="3077" spans="8:28" x14ac:dyDescent="0.2">
      <c r="H3077" s="238"/>
      <c r="AB3077" s="238" t="s">
        <v>442</v>
      </c>
    </row>
    <row r="3078" spans="8:28" x14ac:dyDescent="0.2">
      <c r="H3078" s="238"/>
      <c r="AB3078" s="238" t="s">
        <v>442</v>
      </c>
    </row>
    <row r="3079" spans="8:28" x14ac:dyDescent="0.2">
      <c r="H3079" s="238"/>
      <c r="AB3079" s="238" t="s">
        <v>442</v>
      </c>
    </row>
    <row r="3080" spans="8:28" x14ac:dyDescent="0.2">
      <c r="H3080" s="238"/>
      <c r="AB3080" s="238" t="s">
        <v>442</v>
      </c>
    </row>
    <row r="3081" spans="8:28" x14ac:dyDescent="0.2">
      <c r="H3081" s="238"/>
      <c r="AB3081" s="238" t="s">
        <v>442</v>
      </c>
    </row>
    <row r="3082" spans="8:28" x14ac:dyDescent="0.2">
      <c r="H3082" s="238"/>
      <c r="AB3082" s="238" t="s">
        <v>442</v>
      </c>
    </row>
    <row r="3083" spans="8:28" x14ac:dyDescent="0.2">
      <c r="H3083" s="238"/>
      <c r="AB3083" s="238" t="s">
        <v>442</v>
      </c>
    </row>
    <row r="3084" spans="8:28" x14ac:dyDescent="0.2">
      <c r="H3084" s="238"/>
      <c r="AB3084" s="238" t="s">
        <v>442</v>
      </c>
    </row>
    <row r="3085" spans="8:28" x14ac:dyDescent="0.2">
      <c r="H3085" s="238"/>
      <c r="AB3085" s="238" t="s">
        <v>442</v>
      </c>
    </row>
    <row r="3086" spans="8:28" x14ac:dyDescent="0.2">
      <c r="H3086" s="238"/>
      <c r="AB3086" s="238" t="s">
        <v>442</v>
      </c>
    </row>
    <row r="3087" spans="8:28" x14ac:dyDescent="0.2">
      <c r="H3087" s="238"/>
      <c r="AB3087" s="238" t="s">
        <v>442</v>
      </c>
    </row>
    <row r="3088" spans="8:28" x14ac:dyDescent="0.2">
      <c r="H3088" s="238"/>
      <c r="AB3088" s="238" t="s">
        <v>442</v>
      </c>
    </row>
    <row r="3089" spans="8:28" x14ac:dyDescent="0.2">
      <c r="H3089" s="238"/>
      <c r="AB3089" s="238" t="s">
        <v>442</v>
      </c>
    </row>
    <row r="3090" spans="8:28" x14ac:dyDescent="0.2">
      <c r="H3090" s="238"/>
      <c r="AB3090" s="238" t="s">
        <v>442</v>
      </c>
    </row>
    <row r="3091" spans="8:28" x14ac:dyDescent="0.2">
      <c r="H3091" s="238"/>
      <c r="AB3091" s="238" t="s">
        <v>442</v>
      </c>
    </row>
    <row r="3092" spans="8:28" x14ac:dyDescent="0.2">
      <c r="H3092" s="238"/>
      <c r="AB3092" s="238" t="s">
        <v>442</v>
      </c>
    </row>
    <row r="3093" spans="8:28" x14ac:dyDescent="0.2">
      <c r="H3093" s="238"/>
      <c r="AB3093" s="238" t="s">
        <v>442</v>
      </c>
    </row>
    <row r="3094" spans="8:28" x14ac:dyDescent="0.2">
      <c r="H3094" s="238"/>
      <c r="AB3094" s="238" t="s">
        <v>442</v>
      </c>
    </row>
    <row r="3095" spans="8:28" x14ac:dyDescent="0.2">
      <c r="H3095" s="238"/>
      <c r="AB3095" s="238" t="s">
        <v>442</v>
      </c>
    </row>
    <row r="3096" spans="8:28" x14ac:dyDescent="0.2">
      <c r="H3096" s="238"/>
      <c r="AB3096" s="238" t="s">
        <v>442</v>
      </c>
    </row>
    <row r="3097" spans="8:28" x14ac:dyDescent="0.2">
      <c r="H3097" s="238"/>
      <c r="AB3097" s="238" t="s">
        <v>442</v>
      </c>
    </row>
    <row r="3098" spans="8:28" x14ac:dyDescent="0.2">
      <c r="H3098" s="238"/>
      <c r="AB3098" s="238" t="s">
        <v>442</v>
      </c>
    </row>
    <row r="3099" spans="8:28" x14ac:dyDescent="0.2">
      <c r="H3099" s="238"/>
      <c r="AB3099" s="238" t="s">
        <v>442</v>
      </c>
    </row>
    <row r="3100" spans="8:28" x14ac:dyDescent="0.2">
      <c r="H3100" s="238"/>
      <c r="AB3100" s="238" t="s">
        <v>442</v>
      </c>
    </row>
    <row r="3101" spans="8:28" x14ac:dyDescent="0.2">
      <c r="H3101" s="238"/>
      <c r="AB3101" s="238" t="s">
        <v>442</v>
      </c>
    </row>
    <row r="3102" spans="8:28" x14ac:dyDescent="0.2">
      <c r="H3102" s="238"/>
      <c r="AB3102" s="238" t="s">
        <v>442</v>
      </c>
    </row>
    <row r="3103" spans="8:28" x14ac:dyDescent="0.2">
      <c r="H3103" s="238"/>
      <c r="AB3103" s="238" t="s">
        <v>442</v>
      </c>
    </row>
    <row r="3104" spans="8:28" x14ac:dyDescent="0.2">
      <c r="H3104" s="238"/>
      <c r="AB3104" s="238" t="s">
        <v>442</v>
      </c>
    </row>
    <row r="3105" spans="8:28" x14ac:dyDescent="0.2">
      <c r="H3105" s="238"/>
      <c r="AB3105" s="238" t="s">
        <v>442</v>
      </c>
    </row>
    <row r="3106" spans="8:28" x14ac:dyDescent="0.2">
      <c r="H3106" s="238"/>
      <c r="AB3106" s="238" t="s">
        <v>442</v>
      </c>
    </row>
    <row r="3107" spans="8:28" x14ac:dyDescent="0.2">
      <c r="H3107" s="238"/>
      <c r="AB3107" s="238" t="s">
        <v>442</v>
      </c>
    </row>
    <row r="3108" spans="8:28" x14ac:dyDescent="0.2">
      <c r="H3108" s="238"/>
      <c r="AB3108" s="238" t="s">
        <v>442</v>
      </c>
    </row>
    <row r="3109" spans="8:28" x14ac:dyDescent="0.2">
      <c r="H3109" s="238"/>
      <c r="AB3109" s="238" t="s">
        <v>442</v>
      </c>
    </row>
    <row r="3110" spans="8:28" x14ac:dyDescent="0.2">
      <c r="H3110" s="238"/>
      <c r="AB3110" s="238" t="s">
        <v>442</v>
      </c>
    </row>
    <row r="3111" spans="8:28" x14ac:dyDescent="0.2">
      <c r="H3111" s="238"/>
      <c r="AB3111" s="238" t="s">
        <v>442</v>
      </c>
    </row>
    <row r="3112" spans="8:28" x14ac:dyDescent="0.2">
      <c r="H3112" s="238"/>
      <c r="AB3112" s="238" t="s">
        <v>442</v>
      </c>
    </row>
    <row r="3113" spans="8:28" x14ac:dyDescent="0.2">
      <c r="H3113" s="238"/>
      <c r="AB3113" s="238" t="s">
        <v>442</v>
      </c>
    </row>
    <row r="3114" spans="8:28" x14ac:dyDescent="0.2">
      <c r="H3114" s="238"/>
      <c r="AB3114" s="238" t="s">
        <v>442</v>
      </c>
    </row>
    <row r="3115" spans="8:28" x14ac:dyDescent="0.2">
      <c r="H3115" s="238"/>
      <c r="AB3115" s="238" t="s">
        <v>442</v>
      </c>
    </row>
    <row r="3116" spans="8:28" x14ac:dyDescent="0.2">
      <c r="H3116" s="238"/>
      <c r="AB3116" s="238" t="s">
        <v>442</v>
      </c>
    </row>
    <row r="3117" spans="8:28" x14ac:dyDescent="0.2">
      <c r="H3117" s="238"/>
      <c r="AB3117" s="238" t="s">
        <v>442</v>
      </c>
    </row>
    <row r="3118" spans="8:28" x14ac:dyDescent="0.2">
      <c r="H3118" s="238"/>
      <c r="AB3118" s="238" t="s">
        <v>442</v>
      </c>
    </row>
    <row r="3119" spans="8:28" x14ac:dyDescent="0.2">
      <c r="H3119" s="238"/>
      <c r="AB3119" s="238" t="s">
        <v>442</v>
      </c>
    </row>
    <row r="3120" spans="8:28" x14ac:dyDescent="0.2">
      <c r="H3120" s="238"/>
      <c r="AB3120" s="238" t="s">
        <v>442</v>
      </c>
    </row>
    <row r="3121" spans="8:28" x14ac:dyDescent="0.2">
      <c r="H3121" s="238"/>
      <c r="AB3121" s="238" t="s">
        <v>442</v>
      </c>
    </row>
    <row r="3122" spans="8:28" x14ac:dyDescent="0.2">
      <c r="H3122" s="238"/>
      <c r="AB3122" s="238" t="s">
        <v>442</v>
      </c>
    </row>
    <row r="3123" spans="8:28" x14ac:dyDescent="0.2">
      <c r="H3123" s="238"/>
      <c r="AB3123" s="238" t="s">
        <v>442</v>
      </c>
    </row>
    <row r="3124" spans="8:28" x14ac:dyDescent="0.2">
      <c r="H3124" s="238"/>
      <c r="AB3124" s="238" t="s">
        <v>442</v>
      </c>
    </row>
    <row r="3125" spans="8:28" x14ac:dyDescent="0.2">
      <c r="H3125" s="238"/>
      <c r="AB3125" s="238" t="s">
        <v>442</v>
      </c>
    </row>
    <row r="3126" spans="8:28" x14ac:dyDescent="0.2">
      <c r="H3126" s="238"/>
      <c r="AB3126" s="238" t="s">
        <v>442</v>
      </c>
    </row>
    <row r="3127" spans="8:28" x14ac:dyDescent="0.2">
      <c r="H3127" s="238"/>
      <c r="AB3127" s="238" t="s">
        <v>442</v>
      </c>
    </row>
    <row r="3128" spans="8:28" x14ac:dyDescent="0.2">
      <c r="H3128" s="238"/>
      <c r="AB3128" s="238" t="s">
        <v>442</v>
      </c>
    </row>
    <row r="3129" spans="8:28" x14ac:dyDescent="0.2">
      <c r="H3129" s="238"/>
      <c r="AB3129" s="238" t="s">
        <v>442</v>
      </c>
    </row>
    <row r="3130" spans="8:28" x14ac:dyDescent="0.2">
      <c r="H3130" s="238"/>
      <c r="AB3130" s="238" t="s">
        <v>442</v>
      </c>
    </row>
    <row r="3131" spans="8:28" x14ac:dyDescent="0.2">
      <c r="H3131" s="238"/>
      <c r="AB3131" s="238" t="s">
        <v>442</v>
      </c>
    </row>
    <row r="3132" spans="8:28" x14ac:dyDescent="0.2">
      <c r="H3132" s="238"/>
      <c r="AB3132" s="238" t="s">
        <v>442</v>
      </c>
    </row>
    <row r="3133" spans="8:28" x14ac:dyDescent="0.2">
      <c r="H3133" s="238"/>
      <c r="AB3133" s="238" t="s">
        <v>442</v>
      </c>
    </row>
    <row r="3134" spans="8:28" x14ac:dyDescent="0.2">
      <c r="H3134" s="238"/>
      <c r="AB3134" s="238" t="s">
        <v>442</v>
      </c>
    </row>
    <row r="3135" spans="8:28" x14ac:dyDescent="0.2">
      <c r="H3135" s="238"/>
      <c r="AB3135" s="238" t="s">
        <v>442</v>
      </c>
    </row>
    <row r="3136" spans="8:28" x14ac:dyDescent="0.2">
      <c r="H3136" s="238"/>
      <c r="AB3136" s="238" t="s">
        <v>442</v>
      </c>
    </row>
    <row r="3137" spans="8:28" x14ac:dyDescent="0.2">
      <c r="H3137" s="238"/>
      <c r="AB3137" s="238" t="s">
        <v>442</v>
      </c>
    </row>
    <row r="3138" spans="8:28" x14ac:dyDescent="0.2">
      <c r="H3138" s="238"/>
      <c r="AB3138" s="238" t="s">
        <v>442</v>
      </c>
    </row>
    <row r="3139" spans="8:28" x14ac:dyDescent="0.2">
      <c r="H3139" s="238"/>
      <c r="AB3139" s="238" t="s">
        <v>442</v>
      </c>
    </row>
    <row r="3140" spans="8:28" x14ac:dyDescent="0.2">
      <c r="H3140" s="238"/>
      <c r="AB3140" s="238" t="s">
        <v>442</v>
      </c>
    </row>
    <row r="3141" spans="8:28" x14ac:dyDescent="0.2">
      <c r="H3141" s="238"/>
      <c r="AB3141" s="238" t="s">
        <v>442</v>
      </c>
    </row>
    <row r="3142" spans="8:28" x14ac:dyDescent="0.2">
      <c r="H3142" s="238"/>
      <c r="AB3142" s="238" t="s">
        <v>442</v>
      </c>
    </row>
    <row r="3143" spans="8:28" x14ac:dyDescent="0.2">
      <c r="H3143" s="238"/>
      <c r="AB3143" s="238" t="s">
        <v>442</v>
      </c>
    </row>
    <row r="3144" spans="8:28" x14ac:dyDescent="0.2">
      <c r="H3144" s="238"/>
      <c r="AB3144" s="238" t="s">
        <v>442</v>
      </c>
    </row>
    <row r="3145" spans="8:28" x14ac:dyDescent="0.2">
      <c r="H3145" s="238"/>
      <c r="AB3145" s="238" t="s">
        <v>442</v>
      </c>
    </row>
    <row r="3146" spans="8:28" x14ac:dyDescent="0.2">
      <c r="H3146" s="238"/>
      <c r="AB3146" s="238" t="s">
        <v>442</v>
      </c>
    </row>
    <row r="3147" spans="8:28" x14ac:dyDescent="0.2">
      <c r="H3147" s="238"/>
      <c r="AB3147" s="238" t="s">
        <v>442</v>
      </c>
    </row>
    <row r="3148" spans="8:28" x14ac:dyDescent="0.2">
      <c r="H3148" s="238"/>
      <c r="AB3148" s="238" t="s">
        <v>442</v>
      </c>
    </row>
    <row r="3149" spans="8:28" x14ac:dyDescent="0.2">
      <c r="H3149" s="238"/>
      <c r="AB3149" s="238" t="s">
        <v>442</v>
      </c>
    </row>
    <row r="3150" spans="8:28" x14ac:dyDescent="0.2">
      <c r="H3150" s="238"/>
      <c r="AB3150" s="238" t="s">
        <v>442</v>
      </c>
    </row>
    <row r="3151" spans="8:28" x14ac:dyDescent="0.2">
      <c r="H3151" s="238"/>
      <c r="AB3151" s="238" t="s">
        <v>442</v>
      </c>
    </row>
    <row r="3152" spans="8:28" x14ac:dyDescent="0.2">
      <c r="H3152" s="238"/>
      <c r="AB3152" s="238" t="s">
        <v>442</v>
      </c>
    </row>
    <row r="3153" spans="8:28" x14ac:dyDescent="0.2">
      <c r="H3153" s="238"/>
      <c r="AB3153" s="238" t="s">
        <v>442</v>
      </c>
    </row>
    <row r="3154" spans="8:28" x14ac:dyDescent="0.2">
      <c r="H3154" s="238"/>
      <c r="AB3154" s="238" t="s">
        <v>442</v>
      </c>
    </row>
    <row r="3155" spans="8:28" x14ac:dyDescent="0.2">
      <c r="H3155" s="238"/>
      <c r="AB3155" s="238" t="s">
        <v>442</v>
      </c>
    </row>
    <row r="3156" spans="8:28" x14ac:dyDescent="0.2">
      <c r="H3156" s="238"/>
      <c r="AB3156" s="238" t="s">
        <v>442</v>
      </c>
    </row>
    <row r="3157" spans="8:28" x14ac:dyDescent="0.2">
      <c r="H3157" s="238"/>
      <c r="AB3157" s="238" t="s">
        <v>442</v>
      </c>
    </row>
    <row r="3158" spans="8:28" x14ac:dyDescent="0.2">
      <c r="H3158" s="238"/>
      <c r="AB3158" s="238" t="s">
        <v>442</v>
      </c>
    </row>
    <row r="3159" spans="8:28" x14ac:dyDescent="0.2">
      <c r="H3159" s="238"/>
      <c r="AB3159" s="238" t="s">
        <v>442</v>
      </c>
    </row>
    <row r="3160" spans="8:28" x14ac:dyDescent="0.2">
      <c r="H3160" s="238"/>
      <c r="AB3160" s="238" t="s">
        <v>442</v>
      </c>
    </row>
    <row r="3161" spans="8:28" x14ac:dyDescent="0.2">
      <c r="H3161" s="238"/>
      <c r="AB3161" s="238" t="s">
        <v>442</v>
      </c>
    </row>
    <row r="3162" spans="8:28" x14ac:dyDescent="0.2">
      <c r="H3162" s="238"/>
      <c r="AB3162" s="238" t="s">
        <v>442</v>
      </c>
    </row>
    <row r="3163" spans="8:28" x14ac:dyDescent="0.2">
      <c r="H3163" s="238"/>
      <c r="AB3163" s="238" t="s">
        <v>442</v>
      </c>
    </row>
    <row r="3164" spans="8:28" x14ac:dyDescent="0.2">
      <c r="H3164" s="238"/>
      <c r="AB3164" s="238" t="s">
        <v>442</v>
      </c>
    </row>
    <row r="3165" spans="8:28" x14ac:dyDescent="0.2">
      <c r="H3165" s="238"/>
      <c r="AB3165" s="238" t="s">
        <v>442</v>
      </c>
    </row>
    <row r="3166" spans="8:28" x14ac:dyDescent="0.2">
      <c r="H3166" s="238"/>
      <c r="AB3166" s="238" t="s">
        <v>442</v>
      </c>
    </row>
    <row r="3167" spans="8:28" x14ac:dyDescent="0.2">
      <c r="H3167" s="238"/>
      <c r="AB3167" s="238" t="s">
        <v>442</v>
      </c>
    </row>
    <row r="3168" spans="8:28" x14ac:dyDescent="0.2">
      <c r="H3168" s="238"/>
      <c r="AB3168" s="238" t="s">
        <v>442</v>
      </c>
    </row>
    <row r="3169" spans="8:28" x14ac:dyDescent="0.2">
      <c r="H3169" s="238"/>
      <c r="AB3169" s="238" t="s">
        <v>442</v>
      </c>
    </row>
    <row r="3170" spans="8:28" x14ac:dyDescent="0.2">
      <c r="H3170" s="238"/>
      <c r="AB3170" s="238" t="s">
        <v>442</v>
      </c>
    </row>
    <row r="3171" spans="8:28" x14ac:dyDescent="0.2">
      <c r="H3171" s="238"/>
      <c r="AB3171" s="238" t="s">
        <v>442</v>
      </c>
    </row>
    <row r="3172" spans="8:28" x14ac:dyDescent="0.2">
      <c r="H3172" s="238"/>
      <c r="AB3172" s="238" t="s">
        <v>442</v>
      </c>
    </row>
    <row r="3173" spans="8:28" x14ac:dyDescent="0.2">
      <c r="H3173" s="238"/>
      <c r="AB3173" s="238" t="s">
        <v>442</v>
      </c>
    </row>
    <row r="3174" spans="8:28" x14ac:dyDescent="0.2">
      <c r="H3174" s="238"/>
      <c r="AB3174" s="238" t="s">
        <v>442</v>
      </c>
    </row>
    <row r="3175" spans="8:28" x14ac:dyDescent="0.2">
      <c r="H3175" s="238"/>
      <c r="AB3175" s="238" t="s">
        <v>442</v>
      </c>
    </row>
    <row r="3176" spans="8:28" x14ac:dyDescent="0.2">
      <c r="H3176" s="238"/>
      <c r="AB3176" s="238" t="s">
        <v>442</v>
      </c>
    </row>
    <row r="3177" spans="8:28" x14ac:dyDescent="0.2">
      <c r="H3177" s="238"/>
      <c r="AB3177" s="238" t="s">
        <v>442</v>
      </c>
    </row>
    <row r="3178" spans="8:28" x14ac:dyDescent="0.2">
      <c r="H3178" s="238"/>
      <c r="AB3178" s="238" t="s">
        <v>442</v>
      </c>
    </row>
    <row r="3179" spans="8:28" x14ac:dyDescent="0.2">
      <c r="H3179" s="238"/>
      <c r="AB3179" s="238" t="s">
        <v>442</v>
      </c>
    </row>
    <row r="3180" spans="8:28" x14ac:dyDescent="0.2">
      <c r="H3180" s="238"/>
      <c r="AB3180" s="238" t="s">
        <v>442</v>
      </c>
    </row>
    <row r="3181" spans="8:28" x14ac:dyDescent="0.2">
      <c r="H3181" s="238"/>
      <c r="AB3181" s="238" t="s">
        <v>442</v>
      </c>
    </row>
    <row r="3182" spans="8:28" x14ac:dyDescent="0.2">
      <c r="H3182" s="238"/>
      <c r="AB3182" s="238" t="s">
        <v>442</v>
      </c>
    </row>
    <row r="3183" spans="8:28" x14ac:dyDescent="0.2">
      <c r="H3183" s="238"/>
      <c r="AB3183" s="238" t="s">
        <v>442</v>
      </c>
    </row>
    <row r="3184" spans="8:28" x14ac:dyDescent="0.2">
      <c r="H3184" s="238"/>
      <c r="AB3184" s="238" t="s">
        <v>442</v>
      </c>
    </row>
    <row r="3185" spans="8:28" x14ac:dyDescent="0.2">
      <c r="H3185" s="238"/>
      <c r="AB3185" s="238" t="s">
        <v>442</v>
      </c>
    </row>
    <row r="3186" spans="8:28" x14ac:dyDescent="0.2">
      <c r="H3186" s="238"/>
      <c r="AB3186" s="238" t="s">
        <v>442</v>
      </c>
    </row>
    <row r="3187" spans="8:28" x14ac:dyDescent="0.2">
      <c r="H3187" s="238"/>
      <c r="AB3187" s="238" t="s">
        <v>442</v>
      </c>
    </row>
    <row r="3188" spans="8:28" x14ac:dyDescent="0.2">
      <c r="H3188" s="238"/>
      <c r="AB3188" s="238" t="s">
        <v>442</v>
      </c>
    </row>
    <row r="3189" spans="8:28" x14ac:dyDescent="0.2">
      <c r="H3189" s="238"/>
      <c r="AB3189" s="238" t="s">
        <v>442</v>
      </c>
    </row>
    <row r="3190" spans="8:28" x14ac:dyDescent="0.2">
      <c r="H3190" s="238"/>
      <c r="AB3190" s="238" t="s">
        <v>442</v>
      </c>
    </row>
    <row r="3191" spans="8:28" x14ac:dyDescent="0.2">
      <c r="H3191" s="238"/>
      <c r="AB3191" s="238" t="s">
        <v>442</v>
      </c>
    </row>
    <row r="3192" spans="8:28" x14ac:dyDescent="0.2">
      <c r="H3192" s="238"/>
      <c r="AB3192" s="238" t="s">
        <v>442</v>
      </c>
    </row>
    <row r="3193" spans="8:28" x14ac:dyDescent="0.2">
      <c r="H3193" s="238"/>
      <c r="AB3193" s="238" t="s">
        <v>442</v>
      </c>
    </row>
    <row r="3194" spans="8:28" x14ac:dyDescent="0.2">
      <c r="H3194" s="238"/>
      <c r="AB3194" s="238" t="s">
        <v>442</v>
      </c>
    </row>
    <row r="3195" spans="8:28" x14ac:dyDescent="0.2">
      <c r="H3195" s="238"/>
      <c r="AB3195" s="238" t="s">
        <v>442</v>
      </c>
    </row>
    <row r="3196" spans="8:28" x14ac:dyDescent="0.2">
      <c r="H3196" s="238"/>
      <c r="AB3196" s="238" t="s">
        <v>442</v>
      </c>
    </row>
    <row r="3197" spans="8:28" x14ac:dyDescent="0.2">
      <c r="H3197" s="238"/>
      <c r="AB3197" s="238" t="s">
        <v>442</v>
      </c>
    </row>
    <row r="3198" spans="8:28" x14ac:dyDescent="0.2">
      <c r="H3198" s="238"/>
      <c r="AB3198" s="238" t="s">
        <v>442</v>
      </c>
    </row>
    <row r="3199" spans="8:28" x14ac:dyDescent="0.2">
      <c r="H3199" s="238"/>
      <c r="AB3199" s="238" t="s">
        <v>442</v>
      </c>
    </row>
    <row r="3200" spans="8:28" x14ac:dyDescent="0.2">
      <c r="H3200" s="238"/>
      <c r="AB3200" s="238" t="s">
        <v>442</v>
      </c>
    </row>
    <row r="3201" spans="8:28" x14ac:dyDescent="0.2">
      <c r="H3201" s="238"/>
      <c r="AB3201" s="238" t="s">
        <v>442</v>
      </c>
    </row>
    <row r="3202" spans="8:28" x14ac:dyDescent="0.2">
      <c r="H3202" s="238"/>
      <c r="AB3202" s="238" t="s">
        <v>442</v>
      </c>
    </row>
    <row r="3203" spans="8:28" x14ac:dyDescent="0.2">
      <c r="H3203" s="238"/>
      <c r="AB3203" s="238" t="s">
        <v>442</v>
      </c>
    </row>
    <row r="3204" spans="8:28" x14ac:dyDescent="0.2">
      <c r="H3204" s="238"/>
      <c r="AB3204" s="238" t="s">
        <v>442</v>
      </c>
    </row>
    <row r="3205" spans="8:28" x14ac:dyDescent="0.2">
      <c r="H3205" s="238"/>
      <c r="AB3205" s="238" t="s">
        <v>442</v>
      </c>
    </row>
    <row r="3206" spans="8:28" x14ac:dyDescent="0.2">
      <c r="H3206" s="238"/>
      <c r="AB3206" s="238" t="s">
        <v>442</v>
      </c>
    </row>
    <row r="3207" spans="8:28" x14ac:dyDescent="0.2">
      <c r="H3207" s="238"/>
      <c r="AB3207" s="238" t="s">
        <v>442</v>
      </c>
    </row>
    <row r="3208" spans="8:28" x14ac:dyDescent="0.2">
      <c r="H3208" s="238"/>
      <c r="AB3208" s="238" t="s">
        <v>442</v>
      </c>
    </row>
    <row r="3209" spans="8:28" x14ac:dyDescent="0.2">
      <c r="H3209" s="238"/>
      <c r="AB3209" s="238" t="s">
        <v>442</v>
      </c>
    </row>
    <row r="3210" spans="8:28" x14ac:dyDescent="0.2">
      <c r="H3210" s="238"/>
      <c r="AB3210" s="238" t="s">
        <v>442</v>
      </c>
    </row>
    <row r="3211" spans="8:28" x14ac:dyDescent="0.2">
      <c r="H3211" s="238"/>
      <c r="AB3211" s="238" t="s">
        <v>442</v>
      </c>
    </row>
    <row r="3212" spans="8:28" x14ac:dyDescent="0.2">
      <c r="H3212" s="238"/>
      <c r="AB3212" s="238" t="s">
        <v>442</v>
      </c>
    </row>
    <row r="3213" spans="8:28" x14ac:dyDescent="0.2">
      <c r="H3213" s="238"/>
      <c r="AB3213" s="238" t="s">
        <v>442</v>
      </c>
    </row>
    <row r="3214" spans="8:28" x14ac:dyDescent="0.2">
      <c r="H3214" s="238"/>
      <c r="AB3214" s="238" t="s">
        <v>442</v>
      </c>
    </row>
    <row r="3215" spans="8:28" x14ac:dyDescent="0.2">
      <c r="H3215" s="238"/>
      <c r="AB3215" s="238" t="s">
        <v>442</v>
      </c>
    </row>
    <row r="3216" spans="8:28" x14ac:dyDescent="0.2">
      <c r="H3216" s="238"/>
      <c r="AB3216" s="238" t="s">
        <v>442</v>
      </c>
    </row>
    <row r="3217" spans="8:28" x14ac:dyDescent="0.2">
      <c r="H3217" s="238"/>
      <c r="AB3217" s="238" t="s">
        <v>442</v>
      </c>
    </row>
    <row r="3218" spans="8:28" x14ac:dyDescent="0.2">
      <c r="H3218" s="238"/>
      <c r="AB3218" s="238" t="s">
        <v>442</v>
      </c>
    </row>
    <row r="3219" spans="8:28" x14ac:dyDescent="0.2">
      <c r="H3219" s="238"/>
      <c r="AB3219" s="238" t="s">
        <v>442</v>
      </c>
    </row>
    <row r="3220" spans="8:28" x14ac:dyDescent="0.2">
      <c r="H3220" s="238"/>
      <c r="AB3220" s="238" t="s">
        <v>442</v>
      </c>
    </row>
    <row r="3221" spans="8:28" x14ac:dyDescent="0.2">
      <c r="H3221" s="238"/>
      <c r="AB3221" s="238" t="s">
        <v>442</v>
      </c>
    </row>
    <row r="3222" spans="8:28" x14ac:dyDescent="0.2">
      <c r="H3222" s="238"/>
      <c r="AB3222" s="238" t="s">
        <v>442</v>
      </c>
    </row>
    <row r="3223" spans="8:28" x14ac:dyDescent="0.2">
      <c r="H3223" s="238"/>
      <c r="AB3223" s="238" t="s">
        <v>442</v>
      </c>
    </row>
    <row r="3224" spans="8:28" x14ac:dyDescent="0.2">
      <c r="H3224" s="238"/>
      <c r="AB3224" s="238" t="s">
        <v>442</v>
      </c>
    </row>
    <row r="3225" spans="8:28" x14ac:dyDescent="0.2">
      <c r="H3225" s="238"/>
      <c r="AB3225" s="238" t="s">
        <v>442</v>
      </c>
    </row>
    <row r="3226" spans="8:28" x14ac:dyDescent="0.2">
      <c r="H3226" s="238"/>
      <c r="AB3226" s="238" t="s">
        <v>442</v>
      </c>
    </row>
    <row r="3227" spans="8:28" x14ac:dyDescent="0.2">
      <c r="H3227" s="238"/>
      <c r="AB3227" s="238" t="s">
        <v>442</v>
      </c>
    </row>
    <row r="3228" spans="8:28" x14ac:dyDescent="0.2">
      <c r="H3228" s="238"/>
      <c r="AB3228" s="238" t="s">
        <v>442</v>
      </c>
    </row>
    <row r="3229" spans="8:28" x14ac:dyDescent="0.2">
      <c r="H3229" s="238"/>
      <c r="AB3229" s="238" t="s">
        <v>442</v>
      </c>
    </row>
    <row r="3230" spans="8:28" x14ac:dyDescent="0.2">
      <c r="H3230" s="238"/>
      <c r="AB3230" s="238" t="s">
        <v>442</v>
      </c>
    </row>
    <row r="3231" spans="8:28" x14ac:dyDescent="0.2">
      <c r="H3231" s="238"/>
      <c r="AB3231" s="238" t="s">
        <v>442</v>
      </c>
    </row>
    <row r="3232" spans="8:28" x14ac:dyDescent="0.2">
      <c r="H3232" s="238"/>
      <c r="AB3232" s="238" t="s">
        <v>442</v>
      </c>
    </row>
    <row r="3233" spans="8:28" x14ac:dyDescent="0.2">
      <c r="H3233" s="238"/>
      <c r="AB3233" s="238" t="s">
        <v>442</v>
      </c>
    </row>
    <row r="3234" spans="8:28" x14ac:dyDescent="0.2">
      <c r="H3234" s="238"/>
      <c r="AB3234" s="238" t="s">
        <v>442</v>
      </c>
    </row>
    <row r="3235" spans="8:28" x14ac:dyDescent="0.2">
      <c r="H3235" s="238"/>
      <c r="AB3235" s="238" t="s">
        <v>442</v>
      </c>
    </row>
    <row r="3236" spans="8:28" x14ac:dyDescent="0.2">
      <c r="H3236" s="238"/>
      <c r="AB3236" s="238" t="s">
        <v>442</v>
      </c>
    </row>
    <row r="3237" spans="8:28" x14ac:dyDescent="0.2">
      <c r="H3237" s="238"/>
      <c r="AB3237" s="238" t="s">
        <v>442</v>
      </c>
    </row>
    <row r="3238" spans="8:28" x14ac:dyDescent="0.2">
      <c r="H3238" s="238"/>
      <c r="AB3238" s="238" t="s">
        <v>442</v>
      </c>
    </row>
    <row r="3239" spans="8:28" x14ac:dyDescent="0.2">
      <c r="H3239" s="238"/>
      <c r="AB3239" s="238" t="s">
        <v>442</v>
      </c>
    </row>
    <row r="3240" spans="8:28" x14ac:dyDescent="0.2">
      <c r="H3240" s="238"/>
      <c r="AB3240" s="238" t="s">
        <v>442</v>
      </c>
    </row>
    <row r="3241" spans="8:28" x14ac:dyDescent="0.2">
      <c r="H3241" s="238"/>
      <c r="AB3241" s="238" t="s">
        <v>442</v>
      </c>
    </row>
    <row r="3242" spans="8:28" x14ac:dyDescent="0.2">
      <c r="H3242" s="238"/>
      <c r="AB3242" s="238" t="s">
        <v>442</v>
      </c>
    </row>
    <row r="3243" spans="8:28" x14ac:dyDescent="0.2">
      <c r="H3243" s="238"/>
      <c r="AB3243" s="238" t="s">
        <v>442</v>
      </c>
    </row>
    <row r="3244" spans="8:28" x14ac:dyDescent="0.2">
      <c r="H3244" s="238"/>
      <c r="AB3244" s="238" t="s">
        <v>442</v>
      </c>
    </row>
    <row r="3245" spans="8:28" x14ac:dyDescent="0.2">
      <c r="H3245" s="238"/>
      <c r="AB3245" s="238" t="s">
        <v>442</v>
      </c>
    </row>
    <row r="3246" spans="8:28" x14ac:dyDescent="0.2">
      <c r="H3246" s="238"/>
      <c r="AB3246" s="238" t="s">
        <v>442</v>
      </c>
    </row>
    <row r="3247" spans="8:28" x14ac:dyDescent="0.2">
      <c r="H3247" s="238"/>
      <c r="AB3247" s="238" t="s">
        <v>442</v>
      </c>
    </row>
    <row r="3248" spans="8:28" x14ac:dyDescent="0.2">
      <c r="H3248" s="238"/>
      <c r="AB3248" s="238" t="s">
        <v>442</v>
      </c>
    </row>
    <row r="3249" spans="8:28" x14ac:dyDescent="0.2">
      <c r="H3249" s="238"/>
      <c r="AB3249" s="238" t="s">
        <v>442</v>
      </c>
    </row>
    <row r="3250" spans="8:28" x14ac:dyDescent="0.2">
      <c r="H3250" s="238"/>
      <c r="AB3250" s="238" t="s">
        <v>442</v>
      </c>
    </row>
    <row r="3251" spans="8:28" x14ac:dyDescent="0.2">
      <c r="H3251" s="238"/>
      <c r="AB3251" s="238" t="s">
        <v>442</v>
      </c>
    </row>
    <row r="3252" spans="8:28" x14ac:dyDescent="0.2">
      <c r="H3252" s="238"/>
      <c r="AB3252" s="238" t="s">
        <v>442</v>
      </c>
    </row>
    <row r="3253" spans="8:28" x14ac:dyDescent="0.2">
      <c r="H3253" s="238"/>
      <c r="AB3253" s="238" t="s">
        <v>442</v>
      </c>
    </row>
    <row r="3254" spans="8:28" x14ac:dyDescent="0.2">
      <c r="H3254" s="238"/>
      <c r="AB3254" s="238" t="s">
        <v>442</v>
      </c>
    </row>
    <row r="3255" spans="8:28" x14ac:dyDescent="0.2">
      <c r="H3255" s="238"/>
      <c r="AB3255" s="238" t="s">
        <v>442</v>
      </c>
    </row>
    <row r="3256" spans="8:28" x14ac:dyDescent="0.2">
      <c r="H3256" s="238"/>
      <c r="AB3256" s="238" t="s">
        <v>442</v>
      </c>
    </row>
    <row r="3257" spans="8:28" x14ac:dyDescent="0.2">
      <c r="H3257" s="238"/>
      <c r="AB3257" s="238" t="s">
        <v>442</v>
      </c>
    </row>
    <row r="3258" spans="8:28" x14ac:dyDescent="0.2">
      <c r="H3258" s="238"/>
      <c r="AB3258" s="238" t="s">
        <v>442</v>
      </c>
    </row>
    <row r="3259" spans="8:28" x14ac:dyDescent="0.2">
      <c r="H3259" s="238"/>
      <c r="AB3259" s="238" t="s">
        <v>442</v>
      </c>
    </row>
    <row r="3260" spans="8:28" x14ac:dyDescent="0.2">
      <c r="H3260" s="238"/>
      <c r="AB3260" s="238" t="s">
        <v>442</v>
      </c>
    </row>
    <row r="3261" spans="8:28" x14ac:dyDescent="0.2">
      <c r="H3261" s="238"/>
      <c r="AB3261" s="238" t="s">
        <v>442</v>
      </c>
    </row>
    <row r="3262" spans="8:28" x14ac:dyDescent="0.2">
      <c r="H3262" s="238"/>
      <c r="AB3262" s="238" t="s">
        <v>442</v>
      </c>
    </row>
    <row r="3263" spans="8:28" x14ac:dyDescent="0.2">
      <c r="H3263" s="238"/>
      <c r="AB3263" s="238" t="s">
        <v>442</v>
      </c>
    </row>
    <row r="3264" spans="8:28" x14ac:dyDescent="0.2">
      <c r="H3264" s="238"/>
      <c r="AB3264" s="238" t="s">
        <v>442</v>
      </c>
    </row>
    <row r="3265" spans="8:28" x14ac:dyDescent="0.2">
      <c r="H3265" s="238"/>
      <c r="AB3265" s="238" t="s">
        <v>442</v>
      </c>
    </row>
    <row r="3266" spans="8:28" x14ac:dyDescent="0.2">
      <c r="H3266" s="238"/>
      <c r="AB3266" s="238" t="s">
        <v>442</v>
      </c>
    </row>
    <row r="3267" spans="8:28" x14ac:dyDescent="0.2">
      <c r="H3267" s="238"/>
      <c r="AB3267" s="238" t="s">
        <v>442</v>
      </c>
    </row>
    <row r="3268" spans="8:28" x14ac:dyDescent="0.2">
      <c r="H3268" s="238"/>
      <c r="AB3268" s="238" t="s">
        <v>442</v>
      </c>
    </row>
    <row r="3269" spans="8:28" x14ac:dyDescent="0.2">
      <c r="H3269" s="238"/>
      <c r="AB3269" s="238" t="s">
        <v>442</v>
      </c>
    </row>
    <row r="3270" spans="8:28" x14ac:dyDescent="0.2">
      <c r="H3270" s="238"/>
      <c r="AB3270" s="238" t="s">
        <v>442</v>
      </c>
    </row>
    <row r="3271" spans="8:28" x14ac:dyDescent="0.2">
      <c r="H3271" s="238"/>
      <c r="AB3271" s="238" t="s">
        <v>442</v>
      </c>
    </row>
    <row r="3272" spans="8:28" x14ac:dyDescent="0.2">
      <c r="H3272" s="238"/>
      <c r="AB3272" s="238" t="s">
        <v>442</v>
      </c>
    </row>
    <row r="3273" spans="8:28" x14ac:dyDescent="0.2">
      <c r="H3273" s="238"/>
      <c r="AB3273" s="238" t="s">
        <v>442</v>
      </c>
    </row>
    <row r="3274" spans="8:28" x14ac:dyDescent="0.2">
      <c r="H3274" s="238"/>
      <c r="AB3274" s="238" t="s">
        <v>442</v>
      </c>
    </row>
    <row r="3275" spans="8:28" x14ac:dyDescent="0.2">
      <c r="H3275" s="238"/>
      <c r="AB3275" s="238" t="s">
        <v>442</v>
      </c>
    </row>
    <row r="3276" spans="8:28" x14ac:dyDescent="0.2">
      <c r="H3276" s="238"/>
      <c r="AB3276" s="238" t="s">
        <v>442</v>
      </c>
    </row>
    <row r="3277" spans="8:28" x14ac:dyDescent="0.2">
      <c r="H3277" s="238"/>
      <c r="AB3277" s="238" t="s">
        <v>442</v>
      </c>
    </row>
    <row r="3278" spans="8:28" x14ac:dyDescent="0.2">
      <c r="H3278" s="238"/>
      <c r="AB3278" s="238" t="s">
        <v>442</v>
      </c>
    </row>
    <row r="3279" spans="8:28" x14ac:dyDescent="0.2">
      <c r="H3279" s="238"/>
      <c r="AB3279" s="238" t="s">
        <v>442</v>
      </c>
    </row>
    <row r="3280" spans="8:28" x14ac:dyDescent="0.2">
      <c r="H3280" s="238"/>
      <c r="AB3280" s="238" t="s">
        <v>442</v>
      </c>
    </row>
    <row r="3281" spans="8:28" x14ac:dyDescent="0.2">
      <c r="H3281" s="238"/>
      <c r="AB3281" s="238" t="s">
        <v>442</v>
      </c>
    </row>
    <row r="3282" spans="8:28" x14ac:dyDescent="0.2">
      <c r="H3282" s="238"/>
      <c r="AB3282" s="238" t="s">
        <v>442</v>
      </c>
    </row>
    <row r="3283" spans="8:28" x14ac:dyDescent="0.2">
      <c r="H3283" s="238"/>
      <c r="AB3283" s="238" t="s">
        <v>442</v>
      </c>
    </row>
    <row r="3284" spans="8:28" x14ac:dyDescent="0.2">
      <c r="H3284" s="238"/>
      <c r="AB3284" s="238" t="s">
        <v>442</v>
      </c>
    </row>
    <row r="3285" spans="8:28" x14ac:dyDescent="0.2">
      <c r="H3285" s="238"/>
      <c r="AB3285" s="238" t="s">
        <v>442</v>
      </c>
    </row>
    <row r="3286" spans="8:28" x14ac:dyDescent="0.2">
      <c r="H3286" s="238"/>
      <c r="AB3286" s="238" t="s">
        <v>442</v>
      </c>
    </row>
    <row r="3287" spans="8:28" x14ac:dyDescent="0.2">
      <c r="H3287" s="238"/>
      <c r="AB3287" s="238" t="s">
        <v>442</v>
      </c>
    </row>
    <row r="3288" spans="8:28" x14ac:dyDescent="0.2">
      <c r="H3288" s="238"/>
      <c r="AB3288" s="238" t="s">
        <v>442</v>
      </c>
    </row>
    <row r="3289" spans="8:28" x14ac:dyDescent="0.2">
      <c r="H3289" s="238"/>
      <c r="AB3289" s="238" t="s">
        <v>442</v>
      </c>
    </row>
    <row r="3290" spans="8:28" x14ac:dyDescent="0.2">
      <c r="H3290" s="238"/>
      <c r="AB3290" s="238" t="s">
        <v>442</v>
      </c>
    </row>
    <row r="3291" spans="8:28" x14ac:dyDescent="0.2">
      <c r="H3291" s="238"/>
      <c r="AB3291" s="238" t="s">
        <v>442</v>
      </c>
    </row>
    <row r="3292" spans="8:28" x14ac:dyDescent="0.2">
      <c r="H3292" s="238"/>
      <c r="AB3292" s="238" t="s">
        <v>442</v>
      </c>
    </row>
    <row r="3293" spans="8:28" x14ac:dyDescent="0.2">
      <c r="H3293" s="238"/>
      <c r="AB3293" s="238" t="s">
        <v>442</v>
      </c>
    </row>
    <row r="3294" spans="8:28" x14ac:dyDescent="0.2">
      <c r="H3294" s="238"/>
      <c r="AB3294" s="238" t="s">
        <v>442</v>
      </c>
    </row>
    <row r="3295" spans="8:28" x14ac:dyDescent="0.2">
      <c r="H3295" s="238"/>
      <c r="AB3295" s="238" t="s">
        <v>442</v>
      </c>
    </row>
    <row r="3296" spans="8:28" x14ac:dyDescent="0.2">
      <c r="H3296" s="238"/>
      <c r="AB3296" s="238" t="s">
        <v>442</v>
      </c>
    </row>
    <row r="3297" spans="8:28" x14ac:dyDescent="0.2">
      <c r="H3297" s="238"/>
      <c r="AB3297" s="238" t="s">
        <v>442</v>
      </c>
    </row>
    <row r="3298" spans="8:28" x14ac:dyDescent="0.2">
      <c r="H3298" s="238"/>
      <c r="AB3298" s="238" t="s">
        <v>442</v>
      </c>
    </row>
    <row r="3299" spans="8:28" x14ac:dyDescent="0.2">
      <c r="H3299" s="238"/>
      <c r="AB3299" s="238" t="s">
        <v>442</v>
      </c>
    </row>
    <row r="3300" spans="8:28" x14ac:dyDescent="0.2">
      <c r="H3300" s="238"/>
      <c r="AB3300" s="238" t="s">
        <v>442</v>
      </c>
    </row>
    <row r="3301" spans="8:28" x14ac:dyDescent="0.2">
      <c r="H3301" s="238"/>
      <c r="AB3301" s="238" t="s">
        <v>442</v>
      </c>
    </row>
    <row r="3302" spans="8:28" x14ac:dyDescent="0.2">
      <c r="H3302" s="238"/>
      <c r="AB3302" s="238" t="s">
        <v>442</v>
      </c>
    </row>
    <row r="3303" spans="8:28" x14ac:dyDescent="0.2">
      <c r="H3303" s="238"/>
      <c r="AB3303" s="238" t="s">
        <v>442</v>
      </c>
    </row>
    <row r="3304" spans="8:28" x14ac:dyDescent="0.2">
      <c r="H3304" s="238"/>
      <c r="AB3304" s="238" t="s">
        <v>442</v>
      </c>
    </row>
    <row r="3305" spans="8:28" x14ac:dyDescent="0.2">
      <c r="H3305" s="238"/>
      <c r="AB3305" s="238" t="s">
        <v>442</v>
      </c>
    </row>
    <row r="3306" spans="8:28" x14ac:dyDescent="0.2">
      <c r="H3306" s="238"/>
      <c r="AB3306" s="238" t="s">
        <v>442</v>
      </c>
    </row>
    <row r="3307" spans="8:28" x14ac:dyDescent="0.2">
      <c r="H3307" s="238"/>
      <c r="AB3307" s="238" t="s">
        <v>442</v>
      </c>
    </row>
    <row r="3308" spans="8:28" x14ac:dyDescent="0.2">
      <c r="H3308" s="238"/>
      <c r="AB3308" s="238" t="s">
        <v>442</v>
      </c>
    </row>
    <row r="3309" spans="8:28" x14ac:dyDescent="0.2">
      <c r="H3309" s="238"/>
      <c r="AB3309" s="238" t="s">
        <v>442</v>
      </c>
    </row>
    <row r="3310" spans="8:28" x14ac:dyDescent="0.2">
      <c r="H3310" s="238"/>
      <c r="AB3310" s="238" t="s">
        <v>442</v>
      </c>
    </row>
    <row r="3311" spans="8:28" x14ac:dyDescent="0.2">
      <c r="H3311" s="238"/>
      <c r="AB3311" s="238" t="s">
        <v>442</v>
      </c>
    </row>
    <row r="3312" spans="8:28" x14ac:dyDescent="0.2">
      <c r="H3312" s="238"/>
      <c r="AB3312" s="238" t="s">
        <v>442</v>
      </c>
    </row>
    <row r="3313" spans="8:28" x14ac:dyDescent="0.2">
      <c r="H3313" s="238"/>
      <c r="AB3313" s="238" t="s">
        <v>442</v>
      </c>
    </row>
    <row r="3314" spans="8:28" x14ac:dyDescent="0.2">
      <c r="H3314" s="238"/>
      <c r="AB3314" s="238" t="s">
        <v>442</v>
      </c>
    </row>
    <row r="3315" spans="8:28" x14ac:dyDescent="0.2">
      <c r="H3315" s="238"/>
      <c r="AB3315" s="238" t="s">
        <v>442</v>
      </c>
    </row>
    <row r="3316" spans="8:28" x14ac:dyDescent="0.2">
      <c r="H3316" s="238"/>
      <c r="AB3316" s="238" t="s">
        <v>442</v>
      </c>
    </row>
    <row r="3317" spans="8:28" x14ac:dyDescent="0.2">
      <c r="H3317" s="238"/>
      <c r="AB3317" s="238" t="s">
        <v>442</v>
      </c>
    </row>
    <row r="3318" spans="8:28" x14ac:dyDescent="0.2">
      <c r="H3318" s="238"/>
      <c r="AB3318" s="238" t="s">
        <v>442</v>
      </c>
    </row>
    <row r="3319" spans="8:28" x14ac:dyDescent="0.2">
      <c r="H3319" s="238"/>
      <c r="AB3319" s="238" t="s">
        <v>442</v>
      </c>
    </row>
    <row r="3320" spans="8:28" x14ac:dyDescent="0.2">
      <c r="H3320" s="238"/>
      <c r="AB3320" s="238" t="s">
        <v>442</v>
      </c>
    </row>
    <row r="3321" spans="8:28" x14ac:dyDescent="0.2">
      <c r="H3321" s="238"/>
      <c r="AB3321" s="238" t="s">
        <v>442</v>
      </c>
    </row>
    <row r="3322" spans="8:28" x14ac:dyDescent="0.2">
      <c r="H3322" s="238"/>
      <c r="AB3322" s="238" t="s">
        <v>442</v>
      </c>
    </row>
    <row r="3323" spans="8:28" x14ac:dyDescent="0.2">
      <c r="H3323" s="238"/>
      <c r="AB3323" s="238" t="s">
        <v>442</v>
      </c>
    </row>
    <row r="3324" spans="8:28" x14ac:dyDescent="0.2">
      <c r="H3324" s="238"/>
      <c r="AB3324" s="238" t="s">
        <v>442</v>
      </c>
    </row>
    <row r="3325" spans="8:28" x14ac:dyDescent="0.2">
      <c r="H3325" s="238"/>
      <c r="AB3325" s="238" t="s">
        <v>442</v>
      </c>
    </row>
    <row r="3326" spans="8:28" x14ac:dyDescent="0.2">
      <c r="H3326" s="238"/>
      <c r="AB3326" s="238" t="s">
        <v>442</v>
      </c>
    </row>
    <row r="3327" spans="8:28" x14ac:dyDescent="0.2">
      <c r="H3327" s="238"/>
      <c r="AB3327" s="238" t="s">
        <v>442</v>
      </c>
    </row>
    <row r="3328" spans="8:28" x14ac:dyDescent="0.2">
      <c r="H3328" s="238"/>
      <c r="AB3328" s="238" t="s">
        <v>442</v>
      </c>
    </row>
    <row r="3329" spans="8:28" x14ac:dyDescent="0.2">
      <c r="H3329" s="238"/>
      <c r="AB3329" s="238" t="s">
        <v>442</v>
      </c>
    </row>
    <row r="3330" spans="8:28" x14ac:dyDescent="0.2">
      <c r="H3330" s="238"/>
      <c r="AB3330" s="238" t="s">
        <v>442</v>
      </c>
    </row>
    <row r="3331" spans="8:28" x14ac:dyDescent="0.2">
      <c r="H3331" s="238"/>
      <c r="AB3331" s="238" t="s">
        <v>442</v>
      </c>
    </row>
    <row r="3332" spans="8:28" x14ac:dyDescent="0.2">
      <c r="H3332" s="238"/>
      <c r="AB3332" s="238" t="s">
        <v>442</v>
      </c>
    </row>
    <row r="3333" spans="8:28" x14ac:dyDescent="0.2">
      <c r="H3333" s="238"/>
      <c r="AB3333" s="238" t="s">
        <v>442</v>
      </c>
    </row>
    <row r="3334" spans="8:28" x14ac:dyDescent="0.2">
      <c r="H3334" s="238"/>
      <c r="AB3334" s="238" t="s">
        <v>442</v>
      </c>
    </row>
    <row r="3335" spans="8:28" x14ac:dyDescent="0.2">
      <c r="H3335" s="238"/>
      <c r="AB3335" s="238" t="s">
        <v>442</v>
      </c>
    </row>
    <row r="3336" spans="8:28" x14ac:dyDescent="0.2">
      <c r="H3336" s="238"/>
      <c r="AB3336" s="238" t="s">
        <v>442</v>
      </c>
    </row>
    <row r="3337" spans="8:28" x14ac:dyDescent="0.2">
      <c r="H3337" s="238"/>
      <c r="AB3337" s="238" t="s">
        <v>442</v>
      </c>
    </row>
    <row r="3338" spans="8:28" x14ac:dyDescent="0.2">
      <c r="H3338" s="238"/>
      <c r="AB3338" s="238" t="s">
        <v>442</v>
      </c>
    </row>
    <row r="3339" spans="8:28" x14ac:dyDescent="0.2">
      <c r="H3339" s="238"/>
      <c r="AB3339" s="238" t="s">
        <v>442</v>
      </c>
    </row>
    <row r="3340" spans="8:28" x14ac:dyDescent="0.2">
      <c r="H3340" s="238"/>
      <c r="AB3340" s="238" t="s">
        <v>442</v>
      </c>
    </row>
    <row r="3341" spans="8:28" x14ac:dyDescent="0.2">
      <c r="H3341" s="238"/>
      <c r="AB3341" s="238" t="s">
        <v>442</v>
      </c>
    </row>
    <row r="3342" spans="8:28" x14ac:dyDescent="0.2">
      <c r="H3342" s="238"/>
      <c r="AB3342" s="238" t="s">
        <v>442</v>
      </c>
    </row>
    <row r="3343" spans="8:28" x14ac:dyDescent="0.2">
      <c r="H3343" s="238"/>
      <c r="AB3343" s="238" t="s">
        <v>442</v>
      </c>
    </row>
    <row r="3344" spans="8:28" x14ac:dyDescent="0.2">
      <c r="H3344" s="238"/>
      <c r="AB3344" s="238" t="s">
        <v>442</v>
      </c>
    </row>
    <row r="3345" spans="8:28" x14ac:dyDescent="0.2">
      <c r="H3345" s="238"/>
      <c r="AB3345" s="238" t="s">
        <v>442</v>
      </c>
    </row>
    <row r="3346" spans="8:28" x14ac:dyDescent="0.2">
      <c r="H3346" s="238"/>
      <c r="AB3346" s="238" t="s">
        <v>442</v>
      </c>
    </row>
    <row r="3347" spans="8:28" x14ac:dyDescent="0.2">
      <c r="H3347" s="238"/>
      <c r="AB3347" s="238" t="s">
        <v>442</v>
      </c>
    </row>
    <row r="3348" spans="8:28" x14ac:dyDescent="0.2">
      <c r="H3348" s="238"/>
      <c r="AB3348" s="238" t="s">
        <v>442</v>
      </c>
    </row>
    <row r="3349" spans="8:28" x14ac:dyDescent="0.2">
      <c r="H3349" s="238"/>
      <c r="AB3349" s="238" t="s">
        <v>442</v>
      </c>
    </row>
    <row r="3350" spans="8:28" x14ac:dyDescent="0.2">
      <c r="H3350" s="238"/>
      <c r="AB3350" s="238" t="s">
        <v>442</v>
      </c>
    </row>
    <row r="3351" spans="8:28" x14ac:dyDescent="0.2">
      <c r="H3351" s="238"/>
      <c r="AB3351" s="238" t="s">
        <v>442</v>
      </c>
    </row>
    <row r="3352" spans="8:28" x14ac:dyDescent="0.2">
      <c r="H3352" s="238"/>
      <c r="AB3352" s="238" t="s">
        <v>442</v>
      </c>
    </row>
    <row r="3353" spans="8:28" x14ac:dyDescent="0.2">
      <c r="H3353" s="238"/>
      <c r="AB3353" s="238" t="s">
        <v>442</v>
      </c>
    </row>
    <row r="3354" spans="8:28" x14ac:dyDescent="0.2">
      <c r="H3354" s="238"/>
      <c r="AB3354" s="238" t="s">
        <v>442</v>
      </c>
    </row>
    <row r="3355" spans="8:28" x14ac:dyDescent="0.2">
      <c r="H3355" s="238"/>
      <c r="AB3355" s="238" t="s">
        <v>442</v>
      </c>
    </row>
    <row r="3356" spans="8:28" x14ac:dyDescent="0.2">
      <c r="H3356" s="238"/>
      <c r="AB3356" s="238" t="s">
        <v>442</v>
      </c>
    </row>
    <row r="3357" spans="8:28" x14ac:dyDescent="0.2">
      <c r="H3357" s="238"/>
      <c r="AB3357" s="238" t="s">
        <v>442</v>
      </c>
    </row>
    <row r="3358" spans="8:28" x14ac:dyDescent="0.2">
      <c r="H3358" s="238"/>
      <c r="AB3358" s="238" t="s">
        <v>442</v>
      </c>
    </row>
    <row r="3359" spans="8:28" x14ac:dyDescent="0.2">
      <c r="H3359" s="238"/>
      <c r="AB3359" s="238" t="s">
        <v>442</v>
      </c>
    </row>
    <row r="3360" spans="8:28" x14ac:dyDescent="0.2">
      <c r="H3360" s="238"/>
      <c r="AB3360" s="238" t="s">
        <v>442</v>
      </c>
    </row>
    <row r="3361" spans="8:28" x14ac:dyDescent="0.2">
      <c r="H3361" s="238"/>
      <c r="AB3361" s="238" t="s">
        <v>442</v>
      </c>
    </row>
    <row r="3362" spans="8:28" x14ac:dyDescent="0.2">
      <c r="H3362" s="238"/>
      <c r="AB3362" s="238" t="s">
        <v>442</v>
      </c>
    </row>
    <row r="3363" spans="8:28" x14ac:dyDescent="0.2">
      <c r="H3363" s="238"/>
      <c r="AB3363" s="238" t="s">
        <v>442</v>
      </c>
    </row>
    <row r="3364" spans="8:28" x14ac:dyDescent="0.2">
      <c r="H3364" s="238"/>
      <c r="AB3364" s="238" t="s">
        <v>442</v>
      </c>
    </row>
    <row r="3365" spans="8:28" x14ac:dyDescent="0.2">
      <c r="H3365" s="238"/>
      <c r="AB3365" s="238" t="s">
        <v>442</v>
      </c>
    </row>
    <row r="3366" spans="8:28" x14ac:dyDescent="0.2">
      <c r="H3366" s="238"/>
      <c r="AB3366" s="238" t="s">
        <v>442</v>
      </c>
    </row>
    <row r="3367" spans="8:28" x14ac:dyDescent="0.2">
      <c r="H3367" s="238"/>
      <c r="AB3367" s="238" t="s">
        <v>442</v>
      </c>
    </row>
    <row r="3368" spans="8:28" x14ac:dyDescent="0.2">
      <c r="H3368" s="238"/>
      <c r="AB3368" s="238" t="s">
        <v>442</v>
      </c>
    </row>
    <row r="3369" spans="8:28" x14ac:dyDescent="0.2">
      <c r="H3369" s="238"/>
      <c r="AB3369" s="238" t="s">
        <v>442</v>
      </c>
    </row>
    <row r="3370" spans="8:28" x14ac:dyDescent="0.2">
      <c r="H3370" s="238"/>
      <c r="AB3370" s="238" t="s">
        <v>442</v>
      </c>
    </row>
    <row r="3371" spans="8:28" x14ac:dyDescent="0.2">
      <c r="H3371" s="238"/>
      <c r="AB3371" s="238" t="s">
        <v>442</v>
      </c>
    </row>
    <row r="3372" spans="8:28" x14ac:dyDescent="0.2">
      <c r="H3372" s="238"/>
      <c r="AB3372" s="238" t="s">
        <v>442</v>
      </c>
    </row>
    <row r="3373" spans="8:28" x14ac:dyDescent="0.2">
      <c r="H3373" s="238"/>
      <c r="AB3373" s="238" t="s">
        <v>442</v>
      </c>
    </row>
    <row r="3374" spans="8:28" x14ac:dyDescent="0.2">
      <c r="H3374" s="238"/>
      <c r="AB3374" s="238" t="s">
        <v>442</v>
      </c>
    </row>
    <row r="3375" spans="8:28" x14ac:dyDescent="0.2">
      <c r="H3375" s="238"/>
      <c r="AB3375" s="238" t="s">
        <v>442</v>
      </c>
    </row>
    <row r="3376" spans="8:28" x14ac:dyDescent="0.2">
      <c r="H3376" s="238"/>
      <c r="AB3376" s="238" t="s">
        <v>442</v>
      </c>
    </row>
    <row r="3377" spans="8:28" x14ac:dyDescent="0.2">
      <c r="H3377" s="238"/>
      <c r="AB3377" s="238" t="s">
        <v>442</v>
      </c>
    </row>
    <row r="3378" spans="8:28" x14ac:dyDescent="0.2">
      <c r="H3378" s="238"/>
      <c r="AB3378" s="238" t="s">
        <v>442</v>
      </c>
    </row>
    <row r="3379" spans="8:28" x14ac:dyDescent="0.2">
      <c r="H3379" s="238"/>
      <c r="AB3379" s="238" t="s">
        <v>442</v>
      </c>
    </row>
    <row r="3380" spans="8:28" x14ac:dyDescent="0.2">
      <c r="H3380" s="238"/>
      <c r="AB3380" s="238" t="s">
        <v>442</v>
      </c>
    </row>
    <row r="3381" spans="8:28" x14ac:dyDescent="0.2">
      <c r="H3381" s="238"/>
      <c r="AB3381" s="238" t="s">
        <v>442</v>
      </c>
    </row>
    <row r="3382" spans="8:28" x14ac:dyDescent="0.2">
      <c r="H3382" s="238"/>
      <c r="AB3382" s="238" t="s">
        <v>442</v>
      </c>
    </row>
    <row r="3383" spans="8:28" x14ac:dyDescent="0.2">
      <c r="H3383" s="238"/>
      <c r="AB3383" s="238" t="s">
        <v>442</v>
      </c>
    </row>
    <row r="3384" spans="8:28" x14ac:dyDescent="0.2">
      <c r="H3384" s="238"/>
      <c r="AB3384" s="238" t="s">
        <v>442</v>
      </c>
    </row>
    <row r="3385" spans="8:28" x14ac:dyDescent="0.2">
      <c r="H3385" s="238"/>
      <c r="AB3385" s="238" t="s">
        <v>442</v>
      </c>
    </row>
    <row r="3386" spans="8:28" x14ac:dyDescent="0.2">
      <c r="H3386" s="238"/>
      <c r="AB3386" s="238" t="s">
        <v>442</v>
      </c>
    </row>
    <row r="3387" spans="8:28" x14ac:dyDescent="0.2">
      <c r="H3387" s="238"/>
      <c r="AB3387" s="238" t="s">
        <v>442</v>
      </c>
    </row>
    <row r="3388" spans="8:28" x14ac:dyDescent="0.2">
      <c r="H3388" s="238"/>
      <c r="AB3388" s="238" t="s">
        <v>442</v>
      </c>
    </row>
    <row r="3389" spans="8:28" x14ac:dyDescent="0.2">
      <c r="H3389" s="238"/>
      <c r="AB3389" s="238" t="s">
        <v>442</v>
      </c>
    </row>
    <row r="3390" spans="8:28" x14ac:dyDescent="0.2">
      <c r="H3390" s="238"/>
      <c r="AB3390" s="238" t="s">
        <v>442</v>
      </c>
    </row>
    <row r="3391" spans="8:28" x14ac:dyDescent="0.2">
      <c r="H3391" s="238"/>
      <c r="AB3391" s="238" t="s">
        <v>442</v>
      </c>
    </row>
    <row r="3392" spans="8:28" x14ac:dyDescent="0.2">
      <c r="H3392" s="238"/>
      <c r="AB3392" s="238" t="s">
        <v>442</v>
      </c>
    </row>
    <row r="3393" spans="8:28" x14ac:dyDescent="0.2">
      <c r="H3393" s="238"/>
      <c r="AB3393" s="238" t="s">
        <v>442</v>
      </c>
    </row>
    <row r="3394" spans="8:28" x14ac:dyDescent="0.2">
      <c r="H3394" s="238"/>
      <c r="AB3394" s="238" t="s">
        <v>442</v>
      </c>
    </row>
    <row r="3395" spans="8:28" x14ac:dyDescent="0.2">
      <c r="H3395" s="238"/>
      <c r="AB3395" s="238" t="s">
        <v>442</v>
      </c>
    </row>
    <row r="3396" spans="8:28" x14ac:dyDescent="0.2">
      <c r="H3396" s="238"/>
      <c r="AB3396" s="238" t="s">
        <v>442</v>
      </c>
    </row>
    <row r="3397" spans="8:28" x14ac:dyDescent="0.2">
      <c r="H3397" s="238"/>
      <c r="AB3397" s="238" t="s">
        <v>442</v>
      </c>
    </row>
    <row r="3398" spans="8:28" x14ac:dyDescent="0.2">
      <c r="H3398" s="238"/>
      <c r="AB3398" s="238" t="s">
        <v>442</v>
      </c>
    </row>
    <row r="3399" spans="8:28" x14ac:dyDescent="0.2">
      <c r="H3399" s="238"/>
      <c r="AB3399" s="238" t="s">
        <v>442</v>
      </c>
    </row>
    <row r="3400" spans="8:28" x14ac:dyDescent="0.2">
      <c r="H3400" s="238"/>
      <c r="AB3400" s="238" t="s">
        <v>442</v>
      </c>
    </row>
    <row r="3401" spans="8:28" x14ac:dyDescent="0.2">
      <c r="H3401" s="238"/>
      <c r="AB3401" s="238" t="s">
        <v>442</v>
      </c>
    </row>
    <row r="3402" spans="8:28" x14ac:dyDescent="0.2">
      <c r="H3402" s="238"/>
      <c r="AB3402" s="238" t="s">
        <v>442</v>
      </c>
    </row>
    <row r="3403" spans="8:28" x14ac:dyDescent="0.2">
      <c r="H3403" s="238"/>
      <c r="AB3403" s="238" t="s">
        <v>442</v>
      </c>
    </row>
    <row r="3404" spans="8:28" x14ac:dyDescent="0.2">
      <c r="H3404" s="238"/>
      <c r="AB3404" s="238" t="s">
        <v>442</v>
      </c>
    </row>
    <row r="3405" spans="8:28" x14ac:dyDescent="0.2">
      <c r="H3405" s="238"/>
      <c r="AB3405" s="238" t="s">
        <v>442</v>
      </c>
    </row>
    <row r="3406" spans="8:28" x14ac:dyDescent="0.2">
      <c r="H3406" s="238"/>
      <c r="AB3406" s="238" t="s">
        <v>442</v>
      </c>
    </row>
    <row r="3407" spans="8:28" x14ac:dyDescent="0.2">
      <c r="H3407" s="238"/>
      <c r="AB3407" s="238" t="s">
        <v>442</v>
      </c>
    </row>
    <row r="3408" spans="8:28" x14ac:dyDescent="0.2">
      <c r="H3408" s="238"/>
      <c r="AB3408" s="238" t="s">
        <v>442</v>
      </c>
    </row>
    <row r="3409" spans="8:28" x14ac:dyDescent="0.2">
      <c r="H3409" s="238"/>
      <c r="AB3409" s="238" t="s">
        <v>442</v>
      </c>
    </row>
    <row r="3410" spans="8:28" x14ac:dyDescent="0.2">
      <c r="H3410" s="238"/>
      <c r="AB3410" s="238" t="s">
        <v>442</v>
      </c>
    </row>
    <row r="3411" spans="8:28" x14ac:dyDescent="0.2">
      <c r="H3411" s="238"/>
      <c r="AB3411" s="238" t="s">
        <v>442</v>
      </c>
    </row>
    <row r="3412" spans="8:28" x14ac:dyDescent="0.2">
      <c r="H3412" s="238"/>
      <c r="AB3412" s="238" t="s">
        <v>442</v>
      </c>
    </row>
    <row r="3413" spans="8:28" x14ac:dyDescent="0.2">
      <c r="H3413" s="238"/>
      <c r="AB3413" s="238" t="s">
        <v>442</v>
      </c>
    </row>
    <row r="3414" spans="8:28" x14ac:dyDescent="0.2">
      <c r="H3414" s="238"/>
      <c r="AB3414" s="238" t="s">
        <v>442</v>
      </c>
    </row>
    <row r="3415" spans="8:28" x14ac:dyDescent="0.2">
      <c r="H3415" s="238"/>
      <c r="AB3415" s="238" t="s">
        <v>442</v>
      </c>
    </row>
    <row r="3416" spans="8:28" x14ac:dyDescent="0.2">
      <c r="H3416" s="238"/>
      <c r="AB3416" s="238" t="s">
        <v>442</v>
      </c>
    </row>
    <row r="3417" spans="8:28" x14ac:dyDescent="0.2">
      <c r="H3417" s="238"/>
      <c r="AB3417" s="238" t="s">
        <v>442</v>
      </c>
    </row>
    <row r="3418" spans="8:28" x14ac:dyDescent="0.2">
      <c r="H3418" s="238"/>
      <c r="AB3418" s="238" t="s">
        <v>442</v>
      </c>
    </row>
    <row r="3419" spans="8:28" x14ac:dyDescent="0.2">
      <c r="H3419" s="238"/>
      <c r="AB3419" s="238" t="s">
        <v>442</v>
      </c>
    </row>
    <row r="3420" spans="8:28" x14ac:dyDescent="0.2">
      <c r="H3420" s="238"/>
      <c r="AB3420" s="238" t="s">
        <v>442</v>
      </c>
    </row>
    <row r="3421" spans="8:28" x14ac:dyDescent="0.2">
      <c r="H3421" s="238"/>
      <c r="AB3421" s="238" t="s">
        <v>442</v>
      </c>
    </row>
    <row r="3422" spans="8:28" x14ac:dyDescent="0.2">
      <c r="H3422" s="238"/>
      <c r="AB3422" s="238" t="s">
        <v>442</v>
      </c>
    </row>
    <row r="3423" spans="8:28" x14ac:dyDescent="0.2">
      <c r="H3423" s="238"/>
      <c r="AB3423" s="238" t="s">
        <v>442</v>
      </c>
    </row>
    <row r="3424" spans="8:28" x14ac:dyDescent="0.2">
      <c r="H3424" s="238"/>
      <c r="AB3424" s="238" t="s">
        <v>442</v>
      </c>
    </row>
    <row r="3425" spans="8:28" x14ac:dyDescent="0.2">
      <c r="H3425" s="238"/>
      <c r="AB3425" s="238" t="s">
        <v>442</v>
      </c>
    </row>
    <row r="3426" spans="8:28" x14ac:dyDescent="0.2">
      <c r="H3426" s="238"/>
      <c r="AB3426" s="238" t="s">
        <v>442</v>
      </c>
    </row>
    <row r="3427" spans="8:28" x14ac:dyDescent="0.2">
      <c r="H3427" s="238"/>
      <c r="AB3427" s="238" t="s">
        <v>442</v>
      </c>
    </row>
    <row r="3428" spans="8:28" x14ac:dyDescent="0.2">
      <c r="H3428" s="238"/>
      <c r="AB3428" s="238" t="s">
        <v>442</v>
      </c>
    </row>
    <row r="3429" spans="8:28" x14ac:dyDescent="0.2">
      <c r="H3429" s="238"/>
      <c r="AB3429" s="238" t="s">
        <v>442</v>
      </c>
    </row>
    <row r="3430" spans="8:28" x14ac:dyDescent="0.2">
      <c r="H3430" s="238"/>
      <c r="AB3430" s="238" t="s">
        <v>442</v>
      </c>
    </row>
    <row r="3431" spans="8:28" x14ac:dyDescent="0.2">
      <c r="H3431" s="238"/>
      <c r="AB3431" s="238" t="s">
        <v>442</v>
      </c>
    </row>
    <row r="3432" spans="8:28" x14ac:dyDescent="0.2">
      <c r="H3432" s="238"/>
      <c r="AB3432" s="238" t="s">
        <v>442</v>
      </c>
    </row>
    <row r="3433" spans="8:28" x14ac:dyDescent="0.2">
      <c r="H3433" s="238"/>
      <c r="AB3433" s="238" t="s">
        <v>442</v>
      </c>
    </row>
    <row r="3434" spans="8:28" x14ac:dyDescent="0.2">
      <c r="H3434" s="238"/>
      <c r="AB3434" s="238" t="s">
        <v>442</v>
      </c>
    </row>
    <row r="3435" spans="8:28" x14ac:dyDescent="0.2">
      <c r="H3435" s="238"/>
      <c r="AB3435" s="238" t="s">
        <v>442</v>
      </c>
    </row>
    <row r="3436" spans="8:28" x14ac:dyDescent="0.2">
      <c r="H3436" s="238"/>
      <c r="AB3436" s="238" t="s">
        <v>442</v>
      </c>
    </row>
    <row r="3437" spans="8:28" x14ac:dyDescent="0.2">
      <c r="H3437" s="238"/>
      <c r="AB3437" s="238" t="s">
        <v>442</v>
      </c>
    </row>
    <row r="3438" spans="8:28" x14ac:dyDescent="0.2">
      <c r="H3438" s="238"/>
      <c r="AB3438" s="238" t="s">
        <v>442</v>
      </c>
    </row>
    <row r="3439" spans="8:28" x14ac:dyDescent="0.2">
      <c r="H3439" s="238"/>
      <c r="AB3439" s="238" t="s">
        <v>442</v>
      </c>
    </row>
    <row r="3440" spans="8:28" x14ac:dyDescent="0.2">
      <c r="H3440" s="238"/>
      <c r="AB3440" s="238" t="s">
        <v>442</v>
      </c>
    </row>
    <row r="3441" spans="8:28" x14ac:dyDescent="0.2">
      <c r="H3441" s="238"/>
      <c r="AB3441" s="238" t="s">
        <v>442</v>
      </c>
    </row>
    <row r="3442" spans="8:28" x14ac:dyDescent="0.2">
      <c r="H3442" s="238"/>
      <c r="AB3442" s="238" t="s">
        <v>442</v>
      </c>
    </row>
    <row r="3443" spans="8:28" x14ac:dyDescent="0.2">
      <c r="H3443" s="238"/>
      <c r="AB3443" s="238" t="s">
        <v>442</v>
      </c>
    </row>
    <row r="3444" spans="8:28" x14ac:dyDescent="0.2">
      <c r="H3444" s="238"/>
      <c r="AB3444" s="238" t="s">
        <v>442</v>
      </c>
    </row>
    <row r="3445" spans="8:28" x14ac:dyDescent="0.2">
      <c r="H3445" s="238"/>
      <c r="AB3445" s="238" t="s">
        <v>442</v>
      </c>
    </row>
    <row r="3446" spans="8:28" x14ac:dyDescent="0.2">
      <c r="H3446" s="238"/>
      <c r="AB3446" s="238" t="s">
        <v>442</v>
      </c>
    </row>
    <row r="3447" spans="8:28" x14ac:dyDescent="0.2">
      <c r="H3447" s="238"/>
      <c r="AB3447" s="238" t="s">
        <v>442</v>
      </c>
    </row>
    <row r="3448" spans="8:28" x14ac:dyDescent="0.2">
      <c r="H3448" s="238"/>
      <c r="AB3448" s="238" t="s">
        <v>442</v>
      </c>
    </row>
    <row r="3449" spans="8:28" x14ac:dyDescent="0.2">
      <c r="H3449" s="238"/>
      <c r="AB3449" s="238" t="s">
        <v>442</v>
      </c>
    </row>
    <row r="3450" spans="8:28" x14ac:dyDescent="0.2">
      <c r="H3450" s="238"/>
      <c r="AB3450" s="238" t="s">
        <v>442</v>
      </c>
    </row>
    <row r="3451" spans="8:28" x14ac:dyDescent="0.2">
      <c r="H3451" s="238"/>
      <c r="AB3451" s="238" t="s">
        <v>442</v>
      </c>
    </row>
    <row r="3452" spans="8:28" x14ac:dyDescent="0.2">
      <c r="H3452" s="238"/>
      <c r="AB3452" s="238" t="s">
        <v>442</v>
      </c>
    </row>
    <row r="3453" spans="8:28" x14ac:dyDescent="0.2">
      <c r="H3453" s="238"/>
      <c r="AB3453" s="238" t="s">
        <v>442</v>
      </c>
    </row>
    <row r="3454" spans="8:28" x14ac:dyDescent="0.2">
      <c r="H3454" s="238"/>
      <c r="AB3454" s="238" t="s">
        <v>442</v>
      </c>
    </row>
    <row r="3455" spans="8:28" x14ac:dyDescent="0.2">
      <c r="H3455" s="238"/>
      <c r="AB3455" s="238" t="s">
        <v>442</v>
      </c>
    </row>
    <row r="3456" spans="8:28" x14ac:dyDescent="0.2">
      <c r="H3456" s="238"/>
      <c r="AB3456" s="238" t="s">
        <v>442</v>
      </c>
    </row>
    <row r="3457" spans="8:28" x14ac:dyDescent="0.2">
      <c r="H3457" s="238"/>
      <c r="AB3457" s="238" t="s">
        <v>442</v>
      </c>
    </row>
    <row r="3458" spans="8:28" x14ac:dyDescent="0.2">
      <c r="H3458" s="238"/>
      <c r="AB3458" s="238" t="s">
        <v>442</v>
      </c>
    </row>
    <row r="3459" spans="8:28" x14ac:dyDescent="0.2">
      <c r="H3459" s="238"/>
      <c r="AB3459" s="238" t="s">
        <v>442</v>
      </c>
    </row>
    <row r="3460" spans="8:28" x14ac:dyDescent="0.2">
      <c r="H3460" s="238"/>
      <c r="AB3460" s="238" t="s">
        <v>442</v>
      </c>
    </row>
    <row r="3461" spans="8:28" x14ac:dyDescent="0.2">
      <c r="H3461" s="238"/>
      <c r="AB3461" s="238" t="s">
        <v>442</v>
      </c>
    </row>
    <row r="3462" spans="8:28" x14ac:dyDescent="0.2">
      <c r="H3462" s="238"/>
      <c r="AB3462" s="238" t="s">
        <v>442</v>
      </c>
    </row>
    <row r="3463" spans="8:28" x14ac:dyDescent="0.2">
      <c r="H3463" s="238"/>
      <c r="AB3463" s="238" t="s">
        <v>442</v>
      </c>
    </row>
    <row r="3464" spans="8:28" x14ac:dyDescent="0.2">
      <c r="H3464" s="238"/>
      <c r="AB3464" s="238" t="s">
        <v>442</v>
      </c>
    </row>
    <row r="3465" spans="8:28" x14ac:dyDescent="0.2">
      <c r="H3465" s="238"/>
      <c r="AB3465" s="238" t="s">
        <v>442</v>
      </c>
    </row>
    <row r="3466" spans="8:28" x14ac:dyDescent="0.2">
      <c r="H3466" s="238"/>
      <c r="AB3466" s="238" t="s">
        <v>442</v>
      </c>
    </row>
    <row r="3467" spans="8:28" x14ac:dyDescent="0.2">
      <c r="H3467" s="238"/>
      <c r="AB3467" s="238" t="s">
        <v>442</v>
      </c>
    </row>
    <row r="3468" spans="8:28" x14ac:dyDescent="0.2">
      <c r="H3468" s="238"/>
      <c r="AB3468" s="238" t="s">
        <v>442</v>
      </c>
    </row>
    <row r="3469" spans="8:28" x14ac:dyDescent="0.2">
      <c r="H3469" s="238"/>
      <c r="AB3469" s="238" t="s">
        <v>442</v>
      </c>
    </row>
    <row r="3470" spans="8:28" x14ac:dyDescent="0.2">
      <c r="H3470" s="238"/>
      <c r="AB3470" s="238" t="s">
        <v>442</v>
      </c>
    </row>
    <row r="3471" spans="8:28" x14ac:dyDescent="0.2">
      <c r="H3471" s="238"/>
      <c r="AB3471" s="238" t="s">
        <v>442</v>
      </c>
    </row>
    <row r="3472" spans="8:28" x14ac:dyDescent="0.2">
      <c r="H3472" s="238"/>
      <c r="AB3472" s="238" t="s">
        <v>442</v>
      </c>
    </row>
    <row r="3473" spans="8:28" x14ac:dyDescent="0.2">
      <c r="H3473" s="238"/>
      <c r="AB3473" s="238" t="s">
        <v>442</v>
      </c>
    </row>
    <row r="3474" spans="8:28" x14ac:dyDescent="0.2">
      <c r="H3474" s="238"/>
      <c r="AB3474" s="238" t="s">
        <v>442</v>
      </c>
    </row>
    <row r="3475" spans="8:28" x14ac:dyDescent="0.2">
      <c r="H3475" s="238"/>
      <c r="AB3475" s="238" t="s">
        <v>442</v>
      </c>
    </row>
    <row r="3476" spans="8:28" x14ac:dyDescent="0.2">
      <c r="H3476" s="238"/>
      <c r="AB3476" s="238" t="s">
        <v>442</v>
      </c>
    </row>
    <row r="3477" spans="8:28" x14ac:dyDescent="0.2">
      <c r="H3477" s="238"/>
      <c r="AB3477" s="238" t="s">
        <v>442</v>
      </c>
    </row>
    <row r="3478" spans="8:28" x14ac:dyDescent="0.2">
      <c r="H3478" s="238"/>
      <c r="AB3478" s="238" t="s">
        <v>442</v>
      </c>
    </row>
    <row r="3479" spans="8:28" x14ac:dyDescent="0.2">
      <c r="H3479" s="238"/>
      <c r="AB3479" s="238" t="s">
        <v>442</v>
      </c>
    </row>
    <row r="3480" spans="8:28" x14ac:dyDescent="0.2">
      <c r="H3480" s="238"/>
      <c r="AB3480" s="238" t="s">
        <v>442</v>
      </c>
    </row>
    <row r="3481" spans="8:28" x14ac:dyDescent="0.2">
      <c r="H3481" s="238"/>
      <c r="AB3481" s="238" t="s">
        <v>442</v>
      </c>
    </row>
    <row r="3482" spans="8:28" x14ac:dyDescent="0.2">
      <c r="H3482" s="238"/>
      <c r="AB3482" s="238" t="s">
        <v>442</v>
      </c>
    </row>
    <row r="3483" spans="8:28" x14ac:dyDescent="0.2">
      <c r="H3483" s="238"/>
      <c r="AB3483" s="238" t="s">
        <v>442</v>
      </c>
    </row>
    <row r="3484" spans="8:28" x14ac:dyDescent="0.2">
      <c r="H3484" s="238"/>
      <c r="AB3484" s="238" t="s">
        <v>442</v>
      </c>
    </row>
    <row r="3485" spans="8:28" x14ac:dyDescent="0.2">
      <c r="H3485" s="238"/>
      <c r="AB3485" s="238" t="s">
        <v>442</v>
      </c>
    </row>
    <row r="3486" spans="8:28" x14ac:dyDescent="0.2">
      <c r="H3486" s="238"/>
      <c r="AB3486" s="238" t="s">
        <v>442</v>
      </c>
    </row>
    <row r="3487" spans="8:28" x14ac:dyDescent="0.2">
      <c r="H3487" s="238"/>
      <c r="AB3487" s="238" t="s">
        <v>442</v>
      </c>
    </row>
    <row r="3488" spans="8:28" x14ac:dyDescent="0.2">
      <c r="H3488" s="238"/>
      <c r="AB3488" s="238" t="s">
        <v>442</v>
      </c>
    </row>
    <row r="3489" spans="8:28" x14ac:dyDescent="0.2">
      <c r="H3489" s="238"/>
      <c r="AB3489" s="238" t="s">
        <v>442</v>
      </c>
    </row>
    <row r="3490" spans="8:28" x14ac:dyDescent="0.2">
      <c r="H3490" s="238"/>
      <c r="AB3490" s="238" t="s">
        <v>442</v>
      </c>
    </row>
    <row r="3491" spans="8:28" x14ac:dyDescent="0.2">
      <c r="H3491" s="238"/>
      <c r="AB3491" s="238" t="s">
        <v>442</v>
      </c>
    </row>
    <row r="3492" spans="8:28" x14ac:dyDescent="0.2">
      <c r="H3492" s="238"/>
      <c r="AB3492" s="238" t="s">
        <v>442</v>
      </c>
    </row>
    <row r="3493" spans="8:28" x14ac:dyDescent="0.2">
      <c r="H3493" s="238"/>
      <c r="AB3493" s="238" t="s">
        <v>442</v>
      </c>
    </row>
    <row r="3494" spans="8:28" x14ac:dyDescent="0.2">
      <c r="H3494" s="238"/>
      <c r="AB3494" s="238" t="s">
        <v>442</v>
      </c>
    </row>
    <row r="3495" spans="8:28" x14ac:dyDescent="0.2">
      <c r="H3495" s="238"/>
      <c r="AB3495" s="238" t="s">
        <v>442</v>
      </c>
    </row>
    <row r="3496" spans="8:28" x14ac:dyDescent="0.2">
      <c r="H3496" s="238"/>
      <c r="AB3496" s="238" t="s">
        <v>442</v>
      </c>
    </row>
    <row r="3497" spans="8:28" x14ac:dyDescent="0.2">
      <c r="H3497" s="238"/>
      <c r="AB3497" s="238" t="s">
        <v>442</v>
      </c>
    </row>
    <row r="3498" spans="8:28" x14ac:dyDescent="0.2">
      <c r="H3498" s="238"/>
      <c r="AB3498" s="238" t="s">
        <v>442</v>
      </c>
    </row>
    <row r="3499" spans="8:28" x14ac:dyDescent="0.2">
      <c r="H3499" s="238"/>
      <c r="AB3499" s="238" t="s">
        <v>442</v>
      </c>
    </row>
    <row r="3500" spans="8:28" x14ac:dyDescent="0.2">
      <c r="H3500" s="238"/>
      <c r="AB3500" s="238" t="s">
        <v>442</v>
      </c>
    </row>
    <row r="3501" spans="8:28" x14ac:dyDescent="0.2">
      <c r="H3501" s="238"/>
      <c r="AB3501" s="238" t="s">
        <v>442</v>
      </c>
    </row>
    <row r="3502" spans="8:28" x14ac:dyDescent="0.2">
      <c r="H3502" s="238"/>
      <c r="AB3502" s="238" t="s">
        <v>442</v>
      </c>
    </row>
    <row r="3503" spans="8:28" x14ac:dyDescent="0.2">
      <c r="H3503" s="238"/>
      <c r="AB3503" s="238" t="s">
        <v>442</v>
      </c>
    </row>
    <row r="3504" spans="8:28" x14ac:dyDescent="0.2">
      <c r="H3504" s="238"/>
      <c r="AB3504" s="238" t="s">
        <v>442</v>
      </c>
    </row>
    <row r="3505" spans="8:28" x14ac:dyDescent="0.2">
      <c r="H3505" s="238"/>
      <c r="AB3505" s="238" t="s">
        <v>442</v>
      </c>
    </row>
    <row r="3506" spans="8:28" x14ac:dyDescent="0.2">
      <c r="H3506" s="238"/>
      <c r="AB3506" s="238" t="s">
        <v>442</v>
      </c>
    </row>
    <row r="3507" spans="8:28" x14ac:dyDescent="0.2">
      <c r="H3507" s="238"/>
      <c r="AB3507" s="238" t="s">
        <v>442</v>
      </c>
    </row>
    <row r="3508" spans="8:28" x14ac:dyDescent="0.2">
      <c r="H3508" s="238"/>
      <c r="AB3508" s="238" t="s">
        <v>442</v>
      </c>
    </row>
    <row r="3509" spans="8:28" x14ac:dyDescent="0.2">
      <c r="H3509" s="238"/>
      <c r="AB3509" s="238" t="s">
        <v>442</v>
      </c>
    </row>
    <row r="3510" spans="8:28" x14ac:dyDescent="0.2">
      <c r="H3510" s="238"/>
      <c r="AB3510" s="238" t="s">
        <v>442</v>
      </c>
    </row>
    <row r="3511" spans="8:28" x14ac:dyDescent="0.2">
      <c r="H3511" s="238"/>
      <c r="AB3511" s="238" t="s">
        <v>442</v>
      </c>
    </row>
    <row r="3512" spans="8:28" x14ac:dyDescent="0.2">
      <c r="H3512" s="238"/>
      <c r="AB3512" s="238" t="s">
        <v>442</v>
      </c>
    </row>
    <row r="3513" spans="8:28" x14ac:dyDescent="0.2">
      <c r="H3513" s="238"/>
      <c r="AB3513" s="238" t="s">
        <v>442</v>
      </c>
    </row>
    <row r="3514" spans="8:28" x14ac:dyDescent="0.2">
      <c r="H3514" s="238"/>
      <c r="AB3514" s="238" t="s">
        <v>442</v>
      </c>
    </row>
    <row r="3515" spans="8:28" x14ac:dyDescent="0.2">
      <c r="H3515" s="238"/>
      <c r="AB3515" s="238" t="s">
        <v>442</v>
      </c>
    </row>
    <row r="3516" spans="8:28" x14ac:dyDescent="0.2">
      <c r="H3516" s="238"/>
      <c r="AB3516" s="238" t="s">
        <v>442</v>
      </c>
    </row>
    <row r="3517" spans="8:28" x14ac:dyDescent="0.2">
      <c r="H3517" s="238"/>
      <c r="AB3517" s="238" t="s">
        <v>442</v>
      </c>
    </row>
    <row r="3518" spans="8:28" x14ac:dyDescent="0.2">
      <c r="H3518" s="238"/>
      <c r="AB3518" s="238" t="s">
        <v>442</v>
      </c>
    </row>
    <row r="3519" spans="8:28" x14ac:dyDescent="0.2">
      <c r="H3519" s="238"/>
      <c r="AB3519" s="238" t="s">
        <v>442</v>
      </c>
    </row>
    <row r="3520" spans="8:28" x14ac:dyDescent="0.2">
      <c r="H3520" s="238"/>
      <c r="AB3520" s="238" t="s">
        <v>442</v>
      </c>
    </row>
    <row r="3521" spans="8:28" x14ac:dyDescent="0.2">
      <c r="H3521" s="238"/>
      <c r="AB3521" s="238" t="s">
        <v>442</v>
      </c>
    </row>
    <row r="3522" spans="8:28" x14ac:dyDescent="0.2">
      <c r="H3522" s="238"/>
      <c r="AB3522" s="238" t="s">
        <v>442</v>
      </c>
    </row>
    <row r="3523" spans="8:28" x14ac:dyDescent="0.2">
      <c r="H3523" s="238"/>
      <c r="AB3523" s="238" t="s">
        <v>442</v>
      </c>
    </row>
    <row r="3524" spans="8:28" x14ac:dyDescent="0.2">
      <c r="H3524" s="238"/>
      <c r="AB3524" s="238" t="s">
        <v>442</v>
      </c>
    </row>
    <row r="3525" spans="8:28" x14ac:dyDescent="0.2">
      <c r="H3525" s="238"/>
      <c r="AB3525" s="238" t="s">
        <v>442</v>
      </c>
    </row>
    <row r="3526" spans="8:28" x14ac:dyDescent="0.2">
      <c r="H3526" s="238"/>
      <c r="AB3526" s="238" t="s">
        <v>442</v>
      </c>
    </row>
    <row r="3527" spans="8:28" x14ac:dyDescent="0.2">
      <c r="H3527" s="238"/>
      <c r="AB3527" s="238" t="s">
        <v>442</v>
      </c>
    </row>
    <row r="3528" spans="8:28" x14ac:dyDescent="0.2">
      <c r="H3528" s="238"/>
      <c r="AB3528" s="238" t="s">
        <v>442</v>
      </c>
    </row>
    <row r="3529" spans="8:28" x14ac:dyDescent="0.2">
      <c r="H3529" s="238"/>
      <c r="AB3529" s="238" t="s">
        <v>442</v>
      </c>
    </row>
    <row r="3530" spans="8:28" x14ac:dyDescent="0.2">
      <c r="H3530" s="238"/>
      <c r="AB3530" s="238" t="s">
        <v>442</v>
      </c>
    </row>
    <row r="3531" spans="8:28" x14ac:dyDescent="0.2">
      <c r="H3531" s="238"/>
      <c r="AB3531" s="238" t="s">
        <v>442</v>
      </c>
    </row>
    <row r="3532" spans="8:28" x14ac:dyDescent="0.2">
      <c r="H3532" s="238"/>
      <c r="AB3532" s="238" t="s">
        <v>442</v>
      </c>
    </row>
    <row r="3533" spans="8:28" x14ac:dyDescent="0.2">
      <c r="H3533" s="238"/>
      <c r="AB3533" s="238" t="s">
        <v>442</v>
      </c>
    </row>
    <row r="3534" spans="8:28" x14ac:dyDescent="0.2">
      <c r="H3534" s="238"/>
      <c r="AB3534" s="238" t="s">
        <v>442</v>
      </c>
    </row>
    <row r="3535" spans="8:28" x14ac:dyDescent="0.2">
      <c r="H3535" s="238"/>
      <c r="AB3535" s="238" t="s">
        <v>442</v>
      </c>
    </row>
    <row r="3536" spans="8:28" x14ac:dyDescent="0.2">
      <c r="H3536" s="238"/>
      <c r="AB3536" s="238" t="s">
        <v>442</v>
      </c>
    </row>
    <row r="3537" spans="8:28" x14ac:dyDescent="0.2">
      <c r="H3537" s="238"/>
      <c r="AB3537" s="238" t="s">
        <v>442</v>
      </c>
    </row>
    <row r="3538" spans="8:28" x14ac:dyDescent="0.2">
      <c r="H3538" s="238"/>
      <c r="AB3538" s="238" t="s">
        <v>442</v>
      </c>
    </row>
    <row r="3539" spans="8:28" x14ac:dyDescent="0.2">
      <c r="H3539" s="238"/>
      <c r="AB3539" s="238" t="s">
        <v>442</v>
      </c>
    </row>
    <row r="3540" spans="8:28" x14ac:dyDescent="0.2">
      <c r="H3540" s="238"/>
      <c r="AB3540" s="238" t="s">
        <v>442</v>
      </c>
    </row>
    <row r="3541" spans="8:28" x14ac:dyDescent="0.2">
      <c r="H3541" s="238"/>
      <c r="AB3541" s="238" t="s">
        <v>442</v>
      </c>
    </row>
    <row r="3542" spans="8:28" x14ac:dyDescent="0.2">
      <c r="H3542" s="238"/>
      <c r="AB3542" s="238" t="s">
        <v>442</v>
      </c>
    </row>
    <row r="3543" spans="8:28" x14ac:dyDescent="0.2">
      <c r="H3543" s="238"/>
      <c r="AB3543" s="238" t="s">
        <v>442</v>
      </c>
    </row>
    <row r="3544" spans="8:28" x14ac:dyDescent="0.2">
      <c r="H3544" s="238"/>
      <c r="AB3544" s="238" t="s">
        <v>442</v>
      </c>
    </row>
    <row r="3545" spans="8:28" x14ac:dyDescent="0.2">
      <c r="H3545" s="238"/>
      <c r="AB3545" s="238" t="s">
        <v>442</v>
      </c>
    </row>
    <row r="3546" spans="8:28" x14ac:dyDescent="0.2">
      <c r="H3546" s="238"/>
      <c r="AB3546" s="238" t="s">
        <v>442</v>
      </c>
    </row>
    <row r="3547" spans="8:28" x14ac:dyDescent="0.2">
      <c r="H3547" s="238"/>
      <c r="AB3547" s="238" t="s">
        <v>442</v>
      </c>
    </row>
    <row r="3548" spans="8:28" x14ac:dyDescent="0.2">
      <c r="H3548" s="238"/>
      <c r="AB3548" s="238" t="s">
        <v>442</v>
      </c>
    </row>
    <row r="3549" spans="8:28" x14ac:dyDescent="0.2">
      <c r="H3549" s="238"/>
      <c r="AB3549" s="238" t="s">
        <v>442</v>
      </c>
    </row>
    <row r="3550" spans="8:28" x14ac:dyDescent="0.2">
      <c r="H3550" s="238"/>
      <c r="AB3550" s="238" t="s">
        <v>442</v>
      </c>
    </row>
    <row r="3551" spans="8:28" x14ac:dyDescent="0.2">
      <c r="H3551" s="238"/>
      <c r="AB3551" s="238" t="s">
        <v>442</v>
      </c>
    </row>
    <row r="3552" spans="8:28" x14ac:dyDescent="0.2">
      <c r="H3552" s="238"/>
      <c r="AB3552" s="238" t="s">
        <v>442</v>
      </c>
    </row>
    <row r="3553" spans="8:28" x14ac:dyDescent="0.2">
      <c r="H3553" s="238"/>
      <c r="AB3553" s="238" t="s">
        <v>442</v>
      </c>
    </row>
    <row r="3554" spans="8:28" x14ac:dyDescent="0.2">
      <c r="H3554" s="238"/>
      <c r="AB3554" s="238" t="s">
        <v>442</v>
      </c>
    </row>
    <row r="3555" spans="8:28" x14ac:dyDescent="0.2">
      <c r="H3555" s="238"/>
      <c r="AB3555" s="238" t="s">
        <v>442</v>
      </c>
    </row>
    <row r="3556" spans="8:28" x14ac:dyDescent="0.2">
      <c r="H3556" s="238"/>
      <c r="AB3556" s="238" t="s">
        <v>442</v>
      </c>
    </row>
    <row r="3557" spans="8:28" x14ac:dyDescent="0.2">
      <c r="H3557" s="238"/>
      <c r="AB3557" s="238" t="s">
        <v>442</v>
      </c>
    </row>
    <row r="3558" spans="8:28" x14ac:dyDescent="0.2">
      <c r="H3558" s="238"/>
      <c r="AB3558" s="238" t="s">
        <v>442</v>
      </c>
    </row>
    <row r="3559" spans="8:28" x14ac:dyDescent="0.2">
      <c r="H3559" s="238"/>
      <c r="AB3559" s="238" t="s">
        <v>442</v>
      </c>
    </row>
    <row r="3560" spans="8:28" x14ac:dyDescent="0.2">
      <c r="H3560" s="238"/>
      <c r="AB3560" s="238" t="s">
        <v>442</v>
      </c>
    </row>
    <row r="3561" spans="8:28" x14ac:dyDescent="0.2">
      <c r="H3561" s="238"/>
      <c r="AB3561" s="238" t="s">
        <v>442</v>
      </c>
    </row>
    <row r="3562" spans="8:28" x14ac:dyDescent="0.2">
      <c r="H3562" s="238"/>
      <c r="AB3562" s="238" t="s">
        <v>442</v>
      </c>
    </row>
    <row r="3563" spans="8:28" x14ac:dyDescent="0.2">
      <c r="H3563" s="238"/>
      <c r="AB3563" s="238" t="s">
        <v>442</v>
      </c>
    </row>
    <row r="3564" spans="8:28" x14ac:dyDescent="0.2">
      <c r="H3564" s="238"/>
      <c r="AB3564" s="238" t="s">
        <v>442</v>
      </c>
    </row>
    <row r="3565" spans="8:28" x14ac:dyDescent="0.2">
      <c r="H3565" s="238"/>
      <c r="AB3565" s="238" t="s">
        <v>442</v>
      </c>
    </row>
    <row r="3566" spans="8:28" x14ac:dyDescent="0.2">
      <c r="H3566" s="238"/>
      <c r="AB3566" s="238" t="s">
        <v>442</v>
      </c>
    </row>
    <row r="3567" spans="8:28" x14ac:dyDescent="0.2">
      <c r="H3567" s="238"/>
      <c r="AB3567" s="238" t="s">
        <v>442</v>
      </c>
    </row>
    <row r="3568" spans="8:28" x14ac:dyDescent="0.2">
      <c r="H3568" s="238"/>
      <c r="AB3568" s="238" t="s">
        <v>442</v>
      </c>
    </row>
    <row r="3569" spans="8:28" x14ac:dyDescent="0.2">
      <c r="H3569" s="238"/>
      <c r="AB3569" s="238" t="s">
        <v>442</v>
      </c>
    </row>
    <row r="3570" spans="8:28" x14ac:dyDescent="0.2">
      <c r="H3570" s="238"/>
      <c r="AB3570" s="238" t="s">
        <v>442</v>
      </c>
    </row>
    <row r="3571" spans="8:28" x14ac:dyDescent="0.2">
      <c r="H3571" s="238"/>
      <c r="AB3571" s="238" t="s">
        <v>442</v>
      </c>
    </row>
    <row r="3572" spans="8:28" x14ac:dyDescent="0.2">
      <c r="H3572" s="238"/>
      <c r="AB3572" s="238" t="s">
        <v>442</v>
      </c>
    </row>
    <row r="3573" spans="8:28" x14ac:dyDescent="0.2">
      <c r="H3573" s="238"/>
      <c r="AB3573" s="238" t="s">
        <v>442</v>
      </c>
    </row>
    <row r="3574" spans="8:28" x14ac:dyDescent="0.2">
      <c r="H3574" s="238"/>
      <c r="AB3574" s="238" t="s">
        <v>442</v>
      </c>
    </row>
    <row r="3575" spans="8:28" x14ac:dyDescent="0.2">
      <c r="H3575" s="238"/>
      <c r="AB3575" s="238" t="s">
        <v>442</v>
      </c>
    </row>
    <row r="3576" spans="8:28" x14ac:dyDescent="0.2">
      <c r="H3576" s="238"/>
      <c r="AB3576" s="238" t="s">
        <v>442</v>
      </c>
    </row>
    <row r="3577" spans="8:28" x14ac:dyDescent="0.2">
      <c r="H3577" s="238"/>
      <c r="AB3577" s="238" t="s">
        <v>442</v>
      </c>
    </row>
    <row r="3578" spans="8:28" x14ac:dyDescent="0.2">
      <c r="H3578" s="238"/>
      <c r="AB3578" s="238" t="s">
        <v>442</v>
      </c>
    </row>
    <row r="3579" spans="8:28" x14ac:dyDescent="0.2">
      <c r="H3579" s="238"/>
      <c r="AB3579" s="238" t="s">
        <v>442</v>
      </c>
    </row>
    <row r="3580" spans="8:28" x14ac:dyDescent="0.2">
      <c r="H3580" s="238"/>
      <c r="AB3580" s="238" t="s">
        <v>442</v>
      </c>
    </row>
    <row r="3581" spans="8:28" x14ac:dyDescent="0.2">
      <c r="H3581" s="238"/>
      <c r="AB3581" s="238" t="s">
        <v>442</v>
      </c>
    </row>
    <row r="3582" spans="8:28" x14ac:dyDescent="0.2">
      <c r="H3582" s="238"/>
      <c r="AB3582" s="238" t="s">
        <v>442</v>
      </c>
    </row>
    <row r="3583" spans="8:28" x14ac:dyDescent="0.2">
      <c r="H3583" s="238"/>
      <c r="AB3583" s="238" t="s">
        <v>442</v>
      </c>
    </row>
    <row r="3584" spans="8:28" x14ac:dyDescent="0.2">
      <c r="H3584" s="238"/>
      <c r="AB3584" s="238" t="s">
        <v>442</v>
      </c>
    </row>
    <row r="3585" spans="8:28" x14ac:dyDescent="0.2">
      <c r="H3585" s="238"/>
      <c r="AB3585" s="238" t="s">
        <v>442</v>
      </c>
    </row>
    <row r="3586" spans="8:28" x14ac:dyDescent="0.2">
      <c r="H3586" s="238"/>
      <c r="AB3586" s="238" t="s">
        <v>442</v>
      </c>
    </row>
    <row r="3587" spans="8:28" x14ac:dyDescent="0.2">
      <c r="H3587" s="238"/>
      <c r="AB3587" s="238" t="s">
        <v>442</v>
      </c>
    </row>
    <row r="3588" spans="8:28" x14ac:dyDescent="0.2">
      <c r="H3588" s="238"/>
      <c r="AB3588" s="238" t="s">
        <v>442</v>
      </c>
    </row>
    <row r="3589" spans="8:28" x14ac:dyDescent="0.2">
      <c r="H3589" s="238"/>
      <c r="AB3589" s="238" t="s">
        <v>442</v>
      </c>
    </row>
    <row r="3590" spans="8:28" x14ac:dyDescent="0.2">
      <c r="H3590" s="238"/>
      <c r="AB3590" s="238" t="s">
        <v>442</v>
      </c>
    </row>
    <row r="3591" spans="8:28" x14ac:dyDescent="0.2">
      <c r="H3591" s="238"/>
      <c r="AB3591" s="238" t="s">
        <v>442</v>
      </c>
    </row>
    <row r="3592" spans="8:28" x14ac:dyDescent="0.2">
      <c r="H3592" s="238"/>
      <c r="AB3592" s="238" t="s">
        <v>442</v>
      </c>
    </row>
    <row r="3593" spans="8:28" x14ac:dyDescent="0.2">
      <c r="H3593" s="238"/>
      <c r="AB3593" s="238" t="s">
        <v>442</v>
      </c>
    </row>
    <row r="3594" spans="8:28" x14ac:dyDescent="0.2">
      <c r="H3594" s="238"/>
      <c r="AB3594" s="238" t="s">
        <v>442</v>
      </c>
    </row>
    <row r="3595" spans="8:28" x14ac:dyDescent="0.2">
      <c r="H3595" s="238"/>
      <c r="AB3595" s="238" t="s">
        <v>442</v>
      </c>
    </row>
    <row r="3596" spans="8:28" x14ac:dyDescent="0.2">
      <c r="H3596" s="238"/>
      <c r="AB3596" s="238" t="s">
        <v>442</v>
      </c>
    </row>
    <row r="3597" spans="8:28" x14ac:dyDescent="0.2">
      <c r="H3597" s="238"/>
      <c r="AB3597" s="238" t="s">
        <v>442</v>
      </c>
    </row>
    <row r="3598" spans="8:28" x14ac:dyDescent="0.2">
      <c r="H3598" s="238"/>
      <c r="AB3598" s="238" t="s">
        <v>442</v>
      </c>
    </row>
    <row r="3599" spans="8:28" x14ac:dyDescent="0.2">
      <c r="H3599" s="238"/>
      <c r="AB3599" s="238" t="s">
        <v>442</v>
      </c>
    </row>
    <row r="3600" spans="8:28" x14ac:dyDescent="0.2">
      <c r="H3600" s="238"/>
      <c r="AB3600" s="238" t="s">
        <v>442</v>
      </c>
    </row>
    <row r="3601" spans="8:28" x14ac:dyDescent="0.2">
      <c r="H3601" s="238"/>
      <c r="AB3601" s="238" t="s">
        <v>442</v>
      </c>
    </row>
    <row r="3602" spans="8:28" x14ac:dyDescent="0.2">
      <c r="H3602" s="238"/>
      <c r="AB3602" s="238" t="s">
        <v>442</v>
      </c>
    </row>
    <row r="3603" spans="8:28" x14ac:dyDescent="0.2">
      <c r="H3603" s="238"/>
      <c r="AB3603" s="238" t="s">
        <v>442</v>
      </c>
    </row>
    <row r="3604" spans="8:28" x14ac:dyDescent="0.2">
      <c r="H3604" s="238"/>
      <c r="AB3604" s="238" t="s">
        <v>442</v>
      </c>
    </row>
    <row r="3605" spans="8:28" x14ac:dyDescent="0.2">
      <c r="H3605" s="238"/>
      <c r="AB3605" s="238" t="s">
        <v>442</v>
      </c>
    </row>
    <row r="3606" spans="8:28" x14ac:dyDescent="0.2">
      <c r="H3606" s="238"/>
      <c r="AB3606" s="238" t="s">
        <v>442</v>
      </c>
    </row>
    <row r="3607" spans="8:28" x14ac:dyDescent="0.2">
      <c r="H3607" s="238"/>
      <c r="AB3607" s="238" t="s">
        <v>442</v>
      </c>
    </row>
    <row r="3608" spans="8:28" x14ac:dyDescent="0.2">
      <c r="H3608" s="238"/>
      <c r="AB3608" s="238" t="s">
        <v>442</v>
      </c>
    </row>
    <row r="3609" spans="8:28" x14ac:dyDescent="0.2">
      <c r="H3609" s="238"/>
      <c r="AB3609" s="238" t="s">
        <v>442</v>
      </c>
    </row>
    <row r="3610" spans="8:28" x14ac:dyDescent="0.2">
      <c r="H3610" s="238"/>
      <c r="AB3610" s="238" t="s">
        <v>442</v>
      </c>
    </row>
    <row r="3611" spans="8:28" x14ac:dyDescent="0.2">
      <c r="H3611" s="238"/>
      <c r="AB3611" s="238" t="s">
        <v>442</v>
      </c>
    </row>
    <row r="3612" spans="8:28" x14ac:dyDescent="0.2">
      <c r="H3612" s="238"/>
      <c r="AB3612" s="238" t="s">
        <v>442</v>
      </c>
    </row>
    <row r="3613" spans="8:28" x14ac:dyDescent="0.2">
      <c r="H3613" s="238"/>
      <c r="AB3613" s="238" t="s">
        <v>442</v>
      </c>
    </row>
    <row r="3614" spans="8:28" x14ac:dyDescent="0.2">
      <c r="H3614" s="238"/>
      <c r="AB3614" s="238" t="s">
        <v>442</v>
      </c>
    </row>
    <row r="3615" spans="8:28" x14ac:dyDescent="0.2">
      <c r="H3615" s="238"/>
      <c r="AB3615" s="238" t="s">
        <v>442</v>
      </c>
    </row>
    <row r="3616" spans="8:28" x14ac:dyDescent="0.2">
      <c r="H3616" s="238"/>
      <c r="AB3616" s="238" t="s">
        <v>442</v>
      </c>
    </row>
    <row r="3617" spans="8:28" x14ac:dyDescent="0.2">
      <c r="H3617" s="238"/>
      <c r="AB3617" s="238" t="s">
        <v>442</v>
      </c>
    </row>
    <row r="3618" spans="8:28" x14ac:dyDescent="0.2">
      <c r="H3618" s="238"/>
      <c r="AB3618" s="238" t="s">
        <v>442</v>
      </c>
    </row>
    <row r="3619" spans="8:28" x14ac:dyDescent="0.2">
      <c r="H3619" s="238"/>
      <c r="AB3619" s="238" t="s">
        <v>442</v>
      </c>
    </row>
    <row r="3620" spans="8:28" x14ac:dyDescent="0.2">
      <c r="H3620" s="238"/>
      <c r="AB3620" s="238" t="s">
        <v>442</v>
      </c>
    </row>
    <row r="3621" spans="8:28" x14ac:dyDescent="0.2">
      <c r="H3621" s="238"/>
      <c r="AB3621" s="238" t="s">
        <v>442</v>
      </c>
    </row>
    <row r="3622" spans="8:28" x14ac:dyDescent="0.2">
      <c r="H3622" s="238"/>
      <c r="AB3622" s="238" t="s">
        <v>442</v>
      </c>
    </row>
    <row r="3623" spans="8:28" x14ac:dyDescent="0.2">
      <c r="H3623" s="238"/>
      <c r="AB3623" s="238" t="s">
        <v>442</v>
      </c>
    </row>
    <row r="3624" spans="8:28" x14ac:dyDescent="0.2">
      <c r="H3624" s="238"/>
      <c r="AB3624" s="238" t="s">
        <v>442</v>
      </c>
    </row>
    <row r="3625" spans="8:28" x14ac:dyDescent="0.2">
      <c r="H3625" s="238"/>
      <c r="AB3625" s="238" t="s">
        <v>442</v>
      </c>
    </row>
    <row r="3626" spans="8:28" x14ac:dyDescent="0.2">
      <c r="H3626" s="238"/>
      <c r="AB3626" s="238" t="s">
        <v>442</v>
      </c>
    </row>
    <row r="3627" spans="8:28" x14ac:dyDescent="0.2">
      <c r="H3627" s="238"/>
      <c r="AB3627" s="238" t="s">
        <v>442</v>
      </c>
    </row>
    <row r="3628" spans="8:28" x14ac:dyDescent="0.2">
      <c r="H3628" s="238"/>
      <c r="AB3628" s="238" t="s">
        <v>442</v>
      </c>
    </row>
    <row r="3629" spans="8:28" x14ac:dyDescent="0.2">
      <c r="H3629" s="238"/>
      <c r="AB3629" s="238" t="s">
        <v>442</v>
      </c>
    </row>
    <row r="3630" spans="8:28" x14ac:dyDescent="0.2">
      <c r="H3630" s="238"/>
      <c r="AB3630" s="238" t="s">
        <v>442</v>
      </c>
    </row>
    <row r="3631" spans="8:28" x14ac:dyDescent="0.2">
      <c r="H3631" s="238"/>
      <c r="AB3631" s="238" t="s">
        <v>442</v>
      </c>
    </row>
    <row r="3632" spans="8:28" x14ac:dyDescent="0.2">
      <c r="H3632" s="238"/>
      <c r="AB3632" s="238" t="s">
        <v>442</v>
      </c>
    </row>
    <row r="3633" spans="8:28" x14ac:dyDescent="0.2">
      <c r="H3633" s="238"/>
      <c r="AB3633" s="238" t="s">
        <v>442</v>
      </c>
    </row>
    <row r="3634" spans="8:28" x14ac:dyDescent="0.2">
      <c r="H3634" s="238"/>
      <c r="AB3634" s="238" t="s">
        <v>442</v>
      </c>
    </row>
    <row r="3635" spans="8:28" x14ac:dyDescent="0.2">
      <c r="H3635" s="238"/>
      <c r="AB3635" s="238" t="s">
        <v>442</v>
      </c>
    </row>
    <row r="3636" spans="8:28" x14ac:dyDescent="0.2">
      <c r="H3636" s="238"/>
      <c r="AB3636" s="238" t="s">
        <v>442</v>
      </c>
    </row>
    <row r="3637" spans="8:28" x14ac:dyDescent="0.2">
      <c r="H3637" s="238"/>
      <c r="AB3637" s="238" t="s">
        <v>442</v>
      </c>
    </row>
    <row r="3638" spans="8:28" x14ac:dyDescent="0.2">
      <c r="H3638" s="238"/>
      <c r="AB3638" s="238" t="s">
        <v>442</v>
      </c>
    </row>
    <row r="3639" spans="8:28" x14ac:dyDescent="0.2">
      <c r="H3639" s="238"/>
      <c r="AB3639" s="238" t="s">
        <v>442</v>
      </c>
    </row>
    <row r="3640" spans="8:28" x14ac:dyDescent="0.2">
      <c r="H3640" s="238"/>
      <c r="AB3640" s="238" t="s">
        <v>442</v>
      </c>
    </row>
    <row r="3641" spans="8:28" x14ac:dyDescent="0.2">
      <c r="H3641" s="238"/>
      <c r="AB3641" s="238" t="s">
        <v>442</v>
      </c>
    </row>
    <row r="3642" spans="8:28" x14ac:dyDescent="0.2">
      <c r="H3642" s="238"/>
      <c r="AB3642" s="238" t="s">
        <v>442</v>
      </c>
    </row>
    <row r="3643" spans="8:28" x14ac:dyDescent="0.2">
      <c r="H3643" s="238"/>
      <c r="AB3643" s="238" t="s">
        <v>442</v>
      </c>
    </row>
    <row r="3644" spans="8:28" x14ac:dyDescent="0.2">
      <c r="H3644" s="238"/>
      <c r="AB3644" s="238" t="s">
        <v>442</v>
      </c>
    </row>
    <row r="3645" spans="8:28" x14ac:dyDescent="0.2">
      <c r="H3645" s="238"/>
      <c r="AB3645" s="238" t="s">
        <v>442</v>
      </c>
    </row>
    <row r="3646" spans="8:28" x14ac:dyDescent="0.2">
      <c r="H3646" s="238"/>
      <c r="AB3646" s="238" t="s">
        <v>442</v>
      </c>
    </row>
    <row r="3647" spans="8:28" x14ac:dyDescent="0.2">
      <c r="H3647" s="238"/>
      <c r="AB3647" s="238" t="s">
        <v>442</v>
      </c>
    </row>
    <row r="3648" spans="8:28" x14ac:dyDescent="0.2">
      <c r="H3648" s="238"/>
      <c r="AB3648" s="238" t="s">
        <v>442</v>
      </c>
    </row>
    <row r="3649" spans="8:28" x14ac:dyDescent="0.2">
      <c r="H3649" s="238"/>
      <c r="AB3649" s="238" t="s">
        <v>442</v>
      </c>
    </row>
    <row r="3650" spans="8:28" x14ac:dyDescent="0.2">
      <c r="H3650" s="238"/>
      <c r="AB3650" s="238" t="s">
        <v>442</v>
      </c>
    </row>
    <row r="3651" spans="8:28" x14ac:dyDescent="0.2">
      <c r="H3651" s="238"/>
      <c r="AB3651" s="238" t="s">
        <v>442</v>
      </c>
    </row>
    <row r="3652" spans="8:28" x14ac:dyDescent="0.2">
      <c r="H3652" s="238"/>
      <c r="AB3652" s="238" t="s">
        <v>442</v>
      </c>
    </row>
    <row r="3653" spans="8:28" x14ac:dyDescent="0.2">
      <c r="H3653" s="238"/>
      <c r="AB3653" s="238" t="s">
        <v>442</v>
      </c>
    </row>
    <row r="3654" spans="8:28" x14ac:dyDescent="0.2">
      <c r="H3654" s="238"/>
      <c r="AB3654" s="238" t="s">
        <v>442</v>
      </c>
    </row>
    <row r="3655" spans="8:28" x14ac:dyDescent="0.2">
      <c r="H3655" s="238"/>
      <c r="AB3655" s="238" t="s">
        <v>442</v>
      </c>
    </row>
    <row r="3656" spans="8:28" x14ac:dyDescent="0.2">
      <c r="H3656" s="238"/>
      <c r="AB3656" s="238" t="s">
        <v>442</v>
      </c>
    </row>
    <row r="3657" spans="8:28" x14ac:dyDescent="0.2">
      <c r="H3657" s="238"/>
      <c r="AB3657" s="238" t="s">
        <v>442</v>
      </c>
    </row>
    <row r="3658" spans="8:28" x14ac:dyDescent="0.2">
      <c r="H3658" s="238"/>
      <c r="AB3658" s="238" t="s">
        <v>442</v>
      </c>
    </row>
    <row r="3659" spans="8:28" x14ac:dyDescent="0.2">
      <c r="H3659" s="238"/>
      <c r="AB3659" s="238" t="s">
        <v>442</v>
      </c>
    </row>
    <row r="3660" spans="8:28" x14ac:dyDescent="0.2">
      <c r="H3660" s="238"/>
      <c r="AB3660" s="238" t="s">
        <v>442</v>
      </c>
    </row>
    <row r="3661" spans="8:28" x14ac:dyDescent="0.2">
      <c r="H3661" s="238"/>
      <c r="AB3661" s="238" t="s">
        <v>442</v>
      </c>
    </row>
    <row r="3662" spans="8:28" x14ac:dyDescent="0.2">
      <c r="H3662" s="238"/>
      <c r="AB3662" s="238" t="s">
        <v>442</v>
      </c>
    </row>
    <row r="3663" spans="8:28" x14ac:dyDescent="0.2">
      <c r="H3663" s="238"/>
      <c r="AB3663" s="238" t="s">
        <v>442</v>
      </c>
    </row>
    <row r="3664" spans="8:28" x14ac:dyDescent="0.2">
      <c r="H3664" s="238"/>
      <c r="AB3664" s="238" t="s">
        <v>442</v>
      </c>
    </row>
    <row r="3665" spans="8:28" x14ac:dyDescent="0.2">
      <c r="H3665" s="238"/>
      <c r="AB3665" s="238" t="s">
        <v>442</v>
      </c>
    </row>
    <row r="3666" spans="8:28" x14ac:dyDescent="0.2">
      <c r="H3666" s="238"/>
      <c r="AB3666" s="238" t="s">
        <v>442</v>
      </c>
    </row>
    <row r="3667" spans="8:28" x14ac:dyDescent="0.2">
      <c r="H3667" s="238"/>
      <c r="AB3667" s="238" t="s">
        <v>442</v>
      </c>
    </row>
    <row r="3668" spans="8:28" x14ac:dyDescent="0.2">
      <c r="H3668" s="238"/>
      <c r="AB3668" s="238" t="s">
        <v>442</v>
      </c>
    </row>
    <row r="3669" spans="8:28" x14ac:dyDescent="0.2">
      <c r="H3669" s="238"/>
      <c r="AB3669" s="238" t="s">
        <v>442</v>
      </c>
    </row>
    <row r="3670" spans="8:28" x14ac:dyDescent="0.2">
      <c r="H3670" s="238"/>
      <c r="AB3670" s="238" t="s">
        <v>442</v>
      </c>
    </row>
    <row r="3671" spans="8:28" x14ac:dyDescent="0.2">
      <c r="H3671" s="238"/>
      <c r="AB3671" s="238" t="s">
        <v>442</v>
      </c>
    </row>
    <row r="3672" spans="8:28" x14ac:dyDescent="0.2">
      <c r="H3672" s="238"/>
      <c r="AB3672" s="238" t="s">
        <v>442</v>
      </c>
    </row>
    <row r="3673" spans="8:28" x14ac:dyDescent="0.2">
      <c r="H3673" s="238"/>
      <c r="AB3673" s="238" t="s">
        <v>442</v>
      </c>
    </row>
    <row r="3674" spans="8:28" x14ac:dyDescent="0.2">
      <c r="H3674" s="238"/>
      <c r="AB3674" s="238" t="s">
        <v>442</v>
      </c>
    </row>
    <row r="3675" spans="8:28" x14ac:dyDescent="0.2">
      <c r="H3675" s="238"/>
      <c r="AB3675" s="238" t="s">
        <v>442</v>
      </c>
    </row>
    <row r="3676" spans="8:28" x14ac:dyDescent="0.2">
      <c r="H3676" s="238"/>
      <c r="AB3676" s="238" t="s">
        <v>442</v>
      </c>
    </row>
    <row r="3677" spans="8:28" x14ac:dyDescent="0.2">
      <c r="H3677" s="238"/>
      <c r="AB3677" s="238" t="s">
        <v>442</v>
      </c>
    </row>
    <row r="3678" spans="8:28" x14ac:dyDescent="0.2">
      <c r="H3678" s="238"/>
      <c r="AB3678" s="238" t="s">
        <v>442</v>
      </c>
    </row>
    <row r="3679" spans="8:28" x14ac:dyDescent="0.2">
      <c r="H3679" s="238"/>
      <c r="AB3679" s="238" t="s">
        <v>442</v>
      </c>
    </row>
    <row r="3680" spans="8:28" x14ac:dyDescent="0.2">
      <c r="H3680" s="238"/>
      <c r="AB3680" s="238" t="s">
        <v>442</v>
      </c>
    </row>
    <row r="3681" spans="8:28" x14ac:dyDescent="0.2">
      <c r="H3681" s="238"/>
      <c r="AB3681" s="238" t="s">
        <v>442</v>
      </c>
    </row>
    <row r="3682" spans="8:28" x14ac:dyDescent="0.2">
      <c r="H3682" s="238"/>
      <c r="AB3682" s="238" t="s">
        <v>442</v>
      </c>
    </row>
    <row r="3683" spans="8:28" x14ac:dyDescent="0.2">
      <c r="H3683" s="238"/>
      <c r="AB3683" s="238" t="s">
        <v>442</v>
      </c>
    </row>
    <row r="3684" spans="8:28" x14ac:dyDescent="0.2">
      <c r="H3684" s="238"/>
      <c r="AB3684" s="238" t="s">
        <v>442</v>
      </c>
    </row>
    <row r="3685" spans="8:28" x14ac:dyDescent="0.2">
      <c r="H3685" s="238"/>
      <c r="AB3685" s="238" t="s">
        <v>442</v>
      </c>
    </row>
    <row r="3686" spans="8:28" x14ac:dyDescent="0.2">
      <c r="H3686" s="238"/>
      <c r="AB3686" s="238" t="s">
        <v>442</v>
      </c>
    </row>
    <row r="3687" spans="8:28" x14ac:dyDescent="0.2">
      <c r="H3687" s="238"/>
      <c r="AB3687" s="238" t="s">
        <v>442</v>
      </c>
    </row>
    <row r="3688" spans="8:28" x14ac:dyDescent="0.2">
      <c r="H3688" s="238"/>
      <c r="AB3688" s="238" t="s">
        <v>442</v>
      </c>
    </row>
    <row r="3689" spans="8:28" x14ac:dyDescent="0.2">
      <c r="H3689" s="238"/>
      <c r="AB3689" s="238" t="s">
        <v>442</v>
      </c>
    </row>
    <row r="3690" spans="8:28" x14ac:dyDescent="0.2">
      <c r="H3690" s="238"/>
      <c r="AB3690" s="238" t="s">
        <v>442</v>
      </c>
    </row>
    <row r="3691" spans="8:28" x14ac:dyDescent="0.2">
      <c r="H3691" s="238"/>
      <c r="AB3691" s="238" t="s">
        <v>442</v>
      </c>
    </row>
    <row r="3692" spans="8:28" x14ac:dyDescent="0.2">
      <c r="H3692" s="238"/>
      <c r="AB3692" s="238" t="s">
        <v>442</v>
      </c>
    </row>
    <row r="3693" spans="8:28" x14ac:dyDescent="0.2">
      <c r="H3693" s="238"/>
      <c r="AB3693" s="238" t="s">
        <v>442</v>
      </c>
    </row>
    <row r="3694" spans="8:28" x14ac:dyDescent="0.2">
      <c r="H3694" s="238"/>
      <c r="AB3694" s="238" t="s">
        <v>442</v>
      </c>
    </row>
    <row r="3695" spans="8:28" x14ac:dyDescent="0.2">
      <c r="H3695" s="238"/>
      <c r="AB3695" s="238" t="s">
        <v>442</v>
      </c>
    </row>
    <row r="3696" spans="8:28" x14ac:dyDescent="0.2">
      <c r="H3696" s="238"/>
      <c r="AB3696" s="238" t="s">
        <v>442</v>
      </c>
    </row>
    <row r="3697" spans="8:28" x14ac:dyDescent="0.2">
      <c r="H3697" s="238"/>
      <c r="AB3697" s="238" t="s">
        <v>442</v>
      </c>
    </row>
    <row r="3698" spans="8:28" x14ac:dyDescent="0.2">
      <c r="H3698" s="238"/>
      <c r="AB3698" s="238" t="s">
        <v>442</v>
      </c>
    </row>
    <row r="3699" spans="8:28" x14ac:dyDescent="0.2">
      <c r="H3699" s="238"/>
      <c r="AB3699" s="238" t="s">
        <v>442</v>
      </c>
    </row>
    <row r="3700" spans="8:28" x14ac:dyDescent="0.2">
      <c r="H3700" s="238"/>
      <c r="AB3700" s="238" t="s">
        <v>442</v>
      </c>
    </row>
    <row r="3701" spans="8:28" x14ac:dyDescent="0.2">
      <c r="H3701" s="238"/>
      <c r="AB3701" s="238" t="s">
        <v>442</v>
      </c>
    </row>
    <row r="3702" spans="8:28" x14ac:dyDescent="0.2">
      <c r="H3702" s="238"/>
      <c r="AB3702" s="238" t="s">
        <v>442</v>
      </c>
    </row>
    <row r="3703" spans="8:28" x14ac:dyDescent="0.2">
      <c r="H3703" s="238"/>
      <c r="AB3703" s="238" t="s">
        <v>442</v>
      </c>
    </row>
    <row r="3704" spans="8:28" x14ac:dyDescent="0.2">
      <c r="H3704" s="238"/>
      <c r="AB3704" s="238" t="s">
        <v>442</v>
      </c>
    </row>
    <row r="3705" spans="8:28" x14ac:dyDescent="0.2">
      <c r="H3705" s="238"/>
      <c r="AB3705" s="238" t="s">
        <v>442</v>
      </c>
    </row>
    <row r="3706" spans="8:28" x14ac:dyDescent="0.2">
      <c r="H3706" s="238"/>
      <c r="AB3706" s="238" t="s">
        <v>442</v>
      </c>
    </row>
    <row r="3707" spans="8:28" x14ac:dyDescent="0.2">
      <c r="H3707" s="238"/>
      <c r="AB3707" s="238" t="s">
        <v>442</v>
      </c>
    </row>
    <row r="3708" spans="8:28" x14ac:dyDescent="0.2">
      <c r="H3708" s="238"/>
      <c r="AB3708" s="238" t="s">
        <v>442</v>
      </c>
    </row>
    <row r="3709" spans="8:28" x14ac:dyDescent="0.2">
      <c r="H3709" s="238"/>
      <c r="AB3709" s="238" t="s">
        <v>442</v>
      </c>
    </row>
    <row r="3710" spans="8:28" x14ac:dyDescent="0.2">
      <c r="H3710" s="238"/>
      <c r="AB3710" s="238" t="s">
        <v>442</v>
      </c>
    </row>
    <row r="3711" spans="8:28" x14ac:dyDescent="0.2">
      <c r="H3711" s="238"/>
      <c r="AB3711" s="238" t="s">
        <v>442</v>
      </c>
    </row>
    <row r="3712" spans="8:28" x14ac:dyDescent="0.2">
      <c r="H3712" s="238"/>
      <c r="AB3712" s="238" t="s">
        <v>442</v>
      </c>
    </row>
    <row r="3713" spans="8:28" x14ac:dyDescent="0.2">
      <c r="H3713" s="238"/>
      <c r="AB3713" s="238" t="s">
        <v>442</v>
      </c>
    </row>
    <row r="3714" spans="8:28" x14ac:dyDescent="0.2">
      <c r="H3714" s="238"/>
      <c r="AB3714" s="238" t="s">
        <v>442</v>
      </c>
    </row>
    <row r="3715" spans="8:28" x14ac:dyDescent="0.2">
      <c r="H3715" s="238"/>
      <c r="AB3715" s="238" t="s">
        <v>442</v>
      </c>
    </row>
    <row r="3716" spans="8:28" x14ac:dyDescent="0.2">
      <c r="H3716" s="238"/>
      <c r="AB3716" s="238" t="s">
        <v>442</v>
      </c>
    </row>
    <row r="3717" spans="8:28" x14ac:dyDescent="0.2">
      <c r="H3717" s="238"/>
      <c r="AB3717" s="238" t="s">
        <v>442</v>
      </c>
    </row>
    <row r="3718" spans="8:28" x14ac:dyDescent="0.2">
      <c r="H3718" s="238"/>
      <c r="AB3718" s="238" t="s">
        <v>442</v>
      </c>
    </row>
    <row r="3719" spans="8:28" x14ac:dyDescent="0.2">
      <c r="H3719" s="238"/>
      <c r="AB3719" s="238" t="s">
        <v>442</v>
      </c>
    </row>
    <row r="3720" spans="8:28" x14ac:dyDescent="0.2">
      <c r="H3720" s="238"/>
      <c r="AB3720" s="238" t="s">
        <v>442</v>
      </c>
    </row>
    <row r="3721" spans="8:28" x14ac:dyDescent="0.2">
      <c r="H3721" s="238"/>
      <c r="AB3721" s="238" t="s">
        <v>442</v>
      </c>
    </row>
    <row r="3722" spans="8:28" x14ac:dyDescent="0.2">
      <c r="H3722" s="238"/>
      <c r="AB3722" s="238" t="s">
        <v>442</v>
      </c>
    </row>
    <row r="3723" spans="8:28" x14ac:dyDescent="0.2">
      <c r="H3723" s="238"/>
      <c r="AB3723" s="238" t="s">
        <v>442</v>
      </c>
    </row>
    <row r="3724" spans="8:28" x14ac:dyDescent="0.2">
      <c r="H3724" s="238"/>
      <c r="AB3724" s="238" t="s">
        <v>442</v>
      </c>
    </row>
    <row r="3725" spans="8:28" x14ac:dyDescent="0.2">
      <c r="H3725" s="238"/>
      <c r="AB3725" s="238" t="s">
        <v>442</v>
      </c>
    </row>
    <row r="3726" spans="8:28" x14ac:dyDescent="0.2">
      <c r="H3726" s="238"/>
      <c r="AB3726" s="238" t="s">
        <v>442</v>
      </c>
    </row>
    <row r="3727" spans="8:28" x14ac:dyDescent="0.2">
      <c r="H3727" s="238"/>
      <c r="AB3727" s="238" t="s">
        <v>442</v>
      </c>
    </row>
    <row r="3728" spans="8:28" x14ac:dyDescent="0.2">
      <c r="H3728" s="238"/>
      <c r="AB3728" s="238" t="s">
        <v>442</v>
      </c>
    </row>
    <row r="3729" spans="8:28" x14ac:dyDescent="0.2">
      <c r="H3729" s="238"/>
      <c r="AB3729" s="238" t="s">
        <v>442</v>
      </c>
    </row>
    <row r="3730" spans="8:28" x14ac:dyDescent="0.2">
      <c r="H3730" s="238"/>
      <c r="AB3730" s="238" t="s">
        <v>442</v>
      </c>
    </row>
    <row r="3731" spans="8:28" x14ac:dyDescent="0.2">
      <c r="H3731" s="238"/>
      <c r="AB3731" s="238" t="s">
        <v>442</v>
      </c>
    </row>
    <row r="3732" spans="8:28" x14ac:dyDescent="0.2">
      <c r="H3732" s="238"/>
      <c r="AB3732" s="238" t="s">
        <v>442</v>
      </c>
    </row>
    <row r="3733" spans="8:28" x14ac:dyDescent="0.2">
      <c r="H3733" s="238"/>
      <c r="AB3733" s="238" t="s">
        <v>442</v>
      </c>
    </row>
    <row r="3734" spans="8:28" x14ac:dyDescent="0.2">
      <c r="H3734" s="238"/>
      <c r="AB3734" s="238" t="s">
        <v>442</v>
      </c>
    </row>
    <row r="3735" spans="8:28" x14ac:dyDescent="0.2">
      <c r="H3735" s="238"/>
      <c r="AB3735" s="238" t="s">
        <v>442</v>
      </c>
    </row>
    <row r="3736" spans="8:28" x14ac:dyDescent="0.2">
      <c r="H3736" s="238"/>
      <c r="AB3736" s="238" t="s">
        <v>442</v>
      </c>
    </row>
    <row r="3737" spans="8:28" x14ac:dyDescent="0.2">
      <c r="H3737" s="238"/>
      <c r="AB3737" s="238" t="s">
        <v>442</v>
      </c>
    </row>
    <row r="3738" spans="8:28" x14ac:dyDescent="0.2">
      <c r="H3738" s="238"/>
      <c r="AB3738" s="238" t="s">
        <v>442</v>
      </c>
    </row>
    <row r="3739" spans="8:28" x14ac:dyDescent="0.2">
      <c r="H3739" s="238"/>
      <c r="AB3739" s="238" t="s">
        <v>442</v>
      </c>
    </row>
    <row r="3740" spans="8:28" x14ac:dyDescent="0.2">
      <c r="H3740" s="238"/>
      <c r="AB3740" s="238" t="s">
        <v>442</v>
      </c>
    </row>
    <row r="3741" spans="8:28" x14ac:dyDescent="0.2">
      <c r="H3741" s="238"/>
      <c r="AB3741" s="238" t="s">
        <v>442</v>
      </c>
    </row>
    <row r="3742" spans="8:28" x14ac:dyDescent="0.2">
      <c r="H3742" s="238"/>
      <c r="AB3742" s="238" t="s">
        <v>442</v>
      </c>
    </row>
    <row r="3743" spans="8:28" x14ac:dyDescent="0.2">
      <c r="H3743" s="238"/>
      <c r="AB3743" s="238" t="s">
        <v>442</v>
      </c>
    </row>
    <row r="3744" spans="8:28" x14ac:dyDescent="0.2">
      <c r="H3744" s="238"/>
      <c r="AB3744" s="238" t="s">
        <v>442</v>
      </c>
    </row>
    <row r="3745" spans="8:28" x14ac:dyDescent="0.2">
      <c r="H3745" s="238"/>
      <c r="AB3745" s="238" t="s">
        <v>442</v>
      </c>
    </row>
    <row r="3746" spans="8:28" x14ac:dyDescent="0.2">
      <c r="H3746" s="238"/>
      <c r="AB3746" s="238" t="s">
        <v>442</v>
      </c>
    </row>
    <row r="3747" spans="8:28" x14ac:dyDescent="0.2">
      <c r="H3747" s="238"/>
      <c r="AB3747" s="238" t="s">
        <v>442</v>
      </c>
    </row>
    <row r="3748" spans="8:28" x14ac:dyDescent="0.2">
      <c r="H3748" s="238"/>
      <c r="AB3748" s="238" t="s">
        <v>442</v>
      </c>
    </row>
    <row r="3749" spans="8:28" x14ac:dyDescent="0.2">
      <c r="H3749" s="238"/>
      <c r="AB3749" s="238" t="s">
        <v>442</v>
      </c>
    </row>
    <row r="3750" spans="8:28" x14ac:dyDescent="0.2">
      <c r="H3750" s="238"/>
      <c r="AB3750" s="238" t="s">
        <v>442</v>
      </c>
    </row>
    <row r="3751" spans="8:28" x14ac:dyDescent="0.2">
      <c r="H3751" s="238"/>
      <c r="AB3751" s="238" t="s">
        <v>442</v>
      </c>
    </row>
    <row r="3752" spans="8:28" x14ac:dyDescent="0.2">
      <c r="H3752" s="238"/>
      <c r="AB3752" s="238" t="s">
        <v>442</v>
      </c>
    </row>
    <row r="3753" spans="8:28" x14ac:dyDescent="0.2">
      <c r="H3753" s="238"/>
      <c r="AB3753" s="238" t="s">
        <v>442</v>
      </c>
    </row>
    <row r="3754" spans="8:28" x14ac:dyDescent="0.2">
      <c r="H3754" s="238"/>
      <c r="AB3754" s="238" t="s">
        <v>442</v>
      </c>
    </row>
    <row r="3755" spans="8:28" x14ac:dyDescent="0.2">
      <c r="H3755" s="238"/>
      <c r="AB3755" s="238" t="s">
        <v>442</v>
      </c>
    </row>
    <row r="3756" spans="8:28" x14ac:dyDescent="0.2">
      <c r="H3756" s="238"/>
      <c r="AB3756" s="238" t="s">
        <v>442</v>
      </c>
    </row>
    <row r="3757" spans="8:28" x14ac:dyDescent="0.2">
      <c r="H3757" s="238"/>
      <c r="AB3757" s="238" t="s">
        <v>442</v>
      </c>
    </row>
    <row r="3758" spans="8:28" x14ac:dyDescent="0.2">
      <c r="H3758" s="238"/>
      <c r="AB3758" s="238" t="s">
        <v>442</v>
      </c>
    </row>
    <row r="3759" spans="8:28" x14ac:dyDescent="0.2">
      <c r="H3759" s="238"/>
      <c r="AB3759" s="238" t="s">
        <v>442</v>
      </c>
    </row>
    <row r="3760" spans="8:28" x14ac:dyDescent="0.2">
      <c r="H3760" s="238"/>
      <c r="AB3760" s="238" t="s">
        <v>442</v>
      </c>
    </row>
    <row r="3761" spans="8:28" x14ac:dyDescent="0.2">
      <c r="H3761" s="238"/>
      <c r="AB3761" s="238" t="s">
        <v>442</v>
      </c>
    </row>
    <row r="3762" spans="8:28" x14ac:dyDescent="0.2">
      <c r="H3762" s="238"/>
      <c r="AB3762" s="238" t="s">
        <v>442</v>
      </c>
    </row>
    <row r="3763" spans="8:28" x14ac:dyDescent="0.2">
      <c r="H3763" s="238"/>
      <c r="AB3763" s="238" t="s">
        <v>442</v>
      </c>
    </row>
    <row r="3764" spans="8:28" x14ac:dyDescent="0.2">
      <c r="H3764" s="238"/>
      <c r="AB3764" s="238" t="s">
        <v>442</v>
      </c>
    </row>
    <row r="3765" spans="8:28" x14ac:dyDescent="0.2">
      <c r="H3765" s="238"/>
      <c r="AB3765" s="238" t="s">
        <v>442</v>
      </c>
    </row>
    <row r="3766" spans="8:28" x14ac:dyDescent="0.2">
      <c r="H3766" s="238"/>
      <c r="AB3766" s="238" t="s">
        <v>442</v>
      </c>
    </row>
    <row r="3767" spans="8:28" x14ac:dyDescent="0.2">
      <c r="H3767" s="238"/>
      <c r="AB3767" s="238" t="s">
        <v>442</v>
      </c>
    </row>
    <row r="3768" spans="8:28" x14ac:dyDescent="0.2">
      <c r="H3768" s="238"/>
      <c r="AB3768" s="238" t="s">
        <v>442</v>
      </c>
    </row>
    <row r="3769" spans="8:28" x14ac:dyDescent="0.2">
      <c r="H3769" s="238"/>
      <c r="AB3769" s="238" t="s">
        <v>442</v>
      </c>
    </row>
    <row r="3770" spans="8:28" x14ac:dyDescent="0.2">
      <c r="H3770" s="238"/>
      <c r="AB3770" s="238" t="s">
        <v>442</v>
      </c>
    </row>
    <row r="3771" spans="8:28" x14ac:dyDescent="0.2">
      <c r="H3771" s="238"/>
      <c r="AB3771" s="238" t="s">
        <v>442</v>
      </c>
    </row>
    <row r="3772" spans="8:28" x14ac:dyDescent="0.2">
      <c r="H3772" s="238"/>
      <c r="AB3772" s="238" t="s">
        <v>442</v>
      </c>
    </row>
    <row r="3773" spans="8:28" x14ac:dyDescent="0.2">
      <c r="H3773" s="238"/>
      <c r="AB3773" s="238" t="s">
        <v>442</v>
      </c>
    </row>
    <row r="3774" spans="8:28" x14ac:dyDescent="0.2">
      <c r="H3774" s="238"/>
      <c r="AB3774" s="238" t="s">
        <v>442</v>
      </c>
    </row>
    <row r="3775" spans="8:28" x14ac:dyDescent="0.2">
      <c r="H3775" s="238"/>
      <c r="AB3775" s="238" t="s">
        <v>442</v>
      </c>
    </row>
    <row r="3776" spans="8:28" x14ac:dyDescent="0.2">
      <c r="H3776" s="238"/>
      <c r="AB3776" s="238" t="s">
        <v>442</v>
      </c>
    </row>
    <row r="3777" spans="8:28" x14ac:dyDescent="0.2">
      <c r="H3777" s="238"/>
      <c r="AB3777" s="238" t="s">
        <v>442</v>
      </c>
    </row>
    <row r="3778" spans="8:28" x14ac:dyDescent="0.2">
      <c r="H3778" s="238"/>
      <c r="AB3778" s="238" t="s">
        <v>442</v>
      </c>
    </row>
    <row r="3779" spans="8:28" x14ac:dyDescent="0.2">
      <c r="H3779" s="238"/>
      <c r="AB3779" s="238" t="s">
        <v>442</v>
      </c>
    </row>
    <row r="3780" spans="8:28" x14ac:dyDescent="0.2">
      <c r="H3780" s="238"/>
      <c r="AB3780" s="238" t="s">
        <v>442</v>
      </c>
    </row>
    <row r="3781" spans="8:28" x14ac:dyDescent="0.2">
      <c r="H3781" s="238"/>
      <c r="AB3781" s="238" t="s">
        <v>442</v>
      </c>
    </row>
    <row r="3782" spans="8:28" x14ac:dyDescent="0.2">
      <c r="H3782" s="238"/>
      <c r="AB3782" s="238" t="s">
        <v>442</v>
      </c>
    </row>
    <row r="3783" spans="8:28" x14ac:dyDescent="0.2">
      <c r="H3783" s="238"/>
      <c r="AB3783" s="238" t="s">
        <v>442</v>
      </c>
    </row>
    <row r="3784" spans="8:28" x14ac:dyDescent="0.2">
      <c r="H3784" s="238"/>
      <c r="AB3784" s="238" t="s">
        <v>442</v>
      </c>
    </row>
    <row r="3785" spans="8:28" x14ac:dyDescent="0.2">
      <c r="H3785" s="238"/>
      <c r="AB3785" s="238" t="s">
        <v>442</v>
      </c>
    </row>
    <row r="3786" spans="8:28" x14ac:dyDescent="0.2">
      <c r="H3786" s="238"/>
      <c r="AB3786" s="238" t="s">
        <v>442</v>
      </c>
    </row>
    <row r="3787" spans="8:28" x14ac:dyDescent="0.2">
      <c r="H3787" s="238"/>
      <c r="AB3787" s="238" t="s">
        <v>442</v>
      </c>
    </row>
    <row r="3788" spans="8:28" x14ac:dyDescent="0.2">
      <c r="H3788" s="238"/>
      <c r="AB3788" s="238" t="s">
        <v>442</v>
      </c>
    </row>
    <row r="3789" spans="8:28" x14ac:dyDescent="0.2">
      <c r="H3789" s="238"/>
      <c r="AB3789" s="238" t="s">
        <v>442</v>
      </c>
    </row>
    <row r="3790" spans="8:28" x14ac:dyDescent="0.2">
      <c r="H3790" s="238"/>
      <c r="AB3790" s="238" t="s">
        <v>442</v>
      </c>
    </row>
    <row r="3791" spans="8:28" x14ac:dyDescent="0.2">
      <c r="H3791" s="238"/>
      <c r="AB3791" s="238" t="s">
        <v>442</v>
      </c>
    </row>
    <row r="3792" spans="8:28" x14ac:dyDescent="0.2">
      <c r="H3792" s="238"/>
      <c r="AB3792" s="238" t="s">
        <v>442</v>
      </c>
    </row>
    <row r="3793" spans="8:28" x14ac:dyDescent="0.2">
      <c r="H3793" s="238"/>
      <c r="AB3793" s="238" t="s">
        <v>442</v>
      </c>
    </row>
    <row r="3794" spans="8:28" x14ac:dyDescent="0.2">
      <c r="H3794" s="238"/>
      <c r="AB3794" s="238" t="s">
        <v>442</v>
      </c>
    </row>
    <row r="3795" spans="8:28" x14ac:dyDescent="0.2">
      <c r="H3795" s="238"/>
      <c r="AB3795" s="238" t="s">
        <v>442</v>
      </c>
    </row>
    <row r="3796" spans="8:28" x14ac:dyDescent="0.2">
      <c r="H3796" s="238"/>
      <c r="AB3796" s="238" t="s">
        <v>442</v>
      </c>
    </row>
    <row r="3797" spans="8:28" x14ac:dyDescent="0.2">
      <c r="H3797" s="238"/>
      <c r="AB3797" s="238" t="s">
        <v>442</v>
      </c>
    </row>
    <row r="3798" spans="8:28" x14ac:dyDescent="0.2">
      <c r="H3798" s="238"/>
      <c r="AB3798" s="238" t="s">
        <v>442</v>
      </c>
    </row>
    <row r="3799" spans="8:28" x14ac:dyDescent="0.2">
      <c r="H3799" s="238"/>
      <c r="AB3799" s="238" t="s">
        <v>442</v>
      </c>
    </row>
    <row r="3800" spans="8:28" x14ac:dyDescent="0.2">
      <c r="H3800" s="238"/>
      <c r="AB3800" s="238" t="s">
        <v>442</v>
      </c>
    </row>
    <row r="3801" spans="8:28" x14ac:dyDescent="0.2">
      <c r="H3801" s="238"/>
      <c r="AB3801" s="238" t="s">
        <v>442</v>
      </c>
    </row>
    <row r="3802" spans="8:28" x14ac:dyDescent="0.2">
      <c r="H3802" s="238"/>
      <c r="AB3802" s="238" t="s">
        <v>442</v>
      </c>
    </row>
    <row r="3803" spans="8:28" x14ac:dyDescent="0.2">
      <c r="H3803" s="238"/>
      <c r="AB3803" s="238" t="s">
        <v>442</v>
      </c>
    </row>
    <row r="3804" spans="8:28" x14ac:dyDescent="0.2">
      <c r="H3804" s="238"/>
      <c r="AB3804" s="238" t="s">
        <v>442</v>
      </c>
    </row>
    <row r="3805" spans="8:28" x14ac:dyDescent="0.2">
      <c r="H3805" s="238"/>
      <c r="AB3805" s="238" t="s">
        <v>442</v>
      </c>
    </row>
    <row r="3806" spans="8:28" x14ac:dyDescent="0.2">
      <c r="H3806" s="238"/>
      <c r="AB3806" s="238" t="s">
        <v>442</v>
      </c>
    </row>
    <row r="3807" spans="8:28" x14ac:dyDescent="0.2">
      <c r="H3807" s="238"/>
      <c r="AB3807" s="238" t="s">
        <v>442</v>
      </c>
    </row>
    <row r="3808" spans="8:28" x14ac:dyDescent="0.2">
      <c r="H3808" s="238"/>
      <c r="AB3808" s="238" t="s">
        <v>442</v>
      </c>
    </row>
    <row r="3809" spans="8:28" x14ac:dyDescent="0.2">
      <c r="H3809" s="238"/>
      <c r="AB3809" s="238" t="s">
        <v>442</v>
      </c>
    </row>
    <row r="3810" spans="8:28" x14ac:dyDescent="0.2">
      <c r="H3810" s="238"/>
      <c r="AB3810" s="238" t="s">
        <v>442</v>
      </c>
    </row>
    <row r="3811" spans="8:28" x14ac:dyDescent="0.2">
      <c r="H3811" s="238"/>
      <c r="AB3811" s="238" t="s">
        <v>442</v>
      </c>
    </row>
    <row r="3812" spans="8:28" x14ac:dyDescent="0.2">
      <c r="H3812" s="238"/>
      <c r="AB3812" s="238" t="s">
        <v>442</v>
      </c>
    </row>
    <row r="3813" spans="8:28" x14ac:dyDescent="0.2">
      <c r="H3813" s="238"/>
      <c r="AB3813" s="238" t="s">
        <v>442</v>
      </c>
    </row>
    <row r="3814" spans="8:28" x14ac:dyDescent="0.2">
      <c r="H3814" s="238"/>
      <c r="AB3814" s="238" t="s">
        <v>442</v>
      </c>
    </row>
    <row r="3815" spans="8:28" x14ac:dyDescent="0.2">
      <c r="H3815" s="238"/>
      <c r="AB3815" s="238" t="s">
        <v>442</v>
      </c>
    </row>
    <row r="3816" spans="8:28" x14ac:dyDescent="0.2">
      <c r="H3816" s="238"/>
      <c r="AB3816" s="238" t="s">
        <v>442</v>
      </c>
    </row>
    <row r="3817" spans="8:28" x14ac:dyDescent="0.2">
      <c r="H3817" s="238"/>
      <c r="AB3817" s="238" t="s">
        <v>442</v>
      </c>
    </row>
    <row r="3818" spans="8:28" x14ac:dyDescent="0.2">
      <c r="H3818" s="238"/>
      <c r="AB3818" s="238" t="s">
        <v>442</v>
      </c>
    </row>
    <row r="3819" spans="8:28" x14ac:dyDescent="0.2">
      <c r="H3819" s="238"/>
      <c r="AB3819" s="238" t="s">
        <v>442</v>
      </c>
    </row>
    <row r="3820" spans="8:28" x14ac:dyDescent="0.2">
      <c r="H3820" s="238"/>
      <c r="AB3820" s="238" t="s">
        <v>442</v>
      </c>
    </row>
    <row r="3821" spans="8:28" x14ac:dyDescent="0.2">
      <c r="H3821" s="238"/>
      <c r="AB3821" s="238" t="s">
        <v>442</v>
      </c>
    </row>
    <row r="3822" spans="8:28" x14ac:dyDescent="0.2">
      <c r="H3822" s="238"/>
      <c r="AB3822" s="238" t="s">
        <v>442</v>
      </c>
    </row>
    <row r="3823" spans="8:28" x14ac:dyDescent="0.2">
      <c r="H3823" s="238"/>
      <c r="AB3823" s="238" t="s">
        <v>442</v>
      </c>
    </row>
    <row r="3824" spans="8:28" x14ac:dyDescent="0.2">
      <c r="H3824" s="238"/>
      <c r="AB3824" s="238" t="s">
        <v>442</v>
      </c>
    </row>
    <row r="3825" spans="8:28" x14ac:dyDescent="0.2">
      <c r="H3825" s="238"/>
      <c r="AB3825" s="238" t="s">
        <v>442</v>
      </c>
    </row>
    <row r="3826" spans="8:28" x14ac:dyDescent="0.2">
      <c r="H3826" s="238"/>
      <c r="AB3826" s="238" t="s">
        <v>442</v>
      </c>
    </row>
    <row r="3827" spans="8:28" x14ac:dyDescent="0.2">
      <c r="H3827" s="238"/>
      <c r="AB3827" s="238" t="s">
        <v>442</v>
      </c>
    </row>
    <row r="3828" spans="8:28" x14ac:dyDescent="0.2">
      <c r="H3828" s="238"/>
      <c r="AB3828" s="238" t="s">
        <v>442</v>
      </c>
    </row>
    <row r="3829" spans="8:28" x14ac:dyDescent="0.2">
      <c r="H3829" s="238"/>
      <c r="AB3829" s="238" t="s">
        <v>442</v>
      </c>
    </row>
    <row r="3830" spans="8:28" x14ac:dyDescent="0.2">
      <c r="H3830" s="238"/>
      <c r="AB3830" s="238" t="s">
        <v>442</v>
      </c>
    </row>
    <row r="3831" spans="8:28" x14ac:dyDescent="0.2">
      <c r="H3831" s="238"/>
      <c r="AB3831" s="238" t="s">
        <v>442</v>
      </c>
    </row>
    <row r="3832" spans="8:28" x14ac:dyDescent="0.2">
      <c r="H3832" s="238"/>
      <c r="AB3832" s="238" t="s">
        <v>442</v>
      </c>
    </row>
    <row r="3833" spans="8:28" x14ac:dyDescent="0.2">
      <c r="H3833" s="238"/>
      <c r="AB3833" s="238" t="s">
        <v>442</v>
      </c>
    </row>
    <row r="3834" spans="8:28" x14ac:dyDescent="0.2">
      <c r="H3834" s="238"/>
      <c r="AB3834" s="238" t="s">
        <v>442</v>
      </c>
    </row>
    <row r="3835" spans="8:28" x14ac:dyDescent="0.2">
      <c r="H3835" s="238"/>
      <c r="AB3835" s="238" t="s">
        <v>442</v>
      </c>
    </row>
    <row r="3836" spans="8:28" x14ac:dyDescent="0.2">
      <c r="H3836" s="238"/>
      <c r="AB3836" s="238" t="s">
        <v>442</v>
      </c>
    </row>
    <row r="3837" spans="8:28" x14ac:dyDescent="0.2">
      <c r="H3837" s="238"/>
      <c r="AB3837" s="238" t="s">
        <v>442</v>
      </c>
    </row>
    <row r="3838" spans="8:28" x14ac:dyDescent="0.2">
      <c r="H3838" s="238"/>
      <c r="AB3838" s="238" t="s">
        <v>442</v>
      </c>
    </row>
    <row r="3839" spans="8:28" x14ac:dyDescent="0.2">
      <c r="H3839" s="238"/>
      <c r="AB3839" s="238" t="s">
        <v>442</v>
      </c>
    </row>
    <row r="3840" spans="8:28" x14ac:dyDescent="0.2">
      <c r="H3840" s="238"/>
      <c r="AB3840" s="238" t="s">
        <v>442</v>
      </c>
    </row>
    <row r="3841" spans="8:28" x14ac:dyDescent="0.2">
      <c r="H3841" s="238"/>
      <c r="AB3841" s="238" t="s">
        <v>442</v>
      </c>
    </row>
    <row r="3842" spans="8:28" x14ac:dyDescent="0.2">
      <c r="H3842" s="238"/>
      <c r="AB3842" s="238" t="s">
        <v>442</v>
      </c>
    </row>
    <row r="3843" spans="8:28" x14ac:dyDescent="0.2">
      <c r="H3843" s="238"/>
      <c r="AB3843" s="238" t="s">
        <v>442</v>
      </c>
    </row>
    <row r="3844" spans="8:28" x14ac:dyDescent="0.2">
      <c r="H3844" s="238"/>
      <c r="AB3844" s="238" t="s">
        <v>442</v>
      </c>
    </row>
    <row r="3845" spans="8:28" x14ac:dyDescent="0.2">
      <c r="H3845" s="238"/>
      <c r="AB3845" s="238" t="s">
        <v>442</v>
      </c>
    </row>
    <row r="3846" spans="8:28" x14ac:dyDescent="0.2">
      <c r="H3846" s="238"/>
      <c r="AB3846" s="238" t="s">
        <v>442</v>
      </c>
    </row>
    <row r="3847" spans="8:28" x14ac:dyDescent="0.2">
      <c r="H3847" s="238"/>
      <c r="AB3847" s="238" t="s">
        <v>442</v>
      </c>
    </row>
    <row r="3848" spans="8:28" x14ac:dyDescent="0.2">
      <c r="H3848" s="238"/>
      <c r="AB3848" s="238" t="s">
        <v>442</v>
      </c>
    </row>
    <row r="3849" spans="8:28" x14ac:dyDescent="0.2">
      <c r="H3849" s="238"/>
      <c r="AB3849" s="238" t="s">
        <v>442</v>
      </c>
    </row>
    <row r="3850" spans="8:28" x14ac:dyDescent="0.2">
      <c r="H3850" s="238"/>
      <c r="AB3850" s="238" t="s">
        <v>442</v>
      </c>
    </row>
    <row r="3851" spans="8:28" x14ac:dyDescent="0.2">
      <c r="H3851" s="238"/>
      <c r="AB3851" s="238" t="s">
        <v>442</v>
      </c>
    </row>
    <row r="3852" spans="8:28" x14ac:dyDescent="0.2">
      <c r="H3852" s="238"/>
      <c r="AB3852" s="238" t="s">
        <v>442</v>
      </c>
    </row>
    <row r="3853" spans="8:28" x14ac:dyDescent="0.2">
      <c r="H3853" s="238"/>
      <c r="AB3853" s="238" t="s">
        <v>442</v>
      </c>
    </row>
    <row r="3854" spans="8:28" x14ac:dyDescent="0.2">
      <c r="H3854" s="238"/>
      <c r="AB3854" s="238" t="s">
        <v>442</v>
      </c>
    </row>
    <row r="3855" spans="8:28" x14ac:dyDescent="0.2">
      <c r="H3855" s="238"/>
      <c r="AB3855" s="238" t="s">
        <v>442</v>
      </c>
    </row>
    <row r="3856" spans="8:28" x14ac:dyDescent="0.2">
      <c r="H3856" s="238"/>
      <c r="AB3856" s="238" t="s">
        <v>442</v>
      </c>
    </row>
    <row r="3857" spans="8:28" x14ac:dyDescent="0.2">
      <c r="H3857" s="238"/>
      <c r="AB3857" s="238" t="s">
        <v>442</v>
      </c>
    </row>
    <row r="3858" spans="8:28" x14ac:dyDescent="0.2">
      <c r="H3858" s="238"/>
      <c r="AB3858" s="238" t="s">
        <v>442</v>
      </c>
    </row>
    <row r="3859" spans="8:28" x14ac:dyDescent="0.2">
      <c r="H3859" s="238"/>
      <c r="AB3859" s="238" t="s">
        <v>442</v>
      </c>
    </row>
    <row r="3860" spans="8:28" x14ac:dyDescent="0.2">
      <c r="H3860" s="238"/>
      <c r="AB3860" s="238" t="s">
        <v>442</v>
      </c>
    </row>
    <row r="3861" spans="8:28" x14ac:dyDescent="0.2">
      <c r="H3861" s="238"/>
      <c r="AB3861" s="238" t="s">
        <v>442</v>
      </c>
    </row>
    <row r="3862" spans="8:28" x14ac:dyDescent="0.2">
      <c r="H3862" s="238"/>
      <c r="AB3862" s="238" t="s">
        <v>442</v>
      </c>
    </row>
    <row r="3863" spans="8:28" x14ac:dyDescent="0.2">
      <c r="H3863" s="238"/>
      <c r="AB3863" s="238" t="s">
        <v>442</v>
      </c>
    </row>
    <row r="3864" spans="8:28" x14ac:dyDescent="0.2">
      <c r="H3864" s="238"/>
      <c r="AB3864" s="238" t="s">
        <v>442</v>
      </c>
    </row>
    <row r="3865" spans="8:28" x14ac:dyDescent="0.2">
      <c r="H3865" s="238"/>
      <c r="AB3865" s="238" t="s">
        <v>442</v>
      </c>
    </row>
    <row r="3866" spans="8:28" x14ac:dyDescent="0.2">
      <c r="H3866" s="238"/>
      <c r="AB3866" s="238" t="s">
        <v>442</v>
      </c>
    </row>
    <row r="3867" spans="8:28" x14ac:dyDescent="0.2">
      <c r="H3867" s="238"/>
      <c r="AB3867" s="238" t="s">
        <v>442</v>
      </c>
    </row>
    <row r="3868" spans="8:28" x14ac:dyDescent="0.2">
      <c r="H3868" s="238"/>
      <c r="AB3868" s="238" t="s">
        <v>442</v>
      </c>
    </row>
    <row r="3869" spans="8:28" x14ac:dyDescent="0.2">
      <c r="H3869" s="238"/>
      <c r="AB3869" s="238" t="s">
        <v>442</v>
      </c>
    </row>
    <row r="3870" spans="8:28" x14ac:dyDescent="0.2">
      <c r="H3870" s="238"/>
      <c r="AB3870" s="238" t="s">
        <v>442</v>
      </c>
    </row>
    <row r="3871" spans="8:28" x14ac:dyDescent="0.2">
      <c r="H3871" s="238"/>
      <c r="AB3871" s="238" t="s">
        <v>442</v>
      </c>
    </row>
    <row r="3872" spans="8:28" x14ac:dyDescent="0.2">
      <c r="H3872" s="238"/>
      <c r="AB3872" s="238" t="s">
        <v>442</v>
      </c>
    </row>
    <row r="3873" spans="8:28" x14ac:dyDescent="0.2">
      <c r="H3873" s="238"/>
      <c r="AB3873" s="238" t="s">
        <v>442</v>
      </c>
    </row>
    <row r="3874" spans="8:28" x14ac:dyDescent="0.2">
      <c r="H3874" s="238"/>
      <c r="AB3874" s="238" t="s">
        <v>442</v>
      </c>
    </row>
    <row r="3875" spans="8:28" x14ac:dyDescent="0.2">
      <c r="H3875" s="238"/>
      <c r="AB3875" s="238" t="s">
        <v>442</v>
      </c>
    </row>
    <row r="3876" spans="8:28" x14ac:dyDescent="0.2">
      <c r="H3876" s="238"/>
      <c r="AB3876" s="238" t="s">
        <v>442</v>
      </c>
    </row>
    <row r="3877" spans="8:28" x14ac:dyDescent="0.2">
      <c r="H3877" s="238"/>
      <c r="AB3877" s="238" t="s">
        <v>442</v>
      </c>
    </row>
    <row r="3878" spans="8:28" x14ac:dyDescent="0.2">
      <c r="H3878" s="238"/>
      <c r="AB3878" s="238" t="s">
        <v>442</v>
      </c>
    </row>
    <row r="3879" spans="8:28" x14ac:dyDescent="0.2">
      <c r="H3879" s="238"/>
      <c r="AB3879" s="238" t="s">
        <v>442</v>
      </c>
    </row>
    <row r="3880" spans="8:28" x14ac:dyDescent="0.2">
      <c r="H3880" s="238"/>
      <c r="AB3880" s="238" t="s">
        <v>442</v>
      </c>
    </row>
    <row r="3881" spans="8:28" x14ac:dyDescent="0.2">
      <c r="H3881" s="238"/>
      <c r="AB3881" s="238" t="s">
        <v>442</v>
      </c>
    </row>
    <row r="3882" spans="8:28" x14ac:dyDescent="0.2">
      <c r="H3882" s="238"/>
      <c r="AB3882" s="238" t="s">
        <v>442</v>
      </c>
    </row>
    <row r="3883" spans="8:28" x14ac:dyDescent="0.2">
      <c r="H3883" s="238"/>
      <c r="AB3883" s="238" t="s">
        <v>442</v>
      </c>
    </row>
    <row r="3884" spans="8:28" x14ac:dyDescent="0.2">
      <c r="H3884" s="238"/>
      <c r="AB3884" s="238" t="s">
        <v>442</v>
      </c>
    </row>
    <row r="3885" spans="8:28" x14ac:dyDescent="0.2">
      <c r="H3885" s="238"/>
      <c r="AB3885" s="238" t="s">
        <v>442</v>
      </c>
    </row>
    <row r="3886" spans="8:28" x14ac:dyDescent="0.2">
      <c r="H3886" s="238"/>
      <c r="AB3886" s="238" t="s">
        <v>442</v>
      </c>
    </row>
    <row r="3887" spans="8:28" x14ac:dyDescent="0.2">
      <c r="H3887" s="238"/>
      <c r="AB3887" s="238" t="s">
        <v>442</v>
      </c>
    </row>
    <row r="3888" spans="8:28" x14ac:dyDescent="0.2">
      <c r="H3888" s="238"/>
      <c r="AB3888" s="238" t="s">
        <v>442</v>
      </c>
    </row>
    <row r="3889" spans="8:28" x14ac:dyDescent="0.2">
      <c r="H3889" s="238"/>
      <c r="AB3889" s="238" t="s">
        <v>442</v>
      </c>
    </row>
    <row r="3890" spans="8:28" x14ac:dyDescent="0.2">
      <c r="H3890" s="238"/>
      <c r="AB3890" s="238" t="s">
        <v>442</v>
      </c>
    </row>
    <row r="3891" spans="8:28" x14ac:dyDescent="0.2">
      <c r="H3891" s="238"/>
      <c r="AB3891" s="238" t="s">
        <v>442</v>
      </c>
    </row>
    <row r="3892" spans="8:28" x14ac:dyDescent="0.2">
      <c r="H3892" s="238"/>
      <c r="AB3892" s="238" t="s">
        <v>442</v>
      </c>
    </row>
    <row r="3893" spans="8:28" x14ac:dyDescent="0.2">
      <c r="H3893" s="238"/>
      <c r="AB3893" s="238" t="s">
        <v>442</v>
      </c>
    </row>
    <row r="3894" spans="8:28" x14ac:dyDescent="0.2">
      <c r="H3894" s="238"/>
      <c r="AB3894" s="238" t="s">
        <v>442</v>
      </c>
    </row>
    <row r="3895" spans="8:28" x14ac:dyDescent="0.2">
      <c r="H3895" s="238"/>
      <c r="AB3895" s="238" t="s">
        <v>442</v>
      </c>
    </row>
    <row r="3896" spans="8:28" x14ac:dyDescent="0.2">
      <c r="H3896" s="238"/>
      <c r="AB3896" s="238" t="s">
        <v>442</v>
      </c>
    </row>
    <row r="3897" spans="8:28" x14ac:dyDescent="0.2">
      <c r="H3897" s="238"/>
      <c r="AB3897" s="238" t="s">
        <v>442</v>
      </c>
    </row>
    <row r="3898" spans="8:28" x14ac:dyDescent="0.2">
      <c r="H3898" s="238"/>
      <c r="AB3898" s="238" t="s">
        <v>442</v>
      </c>
    </row>
    <row r="3899" spans="8:28" x14ac:dyDescent="0.2">
      <c r="H3899" s="238"/>
      <c r="AB3899" s="238" t="s">
        <v>442</v>
      </c>
    </row>
    <row r="3900" spans="8:28" x14ac:dyDescent="0.2">
      <c r="H3900" s="238"/>
      <c r="AB3900" s="238" t="s">
        <v>442</v>
      </c>
    </row>
    <row r="3901" spans="8:28" x14ac:dyDescent="0.2">
      <c r="H3901" s="238"/>
      <c r="AB3901" s="238" t="s">
        <v>442</v>
      </c>
    </row>
    <row r="3902" spans="8:28" x14ac:dyDescent="0.2">
      <c r="H3902" s="238"/>
      <c r="AB3902" s="238" t="s">
        <v>442</v>
      </c>
    </row>
    <row r="3903" spans="8:28" x14ac:dyDescent="0.2">
      <c r="H3903" s="238"/>
      <c r="AB3903" s="238" t="s">
        <v>442</v>
      </c>
    </row>
    <row r="3904" spans="8:28" x14ac:dyDescent="0.2">
      <c r="H3904" s="238"/>
      <c r="AB3904" s="238" t="s">
        <v>442</v>
      </c>
    </row>
    <row r="3905" spans="8:28" x14ac:dyDescent="0.2">
      <c r="H3905" s="238"/>
      <c r="AB3905" s="238" t="s">
        <v>442</v>
      </c>
    </row>
    <row r="3906" spans="8:28" x14ac:dyDescent="0.2">
      <c r="H3906" s="238"/>
      <c r="AB3906" s="238" t="s">
        <v>442</v>
      </c>
    </row>
    <row r="3907" spans="8:28" x14ac:dyDescent="0.2">
      <c r="H3907" s="238"/>
      <c r="AB3907" s="238" t="s">
        <v>442</v>
      </c>
    </row>
    <row r="3908" spans="8:28" x14ac:dyDescent="0.2">
      <c r="H3908" s="238"/>
      <c r="AB3908" s="238" t="s">
        <v>442</v>
      </c>
    </row>
    <row r="3909" spans="8:28" x14ac:dyDescent="0.2">
      <c r="H3909" s="238"/>
      <c r="AB3909" s="238" t="s">
        <v>442</v>
      </c>
    </row>
    <row r="3910" spans="8:28" x14ac:dyDescent="0.2">
      <c r="H3910" s="238"/>
      <c r="AB3910" s="238" t="s">
        <v>442</v>
      </c>
    </row>
    <row r="3911" spans="8:28" x14ac:dyDescent="0.2">
      <c r="H3911" s="238"/>
      <c r="AB3911" s="238" t="s">
        <v>442</v>
      </c>
    </row>
    <row r="3912" spans="8:28" x14ac:dyDescent="0.2">
      <c r="H3912" s="238"/>
      <c r="AB3912" s="238" t="s">
        <v>442</v>
      </c>
    </row>
    <row r="3913" spans="8:28" x14ac:dyDescent="0.2">
      <c r="H3913" s="238"/>
      <c r="AB3913" s="238" t="s">
        <v>442</v>
      </c>
    </row>
    <row r="3914" spans="8:28" x14ac:dyDescent="0.2">
      <c r="H3914" s="238"/>
      <c r="AB3914" s="238" t="s">
        <v>442</v>
      </c>
    </row>
    <row r="3915" spans="8:28" x14ac:dyDescent="0.2">
      <c r="H3915" s="238"/>
      <c r="AB3915" s="238" t="s">
        <v>442</v>
      </c>
    </row>
    <row r="3916" spans="8:28" x14ac:dyDescent="0.2">
      <c r="H3916" s="238"/>
      <c r="AB3916" s="238" t="s">
        <v>442</v>
      </c>
    </row>
    <row r="3917" spans="8:28" x14ac:dyDescent="0.2">
      <c r="H3917" s="238"/>
      <c r="AB3917" s="238" t="s">
        <v>442</v>
      </c>
    </row>
    <row r="3918" spans="8:28" x14ac:dyDescent="0.2">
      <c r="H3918" s="238"/>
      <c r="AB3918" s="238" t="s">
        <v>442</v>
      </c>
    </row>
    <row r="3919" spans="8:28" x14ac:dyDescent="0.2">
      <c r="H3919" s="238"/>
      <c r="AB3919" s="238" t="s">
        <v>442</v>
      </c>
    </row>
    <row r="3920" spans="8:28" x14ac:dyDescent="0.2">
      <c r="H3920" s="238"/>
      <c r="AB3920" s="238" t="s">
        <v>442</v>
      </c>
    </row>
    <row r="3921" spans="8:28" x14ac:dyDescent="0.2">
      <c r="H3921" s="238"/>
      <c r="AB3921" s="238" t="s">
        <v>442</v>
      </c>
    </row>
    <row r="3922" spans="8:28" x14ac:dyDescent="0.2">
      <c r="H3922" s="238"/>
      <c r="AB3922" s="238" t="s">
        <v>442</v>
      </c>
    </row>
    <row r="3923" spans="8:28" x14ac:dyDescent="0.2">
      <c r="H3923" s="238"/>
      <c r="AB3923" s="238" t="s">
        <v>442</v>
      </c>
    </row>
    <row r="3924" spans="8:28" x14ac:dyDescent="0.2">
      <c r="H3924" s="238"/>
      <c r="AB3924" s="238" t="s">
        <v>442</v>
      </c>
    </row>
    <row r="3925" spans="8:28" x14ac:dyDescent="0.2">
      <c r="H3925" s="238"/>
      <c r="AB3925" s="238" t="s">
        <v>442</v>
      </c>
    </row>
    <row r="3926" spans="8:28" x14ac:dyDescent="0.2">
      <c r="H3926" s="238"/>
      <c r="AB3926" s="238" t="s">
        <v>442</v>
      </c>
    </row>
    <row r="3927" spans="8:28" x14ac:dyDescent="0.2">
      <c r="H3927" s="238"/>
      <c r="AB3927" s="238" t="s">
        <v>442</v>
      </c>
    </row>
    <row r="3928" spans="8:28" x14ac:dyDescent="0.2">
      <c r="H3928" s="238"/>
      <c r="AB3928" s="238" t="s">
        <v>442</v>
      </c>
    </row>
    <row r="3929" spans="8:28" x14ac:dyDescent="0.2">
      <c r="H3929" s="238"/>
      <c r="AB3929" s="238" t="s">
        <v>442</v>
      </c>
    </row>
    <row r="3930" spans="8:28" x14ac:dyDescent="0.2">
      <c r="H3930" s="238"/>
      <c r="AB3930" s="238" t="s">
        <v>442</v>
      </c>
    </row>
    <row r="3931" spans="8:28" x14ac:dyDescent="0.2">
      <c r="H3931" s="238"/>
      <c r="AB3931" s="238" t="s">
        <v>442</v>
      </c>
    </row>
    <row r="3932" spans="8:28" x14ac:dyDescent="0.2">
      <c r="H3932" s="238"/>
      <c r="AB3932" s="238" t="s">
        <v>442</v>
      </c>
    </row>
    <row r="3933" spans="8:28" x14ac:dyDescent="0.2">
      <c r="H3933" s="238"/>
      <c r="AB3933" s="238" t="s">
        <v>442</v>
      </c>
    </row>
    <row r="3934" spans="8:28" x14ac:dyDescent="0.2">
      <c r="H3934" s="238"/>
      <c r="AB3934" s="238" t="s">
        <v>442</v>
      </c>
    </row>
    <row r="3935" spans="8:28" x14ac:dyDescent="0.2">
      <c r="H3935" s="238"/>
      <c r="AB3935" s="238" t="s">
        <v>442</v>
      </c>
    </row>
    <row r="3936" spans="8:28" x14ac:dyDescent="0.2">
      <c r="H3936" s="238"/>
      <c r="AB3936" s="238" t="s">
        <v>442</v>
      </c>
    </row>
    <row r="3937" spans="8:28" x14ac:dyDescent="0.2">
      <c r="H3937" s="238"/>
      <c r="AB3937" s="238" t="s">
        <v>442</v>
      </c>
    </row>
    <row r="3938" spans="8:28" x14ac:dyDescent="0.2">
      <c r="H3938" s="238"/>
      <c r="AB3938" s="238" t="s">
        <v>442</v>
      </c>
    </row>
    <row r="3939" spans="8:28" x14ac:dyDescent="0.2">
      <c r="H3939" s="238"/>
      <c r="AB3939" s="238" t="s">
        <v>442</v>
      </c>
    </row>
    <row r="3940" spans="8:28" x14ac:dyDescent="0.2">
      <c r="H3940" s="238"/>
      <c r="AB3940" s="238" t="s">
        <v>442</v>
      </c>
    </row>
    <row r="3941" spans="8:28" x14ac:dyDescent="0.2">
      <c r="H3941" s="238"/>
      <c r="AB3941" s="238" t="s">
        <v>442</v>
      </c>
    </row>
    <row r="3942" spans="8:28" x14ac:dyDescent="0.2">
      <c r="H3942" s="238"/>
      <c r="AB3942" s="238" t="s">
        <v>442</v>
      </c>
    </row>
    <row r="3943" spans="8:28" x14ac:dyDescent="0.2">
      <c r="H3943" s="238"/>
      <c r="AB3943" s="238" t="s">
        <v>442</v>
      </c>
    </row>
    <row r="3944" spans="8:28" x14ac:dyDescent="0.2">
      <c r="H3944" s="238"/>
      <c r="AB3944" s="238" t="s">
        <v>442</v>
      </c>
    </row>
    <row r="3945" spans="8:28" x14ac:dyDescent="0.2">
      <c r="H3945" s="238"/>
      <c r="AB3945" s="238" t="s">
        <v>442</v>
      </c>
    </row>
    <row r="3946" spans="8:28" x14ac:dyDescent="0.2">
      <c r="H3946" s="238"/>
      <c r="AB3946" s="238" t="s">
        <v>442</v>
      </c>
    </row>
    <row r="3947" spans="8:28" x14ac:dyDescent="0.2">
      <c r="H3947" s="238"/>
      <c r="AB3947" s="238" t="s">
        <v>442</v>
      </c>
    </row>
    <row r="3948" spans="8:28" x14ac:dyDescent="0.2">
      <c r="H3948" s="238"/>
      <c r="AB3948" s="238" t="s">
        <v>442</v>
      </c>
    </row>
    <row r="3949" spans="8:28" x14ac:dyDescent="0.2">
      <c r="H3949" s="238"/>
      <c r="AB3949" s="238" t="s">
        <v>442</v>
      </c>
    </row>
    <row r="3950" spans="8:28" x14ac:dyDescent="0.2">
      <c r="H3950" s="238"/>
      <c r="AB3950" s="238" t="s">
        <v>442</v>
      </c>
    </row>
    <row r="3951" spans="8:28" x14ac:dyDescent="0.2">
      <c r="H3951" s="238"/>
      <c r="AB3951" s="238" t="s">
        <v>442</v>
      </c>
    </row>
    <row r="3952" spans="8:28" x14ac:dyDescent="0.2">
      <c r="H3952" s="238"/>
      <c r="AB3952" s="238" t="s">
        <v>442</v>
      </c>
    </row>
    <row r="3953" spans="8:28" x14ac:dyDescent="0.2">
      <c r="H3953" s="238"/>
      <c r="AB3953" s="238" t="s">
        <v>442</v>
      </c>
    </row>
    <row r="3954" spans="8:28" x14ac:dyDescent="0.2">
      <c r="H3954" s="238"/>
      <c r="AB3954" s="238" t="s">
        <v>442</v>
      </c>
    </row>
    <row r="3955" spans="8:28" x14ac:dyDescent="0.2">
      <c r="H3955" s="238"/>
      <c r="AB3955" s="238" t="s">
        <v>442</v>
      </c>
    </row>
    <row r="3956" spans="8:28" x14ac:dyDescent="0.2">
      <c r="H3956" s="238"/>
      <c r="AB3956" s="238" t="s">
        <v>442</v>
      </c>
    </row>
    <row r="3957" spans="8:28" x14ac:dyDescent="0.2">
      <c r="H3957" s="238"/>
      <c r="AB3957" s="238" t="s">
        <v>442</v>
      </c>
    </row>
    <row r="3958" spans="8:28" x14ac:dyDescent="0.2">
      <c r="H3958" s="238"/>
      <c r="AB3958" s="238" t="s">
        <v>442</v>
      </c>
    </row>
    <row r="3959" spans="8:28" x14ac:dyDescent="0.2">
      <c r="H3959" s="238"/>
      <c r="AB3959" s="238" t="s">
        <v>442</v>
      </c>
    </row>
    <row r="3960" spans="8:28" x14ac:dyDescent="0.2">
      <c r="H3960" s="238"/>
      <c r="AB3960" s="238" t="s">
        <v>442</v>
      </c>
    </row>
    <row r="3961" spans="8:28" x14ac:dyDescent="0.2">
      <c r="H3961" s="238"/>
      <c r="AB3961" s="238" t="s">
        <v>442</v>
      </c>
    </row>
    <row r="3962" spans="8:28" x14ac:dyDescent="0.2">
      <c r="H3962" s="238"/>
      <c r="AB3962" s="238" t="s">
        <v>442</v>
      </c>
    </row>
    <row r="3963" spans="8:28" x14ac:dyDescent="0.2">
      <c r="H3963" s="238"/>
      <c r="AB3963" s="238" t="s">
        <v>442</v>
      </c>
    </row>
    <row r="3964" spans="8:28" x14ac:dyDescent="0.2">
      <c r="H3964" s="238"/>
      <c r="AB3964" s="238" t="s">
        <v>442</v>
      </c>
    </row>
    <row r="3965" spans="8:28" x14ac:dyDescent="0.2">
      <c r="H3965" s="238"/>
      <c r="AB3965" s="238" t="s">
        <v>442</v>
      </c>
    </row>
    <row r="3966" spans="8:28" x14ac:dyDescent="0.2">
      <c r="H3966" s="238"/>
      <c r="AB3966" s="238" t="s">
        <v>442</v>
      </c>
    </row>
    <row r="3967" spans="8:28" x14ac:dyDescent="0.2">
      <c r="H3967" s="238"/>
      <c r="AB3967" s="238" t="s">
        <v>442</v>
      </c>
    </row>
    <row r="3968" spans="8:28" x14ac:dyDescent="0.2">
      <c r="H3968" s="238"/>
      <c r="AB3968" s="238" t="s">
        <v>442</v>
      </c>
    </row>
    <row r="3969" spans="8:28" x14ac:dyDescent="0.2">
      <c r="H3969" s="238"/>
      <c r="AB3969" s="238" t="s">
        <v>442</v>
      </c>
    </row>
    <row r="3970" spans="8:28" x14ac:dyDescent="0.2">
      <c r="H3970" s="238"/>
      <c r="AB3970" s="238" t="s">
        <v>442</v>
      </c>
    </row>
    <row r="3971" spans="8:28" x14ac:dyDescent="0.2">
      <c r="H3971" s="238"/>
      <c r="AB3971" s="238" t="s">
        <v>442</v>
      </c>
    </row>
    <row r="3972" spans="8:28" x14ac:dyDescent="0.2">
      <c r="H3972" s="238"/>
      <c r="AB3972" s="238" t="s">
        <v>442</v>
      </c>
    </row>
    <row r="3973" spans="8:28" x14ac:dyDescent="0.2">
      <c r="H3973" s="238"/>
      <c r="AB3973" s="238" t="s">
        <v>442</v>
      </c>
    </row>
    <row r="3974" spans="8:28" x14ac:dyDescent="0.2">
      <c r="H3974" s="238"/>
      <c r="AB3974" s="238" t="s">
        <v>442</v>
      </c>
    </row>
    <row r="3975" spans="8:28" x14ac:dyDescent="0.2">
      <c r="H3975" s="238"/>
      <c r="AB3975" s="238" t="s">
        <v>442</v>
      </c>
    </row>
    <row r="3976" spans="8:28" x14ac:dyDescent="0.2">
      <c r="H3976" s="238"/>
      <c r="AB3976" s="238" t="s">
        <v>442</v>
      </c>
    </row>
    <row r="3977" spans="8:28" x14ac:dyDescent="0.2">
      <c r="H3977" s="238"/>
      <c r="AB3977" s="238" t="s">
        <v>442</v>
      </c>
    </row>
    <row r="3978" spans="8:28" x14ac:dyDescent="0.2">
      <c r="H3978" s="238"/>
      <c r="AB3978" s="238" t="s">
        <v>442</v>
      </c>
    </row>
    <row r="3979" spans="8:28" x14ac:dyDescent="0.2">
      <c r="H3979" s="238"/>
      <c r="AB3979" s="238" t="s">
        <v>442</v>
      </c>
    </row>
    <row r="3980" spans="8:28" x14ac:dyDescent="0.2">
      <c r="H3980" s="238"/>
      <c r="AB3980" s="238" t="s">
        <v>442</v>
      </c>
    </row>
    <row r="3981" spans="8:28" x14ac:dyDescent="0.2">
      <c r="H3981" s="238"/>
      <c r="AB3981" s="238" t="s">
        <v>442</v>
      </c>
    </row>
    <row r="3982" spans="8:28" x14ac:dyDescent="0.2">
      <c r="H3982" s="238"/>
      <c r="AB3982" s="238" t="s">
        <v>442</v>
      </c>
    </row>
    <row r="3983" spans="8:28" x14ac:dyDescent="0.2">
      <c r="H3983" s="238"/>
      <c r="AB3983" s="238" t="s">
        <v>442</v>
      </c>
    </row>
    <row r="3984" spans="8:28" x14ac:dyDescent="0.2">
      <c r="H3984" s="238"/>
      <c r="AB3984" s="238" t="s">
        <v>442</v>
      </c>
    </row>
    <row r="3985" spans="8:28" x14ac:dyDescent="0.2">
      <c r="H3985" s="238"/>
      <c r="AB3985" s="238" t="s">
        <v>442</v>
      </c>
    </row>
    <row r="3986" spans="8:28" x14ac:dyDescent="0.2">
      <c r="H3986" s="238"/>
      <c r="AB3986" s="238" t="s">
        <v>442</v>
      </c>
    </row>
    <row r="3987" spans="8:28" x14ac:dyDescent="0.2">
      <c r="H3987" s="238"/>
      <c r="AB3987" s="238" t="s">
        <v>442</v>
      </c>
    </row>
    <row r="3988" spans="8:28" x14ac:dyDescent="0.2">
      <c r="H3988" s="238"/>
      <c r="AB3988" s="238" t="s">
        <v>442</v>
      </c>
    </row>
    <row r="3989" spans="8:28" x14ac:dyDescent="0.2">
      <c r="H3989" s="238"/>
      <c r="AB3989" s="238" t="s">
        <v>442</v>
      </c>
    </row>
    <row r="3990" spans="8:28" x14ac:dyDescent="0.2">
      <c r="H3990" s="238"/>
      <c r="AB3990" s="238" t="s">
        <v>442</v>
      </c>
    </row>
    <row r="3991" spans="8:28" x14ac:dyDescent="0.2">
      <c r="H3991" s="238"/>
      <c r="AB3991" s="238" t="s">
        <v>442</v>
      </c>
    </row>
    <row r="3992" spans="8:28" x14ac:dyDescent="0.2">
      <c r="H3992" s="238"/>
      <c r="AB3992" s="238" t="s">
        <v>442</v>
      </c>
    </row>
    <row r="3993" spans="8:28" x14ac:dyDescent="0.2">
      <c r="H3993" s="238"/>
      <c r="AB3993" s="238" t="s">
        <v>442</v>
      </c>
    </row>
    <row r="3994" spans="8:28" x14ac:dyDescent="0.2">
      <c r="H3994" s="238"/>
      <c r="AB3994" s="238" t="s">
        <v>442</v>
      </c>
    </row>
    <row r="3995" spans="8:28" x14ac:dyDescent="0.2">
      <c r="H3995" s="238"/>
      <c r="AB3995" s="238" t="s">
        <v>442</v>
      </c>
    </row>
    <row r="3996" spans="8:28" x14ac:dyDescent="0.2">
      <c r="H3996" s="238"/>
      <c r="AB3996" s="238" t="s">
        <v>442</v>
      </c>
    </row>
    <row r="3997" spans="8:28" x14ac:dyDescent="0.2">
      <c r="H3997" s="238"/>
      <c r="AB3997" s="238" t="s">
        <v>442</v>
      </c>
    </row>
    <row r="3998" spans="8:28" x14ac:dyDescent="0.2">
      <c r="H3998" s="238"/>
      <c r="AB3998" s="238" t="s">
        <v>442</v>
      </c>
    </row>
    <row r="3999" spans="8:28" x14ac:dyDescent="0.2">
      <c r="H3999" s="238"/>
      <c r="AB3999" s="238" t="s">
        <v>442</v>
      </c>
    </row>
    <row r="4000" spans="8:28" x14ac:dyDescent="0.2">
      <c r="H4000" s="238"/>
      <c r="AB4000" s="238" t="s">
        <v>442</v>
      </c>
    </row>
    <row r="4001" spans="8:28" x14ac:dyDescent="0.2">
      <c r="H4001" s="238"/>
      <c r="AB4001" s="238" t="s">
        <v>442</v>
      </c>
    </row>
    <row r="4002" spans="8:28" x14ac:dyDescent="0.2">
      <c r="H4002" s="238"/>
      <c r="AB4002" s="238" t="s">
        <v>442</v>
      </c>
    </row>
    <row r="4003" spans="8:28" x14ac:dyDescent="0.2">
      <c r="H4003" s="238"/>
      <c r="AB4003" s="238" t="s">
        <v>442</v>
      </c>
    </row>
    <row r="4004" spans="8:28" x14ac:dyDescent="0.2">
      <c r="H4004" s="238"/>
      <c r="AB4004" s="238" t="s">
        <v>442</v>
      </c>
    </row>
    <row r="4005" spans="8:28" x14ac:dyDescent="0.2">
      <c r="H4005" s="238"/>
      <c r="AB4005" s="238" t="s">
        <v>442</v>
      </c>
    </row>
    <row r="4006" spans="8:28" x14ac:dyDescent="0.2">
      <c r="H4006" s="238"/>
      <c r="AB4006" s="238" t="s">
        <v>442</v>
      </c>
    </row>
    <row r="4007" spans="8:28" x14ac:dyDescent="0.2">
      <c r="H4007" s="238"/>
      <c r="AB4007" s="238" t="s">
        <v>442</v>
      </c>
    </row>
    <row r="4008" spans="8:28" x14ac:dyDescent="0.2">
      <c r="H4008" s="238"/>
      <c r="AB4008" s="238" t="s">
        <v>442</v>
      </c>
    </row>
    <row r="4009" spans="8:28" x14ac:dyDescent="0.2">
      <c r="H4009" s="238"/>
      <c r="AB4009" s="238" t="s">
        <v>442</v>
      </c>
    </row>
    <row r="4010" spans="8:28" x14ac:dyDescent="0.2">
      <c r="H4010" s="238"/>
      <c r="AB4010" s="238" t="s">
        <v>442</v>
      </c>
    </row>
    <row r="4011" spans="8:28" x14ac:dyDescent="0.2">
      <c r="H4011" s="238"/>
      <c r="AB4011" s="238" t="s">
        <v>442</v>
      </c>
    </row>
    <row r="4012" spans="8:28" x14ac:dyDescent="0.2">
      <c r="H4012" s="238"/>
      <c r="AB4012" s="238" t="s">
        <v>442</v>
      </c>
    </row>
    <row r="4013" spans="8:28" x14ac:dyDescent="0.2">
      <c r="H4013" s="238"/>
      <c r="AB4013" s="238" t="s">
        <v>442</v>
      </c>
    </row>
    <row r="4014" spans="8:28" x14ac:dyDescent="0.2">
      <c r="H4014" s="238"/>
      <c r="AB4014" s="238" t="s">
        <v>442</v>
      </c>
    </row>
    <row r="4015" spans="8:28" x14ac:dyDescent="0.2">
      <c r="H4015" s="238"/>
      <c r="AB4015" s="238" t="s">
        <v>442</v>
      </c>
    </row>
    <row r="4016" spans="8:28" x14ac:dyDescent="0.2">
      <c r="H4016" s="238"/>
      <c r="AB4016" s="238" t="s">
        <v>442</v>
      </c>
    </row>
    <row r="4017" spans="8:28" x14ac:dyDescent="0.2">
      <c r="H4017" s="238"/>
      <c r="AB4017" s="238" t="s">
        <v>442</v>
      </c>
    </row>
    <row r="4018" spans="8:28" x14ac:dyDescent="0.2">
      <c r="H4018" s="238"/>
      <c r="AB4018" s="238" t="s">
        <v>442</v>
      </c>
    </row>
    <row r="4019" spans="8:28" x14ac:dyDescent="0.2">
      <c r="H4019" s="238"/>
      <c r="AB4019" s="238" t="s">
        <v>442</v>
      </c>
    </row>
    <row r="4020" spans="8:28" x14ac:dyDescent="0.2">
      <c r="H4020" s="238"/>
      <c r="AB4020" s="238" t="s">
        <v>442</v>
      </c>
    </row>
    <row r="4021" spans="8:28" x14ac:dyDescent="0.2">
      <c r="H4021" s="238"/>
      <c r="AB4021" s="238" t="s">
        <v>442</v>
      </c>
    </row>
    <row r="4022" spans="8:28" x14ac:dyDescent="0.2">
      <c r="H4022" s="238"/>
      <c r="AB4022" s="238" t="s">
        <v>442</v>
      </c>
    </row>
    <row r="4023" spans="8:28" x14ac:dyDescent="0.2">
      <c r="H4023" s="238"/>
      <c r="AB4023" s="238" t="s">
        <v>442</v>
      </c>
    </row>
    <row r="4024" spans="8:28" x14ac:dyDescent="0.2">
      <c r="H4024" s="238"/>
      <c r="AB4024" s="238" t="s">
        <v>442</v>
      </c>
    </row>
    <row r="4025" spans="8:28" x14ac:dyDescent="0.2">
      <c r="H4025" s="238"/>
      <c r="AB4025" s="238" t="s">
        <v>442</v>
      </c>
    </row>
    <row r="4026" spans="8:28" x14ac:dyDescent="0.2">
      <c r="H4026" s="238"/>
      <c r="AB4026" s="238" t="s">
        <v>442</v>
      </c>
    </row>
    <row r="4027" spans="8:28" x14ac:dyDescent="0.2">
      <c r="H4027" s="238"/>
      <c r="AB4027" s="238" t="s">
        <v>442</v>
      </c>
    </row>
    <row r="4028" spans="8:28" x14ac:dyDescent="0.2">
      <c r="H4028" s="238"/>
      <c r="AB4028" s="238" t="s">
        <v>442</v>
      </c>
    </row>
    <row r="4029" spans="8:28" x14ac:dyDescent="0.2">
      <c r="H4029" s="238"/>
      <c r="AB4029" s="238" t="s">
        <v>442</v>
      </c>
    </row>
    <row r="4030" spans="8:28" x14ac:dyDescent="0.2">
      <c r="H4030" s="238"/>
      <c r="AB4030" s="238" t="s">
        <v>442</v>
      </c>
    </row>
    <row r="4031" spans="8:28" x14ac:dyDescent="0.2">
      <c r="H4031" s="238"/>
      <c r="AB4031" s="238" t="s">
        <v>442</v>
      </c>
    </row>
    <row r="4032" spans="8:28" x14ac:dyDescent="0.2">
      <c r="H4032" s="238"/>
      <c r="AB4032" s="238" t="s">
        <v>442</v>
      </c>
    </row>
    <row r="4033" spans="8:28" x14ac:dyDescent="0.2">
      <c r="H4033" s="238"/>
      <c r="AB4033" s="238" t="s">
        <v>442</v>
      </c>
    </row>
    <row r="4034" spans="8:28" x14ac:dyDescent="0.2">
      <c r="H4034" s="238"/>
      <c r="AB4034" s="238" t="s">
        <v>442</v>
      </c>
    </row>
    <row r="4035" spans="8:28" x14ac:dyDescent="0.2">
      <c r="H4035" s="238"/>
      <c r="AB4035" s="238" t="s">
        <v>442</v>
      </c>
    </row>
    <row r="4036" spans="8:28" x14ac:dyDescent="0.2">
      <c r="H4036" s="238"/>
      <c r="AB4036" s="238" t="s">
        <v>442</v>
      </c>
    </row>
    <row r="4037" spans="8:28" x14ac:dyDescent="0.2">
      <c r="H4037" s="238"/>
      <c r="AB4037" s="238" t="s">
        <v>442</v>
      </c>
    </row>
    <row r="4038" spans="8:28" x14ac:dyDescent="0.2">
      <c r="H4038" s="238"/>
      <c r="AB4038" s="238" t="s">
        <v>442</v>
      </c>
    </row>
    <row r="4039" spans="8:28" x14ac:dyDescent="0.2">
      <c r="H4039" s="238"/>
      <c r="AB4039" s="238" t="s">
        <v>442</v>
      </c>
    </row>
    <row r="4040" spans="8:28" x14ac:dyDescent="0.2">
      <c r="H4040" s="238"/>
      <c r="AB4040" s="238" t="s">
        <v>442</v>
      </c>
    </row>
    <row r="4041" spans="8:28" x14ac:dyDescent="0.2">
      <c r="H4041" s="238"/>
      <c r="AB4041" s="238" t="s">
        <v>442</v>
      </c>
    </row>
    <row r="4042" spans="8:28" x14ac:dyDescent="0.2">
      <c r="H4042" s="238"/>
      <c r="AB4042" s="238" t="s">
        <v>442</v>
      </c>
    </row>
    <row r="4043" spans="8:28" x14ac:dyDescent="0.2">
      <c r="H4043" s="238"/>
      <c r="AB4043" s="238" t="s">
        <v>442</v>
      </c>
    </row>
    <row r="4044" spans="8:28" x14ac:dyDescent="0.2">
      <c r="H4044" s="238"/>
      <c r="AB4044" s="238" t="s">
        <v>442</v>
      </c>
    </row>
    <row r="4045" spans="8:28" x14ac:dyDescent="0.2">
      <c r="H4045" s="238"/>
      <c r="AB4045" s="238" t="s">
        <v>442</v>
      </c>
    </row>
    <row r="4046" spans="8:28" x14ac:dyDescent="0.2">
      <c r="H4046" s="238"/>
      <c r="AB4046" s="238" t="s">
        <v>442</v>
      </c>
    </row>
    <row r="4047" spans="8:28" x14ac:dyDescent="0.2">
      <c r="H4047" s="238"/>
      <c r="AB4047" s="238" t="s">
        <v>442</v>
      </c>
    </row>
    <row r="4048" spans="8:28" x14ac:dyDescent="0.2">
      <c r="H4048" s="238"/>
      <c r="AB4048" s="238" t="s">
        <v>442</v>
      </c>
    </row>
    <row r="4049" spans="8:28" x14ac:dyDescent="0.2">
      <c r="H4049" s="238"/>
      <c r="AB4049" s="238" t="s">
        <v>442</v>
      </c>
    </row>
    <row r="4050" spans="8:28" x14ac:dyDescent="0.2">
      <c r="H4050" s="238"/>
      <c r="AB4050" s="238" t="s">
        <v>442</v>
      </c>
    </row>
    <row r="4051" spans="8:28" x14ac:dyDescent="0.2">
      <c r="H4051" s="238"/>
      <c r="AB4051" s="238" t="s">
        <v>442</v>
      </c>
    </row>
    <row r="4052" spans="8:28" x14ac:dyDescent="0.2">
      <c r="H4052" s="238"/>
      <c r="AB4052" s="238" t="s">
        <v>442</v>
      </c>
    </row>
    <row r="4053" spans="8:28" x14ac:dyDescent="0.2">
      <c r="H4053" s="238"/>
      <c r="AB4053" s="238" t="s">
        <v>442</v>
      </c>
    </row>
    <row r="4054" spans="8:28" x14ac:dyDescent="0.2">
      <c r="H4054" s="238"/>
      <c r="AB4054" s="238" t="s">
        <v>442</v>
      </c>
    </row>
    <row r="4055" spans="8:28" x14ac:dyDescent="0.2">
      <c r="H4055" s="238"/>
      <c r="AB4055" s="238" t="s">
        <v>442</v>
      </c>
    </row>
    <row r="4056" spans="8:28" x14ac:dyDescent="0.2">
      <c r="H4056" s="238"/>
      <c r="AB4056" s="238" t="s">
        <v>442</v>
      </c>
    </row>
    <row r="4057" spans="8:28" x14ac:dyDescent="0.2">
      <c r="H4057" s="238"/>
      <c r="AB4057" s="238" t="s">
        <v>442</v>
      </c>
    </row>
    <row r="4058" spans="8:28" x14ac:dyDescent="0.2">
      <c r="H4058" s="238"/>
      <c r="AB4058" s="238" t="s">
        <v>442</v>
      </c>
    </row>
    <row r="4059" spans="8:28" x14ac:dyDescent="0.2">
      <c r="H4059" s="238"/>
      <c r="AB4059" s="238" t="s">
        <v>442</v>
      </c>
    </row>
    <row r="4060" spans="8:28" x14ac:dyDescent="0.2">
      <c r="H4060" s="238"/>
      <c r="AB4060" s="238" t="s">
        <v>442</v>
      </c>
    </row>
    <row r="4061" spans="8:28" x14ac:dyDescent="0.2">
      <c r="H4061" s="238"/>
      <c r="AB4061" s="238" t="s">
        <v>442</v>
      </c>
    </row>
    <row r="4062" spans="8:28" x14ac:dyDescent="0.2">
      <c r="H4062" s="238"/>
      <c r="AB4062" s="238" t="s">
        <v>442</v>
      </c>
    </row>
    <row r="4063" spans="8:28" x14ac:dyDescent="0.2">
      <c r="H4063" s="238"/>
      <c r="AB4063" s="238" t="s">
        <v>442</v>
      </c>
    </row>
    <row r="4064" spans="8:28" x14ac:dyDescent="0.2">
      <c r="H4064" s="238"/>
      <c r="AB4064" s="238" t="s">
        <v>442</v>
      </c>
    </row>
    <row r="4065" spans="8:28" x14ac:dyDescent="0.2">
      <c r="H4065" s="238"/>
      <c r="AB4065" s="238" t="s">
        <v>442</v>
      </c>
    </row>
    <row r="4066" spans="8:28" x14ac:dyDescent="0.2">
      <c r="H4066" s="238"/>
      <c r="AB4066" s="238" t="s">
        <v>442</v>
      </c>
    </row>
    <row r="4067" spans="8:28" x14ac:dyDescent="0.2">
      <c r="H4067" s="238"/>
      <c r="AB4067" s="238" t="s">
        <v>442</v>
      </c>
    </row>
    <row r="4068" spans="8:28" x14ac:dyDescent="0.2">
      <c r="H4068" s="238"/>
      <c r="AB4068" s="238" t="s">
        <v>442</v>
      </c>
    </row>
    <row r="4069" spans="8:28" x14ac:dyDescent="0.2">
      <c r="H4069" s="238"/>
      <c r="AB4069" s="238" t="s">
        <v>442</v>
      </c>
    </row>
    <row r="4070" spans="8:28" x14ac:dyDescent="0.2">
      <c r="H4070" s="238"/>
      <c r="AB4070" s="238" t="s">
        <v>442</v>
      </c>
    </row>
    <row r="4071" spans="8:28" x14ac:dyDescent="0.2">
      <c r="H4071" s="238"/>
      <c r="AB4071" s="238" t="s">
        <v>442</v>
      </c>
    </row>
    <row r="4072" spans="8:28" x14ac:dyDescent="0.2">
      <c r="H4072" s="238"/>
      <c r="AB4072" s="238" t="s">
        <v>442</v>
      </c>
    </row>
    <row r="4073" spans="8:28" x14ac:dyDescent="0.2">
      <c r="H4073" s="238"/>
      <c r="AB4073" s="238" t="s">
        <v>442</v>
      </c>
    </row>
    <row r="4074" spans="8:28" x14ac:dyDescent="0.2">
      <c r="H4074" s="238"/>
      <c r="AB4074" s="238" t="s">
        <v>442</v>
      </c>
    </row>
    <row r="4075" spans="8:28" x14ac:dyDescent="0.2">
      <c r="H4075" s="238"/>
      <c r="AB4075" s="238" t="s">
        <v>442</v>
      </c>
    </row>
    <row r="4076" spans="8:28" x14ac:dyDescent="0.2">
      <c r="H4076" s="238"/>
      <c r="AB4076" s="238" t="s">
        <v>442</v>
      </c>
    </row>
    <row r="4077" spans="8:28" x14ac:dyDescent="0.2">
      <c r="H4077" s="238"/>
      <c r="AB4077" s="238" t="s">
        <v>442</v>
      </c>
    </row>
    <row r="4078" spans="8:28" x14ac:dyDescent="0.2">
      <c r="H4078" s="238"/>
      <c r="AB4078" s="238" t="s">
        <v>442</v>
      </c>
    </row>
    <row r="4079" spans="8:28" x14ac:dyDescent="0.2">
      <c r="H4079" s="238"/>
      <c r="AB4079" s="238" t="s">
        <v>442</v>
      </c>
    </row>
    <row r="4080" spans="8:28" x14ac:dyDescent="0.2">
      <c r="H4080" s="238"/>
      <c r="AB4080" s="238" t="s">
        <v>442</v>
      </c>
    </row>
    <row r="4081" spans="8:28" x14ac:dyDescent="0.2">
      <c r="H4081" s="238"/>
      <c r="AB4081" s="238" t="s">
        <v>442</v>
      </c>
    </row>
    <row r="4082" spans="8:28" x14ac:dyDescent="0.2">
      <c r="H4082" s="238"/>
      <c r="AB4082" s="238" t="s">
        <v>442</v>
      </c>
    </row>
    <row r="4083" spans="8:28" x14ac:dyDescent="0.2">
      <c r="H4083" s="238"/>
      <c r="AB4083" s="238" t="s">
        <v>442</v>
      </c>
    </row>
    <row r="4084" spans="8:28" x14ac:dyDescent="0.2">
      <c r="H4084" s="238"/>
      <c r="AB4084" s="238" t="s">
        <v>442</v>
      </c>
    </row>
    <row r="4085" spans="8:28" x14ac:dyDescent="0.2">
      <c r="H4085" s="238"/>
      <c r="AB4085" s="238" t="s">
        <v>442</v>
      </c>
    </row>
    <row r="4086" spans="8:28" x14ac:dyDescent="0.2">
      <c r="H4086" s="238"/>
      <c r="AB4086" s="238" t="s">
        <v>442</v>
      </c>
    </row>
    <row r="4087" spans="8:28" x14ac:dyDescent="0.2">
      <c r="H4087" s="238"/>
      <c r="AB4087" s="238" t="s">
        <v>442</v>
      </c>
    </row>
    <row r="4088" spans="8:28" x14ac:dyDescent="0.2">
      <c r="H4088" s="238"/>
      <c r="AB4088" s="238" t="s">
        <v>442</v>
      </c>
    </row>
    <row r="4089" spans="8:28" x14ac:dyDescent="0.2">
      <c r="H4089" s="238"/>
      <c r="AB4089" s="238" t="s">
        <v>442</v>
      </c>
    </row>
    <row r="4090" spans="8:28" x14ac:dyDescent="0.2">
      <c r="H4090" s="238"/>
      <c r="AB4090" s="238" t="s">
        <v>442</v>
      </c>
    </row>
    <row r="4091" spans="8:28" x14ac:dyDescent="0.2">
      <c r="H4091" s="238"/>
      <c r="AB4091" s="238" t="s">
        <v>442</v>
      </c>
    </row>
    <row r="4092" spans="8:28" x14ac:dyDescent="0.2">
      <c r="H4092" s="238"/>
      <c r="AB4092" s="238" t="s">
        <v>442</v>
      </c>
    </row>
    <row r="4093" spans="8:28" x14ac:dyDescent="0.2">
      <c r="H4093" s="238"/>
      <c r="AB4093" s="238" t="s">
        <v>442</v>
      </c>
    </row>
    <row r="4094" spans="8:28" x14ac:dyDescent="0.2">
      <c r="H4094" s="238"/>
      <c r="AB4094" s="238" t="s">
        <v>442</v>
      </c>
    </row>
    <row r="4095" spans="8:28" x14ac:dyDescent="0.2">
      <c r="H4095" s="238"/>
      <c r="AB4095" s="238" t="s">
        <v>442</v>
      </c>
    </row>
    <row r="4096" spans="8:28" x14ac:dyDescent="0.2">
      <c r="H4096" s="238"/>
      <c r="AB4096" s="238" t="s">
        <v>442</v>
      </c>
    </row>
    <row r="4097" spans="8:28" x14ac:dyDescent="0.2">
      <c r="H4097" s="238"/>
      <c r="AB4097" s="238" t="s">
        <v>442</v>
      </c>
    </row>
    <row r="4098" spans="8:28" x14ac:dyDescent="0.2">
      <c r="H4098" s="238"/>
      <c r="AB4098" s="238" t="s">
        <v>442</v>
      </c>
    </row>
    <row r="4099" spans="8:28" x14ac:dyDescent="0.2">
      <c r="H4099" s="238"/>
      <c r="AB4099" s="238" t="s">
        <v>442</v>
      </c>
    </row>
    <row r="4100" spans="8:28" x14ac:dyDescent="0.2">
      <c r="H4100" s="238"/>
      <c r="AB4100" s="238" t="s">
        <v>442</v>
      </c>
    </row>
    <row r="4101" spans="8:28" x14ac:dyDescent="0.2">
      <c r="H4101" s="238"/>
      <c r="AB4101" s="238" t="s">
        <v>442</v>
      </c>
    </row>
    <row r="4102" spans="8:28" x14ac:dyDescent="0.2">
      <c r="H4102" s="238"/>
      <c r="AB4102" s="238" t="s">
        <v>442</v>
      </c>
    </row>
    <row r="4103" spans="8:28" x14ac:dyDescent="0.2">
      <c r="H4103" s="238"/>
      <c r="AB4103" s="238" t="s">
        <v>442</v>
      </c>
    </row>
    <row r="4104" spans="8:28" x14ac:dyDescent="0.2">
      <c r="H4104" s="238"/>
      <c r="AB4104" s="238" t="s">
        <v>442</v>
      </c>
    </row>
    <row r="4105" spans="8:28" x14ac:dyDescent="0.2">
      <c r="H4105" s="238"/>
      <c r="AB4105" s="238" t="s">
        <v>442</v>
      </c>
    </row>
    <row r="4106" spans="8:28" x14ac:dyDescent="0.2">
      <c r="H4106" s="238"/>
      <c r="AB4106" s="238" t="s">
        <v>442</v>
      </c>
    </row>
    <row r="4107" spans="8:28" x14ac:dyDescent="0.2">
      <c r="H4107" s="238"/>
      <c r="AB4107" s="238" t="s">
        <v>442</v>
      </c>
    </row>
    <row r="4108" spans="8:28" x14ac:dyDescent="0.2">
      <c r="H4108" s="238"/>
      <c r="AB4108" s="238" t="s">
        <v>442</v>
      </c>
    </row>
    <row r="4109" spans="8:28" x14ac:dyDescent="0.2">
      <c r="H4109" s="238"/>
      <c r="AB4109" s="238" t="s">
        <v>442</v>
      </c>
    </row>
    <row r="4110" spans="8:28" x14ac:dyDescent="0.2">
      <c r="H4110" s="238"/>
      <c r="AB4110" s="238" t="s">
        <v>442</v>
      </c>
    </row>
    <row r="4111" spans="8:28" x14ac:dyDescent="0.2">
      <c r="H4111" s="238"/>
      <c r="AB4111" s="238" t="s">
        <v>442</v>
      </c>
    </row>
    <row r="4112" spans="8:28" x14ac:dyDescent="0.2">
      <c r="H4112" s="238"/>
      <c r="AB4112" s="238" t="s">
        <v>442</v>
      </c>
    </row>
    <row r="4113" spans="8:28" x14ac:dyDescent="0.2">
      <c r="H4113" s="238"/>
      <c r="AB4113" s="238" t="s">
        <v>442</v>
      </c>
    </row>
    <row r="4114" spans="8:28" x14ac:dyDescent="0.2">
      <c r="H4114" s="238"/>
      <c r="AB4114" s="238" t="s">
        <v>442</v>
      </c>
    </row>
    <row r="4115" spans="8:28" x14ac:dyDescent="0.2">
      <c r="H4115" s="238"/>
      <c r="AB4115" s="238" t="s">
        <v>442</v>
      </c>
    </row>
    <row r="4116" spans="8:28" x14ac:dyDescent="0.2">
      <c r="H4116" s="238"/>
      <c r="AB4116" s="238" t="s">
        <v>442</v>
      </c>
    </row>
    <row r="4117" spans="8:28" x14ac:dyDescent="0.2">
      <c r="H4117" s="238"/>
      <c r="AB4117" s="238" t="s">
        <v>442</v>
      </c>
    </row>
    <row r="4118" spans="8:28" x14ac:dyDescent="0.2">
      <c r="H4118" s="238"/>
      <c r="AB4118" s="238" t="s">
        <v>442</v>
      </c>
    </row>
    <row r="4119" spans="8:28" x14ac:dyDescent="0.2">
      <c r="H4119" s="238"/>
      <c r="AB4119" s="238" t="s">
        <v>442</v>
      </c>
    </row>
    <row r="4120" spans="8:28" x14ac:dyDescent="0.2">
      <c r="H4120" s="238"/>
      <c r="AB4120" s="238" t="s">
        <v>442</v>
      </c>
    </row>
    <row r="4121" spans="8:28" x14ac:dyDescent="0.2">
      <c r="H4121" s="238"/>
      <c r="AB4121" s="238" t="s">
        <v>442</v>
      </c>
    </row>
    <row r="4122" spans="8:28" x14ac:dyDescent="0.2">
      <c r="H4122" s="238"/>
      <c r="AB4122" s="238" t="s">
        <v>442</v>
      </c>
    </row>
    <row r="4123" spans="8:28" x14ac:dyDescent="0.2">
      <c r="H4123" s="238"/>
      <c r="AB4123" s="238" t="s">
        <v>442</v>
      </c>
    </row>
    <row r="4124" spans="8:28" x14ac:dyDescent="0.2">
      <c r="H4124" s="238"/>
      <c r="AB4124" s="238" t="s">
        <v>442</v>
      </c>
    </row>
    <row r="4125" spans="8:28" x14ac:dyDescent="0.2">
      <c r="H4125" s="238"/>
      <c r="AB4125" s="238" t="s">
        <v>442</v>
      </c>
    </row>
    <row r="4126" spans="8:28" x14ac:dyDescent="0.2">
      <c r="H4126" s="238"/>
      <c r="AB4126" s="238" t="s">
        <v>442</v>
      </c>
    </row>
    <row r="4127" spans="8:28" x14ac:dyDescent="0.2">
      <c r="H4127" s="238"/>
      <c r="AB4127" s="238" t="s">
        <v>442</v>
      </c>
    </row>
    <row r="4128" spans="8:28" x14ac:dyDescent="0.2">
      <c r="H4128" s="238"/>
      <c r="AB4128" s="238" t="s">
        <v>442</v>
      </c>
    </row>
    <row r="4129" spans="8:28" x14ac:dyDescent="0.2">
      <c r="H4129" s="238"/>
      <c r="AB4129" s="238" t="s">
        <v>442</v>
      </c>
    </row>
    <row r="4130" spans="8:28" x14ac:dyDescent="0.2">
      <c r="H4130" s="238"/>
      <c r="AB4130" s="238" t="s">
        <v>442</v>
      </c>
    </row>
    <row r="4131" spans="8:28" x14ac:dyDescent="0.2">
      <c r="H4131" s="238"/>
      <c r="AB4131" s="238" t="s">
        <v>442</v>
      </c>
    </row>
    <row r="4132" spans="8:28" x14ac:dyDescent="0.2">
      <c r="H4132" s="238"/>
      <c r="AB4132" s="238" t="s">
        <v>442</v>
      </c>
    </row>
    <row r="4133" spans="8:28" x14ac:dyDescent="0.2">
      <c r="H4133" s="238"/>
      <c r="AB4133" s="238" t="s">
        <v>442</v>
      </c>
    </row>
    <row r="4134" spans="8:28" x14ac:dyDescent="0.2">
      <c r="H4134" s="238"/>
      <c r="AB4134" s="238" t="s">
        <v>442</v>
      </c>
    </row>
    <row r="4135" spans="8:28" x14ac:dyDescent="0.2">
      <c r="H4135" s="238"/>
      <c r="AB4135" s="238" t="s">
        <v>442</v>
      </c>
    </row>
    <row r="4136" spans="8:28" x14ac:dyDescent="0.2">
      <c r="H4136" s="238"/>
      <c r="AB4136" s="238" t="s">
        <v>442</v>
      </c>
    </row>
    <row r="4137" spans="8:28" x14ac:dyDescent="0.2">
      <c r="H4137" s="238"/>
      <c r="AB4137" s="238" t="s">
        <v>442</v>
      </c>
    </row>
    <row r="4138" spans="8:28" x14ac:dyDescent="0.2">
      <c r="H4138" s="238"/>
      <c r="AB4138" s="238" t="s">
        <v>442</v>
      </c>
    </row>
    <row r="4139" spans="8:28" x14ac:dyDescent="0.2">
      <c r="H4139" s="238"/>
      <c r="AB4139" s="238" t="s">
        <v>442</v>
      </c>
    </row>
    <row r="4140" spans="8:28" x14ac:dyDescent="0.2">
      <c r="H4140" s="238"/>
      <c r="AB4140" s="238" t="s">
        <v>442</v>
      </c>
    </row>
    <row r="4141" spans="8:28" x14ac:dyDescent="0.2">
      <c r="H4141" s="238"/>
      <c r="AB4141" s="238" t="s">
        <v>442</v>
      </c>
    </row>
    <row r="4142" spans="8:28" x14ac:dyDescent="0.2">
      <c r="H4142" s="238"/>
      <c r="AB4142" s="238" t="s">
        <v>442</v>
      </c>
    </row>
    <row r="4143" spans="8:28" x14ac:dyDescent="0.2">
      <c r="H4143" s="238"/>
      <c r="AB4143" s="238" t="s">
        <v>442</v>
      </c>
    </row>
    <row r="4144" spans="8:28" x14ac:dyDescent="0.2">
      <c r="H4144" s="238"/>
      <c r="AB4144" s="238" t="s">
        <v>442</v>
      </c>
    </row>
    <row r="4145" spans="8:28" x14ac:dyDescent="0.2">
      <c r="H4145" s="238"/>
      <c r="AB4145" s="238" t="s">
        <v>442</v>
      </c>
    </row>
    <row r="4146" spans="8:28" x14ac:dyDescent="0.2">
      <c r="H4146" s="238"/>
      <c r="AB4146" s="238" t="s">
        <v>442</v>
      </c>
    </row>
    <row r="4147" spans="8:28" x14ac:dyDescent="0.2">
      <c r="H4147" s="238"/>
      <c r="AB4147" s="238" t="s">
        <v>442</v>
      </c>
    </row>
    <row r="4148" spans="8:28" x14ac:dyDescent="0.2">
      <c r="H4148" s="238"/>
      <c r="AB4148" s="238" t="s">
        <v>442</v>
      </c>
    </row>
    <row r="4149" spans="8:28" x14ac:dyDescent="0.2">
      <c r="H4149" s="238"/>
      <c r="AB4149" s="238" t="s">
        <v>442</v>
      </c>
    </row>
    <row r="4150" spans="8:28" x14ac:dyDescent="0.2">
      <c r="H4150" s="238"/>
      <c r="AB4150" s="238" t="s">
        <v>442</v>
      </c>
    </row>
    <row r="4151" spans="8:28" x14ac:dyDescent="0.2">
      <c r="H4151" s="238"/>
      <c r="AB4151" s="238" t="s">
        <v>442</v>
      </c>
    </row>
    <row r="4152" spans="8:28" x14ac:dyDescent="0.2">
      <c r="H4152" s="238"/>
      <c r="AB4152" s="238" t="s">
        <v>442</v>
      </c>
    </row>
    <row r="4153" spans="8:28" x14ac:dyDescent="0.2">
      <c r="H4153" s="238"/>
      <c r="AB4153" s="238" t="s">
        <v>442</v>
      </c>
    </row>
    <row r="4154" spans="8:28" x14ac:dyDescent="0.2">
      <c r="H4154" s="238"/>
      <c r="AB4154" s="238" t="s">
        <v>442</v>
      </c>
    </row>
    <row r="4155" spans="8:28" x14ac:dyDescent="0.2">
      <c r="H4155" s="238"/>
      <c r="AB4155" s="238" t="s">
        <v>442</v>
      </c>
    </row>
    <row r="4156" spans="8:28" x14ac:dyDescent="0.2">
      <c r="H4156" s="238"/>
      <c r="AB4156" s="238" t="s">
        <v>442</v>
      </c>
    </row>
    <row r="4157" spans="8:28" x14ac:dyDescent="0.2">
      <c r="H4157" s="238"/>
      <c r="AB4157" s="238" t="s">
        <v>442</v>
      </c>
    </row>
    <row r="4158" spans="8:28" x14ac:dyDescent="0.2">
      <c r="H4158" s="238"/>
      <c r="AB4158" s="238" t="s">
        <v>442</v>
      </c>
    </row>
    <row r="4159" spans="8:28" x14ac:dyDescent="0.2">
      <c r="H4159" s="238"/>
      <c r="AB4159" s="238" t="s">
        <v>442</v>
      </c>
    </row>
    <row r="4160" spans="8:28" x14ac:dyDescent="0.2">
      <c r="H4160" s="238"/>
      <c r="AB4160" s="238" t="s">
        <v>442</v>
      </c>
    </row>
    <row r="4161" spans="8:28" x14ac:dyDescent="0.2">
      <c r="H4161" s="238"/>
      <c r="AB4161" s="238" t="s">
        <v>442</v>
      </c>
    </row>
    <row r="4162" spans="8:28" x14ac:dyDescent="0.2">
      <c r="H4162" s="238"/>
      <c r="AB4162" s="238" t="s">
        <v>442</v>
      </c>
    </row>
    <row r="4163" spans="8:28" x14ac:dyDescent="0.2">
      <c r="H4163" s="238"/>
      <c r="AB4163" s="238" t="s">
        <v>442</v>
      </c>
    </row>
    <row r="4164" spans="8:28" x14ac:dyDescent="0.2">
      <c r="H4164" s="238"/>
      <c r="AB4164" s="238" t="s">
        <v>442</v>
      </c>
    </row>
    <row r="4165" spans="8:28" x14ac:dyDescent="0.2">
      <c r="H4165" s="238"/>
      <c r="AB4165" s="238" t="s">
        <v>442</v>
      </c>
    </row>
    <row r="4166" spans="8:28" x14ac:dyDescent="0.2">
      <c r="H4166" s="238"/>
      <c r="AB4166" s="238" t="s">
        <v>442</v>
      </c>
    </row>
    <row r="4167" spans="8:28" x14ac:dyDescent="0.2">
      <c r="H4167" s="238"/>
      <c r="AB4167" s="238" t="s">
        <v>442</v>
      </c>
    </row>
    <row r="4168" spans="8:28" x14ac:dyDescent="0.2">
      <c r="H4168" s="238"/>
      <c r="AB4168" s="238" t="s">
        <v>442</v>
      </c>
    </row>
    <row r="4169" spans="8:28" x14ac:dyDescent="0.2">
      <c r="H4169" s="238"/>
      <c r="AB4169" s="238" t="s">
        <v>442</v>
      </c>
    </row>
    <row r="4170" spans="8:28" x14ac:dyDescent="0.2">
      <c r="H4170" s="238"/>
      <c r="AB4170" s="238" t="s">
        <v>442</v>
      </c>
    </row>
    <row r="4171" spans="8:28" x14ac:dyDescent="0.2">
      <c r="H4171" s="238"/>
      <c r="AB4171" s="238" t="s">
        <v>442</v>
      </c>
    </row>
    <row r="4172" spans="8:28" x14ac:dyDescent="0.2">
      <c r="H4172" s="238"/>
      <c r="AB4172" s="238" t="s">
        <v>442</v>
      </c>
    </row>
    <row r="4173" spans="8:28" x14ac:dyDescent="0.2">
      <c r="H4173" s="238"/>
      <c r="AB4173" s="238" t="s">
        <v>442</v>
      </c>
    </row>
    <row r="4174" spans="8:28" x14ac:dyDescent="0.2">
      <c r="H4174" s="238"/>
      <c r="AB4174" s="238" t="s">
        <v>442</v>
      </c>
    </row>
    <row r="4175" spans="8:28" x14ac:dyDescent="0.2">
      <c r="H4175" s="238"/>
      <c r="AB4175" s="238" t="s">
        <v>442</v>
      </c>
    </row>
    <row r="4176" spans="8:28" x14ac:dyDescent="0.2">
      <c r="H4176" s="238"/>
      <c r="AB4176" s="238" t="s">
        <v>442</v>
      </c>
    </row>
    <row r="4177" spans="8:28" x14ac:dyDescent="0.2">
      <c r="H4177" s="238"/>
      <c r="AB4177" s="238" t="s">
        <v>442</v>
      </c>
    </row>
    <row r="4178" spans="8:28" x14ac:dyDescent="0.2">
      <c r="H4178" s="238"/>
      <c r="AB4178" s="238" t="s">
        <v>442</v>
      </c>
    </row>
    <row r="4179" spans="8:28" x14ac:dyDescent="0.2">
      <c r="H4179" s="238"/>
      <c r="AB4179" s="238" t="s">
        <v>442</v>
      </c>
    </row>
    <row r="4180" spans="8:28" x14ac:dyDescent="0.2">
      <c r="H4180" s="238"/>
      <c r="AB4180" s="238" t="s">
        <v>442</v>
      </c>
    </row>
    <row r="4181" spans="8:28" x14ac:dyDescent="0.2">
      <c r="H4181" s="238"/>
      <c r="AB4181" s="238" t="s">
        <v>442</v>
      </c>
    </row>
    <row r="4182" spans="8:28" x14ac:dyDescent="0.2">
      <c r="H4182" s="238"/>
      <c r="AB4182" s="238" t="s">
        <v>442</v>
      </c>
    </row>
    <row r="4183" spans="8:28" x14ac:dyDescent="0.2">
      <c r="H4183" s="238"/>
      <c r="AB4183" s="238" t="s">
        <v>442</v>
      </c>
    </row>
    <row r="4184" spans="8:28" x14ac:dyDescent="0.2">
      <c r="H4184" s="238"/>
      <c r="AB4184" s="238" t="s">
        <v>442</v>
      </c>
    </row>
    <row r="4185" spans="8:28" x14ac:dyDescent="0.2">
      <c r="H4185" s="238"/>
      <c r="AB4185" s="238" t="s">
        <v>442</v>
      </c>
    </row>
    <row r="4186" spans="8:28" x14ac:dyDescent="0.2">
      <c r="H4186" s="238"/>
      <c r="AB4186" s="238" t="s">
        <v>442</v>
      </c>
    </row>
    <row r="4187" spans="8:28" x14ac:dyDescent="0.2">
      <c r="H4187" s="238"/>
      <c r="AB4187" s="238" t="s">
        <v>442</v>
      </c>
    </row>
    <row r="4188" spans="8:28" x14ac:dyDescent="0.2">
      <c r="H4188" s="238"/>
      <c r="AB4188" s="238" t="s">
        <v>442</v>
      </c>
    </row>
    <row r="4189" spans="8:28" x14ac:dyDescent="0.2">
      <c r="H4189" s="238"/>
      <c r="AB4189" s="238" t="s">
        <v>442</v>
      </c>
    </row>
    <row r="4190" spans="8:28" x14ac:dyDescent="0.2">
      <c r="H4190" s="238"/>
      <c r="AB4190" s="238" t="s">
        <v>442</v>
      </c>
    </row>
    <row r="4191" spans="8:28" x14ac:dyDescent="0.2">
      <c r="H4191" s="238"/>
      <c r="AB4191" s="238" t="s">
        <v>442</v>
      </c>
    </row>
    <row r="4192" spans="8:28" x14ac:dyDescent="0.2">
      <c r="H4192" s="238"/>
      <c r="AB4192" s="238" t="s">
        <v>442</v>
      </c>
    </row>
    <row r="4193" spans="8:28" x14ac:dyDescent="0.2">
      <c r="H4193" s="238"/>
      <c r="AB4193" s="238" t="s">
        <v>442</v>
      </c>
    </row>
    <row r="4194" spans="8:28" x14ac:dyDescent="0.2">
      <c r="H4194" s="238"/>
      <c r="AB4194" s="238" t="s">
        <v>442</v>
      </c>
    </row>
    <row r="4195" spans="8:28" x14ac:dyDescent="0.2">
      <c r="H4195" s="238"/>
      <c r="AB4195" s="238" t="s">
        <v>442</v>
      </c>
    </row>
    <row r="4196" spans="8:28" x14ac:dyDescent="0.2">
      <c r="H4196" s="238"/>
      <c r="AB4196" s="238" t="s">
        <v>442</v>
      </c>
    </row>
    <row r="4197" spans="8:28" x14ac:dyDescent="0.2">
      <c r="H4197" s="238"/>
      <c r="AB4197" s="238" t="s">
        <v>442</v>
      </c>
    </row>
    <row r="4198" spans="8:28" x14ac:dyDescent="0.2">
      <c r="H4198" s="238"/>
      <c r="AB4198" s="238" t="s">
        <v>442</v>
      </c>
    </row>
    <row r="4199" spans="8:28" x14ac:dyDescent="0.2">
      <c r="H4199" s="238"/>
      <c r="AB4199" s="238" t="s">
        <v>442</v>
      </c>
    </row>
    <row r="4200" spans="8:28" x14ac:dyDescent="0.2">
      <c r="H4200" s="238"/>
      <c r="AB4200" s="238" t="s">
        <v>442</v>
      </c>
    </row>
    <row r="4201" spans="8:28" x14ac:dyDescent="0.2">
      <c r="H4201" s="238"/>
      <c r="AB4201" s="238" t="s">
        <v>442</v>
      </c>
    </row>
    <row r="4202" spans="8:28" x14ac:dyDescent="0.2">
      <c r="H4202" s="238"/>
      <c r="AB4202" s="238" t="s">
        <v>442</v>
      </c>
    </row>
    <row r="4203" spans="8:28" x14ac:dyDescent="0.2">
      <c r="H4203" s="238"/>
      <c r="AB4203" s="238" t="s">
        <v>442</v>
      </c>
    </row>
    <row r="4204" spans="8:28" x14ac:dyDescent="0.2">
      <c r="H4204" s="238"/>
      <c r="AB4204" s="238" t="s">
        <v>442</v>
      </c>
    </row>
    <row r="4205" spans="8:28" x14ac:dyDescent="0.2">
      <c r="H4205" s="238"/>
      <c r="AB4205" s="238" t="s">
        <v>442</v>
      </c>
    </row>
    <row r="4206" spans="8:28" x14ac:dyDescent="0.2">
      <c r="H4206" s="238"/>
      <c r="AB4206" s="238" t="s">
        <v>442</v>
      </c>
    </row>
    <row r="4207" spans="8:28" x14ac:dyDescent="0.2">
      <c r="H4207" s="238"/>
      <c r="AB4207" s="238" t="s">
        <v>442</v>
      </c>
    </row>
    <row r="4208" spans="8:28" x14ac:dyDescent="0.2">
      <c r="H4208" s="238"/>
      <c r="AB4208" s="238" t="s">
        <v>442</v>
      </c>
    </row>
    <row r="4209" spans="8:28" x14ac:dyDescent="0.2">
      <c r="H4209" s="238"/>
      <c r="AB4209" s="238" t="s">
        <v>442</v>
      </c>
    </row>
    <row r="4210" spans="8:28" x14ac:dyDescent="0.2">
      <c r="H4210" s="238"/>
      <c r="AB4210" s="238" t="s">
        <v>442</v>
      </c>
    </row>
    <row r="4211" spans="8:28" x14ac:dyDescent="0.2">
      <c r="H4211" s="238"/>
      <c r="AB4211" s="238" t="s">
        <v>442</v>
      </c>
    </row>
    <row r="4212" spans="8:28" x14ac:dyDescent="0.2">
      <c r="H4212" s="238"/>
      <c r="AB4212" s="238" t="s">
        <v>442</v>
      </c>
    </row>
    <row r="4213" spans="8:28" x14ac:dyDescent="0.2">
      <c r="H4213" s="238"/>
      <c r="AB4213" s="238" t="s">
        <v>442</v>
      </c>
    </row>
    <row r="4214" spans="8:28" x14ac:dyDescent="0.2">
      <c r="H4214" s="238"/>
      <c r="AB4214" s="238" t="s">
        <v>442</v>
      </c>
    </row>
    <row r="4215" spans="8:28" x14ac:dyDescent="0.2">
      <c r="H4215" s="238"/>
      <c r="AB4215" s="238" t="s">
        <v>442</v>
      </c>
    </row>
    <row r="4216" spans="8:28" x14ac:dyDescent="0.2">
      <c r="H4216" s="238"/>
      <c r="AB4216" s="238" t="s">
        <v>442</v>
      </c>
    </row>
    <row r="4217" spans="8:28" x14ac:dyDescent="0.2">
      <c r="H4217" s="238"/>
      <c r="AB4217" s="238" t="s">
        <v>442</v>
      </c>
    </row>
    <row r="4218" spans="8:28" x14ac:dyDescent="0.2">
      <c r="H4218" s="238"/>
      <c r="AB4218" s="238" t="s">
        <v>442</v>
      </c>
    </row>
    <row r="4219" spans="8:28" x14ac:dyDescent="0.2">
      <c r="H4219" s="238"/>
      <c r="AB4219" s="238" t="s">
        <v>442</v>
      </c>
    </row>
    <row r="4220" spans="8:28" x14ac:dyDescent="0.2">
      <c r="H4220" s="238"/>
      <c r="AB4220" s="238" t="s">
        <v>442</v>
      </c>
    </row>
    <row r="4221" spans="8:28" x14ac:dyDescent="0.2">
      <c r="H4221" s="238"/>
      <c r="AB4221" s="238" t="s">
        <v>442</v>
      </c>
    </row>
    <row r="4222" spans="8:28" x14ac:dyDescent="0.2">
      <c r="H4222" s="238"/>
      <c r="AB4222" s="238" t="s">
        <v>442</v>
      </c>
    </row>
    <row r="4223" spans="8:28" x14ac:dyDescent="0.2">
      <c r="H4223" s="238"/>
      <c r="AB4223" s="238" t="s">
        <v>442</v>
      </c>
    </row>
    <row r="4224" spans="8:28" x14ac:dyDescent="0.2">
      <c r="H4224" s="238"/>
      <c r="AB4224" s="238" t="s">
        <v>442</v>
      </c>
    </row>
    <row r="4225" spans="8:28" x14ac:dyDescent="0.2">
      <c r="H4225" s="238"/>
      <c r="AB4225" s="238" t="s">
        <v>442</v>
      </c>
    </row>
    <row r="4226" spans="8:28" x14ac:dyDescent="0.2">
      <c r="H4226" s="238"/>
      <c r="AB4226" s="238" t="s">
        <v>442</v>
      </c>
    </row>
    <row r="4227" spans="8:28" x14ac:dyDescent="0.2">
      <c r="H4227" s="238"/>
      <c r="AB4227" s="238" t="s">
        <v>442</v>
      </c>
    </row>
    <row r="4228" spans="8:28" x14ac:dyDescent="0.2">
      <c r="H4228" s="238"/>
      <c r="AB4228" s="238" t="s">
        <v>442</v>
      </c>
    </row>
    <row r="4229" spans="8:28" x14ac:dyDescent="0.2">
      <c r="H4229" s="238"/>
      <c r="AB4229" s="238" t="s">
        <v>442</v>
      </c>
    </row>
    <row r="4230" spans="8:28" x14ac:dyDescent="0.2">
      <c r="H4230" s="238"/>
      <c r="AB4230" s="238" t="s">
        <v>442</v>
      </c>
    </row>
    <row r="4231" spans="8:28" x14ac:dyDescent="0.2">
      <c r="H4231" s="238"/>
      <c r="AB4231" s="238" t="s">
        <v>442</v>
      </c>
    </row>
    <row r="4232" spans="8:28" x14ac:dyDescent="0.2">
      <c r="H4232" s="238"/>
      <c r="AB4232" s="238" t="s">
        <v>442</v>
      </c>
    </row>
    <row r="4233" spans="8:28" x14ac:dyDescent="0.2">
      <c r="H4233" s="238"/>
      <c r="AB4233" s="238" t="s">
        <v>442</v>
      </c>
    </row>
    <row r="4234" spans="8:28" x14ac:dyDescent="0.2">
      <c r="H4234" s="238"/>
      <c r="AB4234" s="238" t="s">
        <v>442</v>
      </c>
    </row>
    <row r="4235" spans="8:28" x14ac:dyDescent="0.2">
      <c r="H4235" s="238"/>
      <c r="AB4235" s="238" t="s">
        <v>442</v>
      </c>
    </row>
    <row r="4236" spans="8:28" x14ac:dyDescent="0.2">
      <c r="H4236" s="238"/>
      <c r="AB4236" s="238" t="s">
        <v>442</v>
      </c>
    </row>
    <row r="4237" spans="8:28" x14ac:dyDescent="0.2">
      <c r="H4237" s="238"/>
      <c r="AB4237" s="238" t="s">
        <v>442</v>
      </c>
    </row>
    <row r="4238" spans="8:28" x14ac:dyDescent="0.2">
      <c r="H4238" s="238"/>
      <c r="AB4238" s="238" t="s">
        <v>442</v>
      </c>
    </row>
    <row r="4239" spans="8:28" x14ac:dyDescent="0.2">
      <c r="H4239" s="238"/>
      <c r="AB4239" s="238" t="s">
        <v>442</v>
      </c>
    </row>
    <row r="4240" spans="8:28" x14ac:dyDescent="0.2">
      <c r="H4240" s="238"/>
      <c r="AB4240" s="238" t="s">
        <v>442</v>
      </c>
    </row>
    <row r="4241" spans="8:28" x14ac:dyDescent="0.2">
      <c r="H4241" s="238"/>
      <c r="AB4241" s="238" t="s">
        <v>442</v>
      </c>
    </row>
    <row r="4242" spans="8:28" x14ac:dyDescent="0.2">
      <c r="H4242" s="238"/>
      <c r="AB4242" s="238" t="s">
        <v>442</v>
      </c>
    </row>
    <row r="4243" spans="8:28" x14ac:dyDescent="0.2">
      <c r="H4243" s="238"/>
      <c r="AB4243" s="238" t="s">
        <v>442</v>
      </c>
    </row>
    <row r="4244" spans="8:28" x14ac:dyDescent="0.2">
      <c r="H4244" s="238"/>
      <c r="AB4244" s="238" t="s">
        <v>442</v>
      </c>
    </row>
    <row r="4245" spans="8:28" x14ac:dyDescent="0.2">
      <c r="H4245" s="238"/>
      <c r="AB4245" s="238" t="s">
        <v>442</v>
      </c>
    </row>
    <row r="4246" spans="8:28" x14ac:dyDescent="0.2">
      <c r="H4246" s="238"/>
      <c r="AB4246" s="238" t="s">
        <v>442</v>
      </c>
    </row>
    <row r="4247" spans="8:28" x14ac:dyDescent="0.2">
      <c r="H4247" s="238"/>
      <c r="AB4247" s="238" t="s">
        <v>442</v>
      </c>
    </row>
    <row r="4248" spans="8:28" x14ac:dyDescent="0.2">
      <c r="H4248" s="238"/>
      <c r="AB4248" s="238" t="s">
        <v>442</v>
      </c>
    </row>
    <row r="4249" spans="8:28" x14ac:dyDescent="0.2">
      <c r="H4249" s="238"/>
      <c r="AB4249" s="238" t="s">
        <v>442</v>
      </c>
    </row>
    <row r="4250" spans="8:28" x14ac:dyDescent="0.2">
      <c r="H4250" s="238"/>
      <c r="AB4250" s="238" t="s">
        <v>442</v>
      </c>
    </row>
    <row r="4251" spans="8:28" x14ac:dyDescent="0.2">
      <c r="H4251" s="238"/>
      <c r="AB4251" s="238" t="s">
        <v>442</v>
      </c>
    </row>
    <row r="4252" spans="8:28" x14ac:dyDescent="0.2">
      <c r="H4252" s="238"/>
      <c r="AB4252" s="238" t="s">
        <v>442</v>
      </c>
    </row>
    <row r="4253" spans="8:28" x14ac:dyDescent="0.2">
      <c r="H4253" s="238"/>
      <c r="AB4253" s="238" t="s">
        <v>442</v>
      </c>
    </row>
    <row r="4254" spans="8:28" x14ac:dyDescent="0.2">
      <c r="H4254" s="238"/>
      <c r="AB4254" s="238" t="s">
        <v>442</v>
      </c>
    </row>
    <row r="4255" spans="8:28" x14ac:dyDescent="0.2">
      <c r="H4255" s="238"/>
      <c r="AB4255" s="238" t="s">
        <v>442</v>
      </c>
    </row>
    <row r="4256" spans="8:28" x14ac:dyDescent="0.2">
      <c r="H4256" s="238"/>
      <c r="AB4256" s="238" t="s">
        <v>442</v>
      </c>
    </row>
    <row r="4257" spans="8:28" x14ac:dyDescent="0.2">
      <c r="H4257" s="238"/>
      <c r="AB4257" s="238" t="s">
        <v>442</v>
      </c>
    </row>
    <row r="4258" spans="8:28" x14ac:dyDescent="0.2">
      <c r="H4258" s="238"/>
      <c r="AB4258" s="238" t="s">
        <v>442</v>
      </c>
    </row>
    <row r="4259" spans="8:28" x14ac:dyDescent="0.2">
      <c r="H4259" s="238"/>
      <c r="AB4259" s="238" t="s">
        <v>442</v>
      </c>
    </row>
    <row r="4260" spans="8:28" x14ac:dyDescent="0.2">
      <c r="H4260" s="238"/>
      <c r="AB4260" s="238" t="s">
        <v>442</v>
      </c>
    </row>
    <row r="4261" spans="8:28" x14ac:dyDescent="0.2">
      <c r="H4261" s="238"/>
      <c r="AB4261" s="238" t="s">
        <v>442</v>
      </c>
    </row>
    <row r="4262" spans="8:28" x14ac:dyDescent="0.2">
      <c r="H4262" s="238"/>
      <c r="AB4262" s="238" t="s">
        <v>442</v>
      </c>
    </row>
    <row r="4263" spans="8:28" x14ac:dyDescent="0.2">
      <c r="H4263" s="238"/>
      <c r="AB4263" s="238" t="s">
        <v>442</v>
      </c>
    </row>
    <row r="4264" spans="8:28" x14ac:dyDescent="0.2">
      <c r="H4264" s="238"/>
      <c r="AB4264" s="238" t="s">
        <v>442</v>
      </c>
    </row>
    <row r="4265" spans="8:28" x14ac:dyDescent="0.2">
      <c r="H4265" s="238"/>
      <c r="AB4265" s="238" t="s">
        <v>442</v>
      </c>
    </row>
    <row r="4266" spans="8:28" x14ac:dyDescent="0.2">
      <c r="H4266" s="238"/>
      <c r="AB4266" s="238" t="s">
        <v>442</v>
      </c>
    </row>
    <row r="4267" spans="8:28" x14ac:dyDescent="0.2">
      <c r="H4267" s="238"/>
      <c r="AB4267" s="238" t="s">
        <v>442</v>
      </c>
    </row>
    <row r="4268" spans="8:28" x14ac:dyDescent="0.2">
      <c r="H4268" s="238"/>
      <c r="AB4268" s="238" t="s">
        <v>442</v>
      </c>
    </row>
    <row r="4269" spans="8:28" x14ac:dyDescent="0.2">
      <c r="H4269" s="238"/>
      <c r="AB4269" s="238" t="s">
        <v>442</v>
      </c>
    </row>
    <row r="4270" spans="8:28" x14ac:dyDescent="0.2">
      <c r="H4270" s="238"/>
      <c r="AB4270" s="238" t="s">
        <v>442</v>
      </c>
    </row>
    <row r="4271" spans="8:28" x14ac:dyDescent="0.2">
      <c r="H4271" s="238"/>
      <c r="AB4271" s="238" t="s">
        <v>442</v>
      </c>
    </row>
    <row r="4272" spans="8:28" x14ac:dyDescent="0.2">
      <c r="H4272" s="238"/>
      <c r="AB4272" s="238" t="s">
        <v>442</v>
      </c>
    </row>
    <row r="4273" spans="8:28" x14ac:dyDescent="0.2">
      <c r="H4273" s="238"/>
      <c r="AB4273" s="238" t="s">
        <v>442</v>
      </c>
    </row>
    <row r="4274" spans="8:28" x14ac:dyDescent="0.2">
      <c r="H4274" s="238"/>
      <c r="AB4274" s="238" t="s">
        <v>442</v>
      </c>
    </row>
    <row r="4275" spans="8:28" x14ac:dyDescent="0.2">
      <c r="H4275" s="238"/>
      <c r="AB4275" s="238" t="s">
        <v>442</v>
      </c>
    </row>
    <row r="4276" spans="8:28" x14ac:dyDescent="0.2">
      <c r="H4276" s="238"/>
      <c r="AB4276" s="238" t="s">
        <v>442</v>
      </c>
    </row>
    <row r="4277" spans="8:28" x14ac:dyDescent="0.2">
      <c r="H4277" s="238"/>
      <c r="AB4277" s="238" t="s">
        <v>442</v>
      </c>
    </row>
    <row r="4278" spans="8:28" x14ac:dyDescent="0.2">
      <c r="H4278" s="238"/>
      <c r="AB4278" s="238" t="s">
        <v>442</v>
      </c>
    </row>
    <row r="4279" spans="8:28" x14ac:dyDescent="0.2">
      <c r="H4279" s="238"/>
      <c r="AB4279" s="238" t="s">
        <v>442</v>
      </c>
    </row>
    <row r="4280" spans="8:28" x14ac:dyDescent="0.2">
      <c r="H4280" s="238"/>
      <c r="AB4280" s="238" t="s">
        <v>442</v>
      </c>
    </row>
    <row r="4281" spans="8:28" x14ac:dyDescent="0.2">
      <c r="H4281" s="238"/>
      <c r="AB4281" s="238" t="s">
        <v>442</v>
      </c>
    </row>
    <row r="4282" spans="8:28" x14ac:dyDescent="0.2">
      <c r="H4282" s="238"/>
      <c r="AB4282" s="238" t="s">
        <v>442</v>
      </c>
    </row>
    <row r="4283" spans="8:28" x14ac:dyDescent="0.2">
      <c r="H4283" s="238"/>
      <c r="AB4283" s="238" t="s">
        <v>442</v>
      </c>
    </row>
    <row r="4284" spans="8:28" x14ac:dyDescent="0.2">
      <c r="H4284" s="238"/>
      <c r="AB4284" s="238" t="s">
        <v>442</v>
      </c>
    </row>
    <row r="4285" spans="8:28" x14ac:dyDescent="0.2">
      <c r="H4285" s="238"/>
      <c r="AB4285" s="238" t="s">
        <v>442</v>
      </c>
    </row>
    <row r="4286" spans="8:28" x14ac:dyDescent="0.2">
      <c r="H4286" s="238"/>
      <c r="AB4286" s="238" t="s">
        <v>442</v>
      </c>
    </row>
    <row r="4287" spans="8:28" x14ac:dyDescent="0.2">
      <c r="H4287" s="238"/>
      <c r="AB4287" s="238" t="s">
        <v>442</v>
      </c>
    </row>
    <row r="4288" spans="8:28" x14ac:dyDescent="0.2">
      <c r="H4288" s="238"/>
      <c r="AB4288" s="238" t="s">
        <v>442</v>
      </c>
    </row>
    <row r="4289" spans="8:28" x14ac:dyDescent="0.2">
      <c r="H4289" s="238"/>
      <c r="AB4289" s="238" t="s">
        <v>442</v>
      </c>
    </row>
    <row r="4290" spans="8:28" x14ac:dyDescent="0.2">
      <c r="H4290" s="238"/>
      <c r="AB4290" s="238" t="s">
        <v>442</v>
      </c>
    </row>
    <row r="4291" spans="8:28" x14ac:dyDescent="0.2">
      <c r="H4291" s="238"/>
      <c r="AB4291" s="238" t="s">
        <v>442</v>
      </c>
    </row>
    <row r="4292" spans="8:28" x14ac:dyDescent="0.2">
      <c r="H4292" s="238"/>
      <c r="AB4292" s="238" t="s">
        <v>442</v>
      </c>
    </row>
    <row r="4293" spans="8:28" x14ac:dyDescent="0.2">
      <c r="H4293" s="238"/>
      <c r="AB4293" s="238" t="s">
        <v>442</v>
      </c>
    </row>
    <row r="4294" spans="8:28" x14ac:dyDescent="0.2">
      <c r="H4294" s="238"/>
      <c r="AB4294" s="238" t="s">
        <v>442</v>
      </c>
    </row>
    <row r="4295" spans="8:28" x14ac:dyDescent="0.2">
      <c r="H4295" s="238"/>
      <c r="AB4295" s="238" t="s">
        <v>442</v>
      </c>
    </row>
    <row r="4296" spans="8:28" x14ac:dyDescent="0.2">
      <c r="H4296" s="238"/>
      <c r="AB4296" s="238" t="s">
        <v>442</v>
      </c>
    </row>
    <row r="4297" spans="8:28" x14ac:dyDescent="0.2">
      <c r="H4297" s="238"/>
      <c r="AB4297" s="238" t="s">
        <v>442</v>
      </c>
    </row>
    <row r="4298" spans="8:28" x14ac:dyDescent="0.2">
      <c r="H4298" s="238"/>
      <c r="AB4298" s="238" t="s">
        <v>442</v>
      </c>
    </row>
    <row r="4299" spans="8:28" x14ac:dyDescent="0.2">
      <c r="H4299" s="238"/>
      <c r="AB4299" s="238" t="s">
        <v>442</v>
      </c>
    </row>
    <row r="4300" spans="8:28" x14ac:dyDescent="0.2">
      <c r="H4300" s="238"/>
      <c r="AB4300" s="238" t="s">
        <v>442</v>
      </c>
    </row>
    <row r="4301" spans="8:28" x14ac:dyDescent="0.2">
      <c r="H4301" s="238"/>
      <c r="AB4301" s="238" t="s">
        <v>442</v>
      </c>
    </row>
    <row r="4302" spans="8:28" x14ac:dyDescent="0.2">
      <c r="H4302" s="238"/>
      <c r="AB4302" s="238" t="s">
        <v>442</v>
      </c>
    </row>
    <row r="4303" spans="8:28" x14ac:dyDescent="0.2">
      <c r="H4303" s="238"/>
      <c r="AB4303" s="238" t="s">
        <v>442</v>
      </c>
    </row>
    <row r="4304" spans="8:28" x14ac:dyDescent="0.2">
      <c r="H4304" s="238"/>
      <c r="AB4304" s="238" t="s">
        <v>442</v>
      </c>
    </row>
    <row r="4305" spans="8:28" x14ac:dyDescent="0.2">
      <c r="H4305" s="238"/>
      <c r="AB4305" s="238" t="s">
        <v>442</v>
      </c>
    </row>
    <row r="4306" spans="8:28" x14ac:dyDescent="0.2">
      <c r="H4306" s="238"/>
      <c r="AB4306" s="238" t="s">
        <v>442</v>
      </c>
    </row>
    <row r="4307" spans="8:28" x14ac:dyDescent="0.2">
      <c r="H4307" s="238"/>
      <c r="AB4307" s="238" t="s">
        <v>442</v>
      </c>
    </row>
    <row r="4308" spans="8:28" x14ac:dyDescent="0.2">
      <c r="H4308" s="238"/>
      <c r="AB4308" s="238" t="s">
        <v>442</v>
      </c>
    </row>
    <row r="4309" spans="8:28" x14ac:dyDescent="0.2">
      <c r="H4309" s="238"/>
      <c r="AB4309" s="238" t="s">
        <v>442</v>
      </c>
    </row>
    <row r="4310" spans="8:28" x14ac:dyDescent="0.2">
      <c r="H4310" s="238"/>
      <c r="AB4310" s="238" t="s">
        <v>442</v>
      </c>
    </row>
    <row r="4311" spans="8:28" x14ac:dyDescent="0.2">
      <c r="H4311" s="238"/>
      <c r="AB4311" s="238" t="s">
        <v>442</v>
      </c>
    </row>
    <row r="4312" spans="8:28" x14ac:dyDescent="0.2">
      <c r="H4312" s="238"/>
      <c r="AB4312" s="238" t="s">
        <v>442</v>
      </c>
    </row>
    <row r="4313" spans="8:28" x14ac:dyDescent="0.2">
      <c r="H4313" s="238"/>
      <c r="AB4313" s="238" t="s">
        <v>442</v>
      </c>
    </row>
    <row r="4314" spans="8:28" x14ac:dyDescent="0.2">
      <c r="H4314" s="238"/>
      <c r="AB4314" s="238" t="s">
        <v>442</v>
      </c>
    </row>
    <row r="4315" spans="8:28" x14ac:dyDescent="0.2">
      <c r="H4315" s="238"/>
      <c r="AB4315" s="238" t="s">
        <v>442</v>
      </c>
    </row>
    <row r="4316" spans="8:28" x14ac:dyDescent="0.2">
      <c r="H4316" s="238"/>
      <c r="AB4316" s="238" t="s">
        <v>442</v>
      </c>
    </row>
    <row r="4317" spans="8:28" x14ac:dyDescent="0.2">
      <c r="H4317" s="238"/>
      <c r="AB4317" s="238" t="s">
        <v>442</v>
      </c>
    </row>
    <row r="4318" spans="8:28" x14ac:dyDescent="0.2">
      <c r="H4318" s="238"/>
      <c r="AB4318" s="238" t="s">
        <v>442</v>
      </c>
    </row>
    <row r="4319" spans="8:28" x14ac:dyDescent="0.2">
      <c r="H4319" s="238"/>
      <c r="AB4319" s="238" t="s">
        <v>442</v>
      </c>
    </row>
    <row r="4320" spans="8:28" x14ac:dyDescent="0.2">
      <c r="H4320" s="238"/>
      <c r="AB4320" s="238" t="s">
        <v>442</v>
      </c>
    </row>
    <row r="4321" spans="8:28" x14ac:dyDescent="0.2">
      <c r="H4321" s="238"/>
      <c r="AB4321" s="238" t="s">
        <v>442</v>
      </c>
    </row>
    <row r="4322" spans="8:28" x14ac:dyDescent="0.2">
      <c r="H4322" s="238"/>
      <c r="AB4322" s="238" t="s">
        <v>442</v>
      </c>
    </row>
    <row r="4323" spans="8:28" x14ac:dyDescent="0.2">
      <c r="H4323" s="238"/>
      <c r="AB4323" s="238" t="s">
        <v>442</v>
      </c>
    </row>
    <row r="4324" spans="8:28" x14ac:dyDescent="0.2">
      <c r="H4324" s="238"/>
      <c r="AB4324" s="238" t="s">
        <v>442</v>
      </c>
    </row>
    <row r="4325" spans="8:28" x14ac:dyDescent="0.2">
      <c r="H4325" s="238"/>
      <c r="AB4325" s="238" t="s">
        <v>442</v>
      </c>
    </row>
    <row r="4326" spans="8:28" x14ac:dyDescent="0.2">
      <c r="H4326" s="238"/>
      <c r="AB4326" s="238" t="s">
        <v>442</v>
      </c>
    </row>
    <row r="4327" spans="8:28" x14ac:dyDescent="0.2">
      <c r="H4327" s="238"/>
      <c r="AB4327" s="238" t="s">
        <v>442</v>
      </c>
    </row>
    <row r="4328" spans="8:28" x14ac:dyDescent="0.2">
      <c r="H4328" s="238"/>
      <c r="AB4328" s="238" t="s">
        <v>442</v>
      </c>
    </row>
    <row r="4329" spans="8:28" x14ac:dyDescent="0.2">
      <c r="H4329" s="238"/>
      <c r="AB4329" s="238" t="s">
        <v>442</v>
      </c>
    </row>
    <row r="4330" spans="8:28" x14ac:dyDescent="0.2">
      <c r="H4330" s="238"/>
      <c r="AB4330" s="238" t="s">
        <v>442</v>
      </c>
    </row>
    <row r="4331" spans="8:28" x14ac:dyDescent="0.2">
      <c r="H4331" s="238"/>
      <c r="AB4331" s="238" t="s">
        <v>442</v>
      </c>
    </row>
    <row r="4332" spans="8:28" x14ac:dyDescent="0.2">
      <c r="H4332" s="238"/>
      <c r="AB4332" s="238" t="s">
        <v>442</v>
      </c>
    </row>
    <row r="4333" spans="8:28" x14ac:dyDescent="0.2">
      <c r="H4333" s="238"/>
      <c r="AB4333" s="238" t="s">
        <v>442</v>
      </c>
    </row>
    <row r="4334" spans="8:28" x14ac:dyDescent="0.2">
      <c r="H4334" s="238"/>
      <c r="AB4334" s="238" t="s">
        <v>442</v>
      </c>
    </row>
    <row r="4335" spans="8:28" x14ac:dyDescent="0.2">
      <c r="H4335" s="238"/>
      <c r="AB4335" s="238" t="s">
        <v>442</v>
      </c>
    </row>
    <row r="4336" spans="8:28" x14ac:dyDescent="0.2">
      <c r="H4336" s="238"/>
      <c r="AB4336" s="238" t="s">
        <v>442</v>
      </c>
    </row>
    <row r="4337" spans="8:28" x14ac:dyDescent="0.2">
      <c r="H4337" s="238"/>
      <c r="AB4337" s="238" t="s">
        <v>442</v>
      </c>
    </row>
    <row r="4338" spans="8:28" x14ac:dyDescent="0.2">
      <c r="H4338" s="238"/>
      <c r="AB4338" s="238" t="s">
        <v>442</v>
      </c>
    </row>
    <row r="4339" spans="8:28" x14ac:dyDescent="0.2">
      <c r="H4339" s="238"/>
      <c r="AB4339" s="238" t="s">
        <v>442</v>
      </c>
    </row>
    <row r="4340" spans="8:28" x14ac:dyDescent="0.2">
      <c r="H4340" s="238"/>
      <c r="AB4340" s="238" t="s">
        <v>442</v>
      </c>
    </row>
    <row r="4341" spans="8:28" x14ac:dyDescent="0.2">
      <c r="H4341" s="238"/>
      <c r="AB4341" s="238" t="s">
        <v>442</v>
      </c>
    </row>
    <row r="4342" spans="8:28" x14ac:dyDescent="0.2">
      <c r="H4342" s="238"/>
      <c r="AB4342" s="238" t="s">
        <v>442</v>
      </c>
    </row>
    <row r="4343" spans="8:28" x14ac:dyDescent="0.2">
      <c r="H4343" s="238"/>
      <c r="AB4343" s="238" t="s">
        <v>442</v>
      </c>
    </row>
    <row r="4344" spans="8:28" x14ac:dyDescent="0.2">
      <c r="H4344" s="238"/>
      <c r="AB4344" s="238" t="s">
        <v>442</v>
      </c>
    </row>
    <row r="4345" spans="8:28" x14ac:dyDescent="0.2">
      <c r="H4345" s="238"/>
      <c r="AB4345" s="238" t="s">
        <v>442</v>
      </c>
    </row>
    <row r="4346" spans="8:28" x14ac:dyDescent="0.2">
      <c r="H4346" s="238"/>
      <c r="AB4346" s="238" t="s">
        <v>442</v>
      </c>
    </row>
    <row r="4347" spans="8:28" x14ac:dyDescent="0.2">
      <c r="H4347" s="238"/>
      <c r="AB4347" s="238" t="s">
        <v>442</v>
      </c>
    </row>
    <row r="4348" spans="8:28" x14ac:dyDescent="0.2">
      <c r="H4348" s="238"/>
      <c r="AB4348" s="238" t="s">
        <v>442</v>
      </c>
    </row>
    <row r="4349" spans="8:28" x14ac:dyDescent="0.2">
      <c r="H4349" s="238"/>
      <c r="AB4349" s="238" t="s">
        <v>442</v>
      </c>
    </row>
    <row r="4350" spans="8:28" x14ac:dyDescent="0.2">
      <c r="H4350" s="238"/>
      <c r="AB4350" s="238" t="s">
        <v>442</v>
      </c>
    </row>
    <row r="4351" spans="8:28" x14ac:dyDescent="0.2">
      <c r="H4351" s="238"/>
      <c r="AB4351" s="238" t="s">
        <v>442</v>
      </c>
    </row>
    <row r="4352" spans="8:28" x14ac:dyDescent="0.2">
      <c r="H4352" s="238"/>
      <c r="AB4352" s="238" t="s">
        <v>442</v>
      </c>
    </row>
    <row r="4353" spans="8:28" x14ac:dyDescent="0.2">
      <c r="H4353" s="238"/>
      <c r="AB4353" s="238" t="s">
        <v>442</v>
      </c>
    </row>
    <row r="4354" spans="8:28" x14ac:dyDescent="0.2">
      <c r="H4354" s="238"/>
      <c r="AB4354" s="238" t="s">
        <v>442</v>
      </c>
    </row>
    <row r="4355" spans="8:28" x14ac:dyDescent="0.2">
      <c r="H4355" s="238"/>
      <c r="AB4355" s="238" t="s">
        <v>442</v>
      </c>
    </row>
    <row r="4356" spans="8:28" x14ac:dyDescent="0.2">
      <c r="H4356" s="238"/>
      <c r="AB4356" s="238" t="s">
        <v>442</v>
      </c>
    </row>
    <row r="4357" spans="8:28" x14ac:dyDescent="0.2">
      <c r="H4357" s="238"/>
      <c r="AB4357" s="238" t="s">
        <v>442</v>
      </c>
    </row>
    <row r="4358" spans="8:28" x14ac:dyDescent="0.2">
      <c r="H4358" s="238"/>
      <c r="AB4358" s="238" t="s">
        <v>442</v>
      </c>
    </row>
    <row r="4359" spans="8:28" x14ac:dyDescent="0.2">
      <c r="H4359" s="238"/>
      <c r="AB4359" s="238" t="s">
        <v>442</v>
      </c>
    </row>
    <row r="4360" spans="8:28" x14ac:dyDescent="0.2">
      <c r="H4360" s="238"/>
      <c r="AB4360" s="238" t="s">
        <v>442</v>
      </c>
    </row>
    <row r="4361" spans="8:28" x14ac:dyDescent="0.2">
      <c r="H4361" s="238"/>
      <c r="AB4361" s="238" t="s">
        <v>442</v>
      </c>
    </row>
    <row r="4362" spans="8:28" x14ac:dyDescent="0.2">
      <c r="H4362" s="238"/>
      <c r="AB4362" s="238" t="s">
        <v>442</v>
      </c>
    </row>
    <row r="4363" spans="8:28" x14ac:dyDescent="0.2">
      <c r="H4363" s="238"/>
      <c r="AB4363" s="238" t="s">
        <v>442</v>
      </c>
    </row>
    <row r="4364" spans="8:28" x14ac:dyDescent="0.2">
      <c r="H4364" s="238"/>
      <c r="AB4364" s="238" t="s">
        <v>442</v>
      </c>
    </row>
    <row r="4365" spans="8:28" x14ac:dyDescent="0.2">
      <c r="H4365" s="238"/>
      <c r="AB4365" s="238" t="s">
        <v>442</v>
      </c>
    </row>
    <row r="4366" spans="8:28" x14ac:dyDescent="0.2">
      <c r="H4366" s="238"/>
      <c r="AB4366" s="238" t="s">
        <v>442</v>
      </c>
    </row>
    <row r="4367" spans="8:28" x14ac:dyDescent="0.2">
      <c r="H4367" s="238"/>
      <c r="AB4367" s="238" t="s">
        <v>442</v>
      </c>
    </row>
    <row r="4368" spans="8:28" x14ac:dyDescent="0.2">
      <c r="H4368" s="238"/>
      <c r="AB4368" s="238" t="s">
        <v>442</v>
      </c>
    </row>
    <row r="4369" spans="8:28" x14ac:dyDescent="0.2">
      <c r="H4369" s="238"/>
      <c r="AB4369" s="238" t="s">
        <v>442</v>
      </c>
    </row>
    <row r="4370" spans="8:28" x14ac:dyDescent="0.2">
      <c r="H4370" s="238"/>
      <c r="AB4370" s="238" t="s">
        <v>442</v>
      </c>
    </row>
    <row r="4371" spans="8:28" x14ac:dyDescent="0.2">
      <c r="H4371" s="238"/>
      <c r="AB4371" s="238" t="s">
        <v>442</v>
      </c>
    </row>
    <row r="4372" spans="8:28" x14ac:dyDescent="0.2">
      <c r="H4372" s="238"/>
      <c r="AB4372" s="238" t="s">
        <v>442</v>
      </c>
    </row>
    <row r="4373" spans="8:28" x14ac:dyDescent="0.2">
      <c r="H4373" s="238"/>
      <c r="AB4373" s="238" t="s">
        <v>442</v>
      </c>
    </row>
    <row r="4374" spans="8:28" x14ac:dyDescent="0.2">
      <c r="H4374" s="238"/>
      <c r="AB4374" s="238" t="s">
        <v>442</v>
      </c>
    </row>
    <row r="4375" spans="8:28" x14ac:dyDescent="0.2">
      <c r="H4375" s="238"/>
      <c r="AB4375" s="238" t="s">
        <v>442</v>
      </c>
    </row>
    <row r="4376" spans="8:28" x14ac:dyDescent="0.2">
      <c r="H4376" s="238"/>
      <c r="AB4376" s="238" t="s">
        <v>442</v>
      </c>
    </row>
    <row r="4377" spans="8:28" x14ac:dyDescent="0.2">
      <c r="H4377" s="238"/>
      <c r="AB4377" s="238" t="s">
        <v>442</v>
      </c>
    </row>
    <row r="4378" spans="8:28" x14ac:dyDescent="0.2">
      <c r="H4378" s="238"/>
      <c r="AB4378" s="238" t="s">
        <v>442</v>
      </c>
    </row>
    <row r="4379" spans="8:28" x14ac:dyDescent="0.2">
      <c r="H4379" s="238"/>
      <c r="AB4379" s="238" t="s">
        <v>442</v>
      </c>
    </row>
    <row r="4380" spans="8:28" x14ac:dyDescent="0.2">
      <c r="H4380" s="238"/>
      <c r="AB4380" s="238" t="s">
        <v>442</v>
      </c>
    </row>
    <row r="4381" spans="8:28" x14ac:dyDescent="0.2">
      <c r="H4381" s="238"/>
      <c r="AB4381" s="238" t="s">
        <v>442</v>
      </c>
    </row>
    <row r="4382" spans="8:28" x14ac:dyDescent="0.2">
      <c r="H4382" s="238"/>
      <c r="AB4382" s="238" t="s">
        <v>442</v>
      </c>
    </row>
    <row r="4383" spans="8:28" x14ac:dyDescent="0.2">
      <c r="H4383" s="238"/>
      <c r="AB4383" s="238" t="s">
        <v>442</v>
      </c>
    </row>
    <row r="4384" spans="8:28" x14ac:dyDescent="0.2">
      <c r="H4384" s="238"/>
      <c r="AB4384" s="238" t="s">
        <v>442</v>
      </c>
    </row>
    <row r="4385" spans="8:28" x14ac:dyDescent="0.2">
      <c r="H4385" s="238"/>
      <c r="AB4385" s="238" t="s">
        <v>442</v>
      </c>
    </row>
    <row r="4386" spans="8:28" x14ac:dyDescent="0.2">
      <c r="H4386" s="238"/>
      <c r="AB4386" s="238" t="s">
        <v>442</v>
      </c>
    </row>
    <row r="4387" spans="8:28" x14ac:dyDescent="0.2">
      <c r="H4387" s="238"/>
      <c r="AB4387" s="238" t="s">
        <v>442</v>
      </c>
    </row>
    <row r="4388" spans="8:28" x14ac:dyDescent="0.2">
      <c r="H4388" s="238"/>
      <c r="AB4388" s="238" t="s">
        <v>442</v>
      </c>
    </row>
    <row r="4389" spans="8:28" x14ac:dyDescent="0.2">
      <c r="H4389" s="238"/>
      <c r="AB4389" s="238" t="s">
        <v>442</v>
      </c>
    </row>
    <row r="4390" spans="8:28" x14ac:dyDescent="0.2">
      <c r="H4390" s="238"/>
      <c r="AB4390" s="238" t="s">
        <v>442</v>
      </c>
    </row>
    <row r="4391" spans="8:28" x14ac:dyDescent="0.2">
      <c r="H4391" s="238"/>
      <c r="AB4391" s="238" t="s">
        <v>442</v>
      </c>
    </row>
    <row r="4392" spans="8:28" x14ac:dyDescent="0.2">
      <c r="H4392" s="238"/>
      <c r="AB4392" s="238" t="s">
        <v>442</v>
      </c>
    </row>
    <row r="4393" spans="8:28" x14ac:dyDescent="0.2">
      <c r="H4393" s="238"/>
      <c r="AB4393" s="238" t="s">
        <v>442</v>
      </c>
    </row>
    <row r="4394" spans="8:28" x14ac:dyDescent="0.2">
      <c r="H4394" s="238"/>
      <c r="AB4394" s="238" t="s">
        <v>442</v>
      </c>
    </row>
    <row r="4395" spans="8:28" x14ac:dyDescent="0.2">
      <c r="H4395" s="238"/>
      <c r="AB4395" s="238" t="s">
        <v>442</v>
      </c>
    </row>
    <row r="4396" spans="8:28" x14ac:dyDescent="0.2">
      <c r="H4396" s="238"/>
      <c r="AB4396" s="238" t="s">
        <v>442</v>
      </c>
    </row>
    <row r="4397" spans="8:28" x14ac:dyDescent="0.2">
      <c r="H4397" s="238"/>
      <c r="AB4397" s="238" t="s">
        <v>442</v>
      </c>
    </row>
    <row r="4398" spans="8:28" x14ac:dyDescent="0.2">
      <c r="H4398" s="238"/>
      <c r="AB4398" s="238" t="s">
        <v>442</v>
      </c>
    </row>
    <row r="4399" spans="8:28" x14ac:dyDescent="0.2">
      <c r="H4399" s="238"/>
      <c r="AB4399" s="238" t="s">
        <v>442</v>
      </c>
    </row>
    <row r="4400" spans="8:28" x14ac:dyDescent="0.2">
      <c r="H4400" s="238"/>
      <c r="AB4400" s="238" t="s">
        <v>442</v>
      </c>
    </row>
    <row r="4401" spans="8:28" x14ac:dyDescent="0.2">
      <c r="H4401" s="238"/>
      <c r="AB4401" s="238" t="s">
        <v>442</v>
      </c>
    </row>
    <row r="4402" spans="8:28" x14ac:dyDescent="0.2">
      <c r="H4402" s="238"/>
      <c r="AB4402" s="238" t="s">
        <v>442</v>
      </c>
    </row>
    <row r="4403" spans="8:28" x14ac:dyDescent="0.2">
      <c r="H4403" s="238"/>
      <c r="AB4403" s="238" t="s">
        <v>442</v>
      </c>
    </row>
    <row r="4404" spans="8:28" x14ac:dyDescent="0.2">
      <c r="H4404" s="238"/>
      <c r="AB4404" s="238" t="s">
        <v>442</v>
      </c>
    </row>
    <row r="4405" spans="8:28" x14ac:dyDescent="0.2">
      <c r="H4405" s="238"/>
      <c r="AB4405" s="238" t="s">
        <v>442</v>
      </c>
    </row>
    <row r="4406" spans="8:28" x14ac:dyDescent="0.2">
      <c r="H4406" s="238"/>
      <c r="AB4406" s="238" t="s">
        <v>442</v>
      </c>
    </row>
    <row r="4407" spans="8:28" x14ac:dyDescent="0.2">
      <c r="H4407" s="238"/>
      <c r="AB4407" s="238" t="s">
        <v>442</v>
      </c>
    </row>
    <row r="4408" spans="8:28" x14ac:dyDescent="0.2">
      <c r="H4408" s="238"/>
      <c r="AB4408" s="238" t="s">
        <v>442</v>
      </c>
    </row>
    <row r="4409" spans="8:28" x14ac:dyDescent="0.2">
      <c r="H4409" s="238"/>
      <c r="AB4409" s="238" t="s">
        <v>442</v>
      </c>
    </row>
    <row r="4410" spans="8:28" x14ac:dyDescent="0.2">
      <c r="H4410" s="238"/>
      <c r="AB4410" s="238" t="s">
        <v>442</v>
      </c>
    </row>
    <row r="4411" spans="8:28" x14ac:dyDescent="0.2">
      <c r="H4411" s="238"/>
      <c r="AB4411" s="238" t="s">
        <v>442</v>
      </c>
    </row>
    <row r="4412" spans="8:28" x14ac:dyDescent="0.2">
      <c r="H4412" s="238"/>
      <c r="AB4412" s="238" t="s">
        <v>442</v>
      </c>
    </row>
    <row r="4413" spans="8:28" x14ac:dyDescent="0.2">
      <c r="H4413" s="238"/>
      <c r="AB4413" s="238" t="s">
        <v>442</v>
      </c>
    </row>
    <row r="4414" spans="8:28" x14ac:dyDescent="0.2">
      <c r="H4414" s="238"/>
      <c r="AB4414" s="238" t="s">
        <v>442</v>
      </c>
    </row>
    <row r="4415" spans="8:28" x14ac:dyDescent="0.2">
      <c r="H4415" s="238"/>
      <c r="AB4415" s="238" t="s">
        <v>442</v>
      </c>
    </row>
    <row r="4416" spans="8:28" x14ac:dyDescent="0.2">
      <c r="H4416" s="238"/>
      <c r="AB4416" s="238" t="s">
        <v>442</v>
      </c>
    </row>
    <row r="4417" spans="8:28" x14ac:dyDescent="0.2">
      <c r="H4417" s="238"/>
      <c r="AB4417" s="238" t="s">
        <v>442</v>
      </c>
    </row>
    <row r="4418" spans="8:28" x14ac:dyDescent="0.2">
      <c r="H4418" s="238"/>
      <c r="AB4418" s="238" t="s">
        <v>442</v>
      </c>
    </row>
    <row r="4419" spans="8:28" x14ac:dyDescent="0.2">
      <c r="H4419" s="238"/>
      <c r="AB4419" s="238" t="s">
        <v>442</v>
      </c>
    </row>
    <row r="4420" spans="8:28" x14ac:dyDescent="0.2">
      <c r="H4420" s="238"/>
      <c r="AB4420" s="238" t="s">
        <v>442</v>
      </c>
    </row>
    <row r="4421" spans="8:28" x14ac:dyDescent="0.2">
      <c r="H4421" s="238"/>
      <c r="AB4421" s="238" t="s">
        <v>442</v>
      </c>
    </row>
    <row r="4422" spans="8:28" x14ac:dyDescent="0.2">
      <c r="H4422" s="238"/>
      <c r="AB4422" s="238" t="s">
        <v>442</v>
      </c>
    </row>
    <row r="4423" spans="8:28" x14ac:dyDescent="0.2">
      <c r="H4423" s="238"/>
      <c r="AB4423" s="238" t="s">
        <v>442</v>
      </c>
    </row>
    <row r="4424" spans="8:28" x14ac:dyDescent="0.2">
      <c r="H4424" s="238"/>
      <c r="AB4424" s="238" t="s">
        <v>442</v>
      </c>
    </row>
    <row r="4425" spans="8:28" x14ac:dyDescent="0.2">
      <c r="H4425" s="238"/>
      <c r="AB4425" s="238" t="s">
        <v>442</v>
      </c>
    </row>
    <row r="4426" spans="8:28" x14ac:dyDescent="0.2">
      <c r="H4426" s="238"/>
      <c r="AB4426" s="238" t="s">
        <v>442</v>
      </c>
    </row>
    <row r="4427" spans="8:28" x14ac:dyDescent="0.2">
      <c r="H4427" s="238"/>
      <c r="AB4427" s="238" t="s">
        <v>442</v>
      </c>
    </row>
    <row r="4428" spans="8:28" x14ac:dyDescent="0.2">
      <c r="H4428" s="238"/>
      <c r="AB4428" s="238" t="s">
        <v>442</v>
      </c>
    </row>
    <row r="4429" spans="8:28" x14ac:dyDescent="0.2">
      <c r="H4429" s="238"/>
      <c r="AB4429" s="238" t="s">
        <v>442</v>
      </c>
    </row>
    <row r="4430" spans="8:28" x14ac:dyDescent="0.2">
      <c r="H4430" s="238"/>
      <c r="AB4430" s="238" t="s">
        <v>442</v>
      </c>
    </row>
    <row r="4431" spans="8:28" x14ac:dyDescent="0.2">
      <c r="H4431" s="238"/>
      <c r="AB4431" s="238" t="s">
        <v>442</v>
      </c>
    </row>
    <row r="4432" spans="8:28" x14ac:dyDescent="0.2">
      <c r="H4432" s="238"/>
      <c r="AB4432" s="238" t="s">
        <v>442</v>
      </c>
    </row>
    <row r="4433" spans="8:28" x14ac:dyDescent="0.2">
      <c r="H4433" s="238"/>
      <c r="AB4433" s="238" t="s">
        <v>442</v>
      </c>
    </row>
    <row r="4434" spans="8:28" x14ac:dyDescent="0.2">
      <c r="H4434" s="238"/>
      <c r="AB4434" s="238" t="s">
        <v>442</v>
      </c>
    </row>
    <row r="4435" spans="8:28" x14ac:dyDescent="0.2">
      <c r="H4435" s="238"/>
      <c r="AB4435" s="238" t="s">
        <v>442</v>
      </c>
    </row>
    <row r="4436" spans="8:28" x14ac:dyDescent="0.2">
      <c r="H4436" s="238"/>
      <c r="AB4436" s="238" t="s">
        <v>442</v>
      </c>
    </row>
    <row r="4437" spans="8:28" x14ac:dyDescent="0.2">
      <c r="H4437" s="238"/>
      <c r="AB4437" s="238" t="s">
        <v>442</v>
      </c>
    </row>
    <row r="4438" spans="8:28" x14ac:dyDescent="0.2">
      <c r="H4438" s="238"/>
      <c r="AB4438" s="238" t="s">
        <v>442</v>
      </c>
    </row>
    <row r="4439" spans="8:28" x14ac:dyDescent="0.2">
      <c r="H4439" s="238"/>
      <c r="AB4439" s="238" t="s">
        <v>442</v>
      </c>
    </row>
    <row r="4440" spans="8:28" x14ac:dyDescent="0.2">
      <c r="H4440" s="238"/>
      <c r="AB4440" s="238" t="s">
        <v>442</v>
      </c>
    </row>
    <row r="4441" spans="8:28" x14ac:dyDescent="0.2">
      <c r="H4441" s="238"/>
      <c r="AB4441" s="238" t="s">
        <v>442</v>
      </c>
    </row>
    <row r="4442" spans="8:28" x14ac:dyDescent="0.2">
      <c r="H4442" s="238"/>
      <c r="AB4442" s="238" t="s">
        <v>442</v>
      </c>
    </row>
    <row r="4443" spans="8:28" x14ac:dyDescent="0.2">
      <c r="H4443" s="238"/>
      <c r="AB4443" s="238" t="s">
        <v>442</v>
      </c>
    </row>
    <row r="4444" spans="8:28" x14ac:dyDescent="0.2">
      <c r="H4444" s="238"/>
      <c r="AB4444" s="238" t="s">
        <v>442</v>
      </c>
    </row>
    <row r="4445" spans="8:28" x14ac:dyDescent="0.2">
      <c r="H4445" s="238"/>
      <c r="AB4445" s="238" t="s">
        <v>442</v>
      </c>
    </row>
    <row r="4446" spans="8:28" x14ac:dyDescent="0.2">
      <c r="H4446" s="238"/>
      <c r="AB4446" s="238" t="s">
        <v>442</v>
      </c>
    </row>
    <row r="4447" spans="8:28" x14ac:dyDescent="0.2">
      <c r="H4447" s="238"/>
      <c r="AB4447" s="238" t="s">
        <v>442</v>
      </c>
    </row>
    <row r="4448" spans="8:28" x14ac:dyDescent="0.2">
      <c r="H4448" s="238"/>
      <c r="AB4448" s="238" t="s">
        <v>442</v>
      </c>
    </row>
    <row r="4449" spans="8:28" x14ac:dyDescent="0.2">
      <c r="H4449" s="238"/>
      <c r="AB4449" s="238" t="s">
        <v>442</v>
      </c>
    </row>
    <row r="4450" spans="8:28" x14ac:dyDescent="0.2">
      <c r="H4450" s="238"/>
      <c r="AB4450" s="238" t="s">
        <v>442</v>
      </c>
    </row>
    <row r="4451" spans="8:28" x14ac:dyDescent="0.2">
      <c r="H4451" s="238"/>
      <c r="AB4451" s="238" t="s">
        <v>442</v>
      </c>
    </row>
    <row r="4452" spans="8:28" x14ac:dyDescent="0.2">
      <c r="H4452" s="238"/>
      <c r="AB4452" s="238" t="s">
        <v>442</v>
      </c>
    </row>
    <row r="4453" spans="8:28" x14ac:dyDescent="0.2">
      <c r="H4453" s="238"/>
      <c r="AB4453" s="238" t="s">
        <v>442</v>
      </c>
    </row>
    <row r="4454" spans="8:28" x14ac:dyDescent="0.2">
      <c r="H4454" s="238"/>
      <c r="AB4454" s="238" t="s">
        <v>442</v>
      </c>
    </row>
    <row r="4455" spans="8:28" x14ac:dyDescent="0.2">
      <c r="H4455" s="238"/>
      <c r="AB4455" s="238" t="s">
        <v>442</v>
      </c>
    </row>
    <row r="4456" spans="8:28" x14ac:dyDescent="0.2">
      <c r="H4456" s="238"/>
      <c r="AB4456" s="238" t="s">
        <v>442</v>
      </c>
    </row>
    <row r="4457" spans="8:28" x14ac:dyDescent="0.2">
      <c r="H4457" s="238"/>
      <c r="AB4457" s="238" t="s">
        <v>442</v>
      </c>
    </row>
    <row r="4458" spans="8:28" x14ac:dyDescent="0.2">
      <c r="H4458" s="238"/>
      <c r="AB4458" s="238" t="s">
        <v>442</v>
      </c>
    </row>
    <row r="4459" spans="8:28" x14ac:dyDescent="0.2">
      <c r="H4459" s="238"/>
      <c r="AB4459" s="238" t="s">
        <v>442</v>
      </c>
    </row>
    <row r="4460" spans="8:28" x14ac:dyDescent="0.2">
      <c r="H4460" s="238"/>
      <c r="AB4460" s="238" t="s">
        <v>442</v>
      </c>
    </row>
    <row r="4461" spans="8:28" x14ac:dyDescent="0.2">
      <c r="H4461" s="238"/>
      <c r="AB4461" s="238" t="s">
        <v>442</v>
      </c>
    </row>
    <row r="4462" spans="8:28" x14ac:dyDescent="0.2">
      <c r="H4462" s="238"/>
      <c r="AB4462" s="238" t="s">
        <v>442</v>
      </c>
    </row>
    <row r="4463" spans="8:28" x14ac:dyDescent="0.2">
      <c r="H4463" s="238"/>
      <c r="AB4463" s="238" t="s">
        <v>442</v>
      </c>
    </row>
    <row r="4464" spans="8:28" x14ac:dyDescent="0.2">
      <c r="H4464" s="238"/>
      <c r="AB4464" s="238" t="s">
        <v>442</v>
      </c>
    </row>
    <row r="4465" spans="8:28" x14ac:dyDescent="0.2">
      <c r="H4465" s="238"/>
      <c r="AB4465" s="238" t="s">
        <v>442</v>
      </c>
    </row>
    <row r="4466" spans="8:28" x14ac:dyDescent="0.2">
      <c r="H4466" s="238"/>
      <c r="AB4466" s="238" t="s">
        <v>442</v>
      </c>
    </row>
    <row r="4467" spans="8:28" x14ac:dyDescent="0.2">
      <c r="H4467" s="238"/>
      <c r="AB4467" s="238" t="s">
        <v>442</v>
      </c>
    </row>
    <row r="4468" spans="8:28" x14ac:dyDescent="0.2">
      <c r="H4468" s="238"/>
      <c r="AB4468" s="238" t="s">
        <v>442</v>
      </c>
    </row>
    <row r="4469" spans="8:28" x14ac:dyDescent="0.2">
      <c r="H4469" s="238"/>
      <c r="AB4469" s="238" t="s">
        <v>442</v>
      </c>
    </row>
    <row r="4470" spans="8:28" x14ac:dyDescent="0.2">
      <c r="H4470" s="238"/>
      <c r="AB4470" s="238" t="s">
        <v>442</v>
      </c>
    </row>
    <row r="4471" spans="8:28" x14ac:dyDescent="0.2">
      <c r="H4471" s="238"/>
      <c r="AB4471" s="238" t="s">
        <v>442</v>
      </c>
    </row>
    <row r="4472" spans="8:28" x14ac:dyDescent="0.2">
      <c r="H4472" s="238"/>
      <c r="AB4472" s="238" t="s">
        <v>442</v>
      </c>
    </row>
    <row r="4473" spans="8:28" x14ac:dyDescent="0.2">
      <c r="H4473" s="238"/>
      <c r="AB4473" s="238" t="s">
        <v>442</v>
      </c>
    </row>
    <row r="4474" spans="8:28" x14ac:dyDescent="0.2">
      <c r="H4474" s="238"/>
      <c r="AB4474" s="238" t="s">
        <v>442</v>
      </c>
    </row>
    <row r="4475" spans="8:28" x14ac:dyDescent="0.2">
      <c r="H4475" s="238"/>
      <c r="AB4475" s="238" t="s">
        <v>442</v>
      </c>
    </row>
    <row r="4476" spans="8:28" x14ac:dyDescent="0.2">
      <c r="H4476" s="238"/>
      <c r="AB4476" s="238" t="s">
        <v>442</v>
      </c>
    </row>
    <row r="4477" spans="8:28" x14ac:dyDescent="0.2">
      <c r="H4477" s="238"/>
      <c r="AB4477" s="238" t="s">
        <v>442</v>
      </c>
    </row>
    <row r="4478" spans="8:28" x14ac:dyDescent="0.2">
      <c r="H4478" s="238"/>
      <c r="AB4478" s="238" t="s">
        <v>442</v>
      </c>
    </row>
    <row r="4479" spans="8:28" x14ac:dyDescent="0.2">
      <c r="H4479" s="238"/>
      <c r="AB4479" s="238" t="s">
        <v>442</v>
      </c>
    </row>
    <row r="4480" spans="8:28" x14ac:dyDescent="0.2">
      <c r="H4480" s="238"/>
      <c r="AB4480" s="238" t="s">
        <v>442</v>
      </c>
    </row>
    <row r="4481" spans="8:28" x14ac:dyDescent="0.2">
      <c r="H4481" s="238"/>
      <c r="AB4481" s="238" t="s">
        <v>442</v>
      </c>
    </row>
    <row r="4482" spans="8:28" x14ac:dyDescent="0.2">
      <c r="H4482" s="238"/>
      <c r="AB4482" s="238" t="s">
        <v>442</v>
      </c>
    </row>
    <row r="4483" spans="8:28" x14ac:dyDescent="0.2">
      <c r="H4483" s="238"/>
      <c r="AB4483" s="238" t="s">
        <v>442</v>
      </c>
    </row>
    <row r="4484" spans="8:28" x14ac:dyDescent="0.2">
      <c r="H4484" s="238"/>
      <c r="AB4484" s="238" t="s">
        <v>442</v>
      </c>
    </row>
    <row r="4485" spans="8:28" x14ac:dyDescent="0.2">
      <c r="H4485" s="238"/>
      <c r="AB4485" s="238" t="s">
        <v>442</v>
      </c>
    </row>
    <row r="4486" spans="8:28" x14ac:dyDescent="0.2">
      <c r="H4486" s="238"/>
      <c r="AB4486" s="238" t="s">
        <v>442</v>
      </c>
    </row>
    <row r="4487" spans="8:28" x14ac:dyDescent="0.2">
      <c r="H4487" s="238"/>
      <c r="AB4487" s="238" t="s">
        <v>442</v>
      </c>
    </row>
    <row r="4488" spans="8:28" x14ac:dyDescent="0.2">
      <c r="H4488" s="238"/>
      <c r="AB4488" s="238" t="s">
        <v>442</v>
      </c>
    </row>
    <row r="4489" spans="8:28" x14ac:dyDescent="0.2">
      <c r="H4489" s="238"/>
      <c r="AB4489" s="238" t="s">
        <v>442</v>
      </c>
    </row>
    <row r="4490" spans="8:28" x14ac:dyDescent="0.2">
      <c r="H4490" s="238"/>
      <c r="AB4490" s="238" t="s">
        <v>442</v>
      </c>
    </row>
    <row r="4491" spans="8:28" x14ac:dyDescent="0.2">
      <c r="H4491" s="238"/>
      <c r="AB4491" s="238" t="s">
        <v>442</v>
      </c>
    </row>
    <row r="4492" spans="8:28" x14ac:dyDescent="0.2">
      <c r="H4492" s="238"/>
      <c r="AB4492" s="238" t="s">
        <v>442</v>
      </c>
    </row>
    <row r="4493" spans="8:28" x14ac:dyDescent="0.2">
      <c r="H4493" s="238"/>
      <c r="AB4493" s="238" t="s">
        <v>442</v>
      </c>
    </row>
    <row r="4494" spans="8:28" x14ac:dyDescent="0.2">
      <c r="H4494" s="238"/>
      <c r="AB4494" s="238" t="s">
        <v>442</v>
      </c>
    </row>
    <row r="4495" spans="8:28" x14ac:dyDescent="0.2">
      <c r="H4495" s="238"/>
      <c r="AB4495" s="238" t="s">
        <v>442</v>
      </c>
    </row>
    <row r="4496" spans="8:28" x14ac:dyDescent="0.2">
      <c r="H4496" s="238"/>
      <c r="AB4496" s="238" t="s">
        <v>442</v>
      </c>
    </row>
    <row r="4497" spans="8:28" x14ac:dyDescent="0.2">
      <c r="H4497" s="238"/>
      <c r="AB4497" s="238" t="s">
        <v>442</v>
      </c>
    </row>
    <row r="4498" spans="8:28" x14ac:dyDescent="0.2">
      <c r="H4498" s="238"/>
      <c r="AB4498" s="238" t="s">
        <v>442</v>
      </c>
    </row>
    <row r="4499" spans="8:28" x14ac:dyDescent="0.2">
      <c r="H4499" s="238"/>
      <c r="AB4499" s="238" t="s">
        <v>442</v>
      </c>
    </row>
    <row r="4500" spans="8:28" x14ac:dyDescent="0.2">
      <c r="H4500" s="238"/>
      <c r="AB4500" s="238" t="s">
        <v>442</v>
      </c>
    </row>
    <row r="4501" spans="8:28" x14ac:dyDescent="0.2">
      <c r="H4501" s="238"/>
      <c r="AB4501" s="238" t="s">
        <v>442</v>
      </c>
    </row>
    <row r="4502" spans="8:28" x14ac:dyDescent="0.2">
      <c r="H4502" s="238"/>
      <c r="AB4502" s="238" t="s">
        <v>442</v>
      </c>
    </row>
    <row r="4503" spans="8:28" x14ac:dyDescent="0.2">
      <c r="H4503" s="238"/>
      <c r="AB4503" s="238" t="s">
        <v>442</v>
      </c>
    </row>
    <row r="4504" spans="8:28" x14ac:dyDescent="0.2">
      <c r="H4504" s="238"/>
      <c r="AB4504" s="238" t="s">
        <v>442</v>
      </c>
    </row>
    <row r="4505" spans="8:28" x14ac:dyDescent="0.2">
      <c r="H4505" s="238"/>
      <c r="AB4505" s="238" t="s">
        <v>442</v>
      </c>
    </row>
    <row r="4506" spans="8:28" x14ac:dyDescent="0.2">
      <c r="H4506" s="238"/>
      <c r="AB4506" s="238" t="s">
        <v>442</v>
      </c>
    </row>
    <row r="4507" spans="8:28" x14ac:dyDescent="0.2">
      <c r="H4507" s="238"/>
      <c r="AB4507" s="238" t="s">
        <v>442</v>
      </c>
    </row>
    <row r="4508" spans="8:28" x14ac:dyDescent="0.2">
      <c r="H4508" s="238"/>
      <c r="AB4508" s="238" t="s">
        <v>442</v>
      </c>
    </row>
    <row r="4509" spans="8:28" x14ac:dyDescent="0.2">
      <c r="H4509" s="238"/>
      <c r="AB4509" s="238" t="s">
        <v>442</v>
      </c>
    </row>
    <row r="4510" spans="8:28" x14ac:dyDescent="0.2">
      <c r="H4510" s="238"/>
      <c r="AB4510" s="238" t="s">
        <v>442</v>
      </c>
    </row>
    <row r="4511" spans="8:28" x14ac:dyDescent="0.2">
      <c r="H4511" s="238"/>
      <c r="AB4511" s="238" t="s">
        <v>442</v>
      </c>
    </row>
    <row r="4512" spans="8:28" x14ac:dyDescent="0.2">
      <c r="H4512" s="238"/>
      <c r="AB4512" s="238" t="s">
        <v>442</v>
      </c>
    </row>
    <row r="4513" spans="8:28" x14ac:dyDescent="0.2">
      <c r="H4513" s="238"/>
      <c r="AB4513" s="238" t="s">
        <v>442</v>
      </c>
    </row>
    <row r="4514" spans="8:28" x14ac:dyDescent="0.2">
      <c r="H4514" s="238"/>
      <c r="AB4514" s="238" t="s">
        <v>442</v>
      </c>
    </row>
    <row r="4515" spans="8:28" x14ac:dyDescent="0.2">
      <c r="H4515" s="238"/>
      <c r="AB4515" s="238" t="s">
        <v>442</v>
      </c>
    </row>
    <row r="4516" spans="8:28" x14ac:dyDescent="0.2">
      <c r="H4516" s="238"/>
      <c r="AB4516" s="238" t="s">
        <v>442</v>
      </c>
    </row>
    <row r="4517" spans="8:28" x14ac:dyDescent="0.2">
      <c r="H4517" s="238"/>
      <c r="AB4517" s="238" t="s">
        <v>442</v>
      </c>
    </row>
    <row r="4518" spans="8:28" x14ac:dyDescent="0.2">
      <c r="H4518" s="238"/>
      <c r="AB4518" s="238" t="s">
        <v>442</v>
      </c>
    </row>
    <row r="4519" spans="8:28" x14ac:dyDescent="0.2">
      <c r="H4519" s="238"/>
      <c r="AB4519" s="238" t="s">
        <v>442</v>
      </c>
    </row>
    <row r="4520" spans="8:28" x14ac:dyDescent="0.2">
      <c r="H4520" s="238"/>
      <c r="AB4520" s="238" t="s">
        <v>442</v>
      </c>
    </row>
    <row r="4521" spans="8:28" x14ac:dyDescent="0.2">
      <c r="H4521" s="238"/>
      <c r="AB4521" s="238" t="s">
        <v>442</v>
      </c>
    </row>
    <row r="4522" spans="8:28" x14ac:dyDescent="0.2">
      <c r="H4522" s="238"/>
      <c r="AB4522" s="238" t="s">
        <v>442</v>
      </c>
    </row>
    <row r="4523" spans="8:28" x14ac:dyDescent="0.2">
      <c r="H4523" s="238"/>
      <c r="AB4523" s="238" t="s">
        <v>442</v>
      </c>
    </row>
    <row r="4524" spans="8:28" x14ac:dyDescent="0.2">
      <c r="H4524" s="238"/>
      <c r="AB4524" s="238" t="s">
        <v>442</v>
      </c>
    </row>
    <row r="4525" spans="8:28" x14ac:dyDescent="0.2">
      <c r="H4525" s="238"/>
      <c r="AB4525" s="238" t="s">
        <v>442</v>
      </c>
    </row>
    <row r="4526" spans="8:28" x14ac:dyDescent="0.2">
      <c r="H4526" s="238"/>
      <c r="AB4526" s="238" t="s">
        <v>442</v>
      </c>
    </row>
    <row r="4527" spans="8:28" x14ac:dyDescent="0.2">
      <c r="H4527" s="238"/>
      <c r="AB4527" s="238" t="s">
        <v>442</v>
      </c>
    </row>
    <row r="4528" spans="8:28" x14ac:dyDescent="0.2">
      <c r="H4528" s="238"/>
      <c r="AB4528" s="238" t="s">
        <v>442</v>
      </c>
    </row>
    <row r="4529" spans="8:28" x14ac:dyDescent="0.2">
      <c r="H4529" s="238"/>
      <c r="AB4529" s="238" t="s">
        <v>442</v>
      </c>
    </row>
    <row r="4530" spans="8:28" x14ac:dyDescent="0.2">
      <c r="H4530" s="238"/>
      <c r="AB4530" s="238" t="s">
        <v>442</v>
      </c>
    </row>
    <row r="4531" spans="8:28" x14ac:dyDescent="0.2">
      <c r="H4531" s="238"/>
      <c r="AB4531" s="238" t="s">
        <v>442</v>
      </c>
    </row>
    <row r="4532" spans="8:28" x14ac:dyDescent="0.2">
      <c r="H4532" s="238"/>
      <c r="AB4532" s="238" t="s">
        <v>442</v>
      </c>
    </row>
    <row r="4533" spans="8:28" x14ac:dyDescent="0.2">
      <c r="H4533" s="238"/>
      <c r="AB4533" s="238" t="s">
        <v>442</v>
      </c>
    </row>
    <row r="4534" spans="8:28" x14ac:dyDescent="0.2">
      <c r="H4534" s="238"/>
      <c r="AB4534" s="238" t="s">
        <v>442</v>
      </c>
    </row>
    <row r="4535" spans="8:28" x14ac:dyDescent="0.2">
      <c r="H4535" s="238"/>
      <c r="AB4535" s="238" t="s">
        <v>442</v>
      </c>
    </row>
    <row r="4536" spans="8:28" x14ac:dyDescent="0.2">
      <c r="H4536" s="238"/>
      <c r="AB4536" s="238" t="s">
        <v>442</v>
      </c>
    </row>
    <row r="4537" spans="8:28" x14ac:dyDescent="0.2">
      <c r="H4537" s="238"/>
      <c r="AB4537" s="238" t="s">
        <v>442</v>
      </c>
    </row>
    <row r="4538" spans="8:28" x14ac:dyDescent="0.2">
      <c r="H4538" s="238"/>
      <c r="AB4538" s="238" t="s">
        <v>442</v>
      </c>
    </row>
    <row r="4539" spans="8:28" x14ac:dyDescent="0.2">
      <c r="H4539" s="238"/>
      <c r="AB4539" s="238" t="s">
        <v>442</v>
      </c>
    </row>
    <row r="4540" spans="8:28" x14ac:dyDescent="0.2">
      <c r="H4540" s="238"/>
      <c r="AB4540" s="238" t="s">
        <v>442</v>
      </c>
    </row>
    <row r="4541" spans="8:28" x14ac:dyDescent="0.2">
      <c r="H4541" s="238"/>
      <c r="AB4541" s="238" t="s">
        <v>442</v>
      </c>
    </row>
    <row r="4542" spans="8:28" x14ac:dyDescent="0.2">
      <c r="H4542" s="238"/>
      <c r="AB4542" s="238" t="s">
        <v>442</v>
      </c>
    </row>
    <row r="4543" spans="8:28" x14ac:dyDescent="0.2">
      <c r="H4543" s="238"/>
      <c r="AB4543" s="238" t="s">
        <v>442</v>
      </c>
    </row>
    <row r="4544" spans="8:28" x14ac:dyDescent="0.2">
      <c r="H4544" s="238"/>
      <c r="AB4544" s="238" t="s">
        <v>442</v>
      </c>
    </row>
    <row r="4545" spans="8:28" x14ac:dyDescent="0.2">
      <c r="H4545" s="238"/>
      <c r="AB4545" s="238" t="s">
        <v>442</v>
      </c>
    </row>
    <row r="4546" spans="8:28" x14ac:dyDescent="0.2">
      <c r="H4546" s="238"/>
      <c r="AB4546" s="238" t="s">
        <v>442</v>
      </c>
    </row>
    <row r="4547" spans="8:28" x14ac:dyDescent="0.2">
      <c r="H4547" s="238"/>
      <c r="AB4547" s="238" t="s">
        <v>442</v>
      </c>
    </row>
    <row r="4548" spans="8:28" x14ac:dyDescent="0.2">
      <c r="H4548" s="238"/>
      <c r="AB4548" s="238" t="s">
        <v>442</v>
      </c>
    </row>
    <row r="4549" spans="8:28" x14ac:dyDescent="0.2">
      <c r="H4549" s="238"/>
      <c r="AB4549" s="238" t="s">
        <v>442</v>
      </c>
    </row>
    <row r="4550" spans="8:28" x14ac:dyDescent="0.2">
      <c r="H4550" s="238"/>
      <c r="AB4550" s="238" t="s">
        <v>442</v>
      </c>
    </row>
    <row r="4551" spans="8:28" x14ac:dyDescent="0.2">
      <c r="H4551" s="238"/>
      <c r="AB4551" s="238" t="s">
        <v>442</v>
      </c>
    </row>
    <row r="4552" spans="8:28" x14ac:dyDescent="0.2">
      <c r="H4552" s="238"/>
      <c r="AB4552" s="238" t="s">
        <v>442</v>
      </c>
    </row>
    <row r="4553" spans="8:28" x14ac:dyDescent="0.2">
      <c r="H4553" s="238"/>
      <c r="AB4553" s="238" t="s">
        <v>442</v>
      </c>
    </row>
    <row r="4554" spans="8:28" x14ac:dyDescent="0.2">
      <c r="H4554" s="238"/>
      <c r="AB4554" s="238" t="s">
        <v>442</v>
      </c>
    </row>
    <row r="4555" spans="8:28" x14ac:dyDescent="0.2">
      <c r="H4555" s="238"/>
      <c r="AB4555" s="238" t="s">
        <v>442</v>
      </c>
    </row>
    <row r="4556" spans="8:28" x14ac:dyDescent="0.2">
      <c r="H4556" s="238"/>
      <c r="AB4556" s="238" t="s">
        <v>442</v>
      </c>
    </row>
    <row r="4557" spans="8:28" x14ac:dyDescent="0.2">
      <c r="H4557" s="238"/>
      <c r="AB4557" s="238" t="s">
        <v>442</v>
      </c>
    </row>
    <row r="4558" spans="8:28" x14ac:dyDescent="0.2">
      <c r="H4558" s="238"/>
      <c r="AB4558" s="238" t="s">
        <v>442</v>
      </c>
    </row>
    <row r="4559" spans="8:28" x14ac:dyDescent="0.2">
      <c r="H4559" s="238"/>
      <c r="AB4559" s="238" t="s">
        <v>442</v>
      </c>
    </row>
    <row r="4560" spans="8:28" x14ac:dyDescent="0.2">
      <c r="H4560" s="238"/>
      <c r="AB4560" s="238" t="s">
        <v>442</v>
      </c>
    </row>
    <row r="4561" spans="8:28" x14ac:dyDescent="0.2">
      <c r="H4561" s="238"/>
      <c r="AB4561" s="238" t="s">
        <v>442</v>
      </c>
    </row>
    <row r="4562" spans="8:28" x14ac:dyDescent="0.2">
      <c r="H4562" s="238"/>
      <c r="AB4562" s="238" t="s">
        <v>442</v>
      </c>
    </row>
    <row r="4563" spans="8:28" x14ac:dyDescent="0.2">
      <c r="H4563" s="238"/>
      <c r="AB4563" s="238" t="s">
        <v>442</v>
      </c>
    </row>
    <row r="4564" spans="8:28" x14ac:dyDescent="0.2">
      <c r="H4564" s="238"/>
      <c r="AB4564" s="238" t="s">
        <v>442</v>
      </c>
    </row>
    <row r="4565" spans="8:28" x14ac:dyDescent="0.2">
      <c r="H4565" s="238"/>
      <c r="AB4565" s="238" t="s">
        <v>442</v>
      </c>
    </row>
    <row r="4566" spans="8:28" x14ac:dyDescent="0.2">
      <c r="H4566" s="238"/>
      <c r="AB4566" s="238" t="s">
        <v>442</v>
      </c>
    </row>
    <row r="4567" spans="8:28" x14ac:dyDescent="0.2">
      <c r="H4567" s="238"/>
      <c r="AB4567" s="238" t="s">
        <v>442</v>
      </c>
    </row>
    <row r="4568" spans="8:28" x14ac:dyDescent="0.2">
      <c r="H4568" s="238"/>
      <c r="AB4568" s="238" t="s">
        <v>442</v>
      </c>
    </row>
    <row r="4569" spans="8:28" x14ac:dyDescent="0.2">
      <c r="H4569" s="238"/>
      <c r="AB4569" s="238" t="s">
        <v>442</v>
      </c>
    </row>
    <row r="4570" spans="8:28" x14ac:dyDescent="0.2">
      <c r="H4570" s="238"/>
      <c r="AB4570" s="238" t="s">
        <v>442</v>
      </c>
    </row>
    <row r="4571" spans="8:28" x14ac:dyDescent="0.2">
      <c r="H4571" s="238"/>
      <c r="AB4571" s="238" t="s">
        <v>442</v>
      </c>
    </row>
    <row r="4572" spans="8:28" x14ac:dyDescent="0.2">
      <c r="H4572" s="238"/>
      <c r="AB4572" s="238" t="s">
        <v>442</v>
      </c>
    </row>
    <row r="4573" spans="8:28" x14ac:dyDescent="0.2">
      <c r="H4573" s="238"/>
      <c r="AB4573" s="238" t="s">
        <v>442</v>
      </c>
    </row>
    <row r="4574" spans="8:28" x14ac:dyDescent="0.2">
      <c r="H4574" s="238"/>
      <c r="AB4574" s="238" t="s">
        <v>442</v>
      </c>
    </row>
    <row r="4575" spans="8:28" x14ac:dyDescent="0.2">
      <c r="H4575" s="238"/>
      <c r="AB4575" s="238" t="s">
        <v>442</v>
      </c>
    </row>
    <row r="4576" spans="8:28" x14ac:dyDescent="0.2">
      <c r="H4576" s="238"/>
      <c r="AB4576" s="238" t="s">
        <v>442</v>
      </c>
    </row>
    <row r="4577" spans="8:28" x14ac:dyDescent="0.2">
      <c r="H4577" s="238"/>
      <c r="AB4577" s="238" t="s">
        <v>442</v>
      </c>
    </row>
    <row r="4578" spans="8:28" x14ac:dyDescent="0.2">
      <c r="H4578" s="238"/>
      <c r="AB4578" s="238" t="s">
        <v>442</v>
      </c>
    </row>
    <row r="4579" spans="8:28" x14ac:dyDescent="0.2">
      <c r="H4579" s="238"/>
      <c r="AB4579" s="238" t="s">
        <v>442</v>
      </c>
    </row>
    <row r="4580" spans="8:28" x14ac:dyDescent="0.2">
      <c r="H4580" s="238"/>
      <c r="AB4580" s="238" t="s">
        <v>442</v>
      </c>
    </row>
    <row r="4581" spans="8:28" x14ac:dyDescent="0.2">
      <c r="H4581" s="238"/>
      <c r="AB4581" s="238" t="s">
        <v>442</v>
      </c>
    </row>
    <row r="4582" spans="8:28" x14ac:dyDescent="0.2">
      <c r="H4582" s="238"/>
      <c r="AB4582" s="238" t="s">
        <v>442</v>
      </c>
    </row>
    <row r="4583" spans="8:28" x14ac:dyDescent="0.2">
      <c r="H4583" s="238"/>
      <c r="AB4583" s="238" t="s">
        <v>442</v>
      </c>
    </row>
    <row r="4584" spans="8:28" x14ac:dyDescent="0.2">
      <c r="H4584" s="238"/>
      <c r="AB4584" s="238" t="s">
        <v>442</v>
      </c>
    </row>
    <row r="4585" spans="8:28" x14ac:dyDescent="0.2">
      <c r="H4585" s="238"/>
      <c r="AB4585" s="238" t="s">
        <v>442</v>
      </c>
    </row>
    <row r="4586" spans="8:28" x14ac:dyDescent="0.2">
      <c r="H4586" s="238"/>
      <c r="AB4586" s="238" t="s">
        <v>442</v>
      </c>
    </row>
    <row r="4587" spans="8:28" x14ac:dyDescent="0.2">
      <c r="H4587" s="238"/>
      <c r="AB4587" s="238" t="s">
        <v>442</v>
      </c>
    </row>
    <row r="4588" spans="8:28" x14ac:dyDescent="0.2">
      <c r="H4588" s="238"/>
      <c r="AB4588" s="238" t="s">
        <v>442</v>
      </c>
    </row>
    <row r="4589" spans="8:28" x14ac:dyDescent="0.2">
      <c r="H4589" s="238"/>
      <c r="AB4589" s="238" t="s">
        <v>442</v>
      </c>
    </row>
    <row r="4590" spans="8:28" x14ac:dyDescent="0.2">
      <c r="H4590" s="238"/>
      <c r="AB4590" s="238" t="s">
        <v>442</v>
      </c>
    </row>
    <row r="4591" spans="8:28" x14ac:dyDescent="0.2">
      <c r="H4591" s="238"/>
      <c r="AB4591" s="238" t="s">
        <v>442</v>
      </c>
    </row>
    <row r="4592" spans="8:28" x14ac:dyDescent="0.2">
      <c r="H4592" s="238"/>
      <c r="AB4592" s="238" t="s">
        <v>442</v>
      </c>
    </row>
    <row r="4593" spans="8:28" x14ac:dyDescent="0.2">
      <c r="H4593" s="238"/>
      <c r="AB4593" s="238" t="s">
        <v>442</v>
      </c>
    </row>
    <row r="4594" spans="8:28" x14ac:dyDescent="0.2">
      <c r="H4594" s="238"/>
      <c r="AB4594" s="238" t="s">
        <v>442</v>
      </c>
    </row>
    <row r="4595" spans="8:28" x14ac:dyDescent="0.2">
      <c r="H4595" s="238"/>
      <c r="AB4595" s="238" t="s">
        <v>442</v>
      </c>
    </row>
    <row r="4596" spans="8:28" x14ac:dyDescent="0.2">
      <c r="H4596" s="238"/>
      <c r="AB4596" s="238" t="s">
        <v>442</v>
      </c>
    </row>
    <row r="4597" spans="8:28" x14ac:dyDescent="0.2">
      <c r="H4597" s="238"/>
      <c r="AB4597" s="238" t="s">
        <v>442</v>
      </c>
    </row>
    <row r="4598" spans="8:28" x14ac:dyDescent="0.2">
      <c r="H4598" s="238"/>
      <c r="AB4598" s="238" t="s">
        <v>442</v>
      </c>
    </row>
    <row r="4599" spans="8:28" x14ac:dyDescent="0.2">
      <c r="H4599" s="238"/>
      <c r="AB4599" s="238" t="s">
        <v>442</v>
      </c>
    </row>
    <row r="4600" spans="8:28" x14ac:dyDescent="0.2">
      <c r="H4600" s="238"/>
      <c r="AB4600" s="238" t="s">
        <v>442</v>
      </c>
    </row>
    <row r="4601" spans="8:28" x14ac:dyDescent="0.2">
      <c r="H4601" s="238"/>
      <c r="AB4601" s="238" t="s">
        <v>442</v>
      </c>
    </row>
    <row r="4602" spans="8:28" x14ac:dyDescent="0.2">
      <c r="H4602" s="238"/>
      <c r="AB4602" s="238" t="s">
        <v>442</v>
      </c>
    </row>
    <row r="4603" spans="8:28" x14ac:dyDescent="0.2">
      <c r="H4603" s="238"/>
      <c r="AB4603" s="238" t="s">
        <v>442</v>
      </c>
    </row>
    <row r="4604" spans="8:28" x14ac:dyDescent="0.2">
      <c r="H4604" s="238"/>
      <c r="AB4604" s="238" t="s">
        <v>442</v>
      </c>
    </row>
    <row r="4605" spans="8:28" x14ac:dyDescent="0.2">
      <c r="H4605" s="238"/>
      <c r="AB4605" s="238" t="s">
        <v>442</v>
      </c>
    </row>
    <row r="4606" spans="8:28" x14ac:dyDescent="0.2">
      <c r="H4606" s="238"/>
      <c r="AB4606" s="238" t="s">
        <v>442</v>
      </c>
    </row>
    <row r="4607" spans="8:28" x14ac:dyDescent="0.2">
      <c r="H4607" s="238"/>
      <c r="AB4607" s="238" t="s">
        <v>442</v>
      </c>
    </row>
    <row r="4608" spans="8:28" x14ac:dyDescent="0.2">
      <c r="H4608" s="238"/>
      <c r="AB4608" s="238" t="s">
        <v>442</v>
      </c>
    </row>
    <row r="4609" spans="8:28" x14ac:dyDescent="0.2">
      <c r="H4609" s="238"/>
      <c r="AB4609" s="238" t="s">
        <v>442</v>
      </c>
    </row>
    <row r="4610" spans="8:28" x14ac:dyDescent="0.2">
      <c r="H4610" s="238"/>
      <c r="AB4610" s="238" t="s">
        <v>442</v>
      </c>
    </row>
    <row r="4611" spans="8:28" x14ac:dyDescent="0.2">
      <c r="H4611" s="238"/>
      <c r="AB4611" s="238" t="s">
        <v>442</v>
      </c>
    </row>
    <row r="4612" spans="8:28" x14ac:dyDescent="0.2">
      <c r="H4612" s="238"/>
      <c r="AB4612" s="238" t="s">
        <v>442</v>
      </c>
    </row>
    <row r="4613" spans="8:28" x14ac:dyDescent="0.2">
      <c r="H4613" s="238"/>
      <c r="AB4613" s="238" t="s">
        <v>442</v>
      </c>
    </row>
    <row r="4614" spans="8:28" x14ac:dyDescent="0.2">
      <c r="H4614" s="238"/>
      <c r="AB4614" s="238" t="s">
        <v>442</v>
      </c>
    </row>
    <row r="4615" spans="8:28" x14ac:dyDescent="0.2">
      <c r="H4615" s="238"/>
      <c r="AB4615" s="238" t="s">
        <v>442</v>
      </c>
    </row>
    <row r="4616" spans="8:28" x14ac:dyDescent="0.2">
      <c r="H4616" s="238"/>
      <c r="AB4616" s="238" t="s">
        <v>442</v>
      </c>
    </row>
    <row r="4617" spans="8:28" x14ac:dyDescent="0.2">
      <c r="H4617" s="238"/>
      <c r="AB4617" s="238" t="s">
        <v>442</v>
      </c>
    </row>
    <row r="4618" spans="8:28" x14ac:dyDescent="0.2">
      <c r="H4618" s="238"/>
      <c r="AB4618" s="238" t="s">
        <v>442</v>
      </c>
    </row>
    <row r="4619" spans="8:28" x14ac:dyDescent="0.2">
      <c r="H4619" s="238"/>
      <c r="AB4619" s="238" t="s">
        <v>442</v>
      </c>
    </row>
    <row r="4620" spans="8:28" x14ac:dyDescent="0.2">
      <c r="H4620" s="238"/>
      <c r="AB4620" s="238" t="s">
        <v>442</v>
      </c>
    </row>
    <row r="4621" spans="8:28" x14ac:dyDescent="0.2">
      <c r="H4621" s="238"/>
      <c r="AB4621" s="238" t="s">
        <v>442</v>
      </c>
    </row>
    <row r="4622" spans="8:28" x14ac:dyDescent="0.2">
      <c r="H4622" s="238"/>
      <c r="AB4622" s="238" t="s">
        <v>442</v>
      </c>
    </row>
    <row r="4623" spans="8:28" x14ac:dyDescent="0.2">
      <c r="H4623" s="238"/>
      <c r="AB4623" s="238" t="s">
        <v>442</v>
      </c>
    </row>
    <row r="4624" spans="8:28" x14ac:dyDescent="0.2">
      <c r="H4624" s="238"/>
      <c r="AB4624" s="238" t="s">
        <v>442</v>
      </c>
    </row>
    <row r="4625" spans="8:28" x14ac:dyDescent="0.2">
      <c r="H4625" s="238"/>
      <c r="AB4625" s="238" t="s">
        <v>442</v>
      </c>
    </row>
    <row r="4626" spans="8:28" x14ac:dyDescent="0.2">
      <c r="H4626" s="238"/>
      <c r="AB4626" s="238" t="s">
        <v>442</v>
      </c>
    </row>
    <row r="4627" spans="8:28" x14ac:dyDescent="0.2">
      <c r="H4627" s="238"/>
      <c r="AB4627" s="238" t="s">
        <v>442</v>
      </c>
    </row>
    <row r="4628" spans="8:28" x14ac:dyDescent="0.2">
      <c r="H4628" s="238"/>
      <c r="AB4628" s="238" t="s">
        <v>442</v>
      </c>
    </row>
    <row r="4629" spans="8:28" x14ac:dyDescent="0.2">
      <c r="H4629" s="238"/>
      <c r="AB4629" s="238" t="s">
        <v>442</v>
      </c>
    </row>
    <row r="4630" spans="8:28" x14ac:dyDescent="0.2">
      <c r="H4630" s="238"/>
      <c r="AB4630" s="238" t="s">
        <v>442</v>
      </c>
    </row>
    <row r="4631" spans="8:28" x14ac:dyDescent="0.2">
      <c r="H4631" s="238"/>
      <c r="AB4631" s="238" t="s">
        <v>442</v>
      </c>
    </row>
    <row r="4632" spans="8:28" x14ac:dyDescent="0.2">
      <c r="H4632" s="238"/>
      <c r="AB4632" s="238" t="s">
        <v>442</v>
      </c>
    </row>
    <row r="4633" spans="8:28" x14ac:dyDescent="0.2">
      <c r="H4633" s="238"/>
      <c r="AB4633" s="238" t="s">
        <v>442</v>
      </c>
    </row>
    <row r="4634" spans="8:28" x14ac:dyDescent="0.2">
      <c r="H4634" s="238"/>
      <c r="AB4634" s="238" t="s">
        <v>442</v>
      </c>
    </row>
    <row r="4635" spans="8:28" x14ac:dyDescent="0.2">
      <c r="H4635" s="238"/>
      <c r="AB4635" s="238" t="s">
        <v>442</v>
      </c>
    </row>
    <row r="4636" spans="8:28" x14ac:dyDescent="0.2">
      <c r="H4636" s="238"/>
      <c r="AB4636" s="238" t="s">
        <v>442</v>
      </c>
    </row>
    <row r="4637" spans="8:28" x14ac:dyDescent="0.2">
      <c r="H4637" s="238"/>
      <c r="AB4637" s="238" t="s">
        <v>442</v>
      </c>
    </row>
    <row r="4638" spans="8:28" x14ac:dyDescent="0.2">
      <c r="H4638" s="238"/>
      <c r="AB4638" s="238" t="s">
        <v>442</v>
      </c>
    </row>
    <row r="4639" spans="8:28" x14ac:dyDescent="0.2">
      <c r="H4639" s="238"/>
      <c r="AB4639" s="238" t="s">
        <v>442</v>
      </c>
    </row>
    <row r="4640" spans="8:28" x14ac:dyDescent="0.2">
      <c r="H4640" s="238"/>
      <c r="AB4640" s="238" t="s">
        <v>442</v>
      </c>
    </row>
    <row r="4641" spans="8:28" x14ac:dyDescent="0.2">
      <c r="H4641" s="238"/>
      <c r="AB4641" s="238" t="s">
        <v>442</v>
      </c>
    </row>
    <row r="4642" spans="8:28" x14ac:dyDescent="0.2">
      <c r="H4642" s="238"/>
      <c r="AB4642" s="238" t="s">
        <v>442</v>
      </c>
    </row>
    <row r="4643" spans="8:28" x14ac:dyDescent="0.2">
      <c r="H4643" s="238"/>
      <c r="AB4643" s="238" t="s">
        <v>442</v>
      </c>
    </row>
    <row r="4644" spans="8:28" x14ac:dyDescent="0.2">
      <c r="H4644" s="238"/>
      <c r="AB4644" s="238" t="s">
        <v>442</v>
      </c>
    </row>
    <row r="4645" spans="8:28" x14ac:dyDescent="0.2">
      <c r="H4645" s="238"/>
      <c r="AB4645" s="238" t="s">
        <v>442</v>
      </c>
    </row>
    <row r="4646" spans="8:28" x14ac:dyDescent="0.2">
      <c r="H4646" s="238"/>
      <c r="AB4646" s="238" t="s">
        <v>442</v>
      </c>
    </row>
    <row r="4647" spans="8:28" x14ac:dyDescent="0.2">
      <c r="H4647" s="238"/>
      <c r="AB4647" s="238" t="s">
        <v>442</v>
      </c>
    </row>
    <row r="4648" spans="8:28" x14ac:dyDescent="0.2">
      <c r="H4648" s="238"/>
      <c r="AB4648" s="238" t="s">
        <v>442</v>
      </c>
    </row>
    <row r="4649" spans="8:28" x14ac:dyDescent="0.2">
      <c r="H4649" s="238"/>
      <c r="AB4649" s="238" t="s">
        <v>442</v>
      </c>
    </row>
    <row r="4650" spans="8:28" x14ac:dyDescent="0.2">
      <c r="H4650" s="238"/>
      <c r="AB4650" s="238" t="s">
        <v>442</v>
      </c>
    </row>
    <row r="4651" spans="8:28" x14ac:dyDescent="0.2">
      <c r="H4651" s="238"/>
      <c r="AB4651" s="238" t="s">
        <v>442</v>
      </c>
    </row>
    <row r="4652" spans="8:28" x14ac:dyDescent="0.2">
      <c r="H4652" s="238"/>
      <c r="AB4652" s="238" t="s">
        <v>442</v>
      </c>
    </row>
    <row r="4653" spans="8:28" x14ac:dyDescent="0.2">
      <c r="H4653" s="238"/>
      <c r="AB4653" s="238" t="s">
        <v>442</v>
      </c>
    </row>
    <row r="4654" spans="8:28" x14ac:dyDescent="0.2">
      <c r="H4654" s="238"/>
      <c r="AB4654" s="238" t="s">
        <v>442</v>
      </c>
    </row>
    <row r="4655" spans="8:28" x14ac:dyDescent="0.2">
      <c r="H4655" s="238"/>
      <c r="AB4655" s="238" t="s">
        <v>442</v>
      </c>
    </row>
    <row r="4656" spans="8:28" x14ac:dyDescent="0.2">
      <c r="H4656" s="238"/>
      <c r="AB4656" s="238" t="s">
        <v>442</v>
      </c>
    </row>
    <row r="4657" spans="8:28" x14ac:dyDescent="0.2">
      <c r="H4657" s="238"/>
      <c r="AB4657" s="238" t="s">
        <v>442</v>
      </c>
    </row>
    <row r="4658" spans="8:28" x14ac:dyDescent="0.2">
      <c r="H4658" s="238"/>
      <c r="AB4658" s="238" t="s">
        <v>442</v>
      </c>
    </row>
    <row r="4659" spans="8:28" x14ac:dyDescent="0.2">
      <c r="H4659" s="238"/>
      <c r="AB4659" s="238" t="s">
        <v>442</v>
      </c>
    </row>
    <row r="4660" spans="8:28" x14ac:dyDescent="0.2">
      <c r="H4660" s="238"/>
      <c r="AB4660" s="238" t="s">
        <v>442</v>
      </c>
    </row>
    <row r="4661" spans="8:28" x14ac:dyDescent="0.2">
      <c r="H4661" s="238"/>
      <c r="AB4661" s="238" t="s">
        <v>442</v>
      </c>
    </row>
    <row r="4662" spans="8:28" x14ac:dyDescent="0.2">
      <c r="H4662" s="238"/>
      <c r="AB4662" s="238" t="s">
        <v>442</v>
      </c>
    </row>
    <row r="4663" spans="8:28" x14ac:dyDescent="0.2">
      <c r="H4663" s="238"/>
      <c r="AB4663" s="238" t="s">
        <v>442</v>
      </c>
    </row>
    <row r="4664" spans="8:28" x14ac:dyDescent="0.2">
      <c r="H4664" s="238"/>
      <c r="AB4664" s="238" t="s">
        <v>442</v>
      </c>
    </row>
    <row r="4665" spans="8:28" x14ac:dyDescent="0.2">
      <c r="H4665" s="238"/>
      <c r="AB4665" s="238" t="s">
        <v>442</v>
      </c>
    </row>
    <row r="4666" spans="8:28" x14ac:dyDescent="0.2">
      <c r="H4666" s="238"/>
      <c r="AB4666" s="238" t="s">
        <v>442</v>
      </c>
    </row>
    <row r="4667" spans="8:28" x14ac:dyDescent="0.2">
      <c r="H4667" s="238"/>
      <c r="AB4667" s="238" t="s">
        <v>442</v>
      </c>
    </row>
    <row r="4668" spans="8:28" x14ac:dyDescent="0.2">
      <c r="H4668" s="238"/>
      <c r="AB4668" s="238" t="s">
        <v>442</v>
      </c>
    </row>
    <row r="4669" spans="8:28" x14ac:dyDescent="0.2">
      <c r="H4669" s="238"/>
      <c r="AB4669" s="238" t="s">
        <v>442</v>
      </c>
    </row>
    <row r="4670" spans="8:28" x14ac:dyDescent="0.2">
      <c r="H4670" s="238"/>
      <c r="AB4670" s="238" t="s">
        <v>442</v>
      </c>
    </row>
    <row r="4671" spans="8:28" x14ac:dyDescent="0.2">
      <c r="H4671" s="238"/>
      <c r="AB4671" s="238" t="s">
        <v>442</v>
      </c>
    </row>
    <row r="4672" spans="8:28" x14ac:dyDescent="0.2">
      <c r="H4672" s="238"/>
      <c r="AB4672" s="238" t="s">
        <v>442</v>
      </c>
    </row>
    <row r="4673" spans="8:28" x14ac:dyDescent="0.2">
      <c r="H4673" s="238"/>
      <c r="AB4673" s="238" t="s">
        <v>442</v>
      </c>
    </row>
    <row r="4674" spans="8:28" x14ac:dyDescent="0.2">
      <c r="H4674" s="238"/>
      <c r="AB4674" s="238" t="s">
        <v>442</v>
      </c>
    </row>
    <row r="4675" spans="8:28" x14ac:dyDescent="0.2">
      <c r="H4675" s="238"/>
      <c r="AB4675" s="238" t="s">
        <v>442</v>
      </c>
    </row>
    <row r="4676" spans="8:28" x14ac:dyDescent="0.2">
      <c r="H4676" s="238"/>
      <c r="AB4676" s="238" t="s">
        <v>442</v>
      </c>
    </row>
    <row r="4677" spans="8:28" x14ac:dyDescent="0.2">
      <c r="H4677" s="238"/>
      <c r="AB4677" s="238" t="s">
        <v>442</v>
      </c>
    </row>
    <row r="4678" spans="8:28" x14ac:dyDescent="0.2">
      <c r="H4678" s="238"/>
      <c r="AB4678" s="238" t="s">
        <v>442</v>
      </c>
    </row>
    <row r="4679" spans="8:28" x14ac:dyDescent="0.2">
      <c r="H4679" s="238"/>
      <c r="AB4679" s="238" t="s">
        <v>442</v>
      </c>
    </row>
    <row r="4680" spans="8:28" x14ac:dyDescent="0.2">
      <c r="H4680" s="238"/>
      <c r="AB4680" s="238" t="s">
        <v>442</v>
      </c>
    </row>
    <row r="4681" spans="8:28" x14ac:dyDescent="0.2">
      <c r="H4681" s="238"/>
      <c r="AB4681" s="238" t="s">
        <v>442</v>
      </c>
    </row>
    <row r="4682" spans="8:28" x14ac:dyDescent="0.2">
      <c r="H4682" s="238"/>
      <c r="AB4682" s="238" t="s">
        <v>442</v>
      </c>
    </row>
    <row r="4683" spans="8:28" x14ac:dyDescent="0.2">
      <c r="H4683" s="238"/>
      <c r="AB4683" s="238" t="s">
        <v>442</v>
      </c>
    </row>
    <row r="4684" spans="8:28" x14ac:dyDescent="0.2">
      <c r="H4684" s="238"/>
      <c r="AB4684" s="238" t="s">
        <v>442</v>
      </c>
    </row>
    <row r="4685" spans="8:28" x14ac:dyDescent="0.2">
      <c r="H4685" s="238"/>
      <c r="AB4685" s="238" t="s">
        <v>442</v>
      </c>
    </row>
    <row r="4686" spans="8:28" x14ac:dyDescent="0.2">
      <c r="H4686" s="238"/>
      <c r="AB4686" s="238" t="s">
        <v>442</v>
      </c>
    </row>
    <row r="4687" spans="8:28" x14ac:dyDescent="0.2">
      <c r="H4687" s="238"/>
      <c r="AB4687" s="238" t="s">
        <v>442</v>
      </c>
    </row>
    <row r="4688" spans="8:28" x14ac:dyDescent="0.2">
      <c r="H4688" s="238"/>
      <c r="AB4688" s="238" t="s">
        <v>442</v>
      </c>
    </row>
    <row r="4689" spans="8:28" x14ac:dyDescent="0.2">
      <c r="H4689" s="238"/>
      <c r="AB4689" s="238" t="s">
        <v>442</v>
      </c>
    </row>
    <row r="4690" spans="8:28" x14ac:dyDescent="0.2">
      <c r="H4690" s="238"/>
      <c r="AB4690" s="238" t="s">
        <v>442</v>
      </c>
    </row>
    <row r="4691" spans="8:28" x14ac:dyDescent="0.2">
      <c r="H4691" s="238"/>
      <c r="AB4691" s="238" t="s">
        <v>442</v>
      </c>
    </row>
    <row r="4692" spans="8:28" x14ac:dyDescent="0.2">
      <c r="H4692" s="238"/>
      <c r="AB4692" s="238" t="s">
        <v>442</v>
      </c>
    </row>
    <row r="4693" spans="8:28" x14ac:dyDescent="0.2">
      <c r="H4693" s="238"/>
      <c r="AB4693" s="238" t="s">
        <v>442</v>
      </c>
    </row>
    <row r="4694" spans="8:28" x14ac:dyDescent="0.2">
      <c r="H4694" s="238"/>
      <c r="AB4694" s="238" t="s">
        <v>442</v>
      </c>
    </row>
    <row r="4695" spans="8:28" x14ac:dyDescent="0.2">
      <c r="H4695" s="238"/>
      <c r="AB4695" s="238" t="s">
        <v>442</v>
      </c>
    </row>
    <row r="4696" spans="8:28" x14ac:dyDescent="0.2">
      <c r="H4696" s="238"/>
      <c r="AB4696" s="238" t="s">
        <v>442</v>
      </c>
    </row>
    <row r="4697" spans="8:28" x14ac:dyDescent="0.2">
      <c r="H4697" s="238"/>
      <c r="AB4697" s="238" t="s">
        <v>442</v>
      </c>
    </row>
    <row r="4698" spans="8:28" x14ac:dyDescent="0.2">
      <c r="H4698" s="238"/>
      <c r="AB4698" s="238" t="s">
        <v>442</v>
      </c>
    </row>
    <row r="4699" spans="8:28" x14ac:dyDescent="0.2">
      <c r="H4699" s="238"/>
      <c r="AB4699" s="238" t="s">
        <v>442</v>
      </c>
    </row>
    <row r="4700" spans="8:28" x14ac:dyDescent="0.2">
      <c r="H4700" s="238"/>
      <c r="AB4700" s="238" t="s">
        <v>442</v>
      </c>
    </row>
    <row r="4701" spans="8:28" x14ac:dyDescent="0.2">
      <c r="H4701" s="238"/>
      <c r="AB4701" s="238" t="s">
        <v>442</v>
      </c>
    </row>
    <row r="4702" spans="8:28" x14ac:dyDescent="0.2">
      <c r="H4702" s="238"/>
      <c r="AB4702" s="238" t="s">
        <v>442</v>
      </c>
    </row>
    <row r="4703" spans="8:28" x14ac:dyDescent="0.2">
      <c r="H4703" s="238"/>
      <c r="AB4703" s="238" t="s">
        <v>442</v>
      </c>
    </row>
    <row r="4704" spans="8:28" x14ac:dyDescent="0.2">
      <c r="H4704" s="238"/>
      <c r="AB4704" s="238" t="s">
        <v>442</v>
      </c>
    </row>
    <row r="4705" spans="8:28" x14ac:dyDescent="0.2">
      <c r="H4705" s="238"/>
      <c r="AB4705" s="238" t="s">
        <v>442</v>
      </c>
    </row>
    <row r="4706" spans="8:28" x14ac:dyDescent="0.2">
      <c r="H4706" s="238"/>
      <c r="AB4706" s="238" t="s">
        <v>442</v>
      </c>
    </row>
    <row r="4707" spans="8:28" x14ac:dyDescent="0.2">
      <c r="H4707" s="238"/>
      <c r="AB4707" s="238" t="s">
        <v>442</v>
      </c>
    </row>
    <row r="4708" spans="8:28" x14ac:dyDescent="0.2">
      <c r="H4708" s="238"/>
      <c r="AB4708" s="238" t="s">
        <v>442</v>
      </c>
    </row>
    <row r="4709" spans="8:28" x14ac:dyDescent="0.2">
      <c r="H4709" s="238"/>
      <c r="AB4709" s="238" t="s">
        <v>442</v>
      </c>
    </row>
    <row r="4710" spans="8:28" x14ac:dyDescent="0.2">
      <c r="H4710" s="238"/>
      <c r="AB4710" s="238" t="s">
        <v>442</v>
      </c>
    </row>
    <row r="4711" spans="8:28" x14ac:dyDescent="0.2">
      <c r="H4711" s="238"/>
      <c r="AB4711" s="238" t="s">
        <v>442</v>
      </c>
    </row>
    <row r="4712" spans="8:28" x14ac:dyDescent="0.2">
      <c r="H4712" s="238"/>
      <c r="AB4712" s="238" t="s">
        <v>442</v>
      </c>
    </row>
    <row r="4713" spans="8:28" x14ac:dyDescent="0.2">
      <c r="H4713" s="238"/>
      <c r="AB4713" s="238" t="s">
        <v>442</v>
      </c>
    </row>
    <row r="4714" spans="8:28" x14ac:dyDescent="0.2">
      <c r="H4714" s="238"/>
      <c r="AB4714" s="238" t="s">
        <v>442</v>
      </c>
    </row>
    <row r="4715" spans="8:28" x14ac:dyDescent="0.2">
      <c r="H4715" s="238"/>
      <c r="AB4715" s="238" t="s">
        <v>442</v>
      </c>
    </row>
    <row r="4716" spans="8:28" x14ac:dyDescent="0.2">
      <c r="H4716" s="238"/>
      <c r="AB4716" s="238" t="s">
        <v>442</v>
      </c>
    </row>
    <row r="4717" spans="8:28" x14ac:dyDescent="0.2">
      <c r="H4717" s="238"/>
      <c r="AB4717" s="238" t="s">
        <v>442</v>
      </c>
    </row>
    <row r="4718" spans="8:28" x14ac:dyDescent="0.2">
      <c r="H4718" s="238"/>
      <c r="AB4718" s="238" t="s">
        <v>442</v>
      </c>
    </row>
    <row r="4719" spans="8:28" x14ac:dyDescent="0.2">
      <c r="H4719" s="238"/>
      <c r="AB4719" s="238" t="s">
        <v>442</v>
      </c>
    </row>
    <row r="4720" spans="8:28" x14ac:dyDescent="0.2">
      <c r="H4720" s="238"/>
      <c r="AB4720" s="238" t="s">
        <v>442</v>
      </c>
    </row>
    <row r="4721" spans="8:28" x14ac:dyDescent="0.2">
      <c r="H4721" s="238"/>
      <c r="AB4721" s="238" t="s">
        <v>442</v>
      </c>
    </row>
    <row r="4722" spans="8:28" x14ac:dyDescent="0.2">
      <c r="H4722" s="238"/>
      <c r="AB4722" s="238" t="s">
        <v>442</v>
      </c>
    </row>
    <row r="4723" spans="8:28" x14ac:dyDescent="0.2">
      <c r="H4723" s="238"/>
      <c r="AB4723" s="238" t="s">
        <v>442</v>
      </c>
    </row>
    <row r="4724" spans="8:28" x14ac:dyDescent="0.2">
      <c r="H4724" s="238"/>
      <c r="AB4724" s="238" t="s">
        <v>442</v>
      </c>
    </row>
    <row r="4725" spans="8:28" x14ac:dyDescent="0.2">
      <c r="H4725" s="238"/>
      <c r="AB4725" s="238" t="s">
        <v>442</v>
      </c>
    </row>
    <row r="4726" spans="8:28" x14ac:dyDescent="0.2">
      <c r="H4726" s="238"/>
      <c r="AB4726" s="238" t="s">
        <v>442</v>
      </c>
    </row>
    <row r="4727" spans="8:28" x14ac:dyDescent="0.2">
      <c r="H4727" s="238"/>
      <c r="AB4727" s="238" t="s">
        <v>442</v>
      </c>
    </row>
    <row r="4728" spans="8:28" x14ac:dyDescent="0.2">
      <c r="H4728" s="238"/>
      <c r="AB4728" s="238" t="s">
        <v>442</v>
      </c>
    </row>
    <row r="4729" spans="8:28" x14ac:dyDescent="0.2">
      <c r="H4729" s="238"/>
      <c r="AB4729" s="238" t="s">
        <v>442</v>
      </c>
    </row>
    <row r="4730" spans="8:28" x14ac:dyDescent="0.2">
      <c r="H4730" s="238"/>
      <c r="AB4730" s="238" t="s">
        <v>442</v>
      </c>
    </row>
    <row r="4731" spans="8:28" x14ac:dyDescent="0.2">
      <c r="H4731" s="238"/>
      <c r="AB4731" s="238" t="s">
        <v>442</v>
      </c>
    </row>
    <row r="4732" spans="8:28" x14ac:dyDescent="0.2">
      <c r="H4732" s="238"/>
      <c r="AB4732" s="238" t="s">
        <v>442</v>
      </c>
    </row>
    <row r="4733" spans="8:28" x14ac:dyDescent="0.2">
      <c r="H4733" s="238"/>
      <c r="AB4733" s="238" t="s">
        <v>442</v>
      </c>
    </row>
    <row r="4734" spans="8:28" x14ac:dyDescent="0.2">
      <c r="H4734" s="238"/>
      <c r="AB4734" s="238" t="s">
        <v>442</v>
      </c>
    </row>
    <row r="4735" spans="8:28" x14ac:dyDescent="0.2">
      <c r="H4735" s="238"/>
      <c r="AB4735" s="238" t="s">
        <v>442</v>
      </c>
    </row>
    <row r="4736" spans="8:28" x14ac:dyDescent="0.2">
      <c r="H4736" s="238"/>
      <c r="AB4736" s="238" t="s">
        <v>442</v>
      </c>
    </row>
    <row r="4737" spans="8:28" x14ac:dyDescent="0.2">
      <c r="H4737" s="238"/>
      <c r="AB4737" s="238" t="s">
        <v>442</v>
      </c>
    </row>
    <row r="4738" spans="8:28" x14ac:dyDescent="0.2">
      <c r="H4738" s="238"/>
      <c r="AB4738" s="238" t="s">
        <v>442</v>
      </c>
    </row>
    <row r="4739" spans="8:28" x14ac:dyDescent="0.2">
      <c r="H4739" s="238"/>
      <c r="AB4739" s="238" t="s">
        <v>442</v>
      </c>
    </row>
    <row r="4740" spans="8:28" x14ac:dyDescent="0.2">
      <c r="H4740" s="238"/>
      <c r="AB4740" s="238" t="s">
        <v>442</v>
      </c>
    </row>
    <row r="4741" spans="8:28" x14ac:dyDescent="0.2">
      <c r="H4741" s="238"/>
      <c r="AB4741" s="238" t="s">
        <v>442</v>
      </c>
    </row>
    <row r="4742" spans="8:28" x14ac:dyDescent="0.2">
      <c r="H4742" s="238"/>
      <c r="AB4742" s="238" t="s">
        <v>442</v>
      </c>
    </row>
    <row r="4743" spans="8:28" x14ac:dyDescent="0.2">
      <c r="H4743" s="238"/>
      <c r="AB4743" s="238" t="s">
        <v>442</v>
      </c>
    </row>
    <row r="4744" spans="8:28" x14ac:dyDescent="0.2">
      <c r="H4744" s="238"/>
      <c r="AB4744" s="238" t="s">
        <v>442</v>
      </c>
    </row>
    <row r="4745" spans="8:28" x14ac:dyDescent="0.2">
      <c r="H4745" s="238"/>
      <c r="AB4745" s="238" t="s">
        <v>442</v>
      </c>
    </row>
    <row r="4746" spans="8:28" x14ac:dyDescent="0.2">
      <c r="H4746" s="238"/>
      <c r="AB4746" s="238" t="s">
        <v>442</v>
      </c>
    </row>
    <row r="4747" spans="8:28" x14ac:dyDescent="0.2">
      <c r="H4747" s="238"/>
      <c r="AB4747" s="238" t="s">
        <v>442</v>
      </c>
    </row>
    <row r="4748" spans="8:28" x14ac:dyDescent="0.2">
      <c r="H4748" s="238"/>
      <c r="AB4748" s="238" t="s">
        <v>442</v>
      </c>
    </row>
    <row r="4749" spans="8:28" x14ac:dyDescent="0.2">
      <c r="H4749" s="238"/>
      <c r="AB4749" s="238" t="s">
        <v>442</v>
      </c>
    </row>
    <row r="4750" spans="8:28" x14ac:dyDescent="0.2">
      <c r="H4750" s="238"/>
      <c r="AB4750" s="238" t="s">
        <v>442</v>
      </c>
    </row>
    <row r="4751" spans="8:28" x14ac:dyDescent="0.2">
      <c r="H4751" s="238"/>
      <c r="AB4751" s="238" t="s">
        <v>442</v>
      </c>
    </row>
    <row r="4752" spans="8:28" x14ac:dyDescent="0.2">
      <c r="H4752" s="238"/>
      <c r="AB4752" s="238" t="s">
        <v>442</v>
      </c>
    </row>
    <row r="4753" spans="8:28" x14ac:dyDescent="0.2">
      <c r="H4753" s="238"/>
      <c r="AB4753" s="238" t="s">
        <v>442</v>
      </c>
    </row>
    <row r="4754" spans="8:28" x14ac:dyDescent="0.2">
      <c r="H4754" s="238"/>
      <c r="AB4754" s="238" t="s">
        <v>442</v>
      </c>
    </row>
    <row r="4755" spans="8:28" x14ac:dyDescent="0.2">
      <c r="H4755" s="238"/>
      <c r="AB4755" s="238" t="s">
        <v>442</v>
      </c>
    </row>
    <row r="4756" spans="8:28" x14ac:dyDescent="0.2">
      <c r="H4756" s="238"/>
      <c r="AB4756" s="238" t="s">
        <v>442</v>
      </c>
    </row>
    <row r="4757" spans="8:28" x14ac:dyDescent="0.2">
      <c r="H4757" s="238"/>
      <c r="AB4757" s="238" t="s">
        <v>442</v>
      </c>
    </row>
    <row r="4758" spans="8:28" x14ac:dyDescent="0.2">
      <c r="H4758" s="238"/>
      <c r="AB4758" s="238" t="s">
        <v>442</v>
      </c>
    </row>
    <row r="4759" spans="8:28" x14ac:dyDescent="0.2">
      <c r="H4759" s="238"/>
      <c r="AB4759" s="238" t="s">
        <v>442</v>
      </c>
    </row>
    <row r="4760" spans="8:28" x14ac:dyDescent="0.2">
      <c r="H4760" s="238"/>
      <c r="AB4760" s="238" t="s">
        <v>442</v>
      </c>
    </row>
    <row r="4761" spans="8:28" x14ac:dyDescent="0.2">
      <c r="H4761" s="238"/>
      <c r="AB4761" s="238" t="s">
        <v>442</v>
      </c>
    </row>
    <row r="4762" spans="8:28" x14ac:dyDescent="0.2">
      <c r="H4762" s="238"/>
      <c r="AB4762" s="238" t="s">
        <v>442</v>
      </c>
    </row>
    <row r="4763" spans="8:28" x14ac:dyDescent="0.2">
      <c r="H4763" s="238"/>
      <c r="AB4763" s="238" t="s">
        <v>442</v>
      </c>
    </row>
    <row r="4764" spans="8:28" x14ac:dyDescent="0.2">
      <c r="H4764" s="238"/>
      <c r="AB4764" s="238" t="s">
        <v>442</v>
      </c>
    </row>
    <row r="4765" spans="8:28" x14ac:dyDescent="0.2">
      <c r="H4765" s="238"/>
      <c r="AB4765" s="238" t="s">
        <v>442</v>
      </c>
    </row>
    <row r="4766" spans="8:28" x14ac:dyDescent="0.2">
      <c r="H4766" s="238"/>
      <c r="AB4766" s="238" t="s">
        <v>442</v>
      </c>
    </row>
    <row r="4767" spans="8:28" x14ac:dyDescent="0.2">
      <c r="H4767" s="238"/>
      <c r="AB4767" s="238" t="s">
        <v>442</v>
      </c>
    </row>
    <row r="4768" spans="8:28" x14ac:dyDescent="0.2">
      <c r="H4768" s="238"/>
      <c r="AB4768" s="238" t="s">
        <v>442</v>
      </c>
    </row>
    <row r="4769" spans="8:28" x14ac:dyDescent="0.2">
      <c r="H4769" s="238"/>
      <c r="AB4769" s="238" t="s">
        <v>442</v>
      </c>
    </row>
    <row r="4770" spans="8:28" x14ac:dyDescent="0.2">
      <c r="H4770" s="238"/>
      <c r="AB4770" s="238" t="s">
        <v>442</v>
      </c>
    </row>
    <row r="4771" spans="8:28" x14ac:dyDescent="0.2">
      <c r="H4771" s="238"/>
      <c r="AB4771" s="238" t="s">
        <v>442</v>
      </c>
    </row>
    <row r="4772" spans="8:28" x14ac:dyDescent="0.2">
      <c r="H4772" s="238"/>
      <c r="AB4772" s="238" t="s">
        <v>442</v>
      </c>
    </row>
    <row r="4773" spans="8:28" x14ac:dyDescent="0.2">
      <c r="H4773" s="238"/>
      <c r="AB4773" s="238" t="s">
        <v>442</v>
      </c>
    </row>
    <row r="4774" spans="8:28" x14ac:dyDescent="0.2">
      <c r="H4774" s="238"/>
      <c r="AB4774" s="238" t="s">
        <v>442</v>
      </c>
    </row>
    <row r="4775" spans="8:28" x14ac:dyDescent="0.2">
      <c r="H4775" s="238"/>
      <c r="AB4775" s="238" t="s">
        <v>442</v>
      </c>
    </row>
    <row r="4776" spans="8:28" x14ac:dyDescent="0.2">
      <c r="H4776" s="238"/>
      <c r="AB4776" s="238" t="s">
        <v>442</v>
      </c>
    </row>
    <row r="4777" spans="8:28" x14ac:dyDescent="0.2">
      <c r="H4777" s="238"/>
      <c r="AB4777" s="238" t="s">
        <v>442</v>
      </c>
    </row>
    <row r="4778" spans="8:28" x14ac:dyDescent="0.2">
      <c r="H4778" s="238"/>
      <c r="AB4778" s="238" t="s">
        <v>442</v>
      </c>
    </row>
    <row r="4779" spans="8:28" x14ac:dyDescent="0.2">
      <c r="H4779" s="238"/>
      <c r="AB4779" s="238" t="s">
        <v>442</v>
      </c>
    </row>
    <row r="4780" spans="8:28" x14ac:dyDescent="0.2">
      <c r="H4780" s="238"/>
      <c r="AB4780" s="238" t="s">
        <v>442</v>
      </c>
    </row>
    <row r="4781" spans="8:28" x14ac:dyDescent="0.2">
      <c r="H4781" s="238"/>
      <c r="AB4781" s="238" t="s">
        <v>442</v>
      </c>
    </row>
    <row r="4782" spans="8:28" x14ac:dyDescent="0.2">
      <c r="H4782" s="238"/>
      <c r="AB4782" s="238" t="s">
        <v>442</v>
      </c>
    </row>
    <row r="4783" spans="8:28" x14ac:dyDescent="0.2">
      <c r="H4783" s="238"/>
      <c r="AB4783" s="238" t="s">
        <v>442</v>
      </c>
    </row>
    <row r="4784" spans="8:28" x14ac:dyDescent="0.2">
      <c r="H4784" s="238"/>
      <c r="AB4784" s="238" t="s">
        <v>442</v>
      </c>
    </row>
    <row r="4785" spans="8:28" x14ac:dyDescent="0.2">
      <c r="H4785" s="238"/>
      <c r="AB4785" s="238" t="s">
        <v>442</v>
      </c>
    </row>
    <row r="4786" spans="8:28" x14ac:dyDescent="0.2">
      <c r="H4786" s="238"/>
      <c r="AB4786" s="238" t="s">
        <v>442</v>
      </c>
    </row>
    <row r="4787" spans="8:28" x14ac:dyDescent="0.2">
      <c r="H4787" s="238"/>
      <c r="AB4787" s="238" t="s">
        <v>442</v>
      </c>
    </row>
    <row r="4788" spans="8:28" x14ac:dyDescent="0.2">
      <c r="H4788" s="238"/>
      <c r="AB4788" s="238" t="s">
        <v>442</v>
      </c>
    </row>
    <row r="4789" spans="8:28" x14ac:dyDescent="0.2">
      <c r="H4789" s="238"/>
      <c r="AB4789" s="238" t="s">
        <v>442</v>
      </c>
    </row>
    <row r="4790" spans="8:28" x14ac:dyDescent="0.2">
      <c r="H4790" s="238"/>
      <c r="AB4790" s="238" t="s">
        <v>442</v>
      </c>
    </row>
    <row r="4791" spans="8:28" x14ac:dyDescent="0.2">
      <c r="H4791" s="238"/>
      <c r="AB4791" s="238" t="s">
        <v>442</v>
      </c>
    </row>
    <row r="4792" spans="8:28" x14ac:dyDescent="0.2">
      <c r="H4792" s="238"/>
      <c r="AB4792" s="238" t="s">
        <v>442</v>
      </c>
    </row>
    <row r="4793" spans="8:28" x14ac:dyDescent="0.2">
      <c r="H4793" s="238"/>
      <c r="AB4793" s="238" t="s">
        <v>442</v>
      </c>
    </row>
    <row r="4794" spans="8:28" x14ac:dyDescent="0.2">
      <c r="H4794" s="238"/>
      <c r="AB4794" s="238" t="s">
        <v>442</v>
      </c>
    </row>
    <row r="4795" spans="8:28" x14ac:dyDescent="0.2">
      <c r="H4795" s="238"/>
      <c r="AB4795" s="238" t="s">
        <v>442</v>
      </c>
    </row>
    <row r="4796" spans="8:28" x14ac:dyDescent="0.2">
      <c r="H4796" s="238"/>
      <c r="AB4796" s="238" t="s">
        <v>442</v>
      </c>
    </row>
    <row r="4797" spans="8:28" x14ac:dyDescent="0.2">
      <c r="H4797" s="238"/>
      <c r="AB4797" s="238" t="s">
        <v>442</v>
      </c>
    </row>
    <row r="4798" spans="8:28" x14ac:dyDescent="0.2">
      <c r="H4798" s="238"/>
      <c r="AB4798" s="238" t="s">
        <v>442</v>
      </c>
    </row>
    <row r="4799" spans="8:28" x14ac:dyDescent="0.2">
      <c r="H4799" s="238"/>
      <c r="AB4799" s="238" t="s">
        <v>442</v>
      </c>
    </row>
    <row r="4800" spans="8:28" x14ac:dyDescent="0.2">
      <c r="H4800" s="238"/>
      <c r="AB4800" s="238" t="s">
        <v>442</v>
      </c>
    </row>
    <row r="4801" spans="8:28" x14ac:dyDescent="0.2">
      <c r="H4801" s="238"/>
      <c r="AB4801" s="238" t="s">
        <v>442</v>
      </c>
    </row>
    <row r="4802" spans="8:28" x14ac:dyDescent="0.2">
      <c r="H4802" s="238"/>
      <c r="AB4802" s="238" t="s">
        <v>442</v>
      </c>
    </row>
    <row r="4803" spans="8:28" x14ac:dyDescent="0.2">
      <c r="H4803" s="238"/>
      <c r="AB4803" s="238" t="s">
        <v>442</v>
      </c>
    </row>
    <row r="4804" spans="8:28" x14ac:dyDescent="0.2">
      <c r="H4804" s="238"/>
      <c r="AB4804" s="238" t="s">
        <v>442</v>
      </c>
    </row>
    <row r="4805" spans="8:28" x14ac:dyDescent="0.2">
      <c r="H4805" s="238"/>
      <c r="AB4805" s="238" t="s">
        <v>442</v>
      </c>
    </row>
    <row r="4806" spans="8:28" x14ac:dyDescent="0.2">
      <c r="H4806" s="238"/>
      <c r="AB4806" s="238" t="s">
        <v>442</v>
      </c>
    </row>
    <row r="4807" spans="8:28" x14ac:dyDescent="0.2">
      <c r="H4807" s="238"/>
      <c r="AB4807" s="238" t="s">
        <v>442</v>
      </c>
    </row>
    <row r="4808" spans="8:28" x14ac:dyDescent="0.2">
      <c r="H4808" s="238"/>
      <c r="AB4808" s="238" t="s">
        <v>442</v>
      </c>
    </row>
    <row r="4809" spans="8:28" x14ac:dyDescent="0.2">
      <c r="H4809" s="238"/>
      <c r="AB4809" s="238" t="s">
        <v>442</v>
      </c>
    </row>
    <row r="4810" spans="8:28" x14ac:dyDescent="0.2">
      <c r="H4810" s="238"/>
      <c r="AB4810" s="238" t="s">
        <v>442</v>
      </c>
    </row>
    <row r="4811" spans="8:28" x14ac:dyDescent="0.2">
      <c r="H4811" s="238"/>
      <c r="AB4811" s="238" t="s">
        <v>442</v>
      </c>
    </row>
    <row r="4812" spans="8:28" x14ac:dyDescent="0.2">
      <c r="H4812" s="238"/>
      <c r="AB4812" s="238" t="s">
        <v>442</v>
      </c>
    </row>
    <row r="4813" spans="8:28" x14ac:dyDescent="0.2">
      <c r="H4813" s="238"/>
      <c r="AB4813" s="238" t="s">
        <v>442</v>
      </c>
    </row>
    <row r="4814" spans="8:28" x14ac:dyDescent="0.2">
      <c r="H4814" s="238"/>
      <c r="AB4814" s="238" t="s">
        <v>442</v>
      </c>
    </row>
    <row r="4815" spans="8:28" x14ac:dyDescent="0.2">
      <c r="H4815" s="238"/>
      <c r="AB4815" s="238" t="s">
        <v>442</v>
      </c>
    </row>
    <row r="4816" spans="8:28" x14ac:dyDescent="0.2">
      <c r="H4816" s="238"/>
      <c r="AB4816" s="238" t="s">
        <v>442</v>
      </c>
    </row>
    <row r="4817" spans="8:28" x14ac:dyDescent="0.2">
      <c r="H4817" s="238"/>
      <c r="AB4817" s="238" t="s">
        <v>442</v>
      </c>
    </row>
    <row r="4818" spans="8:28" x14ac:dyDescent="0.2">
      <c r="H4818" s="238"/>
      <c r="AB4818" s="238" t="s">
        <v>442</v>
      </c>
    </row>
    <row r="4819" spans="8:28" x14ac:dyDescent="0.2">
      <c r="H4819" s="238"/>
      <c r="AB4819" s="238" t="s">
        <v>442</v>
      </c>
    </row>
    <row r="4820" spans="8:28" x14ac:dyDescent="0.2">
      <c r="H4820" s="238"/>
      <c r="AB4820" s="238" t="s">
        <v>442</v>
      </c>
    </row>
    <row r="4821" spans="8:28" x14ac:dyDescent="0.2">
      <c r="H4821" s="238"/>
      <c r="AB4821" s="238" t="s">
        <v>442</v>
      </c>
    </row>
    <row r="4822" spans="8:28" x14ac:dyDescent="0.2">
      <c r="H4822" s="238"/>
      <c r="AB4822" s="238" t="s">
        <v>442</v>
      </c>
    </row>
    <row r="4823" spans="8:28" x14ac:dyDescent="0.2">
      <c r="H4823" s="238"/>
      <c r="AB4823" s="238" t="s">
        <v>442</v>
      </c>
    </row>
    <row r="4824" spans="8:28" x14ac:dyDescent="0.2">
      <c r="H4824" s="238"/>
      <c r="AB4824" s="238" t="s">
        <v>442</v>
      </c>
    </row>
    <row r="4825" spans="8:28" x14ac:dyDescent="0.2">
      <c r="H4825" s="238"/>
      <c r="AB4825" s="238" t="s">
        <v>442</v>
      </c>
    </row>
    <row r="4826" spans="8:28" x14ac:dyDescent="0.2">
      <c r="H4826" s="238"/>
      <c r="AB4826" s="238" t="s">
        <v>442</v>
      </c>
    </row>
    <row r="4827" spans="8:28" x14ac:dyDescent="0.2">
      <c r="H4827" s="238"/>
      <c r="AB4827" s="238" t="s">
        <v>442</v>
      </c>
    </row>
    <row r="4828" spans="8:28" x14ac:dyDescent="0.2">
      <c r="H4828" s="238"/>
      <c r="AB4828" s="238" t="s">
        <v>442</v>
      </c>
    </row>
    <row r="4829" spans="8:28" x14ac:dyDescent="0.2">
      <c r="H4829" s="238"/>
      <c r="AB4829" s="238" t="s">
        <v>442</v>
      </c>
    </row>
    <row r="4830" spans="8:28" x14ac:dyDescent="0.2">
      <c r="H4830" s="238"/>
      <c r="AB4830" s="238" t="s">
        <v>442</v>
      </c>
    </row>
    <row r="4831" spans="8:28" x14ac:dyDescent="0.2">
      <c r="H4831" s="238"/>
      <c r="AB4831" s="238" t="s">
        <v>442</v>
      </c>
    </row>
    <row r="4832" spans="8:28" x14ac:dyDescent="0.2">
      <c r="H4832" s="238"/>
      <c r="AB4832" s="238" t="s">
        <v>442</v>
      </c>
    </row>
    <row r="4833" spans="8:28" x14ac:dyDescent="0.2">
      <c r="H4833" s="238"/>
      <c r="AB4833" s="238" t="s">
        <v>442</v>
      </c>
    </row>
    <row r="4834" spans="8:28" x14ac:dyDescent="0.2">
      <c r="H4834" s="238"/>
      <c r="AB4834" s="238" t="s">
        <v>442</v>
      </c>
    </row>
    <row r="4835" spans="8:28" x14ac:dyDescent="0.2">
      <c r="H4835" s="238"/>
      <c r="AB4835" s="238" t="s">
        <v>442</v>
      </c>
    </row>
    <row r="4836" spans="8:28" x14ac:dyDescent="0.2">
      <c r="H4836" s="238"/>
      <c r="AB4836" s="238" t="s">
        <v>442</v>
      </c>
    </row>
    <row r="4837" spans="8:28" x14ac:dyDescent="0.2">
      <c r="H4837" s="238"/>
      <c r="AB4837" s="238" t="s">
        <v>442</v>
      </c>
    </row>
    <row r="4838" spans="8:28" x14ac:dyDescent="0.2">
      <c r="H4838" s="238"/>
      <c r="AB4838" s="238" t="s">
        <v>442</v>
      </c>
    </row>
    <row r="4839" spans="8:28" x14ac:dyDescent="0.2">
      <c r="H4839" s="238"/>
      <c r="AB4839" s="238" t="s">
        <v>442</v>
      </c>
    </row>
    <row r="4840" spans="8:28" x14ac:dyDescent="0.2">
      <c r="H4840" s="238"/>
      <c r="AB4840" s="238" t="s">
        <v>442</v>
      </c>
    </row>
    <row r="4841" spans="8:28" x14ac:dyDescent="0.2">
      <c r="H4841" s="238"/>
      <c r="AB4841" s="238" t="s">
        <v>442</v>
      </c>
    </row>
    <row r="4842" spans="8:28" x14ac:dyDescent="0.2">
      <c r="H4842" s="238"/>
      <c r="AB4842" s="238" t="s">
        <v>442</v>
      </c>
    </row>
    <row r="4843" spans="8:28" x14ac:dyDescent="0.2">
      <c r="H4843" s="238"/>
      <c r="AB4843" s="238" t="s">
        <v>442</v>
      </c>
    </row>
    <row r="4844" spans="8:28" x14ac:dyDescent="0.2">
      <c r="H4844" s="238"/>
      <c r="AB4844" s="238" t="s">
        <v>442</v>
      </c>
    </row>
    <row r="4845" spans="8:28" x14ac:dyDescent="0.2">
      <c r="H4845" s="238"/>
      <c r="AB4845" s="238" t="s">
        <v>442</v>
      </c>
    </row>
    <row r="4846" spans="8:28" x14ac:dyDescent="0.2">
      <c r="H4846" s="238"/>
      <c r="AB4846" s="238" t="s">
        <v>442</v>
      </c>
    </row>
    <row r="4847" spans="8:28" x14ac:dyDescent="0.2">
      <c r="H4847" s="238"/>
      <c r="AB4847" s="238" t="s">
        <v>442</v>
      </c>
    </row>
    <row r="4848" spans="8:28" x14ac:dyDescent="0.2">
      <c r="H4848" s="238"/>
      <c r="AB4848" s="238" t="s">
        <v>442</v>
      </c>
    </row>
    <row r="4849" spans="8:28" x14ac:dyDescent="0.2">
      <c r="H4849" s="238"/>
      <c r="AB4849" s="238" t="s">
        <v>442</v>
      </c>
    </row>
    <row r="4850" spans="8:28" x14ac:dyDescent="0.2">
      <c r="H4850" s="238"/>
      <c r="AB4850" s="238" t="s">
        <v>442</v>
      </c>
    </row>
    <row r="4851" spans="8:28" x14ac:dyDescent="0.2">
      <c r="H4851" s="238"/>
      <c r="AB4851" s="238" t="s">
        <v>442</v>
      </c>
    </row>
    <row r="4852" spans="8:28" x14ac:dyDescent="0.2">
      <c r="H4852" s="238"/>
      <c r="AB4852" s="238" t="s">
        <v>442</v>
      </c>
    </row>
    <row r="4853" spans="8:28" x14ac:dyDescent="0.2">
      <c r="H4853" s="238"/>
      <c r="AB4853" s="238" t="s">
        <v>442</v>
      </c>
    </row>
    <row r="4854" spans="8:28" x14ac:dyDescent="0.2">
      <c r="H4854" s="238"/>
      <c r="AB4854" s="238" t="s">
        <v>442</v>
      </c>
    </row>
    <row r="4855" spans="8:28" x14ac:dyDescent="0.2">
      <c r="H4855" s="238"/>
      <c r="AB4855" s="238" t="s">
        <v>442</v>
      </c>
    </row>
    <row r="4856" spans="8:28" x14ac:dyDescent="0.2">
      <c r="H4856" s="238"/>
      <c r="AB4856" s="238" t="s">
        <v>442</v>
      </c>
    </row>
    <row r="4857" spans="8:28" x14ac:dyDescent="0.2">
      <c r="H4857" s="238"/>
      <c r="AB4857" s="238" t="s">
        <v>442</v>
      </c>
    </row>
    <row r="4858" spans="8:28" x14ac:dyDescent="0.2">
      <c r="H4858" s="238"/>
      <c r="AB4858" s="238" t="s">
        <v>442</v>
      </c>
    </row>
    <row r="4859" spans="8:28" x14ac:dyDescent="0.2">
      <c r="H4859" s="238"/>
      <c r="AB4859" s="238" t="s">
        <v>442</v>
      </c>
    </row>
    <row r="4860" spans="8:28" x14ac:dyDescent="0.2">
      <c r="H4860" s="238"/>
      <c r="AB4860" s="238" t="s">
        <v>442</v>
      </c>
    </row>
    <row r="4861" spans="8:28" x14ac:dyDescent="0.2">
      <c r="H4861" s="238"/>
      <c r="AB4861" s="238" t="s">
        <v>442</v>
      </c>
    </row>
    <row r="4862" spans="8:28" x14ac:dyDescent="0.2">
      <c r="H4862" s="238"/>
      <c r="AB4862" s="238" t="s">
        <v>442</v>
      </c>
    </row>
    <row r="4863" spans="8:28" x14ac:dyDescent="0.2">
      <c r="H4863" s="238"/>
      <c r="AB4863" s="238" t="s">
        <v>442</v>
      </c>
    </row>
    <row r="4864" spans="8:28" x14ac:dyDescent="0.2">
      <c r="H4864" s="238"/>
      <c r="AB4864" s="238" t="s">
        <v>442</v>
      </c>
    </row>
    <row r="4865" spans="8:28" x14ac:dyDescent="0.2">
      <c r="H4865" s="238"/>
      <c r="AB4865" s="238" t="s">
        <v>442</v>
      </c>
    </row>
    <row r="4866" spans="8:28" x14ac:dyDescent="0.2">
      <c r="H4866" s="238"/>
      <c r="AB4866" s="238" t="s">
        <v>442</v>
      </c>
    </row>
    <row r="4867" spans="8:28" x14ac:dyDescent="0.2">
      <c r="H4867" s="238"/>
      <c r="AB4867" s="238" t="s">
        <v>442</v>
      </c>
    </row>
    <row r="4868" spans="8:28" x14ac:dyDescent="0.2">
      <c r="H4868" s="238"/>
      <c r="AB4868" s="238" t="s">
        <v>442</v>
      </c>
    </row>
    <row r="4869" spans="8:28" x14ac:dyDescent="0.2">
      <c r="H4869" s="238"/>
      <c r="AB4869" s="238" t="s">
        <v>442</v>
      </c>
    </row>
    <row r="4870" spans="8:28" x14ac:dyDescent="0.2">
      <c r="H4870" s="238"/>
      <c r="AB4870" s="238" t="s">
        <v>442</v>
      </c>
    </row>
    <row r="4871" spans="8:28" x14ac:dyDescent="0.2">
      <c r="H4871" s="238"/>
      <c r="AB4871" s="238" t="s">
        <v>442</v>
      </c>
    </row>
    <row r="4872" spans="8:28" x14ac:dyDescent="0.2">
      <c r="H4872" s="238"/>
      <c r="AB4872" s="238" t="s">
        <v>442</v>
      </c>
    </row>
    <row r="4873" spans="8:28" x14ac:dyDescent="0.2">
      <c r="H4873" s="238"/>
      <c r="AB4873" s="238" t="s">
        <v>442</v>
      </c>
    </row>
    <row r="4874" spans="8:28" x14ac:dyDescent="0.2">
      <c r="H4874" s="238"/>
      <c r="AB4874" s="238" t="s">
        <v>442</v>
      </c>
    </row>
    <row r="4875" spans="8:28" x14ac:dyDescent="0.2">
      <c r="H4875" s="238"/>
      <c r="AB4875" s="238" t="s">
        <v>442</v>
      </c>
    </row>
    <row r="4876" spans="8:28" x14ac:dyDescent="0.2">
      <c r="H4876" s="238"/>
      <c r="AB4876" s="238" t="s">
        <v>442</v>
      </c>
    </row>
    <row r="4877" spans="8:28" x14ac:dyDescent="0.2">
      <c r="H4877" s="238"/>
      <c r="AB4877" s="238" t="s">
        <v>442</v>
      </c>
    </row>
    <row r="4878" spans="8:28" x14ac:dyDescent="0.2">
      <c r="H4878" s="238"/>
      <c r="AB4878" s="238" t="s">
        <v>442</v>
      </c>
    </row>
    <row r="4879" spans="8:28" x14ac:dyDescent="0.2">
      <c r="H4879" s="238"/>
      <c r="AB4879" s="238" t="s">
        <v>442</v>
      </c>
    </row>
    <row r="4880" spans="8:28" x14ac:dyDescent="0.2">
      <c r="H4880" s="238"/>
      <c r="AB4880" s="238" t="s">
        <v>442</v>
      </c>
    </row>
    <row r="4881" spans="8:28" x14ac:dyDescent="0.2">
      <c r="H4881" s="238"/>
      <c r="AB4881" s="238" t="s">
        <v>442</v>
      </c>
    </row>
    <row r="4882" spans="8:28" x14ac:dyDescent="0.2">
      <c r="H4882" s="238"/>
      <c r="AB4882" s="238" t="s">
        <v>442</v>
      </c>
    </row>
    <row r="4883" spans="8:28" x14ac:dyDescent="0.2">
      <c r="H4883" s="238"/>
      <c r="AB4883" s="238" t="s">
        <v>442</v>
      </c>
    </row>
    <row r="4884" spans="8:28" x14ac:dyDescent="0.2">
      <c r="H4884" s="238"/>
      <c r="AB4884" s="238" t="s">
        <v>442</v>
      </c>
    </row>
    <row r="4885" spans="8:28" x14ac:dyDescent="0.2">
      <c r="H4885" s="238"/>
      <c r="AB4885" s="238" t="s">
        <v>442</v>
      </c>
    </row>
    <row r="4886" spans="8:28" x14ac:dyDescent="0.2">
      <c r="H4886" s="238"/>
      <c r="AB4886" s="238" t="s">
        <v>442</v>
      </c>
    </row>
    <row r="4887" spans="8:28" x14ac:dyDescent="0.2">
      <c r="H4887" s="238"/>
      <c r="AB4887" s="238" t="s">
        <v>442</v>
      </c>
    </row>
    <row r="4888" spans="8:28" x14ac:dyDescent="0.2">
      <c r="H4888" s="238"/>
      <c r="AB4888" s="238" t="s">
        <v>442</v>
      </c>
    </row>
    <row r="4889" spans="8:28" x14ac:dyDescent="0.2">
      <c r="H4889" s="238"/>
      <c r="AB4889" s="238" t="s">
        <v>442</v>
      </c>
    </row>
    <row r="4890" spans="8:28" x14ac:dyDescent="0.2">
      <c r="H4890" s="238"/>
      <c r="AB4890" s="238" t="s">
        <v>442</v>
      </c>
    </row>
    <row r="4891" spans="8:28" x14ac:dyDescent="0.2">
      <c r="H4891" s="238"/>
      <c r="AB4891" s="238" t="s">
        <v>442</v>
      </c>
    </row>
    <row r="4892" spans="8:28" x14ac:dyDescent="0.2">
      <c r="H4892" s="238"/>
      <c r="AB4892" s="238" t="s">
        <v>442</v>
      </c>
    </row>
    <row r="4893" spans="8:28" x14ac:dyDescent="0.2">
      <c r="H4893" s="238"/>
      <c r="AB4893" s="238" t="s">
        <v>442</v>
      </c>
    </row>
    <row r="4894" spans="8:28" x14ac:dyDescent="0.2">
      <c r="H4894" s="238"/>
      <c r="AB4894" s="238" t="s">
        <v>442</v>
      </c>
    </row>
    <row r="4895" spans="8:28" x14ac:dyDescent="0.2">
      <c r="H4895" s="238"/>
      <c r="AB4895" s="238" t="s">
        <v>442</v>
      </c>
    </row>
    <row r="4896" spans="8:28" x14ac:dyDescent="0.2">
      <c r="H4896" s="238"/>
      <c r="AB4896" s="238" t="s">
        <v>442</v>
      </c>
    </row>
    <row r="4897" spans="8:28" x14ac:dyDescent="0.2">
      <c r="H4897" s="238"/>
      <c r="AB4897" s="238" t="s">
        <v>442</v>
      </c>
    </row>
    <row r="4898" spans="8:28" x14ac:dyDescent="0.2">
      <c r="H4898" s="238"/>
      <c r="AB4898" s="238" t="s">
        <v>442</v>
      </c>
    </row>
    <row r="4899" spans="8:28" x14ac:dyDescent="0.2">
      <c r="H4899" s="238"/>
      <c r="AB4899" s="238" t="s">
        <v>442</v>
      </c>
    </row>
    <row r="4900" spans="8:28" x14ac:dyDescent="0.2">
      <c r="H4900" s="238"/>
      <c r="AB4900" s="238" t="s">
        <v>442</v>
      </c>
    </row>
    <row r="4901" spans="8:28" x14ac:dyDescent="0.2">
      <c r="H4901" s="238"/>
      <c r="AB4901" s="238" t="s">
        <v>442</v>
      </c>
    </row>
    <row r="4902" spans="8:28" x14ac:dyDescent="0.2">
      <c r="H4902" s="238"/>
      <c r="AB4902" s="238" t="s">
        <v>442</v>
      </c>
    </row>
    <row r="4903" spans="8:28" x14ac:dyDescent="0.2">
      <c r="H4903" s="238"/>
      <c r="AB4903" s="238" t="s">
        <v>442</v>
      </c>
    </row>
    <row r="4904" spans="8:28" x14ac:dyDescent="0.2">
      <c r="H4904" s="238"/>
      <c r="AB4904" s="238" t="s">
        <v>442</v>
      </c>
    </row>
    <row r="4905" spans="8:28" x14ac:dyDescent="0.2">
      <c r="H4905" s="238"/>
      <c r="AB4905" s="238" t="s">
        <v>442</v>
      </c>
    </row>
    <row r="4906" spans="8:28" x14ac:dyDescent="0.2">
      <c r="H4906" s="238"/>
      <c r="AB4906" s="238" t="s">
        <v>442</v>
      </c>
    </row>
    <row r="4907" spans="8:28" x14ac:dyDescent="0.2">
      <c r="H4907" s="238"/>
      <c r="AB4907" s="238" t="s">
        <v>442</v>
      </c>
    </row>
    <row r="4908" spans="8:28" x14ac:dyDescent="0.2">
      <c r="H4908" s="238"/>
      <c r="AB4908" s="238" t="s">
        <v>442</v>
      </c>
    </row>
    <row r="4909" spans="8:28" x14ac:dyDescent="0.2">
      <c r="H4909" s="238"/>
      <c r="AB4909" s="238" t="s">
        <v>442</v>
      </c>
    </row>
    <row r="4910" spans="8:28" x14ac:dyDescent="0.2">
      <c r="H4910" s="238"/>
      <c r="AB4910" s="238" t="s">
        <v>442</v>
      </c>
    </row>
    <row r="4911" spans="8:28" x14ac:dyDescent="0.2">
      <c r="H4911" s="238"/>
      <c r="AB4911" s="238" t="s">
        <v>442</v>
      </c>
    </row>
    <row r="4912" spans="8:28" x14ac:dyDescent="0.2">
      <c r="H4912" s="238"/>
      <c r="AB4912" s="238" t="s">
        <v>442</v>
      </c>
    </row>
    <row r="4913" spans="8:28" x14ac:dyDescent="0.2">
      <c r="H4913" s="238"/>
      <c r="AB4913" s="238" t="s">
        <v>442</v>
      </c>
    </row>
    <row r="4914" spans="8:28" x14ac:dyDescent="0.2">
      <c r="H4914" s="238"/>
      <c r="AB4914" s="238" t="s">
        <v>442</v>
      </c>
    </row>
    <row r="4915" spans="8:28" x14ac:dyDescent="0.2">
      <c r="H4915" s="238"/>
      <c r="AB4915" s="238" t="s">
        <v>442</v>
      </c>
    </row>
    <row r="4916" spans="8:28" x14ac:dyDescent="0.2">
      <c r="H4916" s="238"/>
      <c r="AB4916" s="238" t="s">
        <v>442</v>
      </c>
    </row>
    <row r="4917" spans="8:28" x14ac:dyDescent="0.2">
      <c r="H4917" s="238"/>
      <c r="AB4917" s="238" t="s">
        <v>442</v>
      </c>
    </row>
    <row r="4918" spans="8:28" x14ac:dyDescent="0.2">
      <c r="H4918" s="238"/>
      <c r="AB4918" s="238" t="s">
        <v>442</v>
      </c>
    </row>
    <row r="4919" spans="8:28" x14ac:dyDescent="0.2">
      <c r="H4919" s="238"/>
      <c r="AB4919" s="238" t="s">
        <v>442</v>
      </c>
    </row>
    <row r="4920" spans="8:28" x14ac:dyDescent="0.2">
      <c r="H4920" s="238"/>
      <c r="AB4920" s="238" t="s">
        <v>442</v>
      </c>
    </row>
    <row r="4921" spans="8:28" x14ac:dyDescent="0.2">
      <c r="H4921" s="238"/>
      <c r="AB4921" s="238" t="s">
        <v>442</v>
      </c>
    </row>
    <row r="4922" spans="8:28" x14ac:dyDescent="0.2">
      <c r="H4922" s="238"/>
      <c r="AB4922" s="238" t="s">
        <v>442</v>
      </c>
    </row>
    <row r="4923" spans="8:28" x14ac:dyDescent="0.2">
      <c r="H4923" s="238"/>
      <c r="AB4923" s="238" t="s">
        <v>442</v>
      </c>
    </row>
    <row r="4924" spans="8:28" x14ac:dyDescent="0.2">
      <c r="H4924" s="238"/>
      <c r="AB4924" s="238" t="s">
        <v>442</v>
      </c>
    </row>
    <row r="4925" spans="8:28" x14ac:dyDescent="0.2">
      <c r="H4925" s="238"/>
      <c r="AB4925" s="238" t="s">
        <v>442</v>
      </c>
    </row>
    <row r="4926" spans="8:28" x14ac:dyDescent="0.2">
      <c r="H4926" s="238"/>
      <c r="AB4926" s="238" t="s">
        <v>442</v>
      </c>
    </row>
    <row r="4927" spans="8:28" x14ac:dyDescent="0.2">
      <c r="H4927" s="238"/>
      <c r="AB4927" s="238" t="s">
        <v>442</v>
      </c>
    </row>
    <row r="4928" spans="8:28" x14ac:dyDescent="0.2">
      <c r="H4928" s="238"/>
      <c r="AB4928" s="238" t="s">
        <v>442</v>
      </c>
    </row>
    <row r="4929" spans="8:28" x14ac:dyDescent="0.2">
      <c r="H4929" s="238"/>
      <c r="AB4929" s="238" t="s">
        <v>442</v>
      </c>
    </row>
    <row r="4930" spans="8:28" x14ac:dyDescent="0.2">
      <c r="H4930" s="238"/>
      <c r="AB4930" s="238" t="s">
        <v>442</v>
      </c>
    </row>
    <row r="4931" spans="8:28" x14ac:dyDescent="0.2">
      <c r="H4931" s="238"/>
      <c r="AB4931" s="238" t="s">
        <v>442</v>
      </c>
    </row>
    <row r="4932" spans="8:28" x14ac:dyDescent="0.2">
      <c r="H4932" s="238"/>
      <c r="AB4932" s="238" t="s">
        <v>442</v>
      </c>
    </row>
    <row r="4933" spans="8:28" x14ac:dyDescent="0.2">
      <c r="H4933" s="238"/>
      <c r="AB4933" s="238" t="s">
        <v>442</v>
      </c>
    </row>
    <row r="4934" spans="8:28" x14ac:dyDescent="0.2">
      <c r="H4934" s="238"/>
      <c r="AB4934" s="238" t="s">
        <v>442</v>
      </c>
    </row>
    <row r="4935" spans="8:28" x14ac:dyDescent="0.2">
      <c r="H4935" s="238"/>
      <c r="AB4935" s="238" t="s">
        <v>442</v>
      </c>
    </row>
    <row r="4936" spans="8:28" x14ac:dyDescent="0.2">
      <c r="H4936" s="238"/>
      <c r="AB4936" s="238" t="s">
        <v>442</v>
      </c>
    </row>
    <row r="4937" spans="8:28" x14ac:dyDescent="0.2">
      <c r="H4937" s="238"/>
      <c r="AB4937" s="238" t="s">
        <v>442</v>
      </c>
    </row>
    <row r="4938" spans="8:28" x14ac:dyDescent="0.2">
      <c r="H4938" s="238"/>
      <c r="AB4938" s="238" t="s">
        <v>442</v>
      </c>
    </row>
    <row r="4939" spans="8:28" x14ac:dyDescent="0.2">
      <c r="H4939" s="238"/>
      <c r="AB4939" s="238" t="s">
        <v>442</v>
      </c>
    </row>
    <row r="4940" spans="8:28" x14ac:dyDescent="0.2">
      <c r="H4940" s="238"/>
      <c r="AB4940" s="238" t="s">
        <v>442</v>
      </c>
    </row>
    <row r="4941" spans="8:28" x14ac:dyDescent="0.2">
      <c r="H4941" s="238"/>
      <c r="AB4941" s="238" t="s">
        <v>442</v>
      </c>
    </row>
    <row r="4942" spans="8:28" x14ac:dyDescent="0.2">
      <c r="H4942" s="238"/>
      <c r="AB4942" s="238" t="s">
        <v>442</v>
      </c>
    </row>
    <row r="4943" spans="8:28" x14ac:dyDescent="0.2">
      <c r="H4943" s="238"/>
      <c r="AB4943" s="238" t="s">
        <v>442</v>
      </c>
    </row>
    <row r="4944" spans="8:28" x14ac:dyDescent="0.2">
      <c r="H4944" s="238"/>
      <c r="AB4944" s="238" t="s">
        <v>442</v>
      </c>
    </row>
    <row r="4945" spans="8:28" x14ac:dyDescent="0.2">
      <c r="H4945" s="238"/>
      <c r="AB4945" s="238" t="s">
        <v>442</v>
      </c>
    </row>
    <row r="4946" spans="8:28" x14ac:dyDescent="0.2">
      <c r="H4946" s="238"/>
      <c r="AB4946" s="238" t="s">
        <v>442</v>
      </c>
    </row>
    <row r="4947" spans="8:28" x14ac:dyDescent="0.2">
      <c r="H4947" s="238"/>
      <c r="AB4947" s="238" t="s">
        <v>442</v>
      </c>
    </row>
    <row r="4948" spans="8:28" x14ac:dyDescent="0.2">
      <c r="H4948" s="238"/>
      <c r="AB4948" s="238" t="s">
        <v>442</v>
      </c>
    </row>
    <row r="4949" spans="8:28" x14ac:dyDescent="0.2">
      <c r="H4949" s="238"/>
      <c r="AB4949" s="238" t="s">
        <v>442</v>
      </c>
    </row>
    <row r="4950" spans="8:28" x14ac:dyDescent="0.2">
      <c r="H4950" s="238"/>
      <c r="AB4950" s="238" t="s">
        <v>442</v>
      </c>
    </row>
    <row r="4951" spans="8:28" x14ac:dyDescent="0.2">
      <c r="H4951" s="238"/>
      <c r="AB4951" s="238" t="s">
        <v>442</v>
      </c>
    </row>
    <row r="4952" spans="8:28" x14ac:dyDescent="0.2">
      <c r="H4952" s="238"/>
      <c r="AB4952" s="238" t="s">
        <v>442</v>
      </c>
    </row>
    <row r="4953" spans="8:28" x14ac:dyDescent="0.2">
      <c r="H4953" s="238"/>
      <c r="AB4953" s="238" t="s">
        <v>442</v>
      </c>
    </row>
    <row r="4954" spans="8:28" x14ac:dyDescent="0.2">
      <c r="H4954" s="238"/>
      <c r="AB4954" s="238" t="s">
        <v>442</v>
      </c>
    </row>
    <row r="4955" spans="8:28" x14ac:dyDescent="0.2">
      <c r="H4955" s="238"/>
      <c r="AB4955" s="238" t="s">
        <v>442</v>
      </c>
    </row>
    <row r="4956" spans="8:28" x14ac:dyDescent="0.2">
      <c r="H4956" s="238"/>
      <c r="AB4956" s="238" t="s">
        <v>442</v>
      </c>
    </row>
    <row r="4957" spans="8:28" x14ac:dyDescent="0.2">
      <c r="H4957" s="238"/>
      <c r="AB4957" s="238" t="s">
        <v>442</v>
      </c>
    </row>
    <row r="4958" spans="8:28" x14ac:dyDescent="0.2">
      <c r="H4958" s="238"/>
      <c r="AB4958" s="238" t="s">
        <v>442</v>
      </c>
    </row>
    <row r="4959" spans="8:28" x14ac:dyDescent="0.2">
      <c r="H4959" s="238"/>
      <c r="AB4959" s="238" t="s">
        <v>442</v>
      </c>
    </row>
    <row r="4960" spans="8:28" x14ac:dyDescent="0.2">
      <c r="H4960" s="238"/>
      <c r="AB4960" s="238" t="s">
        <v>442</v>
      </c>
    </row>
    <row r="4961" spans="8:28" x14ac:dyDescent="0.2">
      <c r="H4961" s="238"/>
      <c r="AB4961" s="238" t="s">
        <v>442</v>
      </c>
    </row>
    <row r="4962" spans="8:28" x14ac:dyDescent="0.2">
      <c r="H4962" s="238"/>
      <c r="AB4962" s="238" t="s">
        <v>442</v>
      </c>
    </row>
    <row r="4963" spans="8:28" x14ac:dyDescent="0.2">
      <c r="H4963" s="238"/>
      <c r="AB4963" s="238" t="s">
        <v>442</v>
      </c>
    </row>
    <row r="4964" spans="8:28" x14ac:dyDescent="0.2">
      <c r="H4964" s="238"/>
      <c r="AB4964" s="238" t="s">
        <v>442</v>
      </c>
    </row>
    <row r="4965" spans="8:28" x14ac:dyDescent="0.2">
      <c r="H4965" s="238"/>
      <c r="AB4965" s="238" t="s">
        <v>442</v>
      </c>
    </row>
    <row r="4966" spans="8:28" x14ac:dyDescent="0.2">
      <c r="H4966" s="238"/>
      <c r="AB4966" s="238" t="s">
        <v>442</v>
      </c>
    </row>
    <row r="4967" spans="8:28" x14ac:dyDescent="0.2">
      <c r="H4967" s="238"/>
      <c r="AB4967" s="238" t="s">
        <v>442</v>
      </c>
    </row>
    <row r="4968" spans="8:28" x14ac:dyDescent="0.2">
      <c r="H4968" s="238"/>
      <c r="AB4968" s="238" t="s">
        <v>442</v>
      </c>
    </row>
    <row r="4969" spans="8:28" x14ac:dyDescent="0.2">
      <c r="H4969" s="238"/>
      <c r="AB4969" s="238" t="s">
        <v>442</v>
      </c>
    </row>
    <row r="4970" spans="8:28" x14ac:dyDescent="0.2">
      <c r="H4970" s="238"/>
      <c r="AB4970" s="238" t="s">
        <v>442</v>
      </c>
    </row>
    <row r="4971" spans="8:28" x14ac:dyDescent="0.2">
      <c r="H4971" s="238"/>
      <c r="AB4971" s="238" t="s">
        <v>442</v>
      </c>
    </row>
    <row r="4972" spans="8:28" x14ac:dyDescent="0.2">
      <c r="H4972" s="238"/>
      <c r="AB4972" s="238" t="s">
        <v>442</v>
      </c>
    </row>
    <row r="4973" spans="8:28" x14ac:dyDescent="0.2">
      <c r="H4973" s="238"/>
      <c r="AB4973" s="238" t="s">
        <v>442</v>
      </c>
    </row>
    <row r="4974" spans="8:28" x14ac:dyDescent="0.2">
      <c r="H4974" s="238"/>
      <c r="AB4974" s="238" t="s">
        <v>442</v>
      </c>
    </row>
    <row r="4975" spans="8:28" x14ac:dyDescent="0.2">
      <c r="H4975" s="238"/>
      <c r="AB4975" s="238" t="s">
        <v>442</v>
      </c>
    </row>
    <row r="4976" spans="8:28" x14ac:dyDescent="0.2">
      <c r="H4976" s="238"/>
      <c r="AB4976" s="238" t="s">
        <v>442</v>
      </c>
    </row>
    <row r="4977" spans="8:28" x14ac:dyDescent="0.2">
      <c r="H4977" s="238"/>
      <c r="AB4977" s="238" t="s">
        <v>442</v>
      </c>
    </row>
    <row r="4978" spans="8:28" x14ac:dyDescent="0.2">
      <c r="H4978" s="238"/>
      <c r="AB4978" s="238" t="s">
        <v>442</v>
      </c>
    </row>
    <row r="4979" spans="8:28" x14ac:dyDescent="0.2">
      <c r="H4979" s="238"/>
      <c r="AB4979" s="238" t="s">
        <v>442</v>
      </c>
    </row>
    <row r="4980" spans="8:28" x14ac:dyDescent="0.2">
      <c r="H4980" s="238"/>
      <c r="AB4980" s="238" t="s">
        <v>442</v>
      </c>
    </row>
    <row r="4981" spans="8:28" x14ac:dyDescent="0.2">
      <c r="H4981" s="238"/>
      <c r="AB4981" s="238" t="s">
        <v>442</v>
      </c>
    </row>
    <row r="4982" spans="8:28" x14ac:dyDescent="0.2">
      <c r="H4982" s="238"/>
      <c r="AB4982" s="238" t="s">
        <v>442</v>
      </c>
    </row>
    <row r="4983" spans="8:28" x14ac:dyDescent="0.2">
      <c r="H4983" s="238"/>
      <c r="AB4983" s="238" t="s">
        <v>442</v>
      </c>
    </row>
    <row r="4984" spans="8:28" x14ac:dyDescent="0.2">
      <c r="H4984" s="238"/>
      <c r="AB4984" s="238" t="s">
        <v>442</v>
      </c>
    </row>
    <row r="4985" spans="8:28" x14ac:dyDescent="0.2">
      <c r="H4985" s="238"/>
      <c r="AB4985" s="238" t="s">
        <v>442</v>
      </c>
    </row>
    <row r="4986" spans="8:28" x14ac:dyDescent="0.2">
      <c r="H4986" s="238"/>
      <c r="AB4986" s="238" t="s">
        <v>442</v>
      </c>
    </row>
    <row r="4987" spans="8:28" x14ac:dyDescent="0.2">
      <c r="H4987" s="238"/>
      <c r="AB4987" s="238" t="s">
        <v>442</v>
      </c>
    </row>
    <row r="4988" spans="8:28" x14ac:dyDescent="0.2">
      <c r="H4988" s="238"/>
      <c r="AB4988" s="238" t="s">
        <v>442</v>
      </c>
    </row>
    <row r="4989" spans="8:28" x14ac:dyDescent="0.2">
      <c r="H4989" s="238"/>
      <c r="AB4989" s="238" t="s">
        <v>442</v>
      </c>
    </row>
    <row r="4990" spans="8:28" x14ac:dyDescent="0.2">
      <c r="H4990" s="238"/>
      <c r="AB4990" s="238" t="s">
        <v>442</v>
      </c>
    </row>
    <row r="4991" spans="8:28" x14ac:dyDescent="0.2">
      <c r="H4991" s="238"/>
      <c r="AB4991" s="238" t="s">
        <v>442</v>
      </c>
    </row>
    <row r="4992" spans="8:28" x14ac:dyDescent="0.2">
      <c r="H4992" s="238"/>
      <c r="AB4992" s="238" t="s">
        <v>442</v>
      </c>
    </row>
    <row r="4993" spans="8:28" x14ac:dyDescent="0.2">
      <c r="H4993" s="238"/>
      <c r="AB4993" s="238" t="s">
        <v>442</v>
      </c>
    </row>
    <row r="4994" spans="8:28" x14ac:dyDescent="0.2">
      <c r="H4994" s="238"/>
      <c r="AB4994" s="238" t="s">
        <v>442</v>
      </c>
    </row>
    <row r="4995" spans="8:28" x14ac:dyDescent="0.2">
      <c r="H4995" s="238"/>
      <c r="AB4995" s="238" t="s">
        <v>442</v>
      </c>
    </row>
    <row r="4996" spans="8:28" x14ac:dyDescent="0.2">
      <c r="H4996" s="238"/>
      <c r="AB4996" s="238" t="s">
        <v>442</v>
      </c>
    </row>
    <row r="4997" spans="8:28" x14ac:dyDescent="0.2">
      <c r="H4997" s="238"/>
      <c r="AB4997" s="238" t="s">
        <v>442</v>
      </c>
    </row>
    <row r="4998" spans="8:28" x14ac:dyDescent="0.2">
      <c r="H4998" s="238"/>
      <c r="AB4998" s="238" t="s">
        <v>442</v>
      </c>
    </row>
    <row r="4999" spans="8:28" x14ac:dyDescent="0.2">
      <c r="H4999" s="238"/>
      <c r="AB4999" s="238" t="s">
        <v>442</v>
      </c>
    </row>
    <row r="5000" spans="8:28" x14ac:dyDescent="0.2">
      <c r="H5000" s="238"/>
      <c r="AB5000" s="238" t="s">
        <v>442</v>
      </c>
    </row>
    <row r="5001" spans="8:28" x14ac:dyDescent="0.2">
      <c r="H5001" s="238"/>
      <c r="AB5001" s="238" t="s">
        <v>442</v>
      </c>
    </row>
    <row r="5002" spans="8:28" x14ac:dyDescent="0.2">
      <c r="H5002" s="238"/>
      <c r="AB5002" s="238" t="s">
        <v>442</v>
      </c>
    </row>
    <row r="5003" spans="8:28" x14ac:dyDescent="0.2">
      <c r="H5003" s="238"/>
      <c r="AB5003" s="238" t="s">
        <v>442</v>
      </c>
    </row>
    <row r="5004" spans="8:28" x14ac:dyDescent="0.2">
      <c r="H5004" s="238"/>
      <c r="AB5004" s="238" t="s">
        <v>442</v>
      </c>
    </row>
    <row r="5005" spans="8:28" x14ac:dyDescent="0.2">
      <c r="H5005" s="238"/>
      <c r="AB5005" s="238" t="s">
        <v>442</v>
      </c>
    </row>
    <row r="5006" spans="8:28" x14ac:dyDescent="0.2">
      <c r="H5006" s="238"/>
      <c r="AB5006" s="238" t="s">
        <v>442</v>
      </c>
    </row>
    <row r="5007" spans="8:28" x14ac:dyDescent="0.2">
      <c r="H5007" s="238"/>
      <c r="AB5007" s="238" t="s">
        <v>442</v>
      </c>
    </row>
    <row r="5008" spans="8:28" x14ac:dyDescent="0.2">
      <c r="H5008" s="238"/>
      <c r="AB5008" s="238" t="s">
        <v>442</v>
      </c>
    </row>
    <row r="5009" spans="8:28" x14ac:dyDescent="0.2">
      <c r="H5009" s="238"/>
      <c r="AB5009" s="238" t="s">
        <v>442</v>
      </c>
    </row>
    <row r="5010" spans="8:28" x14ac:dyDescent="0.2">
      <c r="H5010" s="238"/>
      <c r="AB5010" s="238" t="s">
        <v>442</v>
      </c>
    </row>
    <row r="5011" spans="8:28" x14ac:dyDescent="0.2">
      <c r="H5011" s="238"/>
      <c r="AB5011" s="238" t="s">
        <v>442</v>
      </c>
    </row>
    <row r="5012" spans="8:28" x14ac:dyDescent="0.2">
      <c r="H5012" s="238"/>
      <c r="AB5012" s="238" t="s">
        <v>442</v>
      </c>
    </row>
    <row r="5013" spans="8:28" x14ac:dyDescent="0.2">
      <c r="H5013" s="238"/>
      <c r="AB5013" s="238" t="s">
        <v>442</v>
      </c>
    </row>
    <row r="5014" spans="8:28" x14ac:dyDescent="0.2">
      <c r="H5014" s="238"/>
      <c r="AB5014" s="238" t="s">
        <v>442</v>
      </c>
    </row>
    <row r="5015" spans="8:28" x14ac:dyDescent="0.2">
      <c r="H5015" s="238"/>
      <c r="AB5015" s="238" t="s">
        <v>442</v>
      </c>
    </row>
    <row r="5016" spans="8:28" x14ac:dyDescent="0.2">
      <c r="H5016" s="238"/>
      <c r="AB5016" s="238" t="s">
        <v>442</v>
      </c>
    </row>
    <row r="5017" spans="8:28" x14ac:dyDescent="0.2">
      <c r="H5017" s="238"/>
      <c r="AB5017" s="238" t="s">
        <v>442</v>
      </c>
    </row>
    <row r="5018" spans="8:28" x14ac:dyDescent="0.2">
      <c r="H5018" s="238"/>
      <c r="AB5018" s="238" t="s">
        <v>442</v>
      </c>
    </row>
    <row r="5019" spans="8:28" x14ac:dyDescent="0.2">
      <c r="H5019" s="238"/>
      <c r="AB5019" s="238" t="s">
        <v>442</v>
      </c>
    </row>
    <row r="5020" spans="8:28" x14ac:dyDescent="0.2">
      <c r="H5020" s="238"/>
      <c r="AB5020" s="238" t="s">
        <v>442</v>
      </c>
    </row>
    <row r="5021" spans="8:28" x14ac:dyDescent="0.2">
      <c r="H5021" s="238"/>
      <c r="AB5021" s="238" t="s">
        <v>442</v>
      </c>
    </row>
    <row r="5022" spans="8:28" x14ac:dyDescent="0.2">
      <c r="H5022" s="238"/>
      <c r="AB5022" s="238" t="s">
        <v>442</v>
      </c>
    </row>
    <row r="5023" spans="8:28" x14ac:dyDescent="0.2">
      <c r="H5023" s="238"/>
      <c r="AB5023" s="238" t="s">
        <v>442</v>
      </c>
    </row>
    <row r="5024" spans="8:28" x14ac:dyDescent="0.2">
      <c r="H5024" s="238"/>
      <c r="AB5024" s="238" t="s">
        <v>442</v>
      </c>
    </row>
    <row r="5025" spans="8:28" x14ac:dyDescent="0.2">
      <c r="H5025" s="238"/>
      <c r="AB5025" s="238" t="s">
        <v>442</v>
      </c>
    </row>
    <row r="5026" spans="8:28" x14ac:dyDescent="0.2">
      <c r="H5026" s="238"/>
      <c r="AB5026" s="238" t="s">
        <v>442</v>
      </c>
    </row>
    <row r="5027" spans="8:28" x14ac:dyDescent="0.2">
      <c r="H5027" s="238"/>
      <c r="AB5027" s="238" t="s">
        <v>442</v>
      </c>
    </row>
    <row r="5028" spans="8:28" x14ac:dyDescent="0.2">
      <c r="H5028" s="238"/>
      <c r="AB5028" s="238" t="s">
        <v>442</v>
      </c>
    </row>
    <row r="5029" spans="8:28" x14ac:dyDescent="0.2">
      <c r="H5029" s="238"/>
      <c r="AB5029" s="238" t="s">
        <v>442</v>
      </c>
    </row>
    <row r="5030" spans="8:28" x14ac:dyDescent="0.2">
      <c r="H5030" s="238"/>
      <c r="AB5030" s="238" t="s">
        <v>442</v>
      </c>
    </row>
    <row r="5031" spans="8:28" x14ac:dyDescent="0.2">
      <c r="H5031" s="238"/>
      <c r="AB5031" s="238" t="s">
        <v>442</v>
      </c>
    </row>
    <row r="5032" spans="8:28" x14ac:dyDescent="0.2">
      <c r="H5032" s="238"/>
      <c r="AB5032" s="238" t="s">
        <v>442</v>
      </c>
    </row>
    <row r="5033" spans="8:28" x14ac:dyDescent="0.2">
      <c r="H5033" s="238"/>
      <c r="AB5033" s="238" t="s">
        <v>442</v>
      </c>
    </row>
    <row r="5034" spans="8:28" x14ac:dyDescent="0.2">
      <c r="H5034" s="238"/>
      <c r="AB5034" s="238" t="s">
        <v>442</v>
      </c>
    </row>
    <row r="5035" spans="8:28" x14ac:dyDescent="0.2">
      <c r="H5035" s="238"/>
      <c r="AB5035" s="238" t="s">
        <v>442</v>
      </c>
    </row>
    <row r="5036" spans="8:28" x14ac:dyDescent="0.2">
      <c r="H5036" s="238"/>
      <c r="AB5036" s="238" t="s">
        <v>442</v>
      </c>
    </row>
    <row r="5037" spans="8:28" x14ac:dyDescent="0.2">
      <c r="H5037" s="238"/>
      <c r="AB5037" s="238" t="s">
        <v>442</v>
      </c>
    </row>
    <row r="5038" spans="8:28" x14ac:dyDescent="0.2">
      <c r="H5038" s="238"/>
      <c r="AB5038" s="238" t="s">
        <v>442</v>
      </c>
    </row>
    <row r="5039" spans="8:28" x14ac:dyDescent="0.2">
      <c r="H5039" s="238"/>
      <c r="AB5039" s="238" t="s">
        <v>442</v>
      </c>
    </row>
    <row r="5040" spans="8:28" x14ac:dyDescent="0.2">
      <c r="H5040" s="238"/>
      <c r="AB5040" s="238" t="s">
        <v>442</v>
      </c>
    </row>
    <row r="5041" spans="8:28" x14ac:dyDescent="0.2">
      <c r="H5041" s="238"/>
      <c r="AB5041" s="238" t="s">
        <v>442</v>
      </c>
    </row>
    <row r="5042" spans="8:28" x14ac:dyDescent="0.2">
      <c r="H5042" s="238"/>
      <c r="AB5042" s="238" t="s">
        <v>442</v>
      </c>
    </row>
    <row r="5043" spans="8:28" x14ac:dyDescent="0.2">
      <c r="H5043" s="238"/>
      <c r="AB5043" s="238" t="s">
        <v>442</v>
      </c>
    </row>
    <row r="5044" spans="8:28" x14ac:dyDescent="0.2">
      <c r="H5044" s="238"/>
      <c r="AB5044" s="238" t="s">
        <v>442</v>
      </c>
    </row>
    <row r="5045" spans="8:28" x14ac:dyDescent="0.2">
      <c r="H5045" s="238"/>
      <c r="AB5045" s="238" t="s">
        <v>442</v>
      </c>
    </row>
    <row r="5046" spans="8:28" x14ac:dyDescent="0.2">
      <c r="H5046" s="238"/>
      <c r="AB5046" s="238" t="s">
        <v>442</v>
      </c>
    </row>
    <row r="5047" spans="8:28" x14ac:dyDescent="0.2">
      <c r="H5047" s="238"/>
      <c r="AB5047" s="238" t="s">
        <v>442</v>
      </c>
    </row>
    <row r="5048" spans="8:28" x14ac:dyDescent="0.2">
      <c r="H5048" s="238"/>
      <c r="AB5048" s="238" t="s">
        <v>442</v>
      </c>
    </row>
    <row r="5049" spans="8:28" x14ac:dyDescent="0.2">
      <c r="H5049" s="238"/>
      <c r="AB5049" s="238" t="s">
        <v>442</v>
      </c>
    </row>
    <row r="5050" spans="8:28" x14ac:dyDescent="0.2">
      <c r="H5050" s="238"/>
      <c r="AB5050" s="238" t="s">
        <v>442</v>
      </c>
    </row>
    <row r="5051" spans="8:28" x14ac:dyDescent="0.2">
      <c r="H5051" s="238"/>
      <c r="AB5051" s="238" t="s">
        <v>442</v>
      </c>
    </row>
    <row r="5052" spans="8:28" x14ac:dyDescent="0.2">
      <c r="H5052" s="238"/>
      <c r="AB5052" s="238" t="s">
        <v>442</v>
      </c>
    </row>
    <row r="5053" spans="8:28" x14ac:dyDescent="0.2">
      <c r="H5053" s="238"/>
      <c r="AB5053" s="238" t="s">
        <v>442</v>
      </c>
    </row>
    <row r="5054" spans="8:28" x14ac:dyDescent="0.2">
      <c r="H5054" s="238"/>
      <c r="AB5054" s="238" t="s">
        <v>442</v>
      </c>
    </row>
    <row r="5055" spans="8:28" x14ac:dyDescent="0.2">
      <c r="H5055" s="238"/>
      <c r="AB5055" s="238" t="s">
        <v>442</v>
      </c>
    </row>
    <row r="5056" spans="8:28" x14ac:dyDescent="0.2">
      <c r="H5056" s="238"/>
      <c r="AB5056" s="238" t="s">
        <v>442</v>
      </c>
    </row>
    <row r="5057" spans="8:28" x14ac:dyDescent="0.2">
      <c r="H5057" s="238"/>
      <c r="AB5057" s="238" t="s">
        <v>442</v>
      </c>
    </row>
    <row r="5058" spans="8:28" x14ac:dyDescent="0.2">
      <c r="H5058" s="238"/>
      <c r="AB5058" s="238" t="s">
        <v>442</v>
      </c>
    </row>
    <row r="5059" spans="8:28" x14ac:dyDescent="0.2">
      <c r="H5059" s="238"/>
      <c r="AB5059" s="238" t="s">
        <v>442</v>
      </c>
    </row>
    <row r="5060" spans="8:28" x14ac:dyDescent="0.2">
      <c r="H5060" s="238"/>
      <c r="AB5060" s="238" t="s">
        <v>442</v>
      </c>
    </row>
    <row r="5061" spans="8:28" x14ac:dyDescent="0.2">
      <c r="H5061" s="238"/>
      <c r="AB5061" s="238" t="s">
        <v>442</v>
      </c>
    </row>
    <row r="5062" spans="8:28" x14ac:dyDescent="0.2">
      <c r="H5062" s="238"/>
      <c r="AB5062" s="238" t="s">
        <v>442</v>
      </c>
    </row>
    <row r="5063" spans="8:28" x14ac:dyDescent="0.2">
      <c r="H5063" s="238"/>
      <c r="AB5063" s="238" t="s">
        <v>442</v>
      </c>
    </row>
    <row r="5064" spans="8:28" x14ac:dyDescent="0.2">
      <c r="H5064" s="238"/>
      <c r="AB5064" s="238" t="s">
        <v>442</v>
      </c>
    </row>
    <row r="5065" spans="8:28" x14ac:dyDescent="0.2">
      <c r="H5065" s="238"/>
      <c r="AB5065" s="238" t="s">
        <v>442</v>
      </c>
    </row>
    <row r="5066" spans="8:28" x14ac:dyDescent="0.2">
      <c r="H5066" s="238"/>
      <c r="AB5066" s="238" t="s">
        <v>442</v>
      </c>
    </row>
    <row r="5067" spans="8:28" x14ac:dyDescent="0.2">
      <c r="H5067" s="238"/>
      <c r="AB5067" s="238" t="s">
        <v>442</v>
      </c>
    </row>
    <row r="5068" spans="8:28" x14ac:dyDescent="0.2">
      <c r="H5068" s="238"/>
      <c r="AB5068" s="238" t="s">
        <v>442</v>
      </c>
    </row>
    <row r="5069" spans="8:28" x14ac:dyDescent="0.2">
      <c r="H5069" s="238"/>
      <c r="AB5069" s="238" t="s">
        <v>442</v>
      </c>
    </row>
    <row r="5070" spans="8:28" x14ac:dyDescent="0.2">
      <c r="H5070" s="238"/>
      <c r="AB5070" s="238" t="s">
        <v>442</v>
      </c>
    </row>
    <row r="5071" spans="8:28" x14ac:dyDescent="0.2">
      <c r="H5071" s="238"/>
      <c r="AB5071" s="238" t="s">
        <v>442</v>
      </c>
    </row>
    <row r="5072" spans="8:28" x14ac:dyDescent="0.2">
      <c r="H5072" s="238"/>
      <c r="AB5072" s="238" t="s">
        <v>442</v>
      </c>
    </row>
    <row r="5073" spans="8:28" x14ac:dyDescent="0.2">
      <c r="H5073" s="238"/>
      <c r="AB5073" s="238" t="s">
        <v>442</v>
      </c>
    </row>
    <row r="5074" spans="8:28" x14ac:dyDescent="0.2">
      <c r="H5074" s="238"/>
      <c r="AB5074" s="238" t="s">
        <v>442</v>
      </c>
    </row>
    <row r="5075" spans="8:28" x14ac:dyDescent="0.2">
      <c r="H5075" s="238"/>
      <c r="AB5075" s="238" t="s">
        <v>442</v>
      </c>
    </row>
    <row r="5076" spans="8:28" x14ac:dyDescent="0.2">
      <c r="H5076" s="238"/>
      <c r="AB5076" s="238" t="s">
        <v>442</v>
      </c>
    </row>
    <row r="5077" spans="8:28" x14ac:dyDescent="0.2">
      <c r="H5077" s="238"/>
      <c r="AB5077" s="238" t="s">
        <v>442</v>
      </c>
    </row>
    <row r="5078" spans="8:28" x14ac:dyDescent="0.2">
      <c r="H5078" s="238"/>
      <c r="AB5078" s="238" t="s">
        <v>442</v>
      </c>
    </row>
    <row r="5079" spans="8:28" x14ac:dyDescent="0.2">
      <c r="H5079" s="238"/>
      <c r="AB5079" s="238" t="s">
        <v>442</v>
      </c>
    </row>
    <row r="5080" spans="8:28" x14ac:dyDescent="0.2">
      <c r="H5080" s="238"/>
      <c r="AB5080" s="238" t="s">
        <v>442</v>
      </c>
    </row>
    <row r="5081" spans="8:28" x14ac:dyDescent="0.2">
      <c r="H5081" s="238"/>
      <c r="AB5081" s="238" t="s">
        <v>442</v>
      </c>
    </row>
    <row r="5082" spans="8:28" x14ac:dyDescent="0.2">
      <c r="H5082" s="238"/>
      <c r="AB5082" s="238" t="s">
        <v>442</v>
      </c>
    </row>
    <row r="5083" spans="8:28" x14ac:dyDescent="0.2">
      <c r="H5083" s="238"/>
      <c r="AB5083" s="238" t="s">
        <v>442</v>
      </c>
    </row>
    <row r="5084" spans="8:28" x14ac:dyDescent="0.2">
      <c r="H5084" s="238"/>
      <c r="AB5084" s="238" t="s">
        <v>442</v>
      </c>
    </row>
    <row r="5085" spans="8:28" x14ac:dyDescent="0.2">
      <c r="H5085" s="238"/>
      <c r="AB5085" s="238" t="s">
        <v>442</v>
      </c>
    </row>
    <row r="5086" spans="8:28" x14ac:dyDescent="0.2">
      <c r="H5086" s="238"/>
      <c r="AB5086" s="238" t="s">
        <v>442</v>
      </c>
    </row>
    <row r="5087" spans="8:28" x14ac:dyDescent="0.2">
      <c r="H5087" s="238"/>
      <c r="AB5087" s="238" t="s">
        <v>442</v>
      </c>
    </row>
    <row r="5088" spans="8:28" x14ac:dyDescent="0.2">
      <c r="H5088" s="238"/>
      <c r="AB5088" s="238" t="s">
        <v>442</v>
      </c>
    </row>
    <row r="5089" spans="8:28" x14ac:dyDescent="0.2">
      <c r="H5089" s="238"/>
      <c r="AB5089" s="238" t="s">
        <v>442</v>
      </c>
    </row>
    <row r="5090" spans="8:28" x14ac:dyDescent="0.2">
      <c r="H5090" s="238"/>
      <c r="AB5090" s="238" t="s">
        <v>442</v>
      </c>
    </row>
    <row r="5091" spans="8:28" x14ac:dyDescent="0.2">
      <c r="H5091" s="238"/>
      <c r="AB5091" s="238" t="s">
        <v>442</v>
      </c>
    </row>
    <row r="5092" spans="8:28" x14ac:dyDescent="0.2">
      <c r="H5092" s="238"/>
      <c r="AB5092" s="238" t="s">
        <v>442</v>
      </c>
    </row>
    <row r="5093" spans="8:28" x14ac:dyDescent="0.2">
      <c r="H5093" s="238"/>
      <c r="AB5093" s="238" t="s">
        <v>442</v>
      </c>
    </row>
    <row r="5094" spans="8:28" x14ac:dyDescent="0.2">
      <c r="H5094" s="238"/>
      <c r="AB5094" s="238" t="s">
        <v>442</v>
      </c>
    </row>
    <row r="5095" spans="8:28" x14ac:dyDescent="0.2">
      <c r="H5095" s="238"/>
      <c r="AB5095" s="238" t="s">
        <v>442</v>
      </c>
    </row>
    <row r="5096" spans="8:28" x14ac:dyDescent="0.2">
      <c r="H5096" s="238"/>
      <c r="AB5096" s="238" t="s">
        <v>442</v>
      </c>
    </row>
    <row r="5097" spans="8:28" x14ac:dyDescent="0.2">
      <c r="H5097" s="238"/>
      <c r="AB5097" s="238" t="s">
        <v>442</v>
      </c>
    </row>
    <row r="5098" spans="8:28" x14ac:dyDescent="0.2">
      <c r="H5098" s="238"/>
      <c r="AB5098" s="238" t="s">
        <v>442</v>
      </c>
    </row>
    <row r="5099" spans="8:28" x14ac:dyDescent="0.2">
      <c r="H5099" s="238"/>
      <c r="AB5099" s="238" t="s">
        <v>442</v>
      </c>
    </row>
    <row r="5100" spans="8:28" x14ac:dyDescent="0.2">
      <c r="H5100" s="238"/>
      <c r="AB5100" s="238" t="s">
        <v>442</v>
      </c>
    </row>
    <row r="5101" spans="8:28" x14ac:dyDescent="0.2">
      <c r="H5101" s="238"/>
      <c r="AB5101" s="238" t="s">
        <v>442</v>
      </c>
    </row>
    <row r="5102" spans="8:28" x14ac:dyDescent="0.2">
      <c r="H5102" s="238"/>
      <c r="AB5102" s="238" t="s">
        <v>442</v>
      </c>
    </row>
    <row r="5103" spans="8:28" x14ac:dyDescent="0.2">
      <c r="H5103" s="238"/>
      <c r="AB5103" s="238" t="s">
        <v>442</v>
      </c>
    </row>
    <row r="5104" spans="8:28" x14ac:dyDescent="0.2">
      <c r="H5104" s="238"/>
      <c r="AB5104" s="238" t="s">
        <v>442</v>
      </c>
    </row>
    <row r="5105" spans="8:28" x14ac:dyDescent="0.2">
      <c r="H5105" s="238"/>
      <c r="AB5105" s="238" t="s">
        <v>442</v>
      </c>
    </row>
    <row r="5106" spans="8:28" x14ac:dyDescent="0.2">
      <c r="H5106" s="238"/>
      <c r="AB5106" s="238" t="s">
        <v>442</v>
      </c>
    </row>
    <row r="5107" spans="8:28" x14ac:dyDescent="0.2">
      <c r="H5107" s="238"/>
      <c r="AB5107" s="238" t="s">
        <v>442</v>
      </c>
    </row>
    <row r="5108" spans="8:28" x14ac:dyDescent="0.2">
      <c r="H5108" s="238"/>
      <c r="AB5108" s="238" t="s">
        <v>442</v>
      </c>
    </row>
    <row r="5109" spans="8:28" x14ac:dyDescent="0.2">
      <c r="H5109" s="238"/>
      <c r="AB5109" s="238" t="s">
        <v>442</v>
      </c>
    </row>
    <row r="5110" spans="8:28" x14ac:dyDescent="0.2">
      <c r="H5110" s="238"/>
      <c r="AB5110" s="238" t="s">
        <v>442</v>
      </c>
    </row>
    <row r="5111" spans="8:28" x14ac:dyDescent="0.2">
      <c r="H5111" s="238"/>
      <c r="AB5111" s="238" t="s">
        <v>442</v>
      </c>
    </row>
    <row r="5112" spans="8:28" x14ac:dyDescent="0.2">
      <c r="H5112" s="238"/>
      <c r="AB5112" s="238" t="s">
        <v>442</v>
      </c>
    </row>
    <row r="5113" spans="8:28" x14ac:dyDescent="0.2">
      <c r="H5113" s="238"/>
      <c r="AB5113" s="238" t="s">
        <v>442</v>
      </c>
    </row>
    <row r="5114" spans="8:28" x14ac:dyDescent="0.2">
      <c r="H5114" s="238"/>
      <c r="AB5114" s="238" t="s">
        <v>442</v>
      </c>
    </row>
    <row r="5115" spans="8:28" x14ac:dyDescent="0.2">
      <c r="H5115" s="238"/>
      <c r="AB5115" s="238" t="s">
        <v>442</v>
      </c>
    </row>
    <row r="5116" spans="8:28" x14ac:dyDescent="0.2">
      <c r="H5116" s="238"/>
      <c r="AB5116" s="238" t="s">
        <v>442</v>
      </c>
    </row>
    <row r="5117" spans="8:28" x14ac:dyDescent="0.2">
      <c r="H5117" s="238"/>
      <c r="AB5117" s="238" t="s">
        <v>442</v>
      </c>
    </row>
    <row r="5118" spans="8:28" x14ac:dyDescent="0.2">
      <c r="H5118" s="238"/>
      <c r="AB5118" s="238" t="s">
        <v>442</v>
      </c>
    </row>
    <row r="5119" spans="8:28" x14ac:dyDescent="0.2">
      <c r="H5119" s="238"/>
      <c r="AB5119" s="238" t="s">
        <v>442</v>
      </c>
    </row>
    <row r="5120" spans="8:28" x14ac:dyDescent="0.2">
      <c r="H5120" s="238"/>
      <c r="AB5120" s="238" t="s">
        <v>442</v>
      </c>
    </row>
    <row r="5121" spans="8:28" x14ac:dyDescent="0.2">
      <c r="H5121" s="238"/>
      <c r="AB5121" s="238" t="s">
        <v>442</v>
      </c>
    </row>
    <row r="5122" spans="8:28" x14ac:dyDescent="0.2">
      <c r="H5122" s="238"/>
      <c r="AB5122" s="238" t="s">
        <v>442</v>
      </c>
    </row>
    <row r="5123" spans="8:28" x14ac:dyDescent="0.2">
      <c r="H5123" s="238"/>
      <c r="AB5123" s="238" t="s">
        <v>442</v>
      </c>
    </row>
    <row r="5124" spans="8:28" x14ac:dyDescent="0.2">
      <c r="H5124" s="238"/>
      <c r="AB5124" s="238" t="s">
        <v>442</v>
      </c>
    </row>
    <row r="5125" spans="8:28" x14ac:dyDescent="0.2">
      <c r="H5125" s="238"/>
      <c r="AB5125" s="238" t="s">
        <v>442</v>
      </c>
    </row>
    <row r="5126" spans="8:28" x14ac:dyDescent="0.2">
      <c r="H5126" s="238"/>
      <c r="AB5126" s="238" t="s">
        <v>442</v>
      </c>
    </row>
    <row r="5127" spans="8:28" x14ac:dyDescent="0.2">
      <c r="H5127" s="238"/>
      <c r="AB5127" s="238" t="s">
        <v>442</v>
      </c>
    </row>
    <row r="5128" spans="8:28" x14ac:dyDescent="0.2">
      <c r="H5128" s="238"/>
      <c r="AB5128" s="238" t="s">
        <v>442</v>
      </c>
    </row>
    <row r="5129" spans="8:28" x14ac:dyDescent="0.2">
      <c r="H5129" s="238"/>
      <c r="AB5129" s="238" t="s">
        <v>442</v>
      </c>
    </row>
    <row r="5130" spans="8:28" x14ac:dyDescent="0.2">
      <c r="H5130" s="238"/>
      <c r="AB5130" s="238" t="s">
        <v>442</v>
      </c>
    </row>
    <row r="5131" spans="8:28" x14ac:dyDescent="0.2">
      <c r="H5131" s="238"/>
      <c r="AB5131" s="238" t="s">
        <v>442</v>
      </c>
    </row>
    <row r="5132" spans="8:28" x14ac:dyDescent="0.2">
      <c r="H5132" s="238"/>
      <c r="AB5132" s="238" t="s">
        <v>442</v>
      </c>
    </row>
    <row r="5133" spans="8:28" x14ac:dyDescent="0.2">
      <c r="H5133" s="238"/>
      <c r="AB5133" s="238" t="s">
        <v>442</v>
      </c>
    </row>
    <row r="5134" spans="8:28" x14ac:dyDescent="0.2">
      <c r="H5134" s="238"/>
      <c r="AB5134" s="238" t="s">
        <v>442</v>
      </c>
    </row>
    <row r="5135" spans="8:28" x14ac:dyDescent="0.2">
      <c r="H5135" s="238"/>
      <c r="AB5135" s="238" t="s">
        <v>442</v>
      </c>
    </row>
    <row r="5136" spans="8:28" x14ac:dyDescent="0.2">
      <c r="H5136" s="238"/>
      <c r="AB5136" s="238" t="s">
        <v>442</v>
      </c>
    </row>
    <row r="5137" spans="8:28" x14ac:dyDescent="0.2">
      <c r="H5137" s="238"/>
      <c r="AB5137" s="238" t="s">
        <v>442</v>
      </c>
    </row>
    <row r="5138" spans="8:28" x14ac:dyDescent="0.2">
      <c r="H5138" s="238"/>
      <c r="AB5138" s="238" t="s">
        <v>442</v>
      </c>
    </row>
    <row r="5139" spans="8:28" x14ac:dyDescent="0.2">
      <c r="H5139" s="238"/>
      <c r="AB5139" s="238" t="s">
        <v>442</v>
      </c>
    </row>
    <row r="5140" spans="8:28" x14ac:dyDescent="0.2">
      <c r="H5140" s="238"/>
      <c r="AB5140" s="238" t="s">
        <v>442</v>
      </c>
    </row>
    <row r="5141" spans="8:28" x14ac:dyDescent="0.2">
      <c r="H5141" s="238"/>
      <c r="AB5141" s="238" t="s">
        <v>442</v>
      </c>
    </row>
    <row r="5142" spans="8:28" x14ac:dyDescent="0.2">
      <c r="H5142" s="238"/>
      <c r="AB5142" s="238" t="s">
        <v>442</v>
      </c>
    </row>
    <row r="5143" spans="8:28" x14ac:dyDescent="0.2">
      <c r="H5143" s="238"/>
      <c r="AB5143" s="238" t="s">
        <v>442</v>
      </c>
    </row>
    <row r="5144" spans="8:28" x14ac:dyDescent="0.2">
      <c r="H5144" s="238"/>
      <c r="AB5144" s="238" t="s">
        <v>442</v>
      </c>
    </row>
    <row r="5145" spans="8:28" x14ac:dyDescent="0.2">
      <c r="H5145" s="238"/>
      <c r="AB5145" s="238" t="s">
        <v>442</v>
      </c>
    </row>
    <row r="5146" spans="8:28" x14ac:dyDescent="0.2">
      <c r="H5146" s="238"/>
      <c r="AB5146" s="238" t="s">
        <v>442</v>
      </c>
    </row>
    <row r="5147" spans="8:28" x14ac:dyDescent="0.2">
      <c r="H5147" s="238"/>
      <c r="AB5147" s="238" t="s">
        <v>442</v>
      </c>
    </row>
    <row r="5148" spans="8:28" x14ac:dyDescent="0.2">
      <c r="H5148" s="238"/>
      <c r="AB5148" s="238" t="s">
        <v>442</v>
      </c>
    </row>
    <row r="5149" spans="8:28" x14ac:dyDescent="0.2">
      <c r="H5149" s="238"/>
      <c r="AB5149" s="238" t="s">
        <v>442</v>
      </c>
    </row>
    <row r="5150" spans="8:28" x14ac:dyDescent="0.2">
      <c r="H5150" s="238"/>
      <c r="AB5150" s="238" t="s">
        <v>442</v>
      </c>
    </row>
    <row r="5151" spans="8:28" x14ac:dyDescent="0.2">
      <c r="H5151" s="238"/>
      <c r="AB5151" s="238" t="s">
        <v>442</v>
      </c>
    </row>
    <row r="5152" spans="8:28" x14ac:dyDescent="0.2">
      <c r="H5152" s="238"/>
      <c r="AB5152" s="238" t="s">
        <v>442</v>
      </c>
    </row>
    <row r="5153" spans="8:28" x14ac:dyDescent="0.2">
      <c r="H5153" s="238"/>
      <c r="AB5153" s="238" t="s">
        <v>442</v>
      </c>
    </row>
    <row r="5154" spans="8:28" x14ac:dyDescent="0.2">
      <c r="H5154" s="238"/>
      <c r="AB5154" s="238" t="s">
        <v>442</v>
      </c>
    </row>
    <row r="5155" spans="8:28" x14ac:dyDescent="0.2">
      <c r="H5155" s="238"/>
      <c r="AB5155" s="238" t="s">
        <v>442</v>
      </c>
    </row>
    <row r="5156" spans="8:28" x14ac:dyDescent="0.2">
      <c r="H5156" s="238"/>
      <c r="AB5156" s="238" t="s">
        <v>442</v>
      </c>
    </row>
    <row r="5157" spans="8:28" x14ac:dyDescent="0.2">
      <c r="H5157" s="238"/>
      <c r="AB5157" s="238" t="s">
        <v>442</v>
      </c>
    </row>
    <row r="5158" spans="8:28" x14ac:dyDescent="0.2">
      <c r="H5158" s="238"/>
      <c r="AB5158" s="238" t="s">
        <v>442</v>
      </c>
    </row>
    <row r="5159" spans="8:28" x14ac:dyDescent="0.2">
      <c r="H5159" s="238"/>
      <c r="AB5159" s="238" t="s">
        <v>442</v>
      </c>
    </row>
    <row r="5160" spans="8:28" x14ac:dyDescent="0.2">
      <c r="H5160" s="238"/>
      <c r="AB5160" s="238" t="s">
        <v>442</v>
      </c>
    </row>
    <row r="5161" spans="8:28" x14ac:dyDescent="0.2">
      <c r="H5161" s="238"/>
      <c r="AB5161" s="238" t="s">
        <v>442</v>
      </c>
    </row>
    <row r="5162" spans="8:28" x14ac:dyDescent="0.2">
      <c r="H5162" s="238"/>
      <c r="AB5162" s="238" t="s">
        <v>442</v>
      </c>
    </row>
    <row r="5163" spans="8:28" x14ac:dyDescent="0.2">
      <c r="H5163" s="238"/>
      <c r="AB5163" s="238" t="s">
        <v>442</v>
      </c>
    </row>
    <row r="5164" spans="8:28" x14ac:dyDescent="0.2">
      <c r="H5164" s="238"/>
      <c r="AB5164" s="238" t="s">
        <v>442</v>
      </c>
    </row>
    <row r="5165" spans="8:28" x14ac:dyDescent="0.2">
      <c r="H5165" s="238"/>
      <c r="AB5165" s="238" t="s">
        <v>442</v>
      </c>
    </row>
    <row r="5166" spans="8:28" x14ac:dyDescent="0.2">
      <c r="H5166" s="238"/>
      <c r="AB5166" s="238" t="s">
        <v>442</v>
      </c>
    </row>
    <row r="5167" spans="8:28" x14ac:dyDescent="0.2">
      <c r="H5167" s="238"/>
      <c r="AB5167" s="238" t="s">
        <v>442</v>
      </c>
    </row>
    <row r="5168" spans="8:28" x14ac:dyDescent="0.2">
      <c r="H5168" s="238"/>
      <c r="AB5168" s="238" t="s">
        <v>442</v>
      </c>
    </row>
    <row r="5169" spans="8:28" x14ac:dyDescent="0.2">
      <c r="H5169" s="238"/>
      <c r="AB5169" s="238" t="s">
        <v>442</v>
      </c>
    </row>
    <row r="5170" spans="8:28" x14ac:dyDescent="0.2">
      <c r="H5170" s="238"/>
      <c r="AB5170" s="238" t="s">
        <v>442</v>
      </c>
    </row>
    <row r="5171" spans="8:28" x14ac:dyDescent="0.2">
      <c r="H5171" s="238"/>
      <c r="AB5171" s="238" t="s">
        <v>442</v>
      </c>
    </row>
    <row r="5172" spans="8:28" x14ac:dyDescent="0.2">
      <c r="H5172" s="238"/>
      <c r="AB5172" s="238" t="s">
        <v>442</v>
      </c>
    </row>
    <row r="5173" spans="8:28" x14ac:dyDescent="0.2">
      <c r="H5173" s="238"/>
      <c r="AB5173" s="238" t="s">
        <v>442</v>
      </c>
    </row>
    <row r="5174" spans="8:28" x14ac:dyDescent="0.2">
      <c r="H5174" s="238"/>
      <c r="AB5174" s="238" t="s">
        <v>442</v>
      </c>
    </row>
    <row r="5175" spans="8:28" x14ac:dyDescent="0.2">
      <c r="H5175" s="238"/>
      <c r="AB5175" s="238" t="s">
        <v>442</v>
      </c>
    </row>
    <row r="5176" spans="8:28" x14ac:dyDescent="0.2">
      <c r="H5176" s="238"/>
      <c r="AB5176" s="238" t="s">
        <v>442</v>
      </c>
    </row>
    <row r="5177" spans="8:28" x14ac:dyDescent="0.2">
      <c r="H5177" s="238"/>
      <c r="AB5177" s="238" t="s">
        <v>442</v>
      </c>
    </row>
    <row r="5178" spans="8:28" x14ac:dyDescent="0.2">
      <c r="H5178" s="238"/>
      <c r="AB5178" s="238" t="s">
        <v>442</v>
      </c>
    </row>
    <row r="5179" spans="8:28" x14ac:dyDescent="0.2">
      <c r="H5179" s="238"/>
      <c r="AB5179" s="238" t="s">
        <v>442</v>
      </c>
    </row>
    <row r="5180" spans="8:28" x14ac:dyDescent="0.2">
      <c r="H5180" s="238"/>
      <c r="AB5180" s="238" t="s">
        <v>442</v>
      </c>
    </row>
    <row r="5181" spans="8:28" x14ac:dyDescent="0.2">
      <c r="H5181" s="238"/>
      <c r="AB5181" s="238" t="s">
        <v>442</v>
      </c>
    </row>
    <row r="5182" spans="8:28" x14ac:dyDescent="0.2">
      <c r="H5182" s="238"/>
      <c r="AB5182" s="238" t="s">
        <v>442</v>
      </c>
    </row>
    <row r="5183" spans="8:28" x14ac:dyDescent="0.2">
      <c r="H5183" s="238"/>
      <c r="AB5183" s="238" t="s">
        <v>442</v>
      </c>
    </row>
    <row r="5184" spans="8:28" x14ac:dyDescent="0.2">
      <c r="H5184" s="238"/>
      <c r="AB5184" s="238" t="s">
        <v>442</v>
      </c>
    </row>
    <row r="5185" spans="8:28" x14ac:dyDescent="0.2">
      <c r="H5185" s="238"/>
      <c r="AB5185" s="238" t="s">
        <v>442</v>
      </c>
    </row>
    <row r="5186" spans="8:28" x14ac:dyDescent="0.2">
      <c r="H5186" s="238"/>
      <c r="AB5186" s="238" t="s">
        <v>442</v>
      </c>
    </row>
    <row r="5187" spans="8:28" x14ac:dyDescent="0.2">
      <c r="H5187" s="238"/>
      <c r="AB5187" s="238" t="s">
        <v>442</v>
      </c>
    </row>
    <row r="5188" spans="8:28" x14ac:dyDescent="0.2">
      <c r="H5188" s="238"/>
      <c r="AB5188" s="238" t="s">
        <v>442</v>
      </c>
    </row>
    <row r="5189" spans="8:28" x14ac:dyDescent="0.2">
      <c r="H5189" s="238"/>
      <c r="AB5189" s="238" t="s">
        <v>442</v>
      </c>
    </row>
    <row r="5190" spans="8:28" x14ac:dyDescent="0.2">
      <c r="H5190" s="238"/>
      <c r="AB5190" s="238" t="s">
        <v>442</v>
      </c>
    </row>
    <row r="5191" spans="8:28" x14ac:dyDescent="0.2">
      <c r="H5191" s="238"/>
      <c r="AB5191" s="238" t="s">
        <v>442</v>
      </c>
    </row>
    <row r="5192" spans="8:28" x14ac:dyDescent="0.2">
      <c r="H5192" s="238"/>
      <c r="AB5192" s="238" t="s">
        <v>442</v>
      </c>
    </row>
    <row r="5193" spans="8:28" x14ac:dyDescent="0.2">
      <c r="H5193" s="238"/>
      <c r="AB5193" s="238" t="s">
        <v>442</v>
      </c>
    </row>
    <row r="5194" spans="8:28" x14ac:dyDescent="0.2">
      <c r="H5194" s="238"/>
      <c r="AB5194" s="238" t="s">
        <v>442</v>
      </c>
    </row>
    <row r="5195" spans="8:28" x14ac:dyDescent="0.2">
      <c r="H5195" s="238"/>
      <c r="AB5195" s="238" t="s">
        <v>442</v>
      </c>
    </row>
    <row r="5196" spans="8:28" x14ac:dyDescent="0.2">
      <c r="H5196" s="238"/>
      <c r="AB5196" s="238" t="s">
        <v>442</v>
      </c>
    </row>
    <row r="5197" spans="8:28" x14ac:dyDescent="0.2">
      <c r="H5197" s="238"/>
      <c r="AB5197" s="238" t="s">
        <v>442</v>
      </c>
    </row>
    <row r="5198" spans="8:28" x14ac:dyDescent="0.2">
      <c r="H5198" s="238"/>
      <c r="AB5198" s="238" t="s">
        <v>442</v>
      </c>
    </row>
    <row r="5199" spans="8:28" x14ac:dyDescent="0.2">
      <c r="H5199" s="238"/>
      <c r="AB5199" s="238" t="s">
        <v>442</v>
      </c>
    </row>
    <row r="5200" spans="8:28" x14ac:dyDescent="0.2">
      <c r="H5200" s="238"/>
      <c r="AB5200" s="238" t="s">
        <v>442</v>
      </c>
    </row>
    <row r="5201" spans="8:28" x14ac:dyDescent="0.2">
      <c r="H5201" s="238"/>
      <c r="AB5201" s="238" t="s">
        <v>442</v>
      </c>
    </row>
    <row r="5202" spans="8:28" x14ac:dyDescent="0.2">
      <c r="H5202" s="238"/>
      <c r="AB5202" s="238" t="s">
        <v>442</v>
      </c>
    </row>
    <row r="5203" spans="8:28" x14ac:dyDescent="0.2">
      <c r="H5203" s="238"/>
      <c r="AB5203" s="238" t="s">
        <v>442</v>
      </c>
    </row>
    <row r="5204" spans="8:28" x14ac:dyDescent="0.2">
      <c r="H5204" s="238"/>
      <c r="AB5204" s="238" t="s">
        <v>442</v>
      </c>
    </row>
    <row r="5205" spans="8:28" x14ac:dyDescent="0.2">
      <c r="H5205" s="238"/>
      <c r="AB5205" s="238" t="s">
        <v>442</v>
      </c>
    </row>
    <row r="5206" spans="8:28" x14ac:dyDescent="0.2">
      <c r="H5206" s="238"/>
      <c r="AB5206" s="238" t="s">
        <v>442</v>
      </c>
    </row>
    <row r="5207" spans="8:28" x14ac:dyDescent="0.2">
      <c r="H5207" s="238"/>
      <c r="AB5207" s="238" t="s">
        <v>442</v>
      </c>
    </row>
    <row r="5208" spans="8:28" x14ac:dyDescent="0.2">
      <c r="H5208" s="238"/>
      <c r="AB5208" s="238" t="s">
        <v>442</v>
      </c>
    </row>
    <row r="5209" spans="8:28" x14ac:dyDescent="0.2">
      <c r="H5209" s="238"/>
      <c r="AB5209" s="238" t="s">
        <v>442</v>
      </c>
    </row>
    <row r="5210" spans="8:28" x14ac:dyDescent="0.2">
      <c r="H5210" s="238"/>
      <c r="AB5210" s="238" t="s">
        <v>442</v>
      </c>
    </row>
    <row r="5211" spans="8:28" x14ac:dyDescent="0.2">
      <c r="H5211" s="238"/>
      <c r="AB5211" s="238" t="s">
        <v>442</v>
      </c>
    </row>
    <row r="5212" spans="8:28" x14ac:dyDescent="0.2">
      <c r="H5212" s="238"/>
      <c r="AB5212" s="238" t="s">
        <v>442</v>
      </c>
    </row>
    <row r="5213" spans="8:28" x14ac:dyDescent="0.2">
      <c r="H5213" s="238"/>
      <c r="AB5213" s="238" t="s">
        <v>442</v>
      </c>
    </row>
    <row r="5214" spans="8:28" x14ac:dyDescent="0.2">
      <c r="H5214" s="238"/>
      <c r="AB5214" s="238" t="s">
        <v>442</v>
      </c>
    </row>
    <row r="5215" spans="8:28" x14ac:dyDescent="0.2">
      <c r="H5215" s="238"/>
      <c r="AB5215" s="238" t="s">
        <v>442</v>
      </c>
    </row>
    <row r="5216" spans="8:28" x14ac:dyDescent="0.2">
      <c r="H5216" s="238"/>
      <c r="AB5216" s="238" t="s">
        <v>442</v>
      </c>
    </row>
    <row r="5217" spans="8:28" x14ac:dyDescent="0.2">
      <c r="H5217" s="238"/>
      <c r="AB5217" s="238" t="s">
        <v>442</v>
      </c>
    </row>
    <row r="5218" spans="8:28" x14ac:dyDescent="0.2">
      <c r="H5218" s="238"/>
      <c r="AB5218" s="238" t="s">
        <v>442</v>
      </c>
    </row>
    <row r="5219" spans="8:28" x14ac:dyDescent="0.2">
      <c r="H5219" s="238"/>
      <c r="AB5219" s="238" t="s">
        <v>442</v>
      </c>
    </row>
    <row r="5220" spans="8:28" x14ac:dyDescent="0.2">
      <c r="H5220" s="238"/>
      <c r="AB5220" s="238" t="s">
        <v>442</v>
      </c>
    </row>
    <row r="5221" spans="8:28" x14ac:dyDescent="0.2">
      <c r="H5221" s="238"/>
      <c r="AB5221" s="238" t="s">
        <v>442</v>
      </c>
    </row>
    <row r="5222" spans="8:28" x14ac:dyDescent="0.2">
      <c r="H5222" s="238"/>
      <c r="AB5222" s="238" t="s">
        <v>442</v>
      </c>
    </row>
    <row r="5223" spans="8:28" x14ac:dyDescent="0.2">
      <c r="H5223" s="238"/>
      <c r="AB5223" s="238" t="s">
        <v>442</v>
      </c>
    </row>
    <row r="5224" spans="8:28" x14ac:dyDescent="0.2">
      <c r="H5224" s="238"/>
      <c r="AB5224" s="238" t="s">
        <v>442</v>
      </c>
    </row>
    <row r="5225" spans="8:28" x14ac:dyDescent="0.2">
      <c r="H5225" s="238"/>
      <c r="AB5225" s="238" t="s">
        <v>442</v>
      </c>
    </row>
    <row r="5226" spans="8:28" x14ac:dyDescent="0.2">
      <c r="H5226" s="238"/>
      <c r="AB5226" s="238" t="s">
        <v>442</v>
      </c>
    </row>
    <row r="5227" spans="8:28" x14ac:dyDescent="0.2">
      <c r="H5227" s="238"/>
      <c r="AB5227" s="238" t="s">
        <v>442</v>
      </c>
    </row>
    <row r="5228" spans="8:28" x14ac:dyDescent="0.2">
      <c r="H5228" s="238"/>
      <c r="AB5228" s="238" t="s">
        <v>442</v>
      </c>
    </row>
    <row r="5229" spans="8:28" x14ac:dyDescent="0.2">
      <c r="H5229" s="238"/>
      <c r="AB5229" s="238" t="s">
        <v>442</v>
      </c>
    </row>
    <row r="5230" spans="8:28" x14ac:dyDescent="0.2">
      <c r="H5230" s="238"/>
      <c r="AB5230" s="238" t="s">
        <v>442</v>
      </c>
    </row>
    <row r="5231" spans="8:28" x14ac:dyDescent="0.2">
      <c r="H5231" s="238"/>
      <c r="AB5231" s="238" t="s">
        <v>442</v>
      </c>
    </row>
    <row r="5232" spans="8:28" x14ac:dyDescent="0.2">
      <c r="H5232" s="238"/>
      <c r="AB5232" s="238" t="s">
        <v>442</v>
      </c>
    </row>
    <row r="5233" spans="8:28" x14ac:dyDescent="0.2">
      <c r="H5233" s="238"/>
      <c r="AB5233" s="238" t="s">
        <v>442</v>
      </c>
    </row>
    <row r="5234" spans="8:28" x14ac:dyDescent="0.2">
      <c r="H5234" s="238"/>
      <c r="AB5234" s="238" t="s">
        <v>442</v>
      </c>
    </row>
    <row r="5235" spans="8:28" x14ac:dyDescent="0.2">
      <c r="H5235" s="238"/>
      <c r="AB5235" s="238" t="s">
        <v>442</v>
      </c>
    </row>
    <row r="5236" spans="8:28" x14ac:dyDescent="0.2">
      <c r="H5236" s="238"/>
      <c r="AB5236" s="238" t="s">
        <v>442</v>
      </c>
    </row>
    <row r="5237" spans="8:28" x14ac:dyDescent="0.2">
      <c r="H5237" s="238"/>
      <c r="AB5237" s="238" t="s">
        <v>442</v>
      </c>
    </row>
    <row r="5238" spans="8:28" x14ac:dyDescent="0.2">
      <c r="H5238" s="238"/>
      <c r="AB5238" s="238" t="s">
        <v>442</v>
      </c>
    </row>
    <row r="5239" spans="8:28" x14ac:dyDescent="0.2">
      <c r="H5239" s="238"/>
      <c r="AB5239" s="238" t="s">
        <v>442</v>
      </c>
    </row>
    <row r="5240" spans="8:28" x14ac:dyDescent="0.2">
      <c r="H5240" s="238"/>
      <c r="AB5240" s="238" t="s">
        <v>442</v>
      </c>
    </row>
    <row r="5241" spans="8:28" x14ac:dyDescent="0.2">
      <c r="H5241" s="238"/>
      <c r="AB5241" s="238" t="s">
        <v>442</v>
      </c>
    </row>
    <row r="5242" spans="8:28" x14ac:dyDescent="0.2">
      <c r="H5242" s="238"/>
      <c r="AB5242" s="238" t="s">
        <v>442</v>
      </c>
    </row>
    <row r="5243" spans="8:28" x14ac:dyDescent="0.2">
      <c r="H5243" s="238"/>
      <c r="AB5243" s="238" t="s">
        <v>442</v>
      </c>
    </row>
    <row r="5244" spans="8:28" x14ac:dyDescent="0.2">
      <c r="H5244" s="238"/>
      <c r="AB5244" s="238" t="s">
        <v>442</v>
      </c>
    </row>
    <row r="5245" spans="8:28" x14ac:dyDescent="0.2">
      <c r="H5245" s="238"/>
      <c r="AB5245" s="238" t="s">
        <v>442</v>
      </c>
    </row>
    <row r="5246" spans="8:28" x14ac:dyDescent="0.2">
      <c r="H5246" s="238"/>
      <c r="AB5246" s="238" t="s">
        <v>442</v>
      </c>
    </row>
    <row r="5247" spans="8:28" x14ac:dyDescent="0.2">
      <c r="H5247" s="238"/>
      <c r="AB5247" s="238" t="s">
        <v>442</v>
      </c>
    </row>
    <row r="5248" spans="8:28" x14ac:dyDescent="0.2">
      <c r="H5248" s="238"/>
      <c r="AB5248" s="238" t="s">
        <v>442</v>
      </c>
    </row>
    <row r="5249" spans="8:28" x14ac:dyDescent="0.2">
      <c r="H5249" s="238"/>
      <c r="AB5249" s="238" t="s">
        <v>442</v>
      </c>
    </row>
    <row r="5250" spans="8:28" x14ac:dyDescent="0.2">
      <c r="H5250" s="238"/>
      <c r="AB5250" s="238" t="s">
        <v>442</v>
      </c>
    </row>
    <row r="5251" spans="8:28" x14ac:dyDescent="0.2">
      <c r="H5251" s="238"/>
      <c r="AB5251" s="238" t="s">
        <v>442</v>
      </c>
    </row>
    <row r="5252" spans="8:28" x14ac:dyDescent="0.2">
      <c r="H5252" s="238"/>
      <c r="AB5252" s="238" t="s">
        <v>442</v>
      </c>
    </row>
    <row r="5253" spans="8:28" x14ac:dyDescent="0.2">
      <c r="H5253" s="238"/>
      <c r="AB5253" s="238" t="s">
        <v>442</v>
      </c>
    </row>
    <row r="5254" spans="8:28" x14ac:dyDescent="0.2">
      <c r="H5254" s="238"/>
      <c r="AB5254" s="238" t="s">
        <v>442</v>
      </c>
    </row>
    <row r="5255" spans="8:28" x14ac:dyDescent="0.2">
      <c r="H5255" s="238"/>
      <c r="AB5255" s="238" t="s">
        <v>442</v>
      </c>
    </row>
    <row r="5256" spans="8:28" x14ac:dyDescent="0.2">
      <c r="H5256" s="238"/>
      <c r="AB5256" s="238" t="s">
        <v>442</v>
      </c>
    </row>
    <row r="5257" spans="8:28" x14ac:dyDescent="0.2">
      <c r="H5257" s="238"/>
      <c r="AB5257" s="238" t="s">
        <v>442</v>
      </c>
    </row>
    <row r="5258" spans="8:28" x14ac:dyDescent="0.2">
      <c r="H5258" s="238"/>
      <c r="AB5258" s="238" t="s">
        <v>442</v>
      </c>
    </row>
    <row r="5259" spans="8:28" x14ac:dyDescent="0.2">
      <c r="H5259" s="238"/>
      <c r="AB5259" s="238" t="s">
        <v>442</v>
      </c>
    </row>
    <row r="5260" spans="8:28" x14ac:dyDescent="0.2">
      <c r="H5260" s="238"/>
      <c r="AB5260" s="238" t="s">
        <v>442</v>
      </c>
    </row>
    <row r="5261" spans="8:28" x14ac:dyDescent="0.2">
      <c r="H5261" s="238"/>
      <c r="AB5261" s="238" t="s">
        <v>442</v>
      </c>
    </row>
    <row r="5262" spans="8:28" x14ac:dyDescent="0.2">
      <c r="H5262" s="238"/>
      <c r="AB5262" s="238" t="s">
        <v>442</v>
      </c>
    </row>
    <row r="5263" spans="8:28" x14ac:dyDescent="0.2">
      <c r="H5263" s="238"/>
      <c r="AB5263" s="238" t="s">
        <v>442</v>
      </c>
    </row>
    <row r="5264" spans="8:28" x14ac:dyDescent="0.2">
      <c r="H5264" s="238"/>
      <c r="AB5264" s="238" t="s">
        <v>442</v>
      </c>
    </row>
    <row r="5265" spans="8:28" x14ac:dyDescent="0.2">
      <c r="H5265" s="238"/>
      <c r="AB5265" s="238" t="s">
        <v>442</v>
      </c>
    </row>
    <row r="5266" spans="8:28" x14ac:dyDescent="0.2">
      <c r="H5266" s="238"/>
      <c r="AB5266" s="238" t="s">
        <v>442</v>
      </c>
    </row>
    <row r="5267" spans="8:28" x14ac:dyDescent="0.2">
      <c r="H5267" s="238"/>
      <c r="AB5267" s="238" t="s">
        <v>442</v>
      </c>
    </row>
    <row r="5268" spans="8:28" x14ac:dyDescent="0.2">
      <c r="H5268" s="238"/>
      <c r="AB5268" s="238" t="s">
        <v>442</v>
      </c>
    </row>
    <row r="5269" spans="8:28" x14ac:dyDescent="0.2">
      <c r="H5269" s="238"/>
      <c r="AB5269" s="238" t="s">
        <v>442</v>
      </c>
    </row>
    <row r="5270" spans="8:28" x14ac:dyDescent="0.2">
      <c r="H5270" s="238"/>
      <c r="AB5270" s="238" t="s">
        <v>442</v>
      </c>
    </row>
    <row r="5271" spans="8:28" x14ac:dyDescent="0.2">
      <c r="H5271" s="238"/>
      <c r="AB5271" s="238" t="s">
        <v>442</v>
      </c>
    </row>
    <row r="5272" spans="8:28" x14ac:dyDescent="0.2">
      <c r="H5272" s="238"/>
      <c r="AB5272" s="238" t="s">
        <v>442</v>
      </c>
    </row>
    <row r="5273" spans="8:28" x14ac:dyDescent="0.2">
      <c r="H5273" s="238"/>
      <c r="AB5273" s="238" t="s">
        <v>442</v>
      </c>
    </row>
    <row r="5274" spans="8:28" x14ac:dyDescent="0.2">
      <c r="H5274" s="238"/>
      <c r="AB5274" s="238" t="s">
        <v>442</v>
      </c>
    </row>
    <row r="5275" spans="8:28" x14ac:dyDescent="0.2">
      <c r="H5275" s="238"/>
      <c r="AB5275" s="238" t="s">
        <v>442</v>
      </c>
    </row>
    <row r="5276" spans="8:28" x14ac:dyDescent="0.2">
      <c r="H5276" s="238"/>
      <c r="AB5276" s="238" t="s">
        <v>442</v>
      </c>
    </row>
    <row r="5277" spans="8:28" x14ac:dyDescent="0.2">
      <c r="H5277" s="238"/>
      <c r="AB5277" s="238" t="s">
        <v>442</v>
      </c>
    </row>
    <row r="5278" spans="8:28" x14ac:dyDescent="0.2">
      <c r="H5278" s="238"/>
      <c r="AB5278" s="238" t="s">
        <v>442</v>
      </c>
    </row>
    <row r="5279" spans="8:28" x14ac:dyDescent="0.2">
      <c r="H5279" s="238"/>
      <c r="AB5279" s="238" t="s">
        <v>442</v>
      </c>
    </row>
    <row r="5280" spans="8:28" x14ac:dyDescent="0.2">
      <c r="H5280" s="238"/>
      <c r="AB5280" s="238" t="s">
        <v>442</v>
      </c>
    </row>
    <row r="5281" spans="8:28" x14ac:dyDescent="0.2">
      <c r="H5281" s="238"/>
      <c r="AB5281" s="238" t="s">
        <v>442</v>
      </c>
    </row>
    <row r="5282" spans="8:28" x14ac:dyDescent="0.2">
      <c r="H5282" s="238"/>
      <c r="AB5282" s="238" t="s">
        <v>442</v>
      </c>
    </row>
    <row r="5283" spans="8:28" x14ac:dyDescent="0.2">
      <c r="H5283" s="238"/>
      <c r="AB5283" s="238" t="s">
        <v>442</v>
      </c>
    </row>
    <row r="5284" spans="8:28" x14ac:dyDescent="0.2">
      <c r="H5284" s="238"/>
      <c r="AB5284" s="238" t="s">
        <v>442</v>
      </c>
    </row>
    <row r="5285" spans="8:28" x14ac:dyDescent="0.2">
      <c r="H5285" s="238"/>
      <c r="AB5285" s="238" t="s">
        <v>442</v>
      </c>
    </row>
    <row r="5286" spans="8:28" x14ac:dyDescent="0.2">
      <c r="H5286" s="238"/>
      <c r="AB5286" s="238" t="s">
        <v>442</v>
      </c>
    </row>
    <row r="5287" spans="8:28" x14ac:dyDescent="0.2">
      <c r="H5287" s="238"/>
      <c r="AB5287" s="238" t="s">
        <v>442</v>
      </c>
    </row>
    <row r="5288" spans="8:28" x14ac:dyDescent="0.2">
      <c r="H5288" s="238"/>
      <c r="AB5288" s="238" t="s">
        <v>442</v>
      </c>
    </row>
    <row r="5289" spans="8:28" x14ac:dyDescent="0.2">
      <c r="H5289" s="238"/>
      <c r="AB5289" s="238" t="s">
        <v>442</v>
      </c>
    </row>
    <row r="5290" spans="8:28" x14ac:dyDescent="0.2">
      <c r="H5290" s="238"/>
      <c r="AB5290" s="238" t="s">
        <v>442</v>
      </c>
    </row>
    <row r="5291" spans="8:28" x14ac:dyDescent="0.2">
      <c r="H5291" s="238"/>
      <c r="AB5291" s="238" t="s">
        <v>442</v>
      </c>
    </row>
    <row r="5292" spans="8:28" x14ac:dyDescent="0.2">
      <c r="H5292" s="238"/>
      <c r="AB5292" s="238" t="s">
        <v>442</v>
      </c>
    </row>
    <row r="5293" spans="8:28" x14ac:dyDescent="0.2">
      <c r="H5293" s="238"/>
      <c r="AB5293" s="238" t="s">
        <v>442</v>
      </c>
    </row>
    <row r="5294" spans="8:28" x14ac:dyDescent="0.2">
      <c r="H5294" s="238"/>
      <c r="AB5294" s="238" t="s">
        <v>442</v>
      </c>
    </row>
    <row r="5295" spans="8:28" x14ac:dyDescent="0.2">
      <c r="H5295" s="238"/>
      <c r="AB5295" s="238" t="s">
        <v>442</v>
      </c>
    </row>
    <row r="5296" spans="8:28" x14ac:dyDescent="0.2">
      <c r="H5296" s="238"/>
      <c r="AB5296" s="238" t="s">
        <v>442</v>
      </c>
    </row>
    <row r="5297" spans="8:28" x14ac:dyDescent="0.2">
      <c r="H5297" s="238"/>
      <c r="AB5297" s="238" t="s">
        <v>442</v>
      </c>
    </row>
    <row r="5298" spans="8:28" x14ac:dyDescent="0.2">
      <c r="H5298" s="238"/>
      <c r="AB5298" s="238" t="s">
        <v>442</v>
      </c>
    </row>
    <row r="5299" spans="8:28" x14ac:dyDescent="0.2">
      <c r="H5299" s="238"/>
      <c r="AB5299" s="238" t="s">
        <v>442</v>
      </c>
    </row>
    <row r="5300" spans="8:28" x14ac:dyDescent="0.2">
      <c r="H5300" s="238"/>
      <c r="AB5300" s="238" t="s">
        <v>442</v>
      </c>
    </row>
    <row r="5301" spans="8:28" x14ac:dyDescent="0.2">
      <c r="H5301" s="238"/>
      <c r="AB5301" s="238" t="s">
        <v>442</v>
      </c>
    </row>
    <row r="5302" spans="8:28" x14ac:dyDescent="0.2">
      <c r="H5302" s="238"/>
      <c r="AB5302" s="238" t="s">
        <v>442</v>
      </c>
    </row>
    <row r="5303" spans="8:28" x14ac:dyDescent="0.2">
      <c r="H5303" s="238"/>
      <c r="AB5303" s="238" t="s">
        <v>442</v>
      </c>
    </row>
    <row r="5304" spans="8:28" x14ac:dyDescent="0.2">
      <c r="H5304" s="238"/>
      <c r="AB5304" s="238" t="s">
        <v>442</v>
      </c>
    </row>
    <row r="5305" spans="8:28" x14ac:dyDescent="0.2">
      <c r="H5305" s="238"/>
      <c r="AB5305" s="238" t="s">
        <v>442</v>
      </c>
    </row>
    <row r="5306" spans="8:28" x14ac:dyDescent="0.2">
      <c r="H5306" s="238"/>
      <c r="AB5306" s="238" t="s">
        <v>442</v>
      </c>
    </row>
    <row r="5307" spans="8:28" x14ac:dyDescent="0.2">
      <c r="H5307" s="238"/>
      <c r="AB5307" s="238" t="s">
        <v>442</v>
      </c>
    </row>
    <row r="5308" spans="8:28" x14ac:dyDescent="0.2">
      <c r="H5308" s="238"/>
      <c r="AB5308" s="238" t="s">
        <v>442</v>
      </c>
    </row>
    <row r="5309" spans="8:28" x14ac:dyDescent="0.2">
      <c r="H5309" s="238"/>
      <c r="AB5309" s="238" t="s">
        <v>442</v>
      </c>
    </row>
    <row r="5310" spans="8:28" x14ac:dyDescent="0.2">
      <c r="H5310" s="238"/>
      <c r="AB5310" s="238" t="s">
        <v>442</v>
      </c>
    </row>
    <row r="5311" spans="8:28" x14ac:dyDescent="0.2">
      <c r="H5311" s="238"/>
      <c r="AB5311" s="238" t="s">
        <v>442</v>
      </c>
    </row>
    <row r="5312" spans="8:28" x14ac:dyDescent="0.2">
      <c r="H5312" s="238"/>
      <c r="AB5312" s="238" t="s">
        <v>442</v>
      </c>
    </row>
    <row r="5313" spans="8:28" x14ac:dyDescent="0.2">
      <c r="H5313" s="238"/>
      <c r="AB5313" s="238" t="s">
        <v>442</v>
      </c>
    </row>
    <row r="5314" spans="8:28" x14ac:dyDescent="0.2">
      <c r="H5314" s="238"/>
      <c r="AB5314" s="238" t="s">
        <v>442</v>
      </c>
    </row>
    <row r="5315" spans="8:28" x14ac:dyDescent="0.2">
      <c r="H5315" s="238"/>
      <c r="AB5315" s="238" t="s">
        <v>442</v>
      </c>
    </row>
    <row r="5316" spans="8:28" x14ac:dyDescent="0.2">
      <c r="H5316" s="238"/>
      <c r="AB5316" s="238" t="s">
        <v>442</v>
      </c>
    </row>
    <row r="5317" spans="8:28" x14ac:dyDescent="0.2">
      <c r="H5317" s="238"/>
      <c r="AB5317" s="238" t="s">
        <v>442</v>
      </c>
    </row>
    <row r="5318" spans="8:28" x14ac:dyDescent="0.2">
      <c r="H5318" s="238"/>
      <c r="AB5318" s="238" t="s">
        <v>442</v>
      </c>
    </row>
    <row r="5319" spans="8:28" x14ac:dyDescent="0.2">
      <c r="H5319" s="238"/>
      <c r="AB5319" s="238" t="s">
        <v>442</v>
      </c>
    </row>
    <row r="5320" spans="8:28" x14ac:dyDescent="0.2">
      <c r="H5320" s="238"/>
      <c r="AB5320" s="238" t="s">
        <v>442</v>
      </c>
    </row>
    <row r="5321" spans="8:28" x14ac:dyDescent="0.2">
      <c r="H5321" s="238"/>
      <c r="AB5321" s="238" t="s">
        <v>442</v>
      </c>
    </row>
    <row r="5322" spans="8:28" x14ac:dyDescent="0.2">
      <c r="H5322" s="238"/>
      <c r="AB5322" s="238" t="s">
        <v>442</v>
      </c>
    </row>
    <row r="5323" spans="8:28" x14ac:dyDescent="0.2">
      <c r="H5323" s="238"/>
      <c r="AB5323" s="238" t="s">
        <v>442</v>
      </c>
    </row>
    <row r="5324" spans="8:28" x14ac:dyDescent="0.2">
      <c r="H5324" s="238"/>
      <c r="AB5324" s="238" t="s">
        <v>442</v>
      </c>
    </row>
    <row r="5325" spans="8:28" x14ac:dyDescent="0.2">
      <c r="H5325" s="238"/>
      <c r="AB5325" s="238" t="s">
        <v>442</v>
      </c>
    </row>
    <row r="5326" spans="8:28" x14ac:dyDescent="0.2">
      <c r="H5326" s="238"/>
      <c r="AB5326" s="238" t="s">
        <v>442</v>
      </c>
    </row>
    <row r="5327" spans="8:28" x14ac:dyDescent="0.2">
      <c r="H5327" s="238"/>
      <c r="AB5327" s="238" t="s">
        <v>442</v>
      </c>
    </row>
    <row r="5328" spans="8:28" x14ac:dyDescent="0.2">
      <c r="H5328" s="238"/>
      <c r="AB5328" s="238" t="s">
        <v>442</v>
      </c>
    </row>
    <row r="5329" spans="8:28" x14ac:dyDescent="0.2">
      <c r="H5329" s="238"/>
      <c r="AB5329" s="238" t="s">
        <v>442</v>
      </c>
    </row>
    <row r="5330" spans="8:28" x14ac:dyDescent="0.2">
      <c r="H5330" s="238"/>
      <c r="AB5330" s="238" t="s">
        <v>442</v>
      </c>
    </row>
    <row r="5331" spans="8:28" x14ac:dyDescent="0.2">
      <c r="H5331" s="238"/>
      <c r="AB5331" s="238" t="s">
        <v>442</v>
      </c>
    </row>
    <row r="5332" spans="8:28" x14ac:dyDescent="0.2">
      <c r="H5332" s="238"/>
      <c r="AB5332" s="238" t="s">
        <v>442</v>
      </c>
    </row>
    <row r="5333" spans="8:28" x14ac:dyDescent="0.2">
      <c r="H5333" s="238"/>
      <c r="AB5333" s="238" t="s">
        <v>442</v>
      </c>
    </row>
    <row r="5334" spans="8:28" x14ac:dyDescent="0.2">
      <c r="H5334" s="238"/>
      <c r="AB5334" s="238" t="s">
        <v>442</v>
      </c>
    </row>
    <row r="5335" spans="8:28" x14ac:dyDescent="0.2">
      <c r="H5335" s="238"/>
      <c r="AB5335" s="238" t="s">
        <v>442</v>
      </c>
    </row>
    <row r="5336" spans="8:28" x14ac:dyDescent="0.2">
      <c r="H5336" s="238"/>
      <c r="AB5336" s="238" t="s">
        <v>442</v>
      </c>
    </row>
    <row r="5337" spans="8:28" x14ac:dyDescent="0.2">
      <c r="H5337" s="238"/>
      <c r="AB5337" s="238" t="s">
        <v>442</v>
      </c>
    </row>
    <row r="5338" spans="8:28" x14ac:dyDescent="0.2">
      <c r="H5338" s="238"/>
      <c r="AB5338" s="238" t="s">
        <v>442</v>
      </c>
    </row>
    <row r="5339" spans="8:28" x14ac:dyDescent="0.2">
      <c r="H5339" s="238"/>
      <c r="AB5339" s="238" t="s">
        <v>442</v>
      </c>
    </row>
    <row r="5340" spans="8:28" x14ac:dyDescent="0.2">
      <c r="H5340" s="238"/>
      <c r="AB5340" s="238" t="s">
        <v>442</v>
      </c>
    </row>
    <row r="5341" spans="8:28" x14ac:dyDescent="0.2">
      <c r="H5341" s="238"/>
      <c r="AB5341" s="238" t="s">
        <v>442</v>
      </c>
    </row>
    <row r="5342" spans="8:28" x14ac:dyDescent="0.2">
      <c r="H5342" s="238"/>
      <c r="AB5342" s="238" t="s">
        <v>442</v>
      </c>
    </row>
    <row r="5343" spans="8:28" x14ac:dyDescent="0.2">
      <c r="H5343" s="238"/>
      <c r="AB5343" s="238" t="s">
        <v>442</v>
      </c>
    </row>
    <row r="5344" spans="8:28" x14ac:dyDescent="0.2">
      <c r="H5344" s="238"/>
      <c r="AB5344" s="238" t="s">
        <v>442</v>
      </c>
    </row>
    <row r="5345" spans="8:28" x14ac:dyDescent="0.2">
      <c r="H5345" s="238"/>
      <c r="AB5345" s="238" t="s">
        <v>442</v>
      </c>
    </row>
    <row r="5346" spans="8:28" x14ac:dyDescent="0.2">
      <c r="H5346" s="238"/>
      <c r="AB5346" s="238" t="s">
        <v>442</v>
      </c>
    </row>
    <row r="5347" spans="8:28" x14ac:dyDescent="0.2">
      <c r="H5347" s="238"/>
      <c r="AB5347" s="238" t="s">
        <v>442</v>
      </c>
    </row>
    <row r="5348" spans="8:28" x14ac:dyDescent="0.2">
      <c r="H5348" s="238"/>
      <c r="AB5348" s="238" t="s">
        <v>442</v>
      </c>
    </row>
    <row r="5349" spans="8:28" x14ac:dyDescent="0.2">
      <c r="H5349" s="238"/>
      <c r="AB5349" s="238" t="s">
        <v>442</v>
      </c>
    </row>
    <row r="5350" spans="8:28" x14ac:dyDescent="0.2">
      <c r="H5350" s="238"/>
      <c r="AB5350" s="238" t="s">
        <v>442</v>
      </c>
    </row>
    <row r="5351" spans="8:28" x14ac:dyDescent="0.2">
      <c r="H5351" s="238"/>
      <c r="AB5351" s="238" t="s">
        <v>442</v>
      </c>
    </row>
    <row r="5352" spans="8:28" x14ac:dyDescent="0.2">
      <c r="H5352" s="238"/>
      <c r="AB5352" s="238" t="s">
        <v>442</v>
      </c>
    </row>
    <row r="5353" spans="8:28" x14ac:dyDescent="0.2">
      <c r="H5353" s="238"/>
      <c r="AB5353" s="238" t="s">
        <v>442</v>
      </c>
    </row>
    <row r="5354" spans="8:28" x14ac:dyDescent="0.2">
      <c r="H5354" s="238"/>
      <c r="AB5354" s="238" t="s">
        <v>442</v>
      </c>
    </row>
    <row r="5355" spans="8:28" x14ac:dyDescent="0.2">
      <c r="H5355" s="238"/>
      <c r="AB5355" s="238" t="s">
        <v>442</v>
      </c>
    </row>
    <row r="5356" spans="8:28" x14ac:dyDescent="0.2">
      <c r="H5356" s="238"/>
      <c r="AB5356" s="238" t="s">
        <v>442</v>
      </c>
    </row>
    <row r="5357" spans="8:28" x14ac:dyDescent="0.2">
      <c r="H5357" s="238"/>
      <c r="AB5357" s="238" t="s">
        <v>442</v>
      </c>
    </row>
    <row r="5358" spans="8:28" x14ac:dyDescent="0.2">
      <c r="H5358" s="238"/>
      <c r="AB5358" s="238" t="s">
        <v>442</v>
      </c>
    </row>
    <row r="5359" spans="8:28" x14ac:dyDescent="0.2">
      <c r="H5359" s="238"/>
      <c r="AB5359" s="238" t="s">
        <v>442</v>
      </c>
    </row>
    <row r="5360" spans="8:28" x14ac:dyDescent="0.2">
      <c r="H5360" s="238"/>
      <c r="AB5360" s="238" t="s">
        <v>442</v>
      </c>
    </row>
    <row r="5361" spans="8:28" x14ac:dyDescent="0.2">
      <c r="H5361" s="238"/>
      <c r="AB5361" s="238" t="s">
        <v>442</v>
      </c>
    </row>
    <row r="5362" spans="8:28" x14ac:dyDescent="0.2">
      <c r="H5362" s="238"/>
      <c r="AB5362" s="238" t="s">
        <v>442</v>
      </c>
    </row>
    <row r="5363" spans="8:28" x14ac:dyDescent="0.2">
      <c r="H5363" s="238"/>
      <c r="AB5363" s="238" t="s">
        <v>442</v>
      </c>
    </row>
    <row r="5364" spans="8:28" x14ac:dyDescent="0.2">
      <c r="H5364" s="238"/>
      <c r="AB5364" s="238" t="s">
        <v>442</v>
      </c>
    </row>
    <row r="5365" spans="8:28" x14ac:dyDescent="0.2">
      <c r="H5365" s="238"/>
      <c r="AB5365" s="238" t="s">
        <v>442</v>
      </c>
    </row>
    <row r="5366" spans="8:28" x14ac:dyDescent="0.2">
      <c r="H5366" s="238"/>
      <c r="AB5366" s="238" t="s">
        <v>442</v>
      </c>
    </row>
    <row r="5367" spans="8:28" x14ac:dyDescent="0.2">
      <c r="H5367" s="238"/>
      <c r="AB5367" s="238" t="s">
        <v>442</v>
      </c>
    </row>
    <row r="5368" spans="8:28" x14ac:dyDescent="0.2">
      <c r="H5368" s="238"/>
      <c r="AB5368" s="238" t="s">
        <v>442</v>
      </c>
    </row>
    <row r="5369" spans="8:28" x14ac:dyDescent="0.2">
      <c r="H5369" s="238"/>
      <c r="AB5369" s="238" t="s">
        <v>442</v>
      </c>
    </row>
    <row r="5370" spans="8:28" x14ac:dyDescent="0.2">
      <c r="H5370" s="238"/>
      <c r="AB5370" s="238" t="s">
        <v>442</v>
      </c>
    </row>
    <row r="5371" spans="8:28" x14ac:dyDescent="0.2">
      <c r="H5371" s="238"/>
      <c r="AB5371" s="238" t="s">
        <v>442</v>
      </c>
    </row>
    <row r="5372" spans="8:28" x14ac:dyDescent="0.2">
      <c r="H5372" s="238"/>
      <c r="AB5372" s="238" t="s">
        <v>442</v>
      </c>
    </row>
    <row r="5373" spans="8:28" x14ac:dyDescent="0.2">
      <c r="H5373" s="238"/>
      <c r="AB5373" s="238" t="s">
        <v>442</v>
      </c>
    </row>
    <row r="5374" spans="8:28" x14ac:dyDescent="0.2">
      <c r="H5374" s="238"/>
      <c r="AB5374" s="238" t="s">
        <v>442</v>
      </c>
    </row>
    <row r="5375" spans="8:28" x14ac:dyDescent="0.2">
      <c r="H5375" s="238"/>
      <c r="AB5375" s="238" t="s">
        <v>442</v>
      </c>
    </row>
    <row r="5376" spans="8:28" x14ac:dyDescent="0.2">
      <c r="H5376" s="238"/>
      <c r="AB5376" s="238" t="s">
        <v>442</v>
      </c>
    </row>
    <row r="5377" spans="8:28" x14ac:dyDescent="0.2">
      <c r="H5377" s="238"/>
      <c r="AB5377" s="238" t="s">
        <v>442</v>
      </c>
    </row>
    <row r="5378" spans="8:28" x14ac:dyDescent="0.2">
      <c r="H5378" s="238"/>
      <c r="AB5378" s="238" t="s">
        <v>442</v>
      </c>
    </row>
    <row r="5379" spans="8:28" x14ac:dyDescent="0.2">
      <c r="H5379" s="238"/>
      <c r="AB5379" s="238" t="s">
        <v>442</v>
      </c>
    </row>
    <row r="5380" spans="8:28" x14ac:dyDescent="0.2">
      <c r="H5380" s="238"/>
      <c r="AB5380" s="238" t="s">
        <v>442</v>
      </c>
    </row>
    <row r="5381" spans="8:28" x14ac:dyDescent="0.2">
      <c r="H5381" s="238"/>
      <c r="AB5381" s="238" t="s">
        <v>442</v>
      </c>
    </row>
    <row r="5382" spans="8:28" x14ac:dyDescent="0.2">
      <c r="H5382" s="238"/>
      <c r="AB5382" s="238" t="s">
        <v>442</v>
      </c>
    </row>
    <row r="5383" spans="8:28" x14ac:dyDescent="0.2">
      <c r="H5383" s="238"/>
      <c r="AB5383" s="238" t="s">
        <v>442</v>
      </c>
    </row>
    <row r="5384" spans="8:28" x14ac:dyDescent="0.2">
      <c r="H5384" s="238"/>
      <c r="AB5384" s="238" t="s">
        <v>442</v>
      </c>
    </row>
    <row r="5385" spans="8:28" x14ac:dyDescent="0.2">
      <c r="H5385" s="238"/>
      <c r="AB5385" s="238" t="s">
        <v>442</v>
      </c>
    </row>
    <row r="5386" spans="8:28" x14ac:dyDescent="0.2">
      <c r="H5386" s="238"/>
      <c r="AB5386" s="238" t="s">
        <v>442</v>
      </c>
    </row>
    <row r="5387" spans="8:28" x14ac:dyDescent="0.2">
      <c r="H5387" s="238"/>
      <c r="AB5387" s="238" t="s">
        <v>442</v>
      </c>
    </row>
    <row r="5388" spans="8:28" x14ac:dyDescent="0.2">
      <c r="H5388" s="238"/>
      <c r="AB5388" s="238" t="s">
        <v>442</v>
      </c>
    </row>
    <row r="5389" spans="8:28" x14ac:dyDescent="0.2">
      <c r="H5389" s="238"/>
      <c r="AB5389" s="238" t="s">
        <v>442</v>
      </c>
    </row>
    <row r="5390" spans="8:28" x14ac:dyDescent="0.2">
      <c r="H5390" s="238"/>
      <c r="AB5390" s="238" t="s">
        <v>442</v>
      </c>
    </row>
    <row r="5391" spans="8:28" x14ac:dyDescent="0.2">
      <c r="H5391" s="238"/>
      <c r="AB5391" s="238" t="s">
        <v>442</v>
      </c>
    </row>
    <row r="5392" spans="8:28" x14ac:dyDescent="0.2">
      <c r="H5392" s="238"/>
      <c r="AB5392" s="238" t="s">
        <v>442</v>
      </c>
    </row>
    <row r="5393" spans="8:28" x14ac:dyDescent="0.2">
      <c r="H5393" s="238"/>
      <c r="AB5393" s="238" t="s">
        <v>442</v>
      </c>
    </row>
    <row r="5394" spans="8:28" x14ac:dyDescent="0.2">
      <c r="H5394" s="238"/>
      <c r="AB5394" s="238" t="s">
        <v>442</v>
      </c>
    </row>
    <row r="5395" spans="8:28" x14ac:dyDescent="0.2">
      <c r="H5395" s="238"/>
      <c r="AB5395" s="238" t="s">
        <v>442</v>
      </c>
    </row>
    <row r="5396" spans="8:28" x14ac:dyDescent="0.2">
      <c r="H5396" s="238"/>
      <c r="AB5396" s="238" t="s">
        <v>442</v>
      </c>
    </row>
    <row r="5397" spans="8:28" x14ac:dyDescent="0.2">
      <c r="H5397" s="238"/>
      <c r="AB5397" s="238" t="s">
        <v>442</v>
      </c>
    </row>
    <row r="5398" spans="8:28" x14ac:dyDescent="0.2">
      <c r="H5398" s="238"/>
      <c r="AB5398" s="238" t="s">
        <v>442</v>
      </c>
    </row>
    <row r="5399" spans="8:28" x14ac:dyDescent="0.2">
      <c r="H5399" s="238"/>
      <c r="AB5399" s="238" t="s">
        <v>442</v>
      </c>
    </row>
    <row r="5400" spans="8:28" x14ac:dyDescent="0.2">
      <c r="H5400" s="238"/>
      <c r="AB5400" s="238" t="s">
        <v>442</v>
      </c>
    </row>
    <row r="5401" spans="8:28" x14ac:dyDescent="0.2">
      <c r="H5401" s="238"/>
      <c r="AB5401" s="238" t="s">
        <v>442</v>
      </c>
    </row>
    <row r="5402" spans="8:28" x14ac:dyDescent="0.2">
      <c r="H5402" s="238"/>
      <c r="AB5402" s="238" t="s">
        <v>442</v>
      </c>
    </row>
    <row r="5403" spans="8:28" x14ac:dyDescent="0.2">
      <c r="H5403" s="238"/>
      <c r="AB5403" s="238" t="s">
        <v>442</v>
      </c>
    </row>
    <row r="5404" spans="8:28" x14ac:dyDescent="0.2">
      <c r="H5404" s="238"/>
      <c r="AB5404" s="238" t="s">
        <v>442</v>
      </c>
    </row>
    <row r="5405" spans="8:28" x14ac:dyDescent="0.2">
      <c r="H5405" s="238"/>
      <c r="AB5405" s="238" t="s">
        <v>442</v>
      </c>
    </row>
    <row r="5406" spans="8:28" x14ac:dyDescent="0.2">
      <c r="H5406" s="238"/>
      <c r="AB5406" s="238" t="s">
        <v>442</v>
      </c>
    </row>
    <row r="5407" spans="8:28" x14ac:dyDescent="0.2">
      <c r="H5407" s="238"/>
      <c r="AB5407" s="238" t="s">
        <v>442</v>
      </c>
    </row>
    <row r="5408" spans="8:28" x14ac:dyDescent="0.2">
      <c r="H5408" s="238"/>
      <c r="AB5408" s="238" t="s">
        <v>442</v>
      </c>
    </row>
    <row r="5409" spans="8:28" x14ac:dyDescent="0.2">
      <c r="H5409" s="238"/>
      <c r="AB5409" s="238" t="s">
        <v>442</v>
      </c>
    </row>
    <row r="5410" spans="8:28" x14ac:dyDescent="0.2">
      <c r="H5410" s="238"/>
      <c r="AB5410" s="238" t="s">
        <v>442</v>
      </c>
    </row>
    <row r="5411" spans="8:28" x14ac:dyDescent="0.2">
      <c r="H5411" s="238"/>
      <c r="AB5411" s="238" t="s">
        <v>442</v>
      </c>
    </row>
    <row r="5412" spans="8:28" x14ac:dyDescent="0.2">
      <c r="H5412" s="238"/>
      <c r="AB5412" s="238" t="s">
        <v>442</v>
      </c>
    </row>
    <row r="5413" spans="8:28" x14ac:dyDescent="0.2">
      <c r="H5413" s="238"/>
      <c r="AB5413" s="238" t="s">
        <v>442</v>
      </c>
    </row>
    <row r="5414" spans="8:28" x14ac:dyDescent="0.2">
      <c r="H5414" s="238"/>
      <c r="AB5414" s="238" t="s">
        <v>442</v>
      </c>
    </row>
    <row r="5415" spans="8:28" x14ac:dyDescent="0.2">
      <c r="H5415" s="238"/>
      <c r="AB5415" s="238" t="s">
        <v>442</v>
      </c>
    </row>
    <row r="5416" spans="8:28" x14ac:dyDescent="0.2">
      <c r="H5416" s="238"/>
      <c r="AB5416" s="238" t="s">
        <v>442</v>
      </c>
    </row>
    <row r="5417" spans="8:28" x14ac:dyDescent="0.2">
      <c r="H5417" s="238"/>
      <c r="AB5417" s="238" t="s">
        <v>442</v>
      </c>
    </row>
    <row r="5418" spans="8:28" x14ac:dyDescent="0.2">
      <c r="H5418" s="238"/>
      <c r="AB5418" s="238" t="s">
        <v>442</v>
      </c>
    </row>
    <row r="5419" spans="8:28" x14ac:dyDescent="0.2">
      <c r="H5419" s="238"/>
      <c r="AB5419" s="238" t="s">
        <v>442</v>
      </c>
    </row>
    <row r="5420" spans="8:28" x14ac:dyDescent="0.2">
      <c r="H5420" s="238"/>
      <c r="AB5420" s="238" t="s">
        <v>442</v>
      </c>
    </row>
    <row r="5421" spans="8:28" x14ac:dyDescent="0.2">
      <c r="H5421" s="238"/>
      <c r="AB5421" s="238" t="s">
        <v>442</v>
      </c>
    </row>
    <row r="5422" spans="8:28" x14ac:dyDescent="0.2">
      <c r="H5422" s="238"/>
      <c r="AB5422" s="238" t="s">
        <v>442</v>
      </c>
    </row>
    <row r="5423" spans="8:28" x14ac:dyDescent="0.2">
      <c r="H5423" s="238"/>
      <c r="AB5423" s="238" t="s">
        <v>442</v>
      </c>
    </row>
    <row r="5424" spans="8:28" x14ac:dyDescent="0.2">
      <c r="H5424" s="238"/>
      <c r="AB5424" s="238" t="s">
        <v>442</v>
      </c>
    </row>
    <row r="5425" spans="8:28" x14ac:dyDescent="0.2">
      <c r="H5425" s="238"/>
      <c r="AB5425" s="238" t="s">
        <v>442</v>
      </c>
    </row>
    <row r="5426" spans="8:28" x14ac:dyDescent="0.2">
      <c r="H5426" s="238"/>
      <c r="AB5426" s="238" t="s">
        <v>442</v>
      </c>
    </row>
    <row r="5427" spans="8:28" x14ac:dyDescent="0.2">
      <c r="H5427" s="238"/>
      <c r="AB5427" s="238" t="s">
        <v>442</v>
      </c>
    </row>
    <row r="5428" spans="8:28" x14ac:dyDescent="0.2">
      <c r="H5428" s="238"/>
      <c r="AB5428" s="238" t="s">
        <v>442</v>
      </c>
    </row>
    <row r="5429" spans="8:28" x14ac:dyDescent="0.2">
      <c r="H5429" s="238"/>
      <c r="AB5429" s="238" t="s">
        <v>442</v>
      </c>
    </row>
    <row r="5430" spans="8:28" x14ac:dyDescent="0.2">
      <c r="H5430" s="238"/>
      <c r="AB5430" s="238" t="s">
        <v>442</v>
      </c>
    </row>
    <row r="5431" spans="8:28" x14ac:dyDescent="0.2">
      <c r="H5431" s="238"/>
      <c r="AB5431" s="238" t="s">
        <v>442</v>
      </c>
    </row>
    <row r="5432" spans="8:28" x14ac:dyDescent="0.2">
      <c r="H5432" s="238"/>
      <c r="AB5432" s="238" t="s">
        <v>442</v>
      </c>
    </row>
    <row r="5433" spans="8:28" x14ac:dyDescent="0.2">
      <c r="H5433" s="238"/>
      <c r="AB5433" s="238" t="s">
        <v>442</v>
      </c>
    </row>
    <row r="5434" spans="8:28" x14ac:dyDescent="0.2">
      <c r="H5434" s="238"/>
      <c r="AB5434" s="238" t="s">
        <v>442</v>
      </c>
    </row>
    <row r="5435" spans="8:28" x14ac:dyDescent="0.2">
      <c r="H5435" s="238"/>
      <c r="AB5435" s="238" t="s">
        <v>442</v>
      </c>
    </row>
    <row r="5436" spans="8:28" x14ac:dyDescent="0.2">
      <c r="H5436" s="238"/>
      <c r="AB5436" s="238" t="s">
        <v>442</v>
      </c>
    </row>
    <row r="5437" spans="8:28" x14ac:dyDescent="0.2">
      <c r="H5437" s="238"/>
      <c r="AB5437" s="238" t="s">
        <v>442</v>
      </c>
    </row>
    <row r="5438" spans="8:28" x14ac:dyDescent="0.2">
      <c r="H5438" s="238"/>
      <c r="AB5438" s="238" t="s">
        <v>442</v>
      </c>
    </row>
    <row r="5439" spans="8:28" x14ac:dyDescent="0.2">
      <c r="H5439" s="238"/>
      <c r="AB5439" s="238" t="s">
        <v>442</v>
      </c>
    </row>
    <row r="5440" spans="8:28" x14ac:dyDescent="0.2">
      <c r="H5440" s="238"/>
      <c r="AB5440" s="238" t="s">
        <v>442</v>
      </c>
    </row>
    <row r="5441" spans="8:28" x14ac:dyDescent="0.2">
      <c r="H5441" s="238"/>
      <c r="AB5441" s="238" t="s">
        <v>442</v>
      </c>
    </row>
    <row r="5442" spans="8:28" x14ac:dyDescent="0.2">
      <c r="H5442" s="238"/>
      <c r="AB5442" s="238" t="s">
        <v>442</v>
      </c>
    </row>
    <row r="5443" spans="8:28" x14ac:dyDescent="0.2">
      <c r="H5443" s="238"/>
      <c r="AB5443" s="238" t="s">
        <v>442</v>
      </c>
    </row>
    <row r="5444" spans="8:28" x14ac:dyDescent="0.2">
      <c r="H5444" s="238"/>
      <c r="AB5444" s="238" t="s">
        <v>442</v>
      </c>
    </row>
    <row r="5445" spans="8:28" x14ac:dyDescent="0.2">
      <c r="H5445" s="238"/>
      <c r="AB5445" s="238" t="s">
        <v>442</v>
      </c>
    </row>
    <row r="5446" spans="8:28" x14ac:dyDescent="0.2">
      <c r="H5446" s="238"/>
      <c r="AB5446" s="238" t="s">
        <v>442</v>
      </c>
    </row>
    <row r="5447" spans="8:28" x14ac:dyDescent="0.2">
      <c r="H5447" s="238"/>
      <c r="AB5447" s="238" t="s">
        <v>442</v>
      </c>
    </row>
    <row r="5448" spans="8:28" x14ac:dyDescent="0.2">
      <c r="H5448" s="238"/>
      <c r="AB5448" s="238" t="s">
        <v>442</v>
      </c>
    </row>
    <row r="5449" spans="8:28" x14ac:dyDescent="0.2">
      <c r="H5449" s="238"/>
      <c r="AB5449" s="238" t="s">
        <v>442</v>
      </c>
    </row>
    <row r="5450" spans="8:28" x14ac:dyDescent="0.2">
      <c r="H5450" s="238"/>
      <c r="AB5450" s="238" t="s">
        <v>442</v>
      </c>
    </row>
    <row r="5451" spans="8:28" x14ac:dyDescent="0.2">
      <c r="H5451" s="238"/>
      <c r="AB5451" s="238" t="s">
        <v>442</v>
      </c>
    </row>
    <row r="5452" spans="8:28" x14ac:dyDescent="0.2">
      <c r="H5452" s="238"/>
      <c r="AB5452" s="238" t="s">
        <v>442</v>
      </c>
    </row>
    <row r="5453" spans="8:28" x14ac:dyDescent="0.2">
      <c r="H5453" s="238"/>
      <c r="AB5453" s="238" t="s">
        <v>442</v>
      </c>
    </row>
    <row r="5454" spans="8:28" x14ac:dyDescent="0.2">
      <c r="H5454" s="238"/>
      <c r="AB5454" s="238" t="s">
        <v>442</v>
      </c>
    </row>
    <row r="5455" spans="8:28" x14ac:dyDescent="0.2">
      <c r="H5455" s="238"/>
      <c r="AB5455" s="238" t="s">
        <v>442</v>
      </c>
    </row>
    <row r="5456" spans="8:28" x14ac:dyDescent="0.2">
      <c r="H5456" s="238"/>
      <c r="AB5456" s="238" t="s">
        <v>442</v>
      </c>
    </row>
    <row r="5457" spans="8:28" x14ac:dyDescent="0.2">
      <c r="H5457" s="238"/>
      <c r="AB5457" s="238" t="s">
        <v>442</v>
      </c>
    </row>
    <row r="5458" spans="8:28" x14ac:dyDescent="0.2">
      <c r="H5458" s="238"/>
      <c r="AB5458" s="238" t="s">
        <v>442</v>
      </c>
    </row>
    <row r="5459" spans="8:28" x14ac:dyDescent="0.2">
      <c r="H5459" s="238"/>
      <c r="AB5459" s="238" t="s">
        <v>442</v>
      </c>
    </row>
    <row r="5460" spans="8:28" x14ac:dyDescent="0.2">
      <c r="H5460" s="238"/>
      <c r="AB5460" s="238" t="s">
        <v>442</v>
      </c>
    </row>
    <row r="5461" spans="8:28" x14ac:dyDescent="0.2">
      <c r="H5461" s="238"/>
      <c r="AB5461" s="238" t="s">
        <v>442</v>
      </c>
    </row>
    <row r="5462" spans="8:28" x14ac:dyDescent="0.2">
      <c r="H5462" s="238"/>
      <c r="AB5462" s="238" t="s">
        <v>442</v>
      </c>
    </row>
    <row r="5463" spans="8:28" x14ac:dyDescent="0.2">
      <c r="H5463" s="238"/>
      <c r="AB5463" s="238" t="s">
        <v>442</v>
      </c>
    </row>
    <row r="5464" spans="8:28" x14ac:dyDescent="0.2">
      <c r="H5464" s="238"/>
      <c r="AB5464" s="238" t="s">
        <v>442</v>
      </c>
    </row>
    <row r="5465" spans="8:28" x14ac:dyDescent="0.2">
      <c r="H5465" s="238"/>
      <c r="AB5465" s="238" t="s">
        <v>442</v>
      </c>
    </row>
    <row r="5466" spans="8:28" x14ac:dyDescent="0.2">
      <c r="H5466" s="238"/>
      <c r="AB5466" s="238" t="s">
        <v>442</v>
      </c>
    </row>
    <row r="5467" spans="8:28" x14ac:dyDescent="0.2">
      <c r="H5467" s="238"/>
      <c r="AB5467" s="238" t="s">
        <v>442</v>
      </c>
    </row>
    <row r="5468" spans="8:28" x14ac:dyDescent="0.2">
      <c r="H5468" s="238"/>
      <c r="AB5468" s="238" t="s">
        <v>442</v>
      </c>
    </row>
    <row r="5469" spans="8:28" x14ac:dyDescent="0.2">
      <c r="H5469" s="238"/>
      <c r="AB5469" s="238" t="s">
        <v>442</v>
      </c>
    </row>
    <row r="5470" spans="8:28" x14ac:dyDescent="0.2">
      <c r="H5470" s="238"/>
      <c r="AB5470" s="238" t="s">
        <v>442</v>
      </c>
    </row>
    <row r="5471" spans="8:28" x14ac:dyDescent="0.2">
      <c r="H5471" s="238"/>
      <c r="AB5471" s="238" t="s">
        <v>442</v>
      </c>
    </row>
    <row r="5472" spans="8:28" x14ac:dyDescent="0.2">
      <c r="H5472" s="238"/>
      <c r="AB5472" s="238" t="s">
        <v>442</v>
      </c>
    </row>
    <row r="5473" spans="8:28" x14ac:dyDescent="0.2">
      <c r="H5473" s="238"/>
      <c r="AB5473" s="238" t="s">
        <v>442</v>
      </c>
    </row>
    <row r="5474" spans="8:28" x14ac:dyDescent="0.2">
      <c r="H5474" s="238"/>
      <c r="AB5474" s="238" t="s">
        <v>442</v>
      </c>
    </row>
    <row r="5475" spans="8:28" x14ac:dyDescent="0.2">
      <c r="H5475" s="238"/>
      <c r="AB5475" s="238" t="s">
        <v>442</v>
      </c>
    </row>
    <row r="5476" spans="8:28" x14ac:dyDescent="0.2">
      <c r="H5476" s="238"/>
      <c r="AB5476" s="238" t="s">
        <v>442</v>
      </c>
    </row>
    <row r="5477" spans="8:28" x14ac:dyDescent="0.2">
      <c r="H5477" s="238"/>
      <c r="AB5477" s="238" t="s">
        <v>442</v>
      </c>
    </row>
    <row r="5478" spans="8:28" x14ac:dyDescent="0.2">
      <c r="H5478" s="238"/>
      <c r="AB5478" s="238" t="s">
        <v>442</v>
      </c>
    </row>
    <row r="5479" spans="8:28" x14ac:dyDescent="0.2">
      <c r="H5479" s="238"/>
      <c r="AB5479" s="238" t="s">
        <v>442</v>
      </c>
    </row>
    <row r="5480" spans="8:28" x14ac:dyDescent="0.2">
      <c r="H5480" s="238"/>
      <c r="AB5480" s="238" t="s">
        <v>442</v>
      </c>
    </row>
    <row r="5481" spans="8:28" x14ac:dyDescent="0.2">
      <c r="H5481" s="238"/>
      <c r="AB5481" s="238" t="s">
        <v>442</v>
      </c>
    </row>
    <row r="5482" spans="8:28" x14ac:dyDescent="0.2">
      <c r="H5482" s="238"/>
      <c r="AB5482" s="238" t="s">
        <v>442</v>
      </c>
    </row>
    <row r="5483" spans="8:28" x14ac:dyDescent="0.2">
      <c r="H5483" s="238"/>
      <c r="AB5483" s="238" t="s">
        <v>442</v>
      </c>
    </row>
    <row r="5484" spans="8:28" x14ac:dyDescent="0.2">
      <c r="H5484" s="238"/>
      <c r="AB5484" s="238" t="s">
        <v>442</v>
      </c>
    </row>
    <row r="5485" spans="8:28" x14ac:dyDescent="0.2">
      <c r="H5485" s="238"/>
      <c r="AB5485" s="238" t="s">
        <v>442</v>
      </c>
    </row>
    <row r="5486" spans="8:28" x14ac:dyDescent="0.2">
      <c r="H5486" s="238"/>
      <c r="AB5486" s="238" t="s">
        <v>442</v>
      </c>
    </row>
    <row r="5487" spans="8:28" x14ac:dyDescent="0.2">
      <c r="H5487" s="238"/>
      <c r="AB5487" s="238" t="s">
        <v>442</v>
      </c>
    </row>
    <row r="5488" spans="8:28" x14ac:dyDescent="0.2">
      <c r="H5488" s="238"/>
      <c r="AB5488" s="238" t="s">
        <v>442</v>
      </c>
    </row>
    <row r="5489" spans="8:28" x14ac:dyDescent="0.2">
      <c r="H5489" s="238"/>
      <c r="AB5489" s="238" t="s">
        <v>442</v>
      </c>
    </row>
    <row r="5490" spans="8:28" x14ac:dyDescent="0.2">
      <c r="H5490" s="238"/>
      <c r="AB5490" s="238" t="s">
        <v>442</v>
      </c>
    </row>
    <row r="5491" spans="8:28" x14ac:dyDescent="0.2">
      <c r="H5491" s="238"/>
      <c r="AB5491" s="238" t="s">
        <v>442</v>
      </c>
    </row>
    <row r="5492" spans="8:28" x14ac:dyDescent="0.2">
      <c r="H5492" s="238"/>
      <c r="AB5492" s="238" t="s">
        <v>442</v>
      </c>
    </row>
    <row r="5493" spans="8:28" x14ac:dyDescent="0.2">
      <c r="H5493" s="238"/>
      <c r="AB5493" s="238" t="s">
        <v>442</v>
      </c>
    </row>
    <row r="5494" spans="8:28" x14ac:dyDescent="0.2">
      <c r="H5494" s="238"/>
      <c r="AB5494" s="238" t="s">
        <v>442</v>
      </c>
    </row>
    <row r="5495" spans="8:28" x14ac:dyDescent="0.2">
      <c r="H5495" s="238"/>
      <c r="AB5495" s="238" t="s">
        <v>442</v>
      </c>
    </row>
    <row r="5496" spans="8:28" x14ac:dyDescent="0.2">
      <c r="H5496" s="238"/>
      <c r="AB5496" s="238" t="s">
        <v>442</v>
      </c>
    </row>
    <row r="5497" spans="8:28" x14ac:dyDescent="0.2">
      <c r="H5497" s="238"/>
      <c r="AB5497" s="238" t="s">
        <v>442</v>
      </c>
    </row>
    <row r="5498" spans="8:28" x14ac:dyDescent="0.2">
      <c r="H5498" s="238"/>
      <c r="AB5498" s="238" t="s">
        <v>442</v>
      </c>
    </row>
    <row r="5499" spans="8:28" x14ac:dyDescent="0.2">
      <c r="H5499" s="238"/>
      <c r="AB5499" s="238" t="s">
        <v>442</v>
      </c>
    </row>
    <row r="5500" spans="8:28" x14ac:dyDescent="0.2">
      <c r="H5500" s="238"/>
      <c r="AB5500" s="238" t="s">
        <v>442</v>
      </c>
    </row>
    <row r="5501" spans="8:28" x14ac:dyDescent="0.2">
      <c r="H5501" s="238"/>
      <c r="AB5501" s="238" t="s">
        <v>442</v>
      </c>
    </row>
    <row r="5502" spans="8:28" x14ac:dyDescent="0.2">
      <c r="H5502" s="238"/>
      <c r="AB5502" s="238" t="s">
        <v>442</v>
      </c>
    </row>
    <row r="5503" spans="8:28" x14ac:dyDescent="0.2">
      <c r="H5503" s="238"/>
      <c r="AB5503" s="238" t="s">
        <v>442</v>
      </c>
    </row>
    <row r="5504" spans="8:28" x14ac:dyDescent="0.2">
      <c r="H5504" s="238"/>
      <c r="AB5504" s="238" t="s">
        <v>442</v>
      </c>
    </row>
    <row r="5505" spans="8:28" x14ac:dyDescent="0.2">
      <c r="H5505" s="238"/>
      <c r="AB5505" s="238" t="s">
        <v>442</v>
      </c>
    </row>
    <row r="5506" spans="8:28" x14ac:dyDescent="0.2">
      <c r="H5506" s="238"/>
      <c r="AB5506" s="238" t="s">
        <v>442</v>
      </c>
    </row>
    <row r="5507" spans="8:28" x14ac:dyDescent="0.2">
      <c r="H5507" s="238"/>
      <c r="AB5507" s="238" t="s">
        <v>442</v>
      </c>
    </row>
    <row r="5508" spans="8:28" x14ac:dyDescent="0.2">
      <c r="H5508" s="238"/>
      <c r="AB5508" s="238" t="s">
        <v>442</v>
      </c>
    </row>
    <row r="5509" spans="8:28" x14ac:dyDescent="0.2">
      <c r="H5509" s="238"/>
      <c r="AB5509" s="238" t="s">
        <v>442</v>
      </c>
    </row>
    <row r="5510" spans="8:28" x14ac:dyDescent="0.2">
      <c r="H5510" s="238"/>
      <c r="AB5510" s="238" t="s">
        <v>442</v>
      </c>
    </row>
    <row r="5511" spans="8:28" x14ac:dyDescent="0.2">
      <c r="H5511" s="238"/>
      <c r="AB5511" s="238" t="s">
        <v>442</v>
      </c>
    </row>
    <row r="5512" spans="8:28" x14ac:dyDescent="0.2">
      <c r="H5512" s="238"/>
      <c r="AB5512" s="238" t="s">
        <v>442</v>
      </c>
    </row>
    <row r="5513" spans="8:28" x14ac:dyDescent="0.2">
      <c r="H5513" s="238"/>
      <c r="AB5513" s="238" t="s">
        <v>442</v>
      </c>
    </row>
    <row r="5514" spans="8:28" x14ac:dyDescent="0.2">
      <c r="H5514" s="238"/>
      <c r="AB5514" s="238" t="s">
        <v>442</v>
      </c>
    </row>
    <row r="5515" spans="8:28" x14ac:dyDescent="0.2">
      <c r="H5515" s="238"/>
      <c r="AB5515" s="238" t="s">
        <v>442</v>
      </c>
    </row>
    <row r="5516" spans="8:28" x14ac:dyDescent="0.2">
      <c r="H5516" s="238"/>
      <c r="AB5516" s="238" t="s">
        <v>442</v>
      </c>
    </row>
    <row r="5517" spans="8:28" x14ac:dyDescent="0.2">
      <c r="H5517" s="238"/>
      <c r="AB5517" s="238" t="s">
        <v>442</v>
      </c>
    </row>
    <row r="5518" spans="8:28" x14ac:dyDescent="0.2">
      <c r="H5518" s="238"/>
      <c r="AB5518" s="238" t="s">
        <v>442</v>
      </c>
    </row>
    <row r="5519" spans="8:28" x14ac:dyDescent="0.2">
      <c r="H5519" s="238"/>
      <c r="AB5519" s="238" t="s">
        <v>442</v>
      </c>
    </row>
    <row r="5520" spans="8:28" x14ac:dyDescent="0.2">
      <c r="H5520" s="238"/>
      <c r="AB5520" s="238" t="s">
        <v>442</v>
      </c>
    </row>
    <row r="5521" spans="8:28" x14ac:dyDescent="0.2">
      <c r="H5521" s="238"/>
      <c r="AB5521" s="238" t="s">
        <v>442</v>
      </c>
    </row>
    <row r="5522" spans="8:28" x14ac:dyDescent="0.2">
      <c r="H5522" s="238"/>
      <c r="AB5522" s="238" t="s">
        <v>442</v>
      </c>
    </row>
    <row r="5523" spans="8:28" x14ac:dyDescent="0.2">
      <c r="H5523" s="238"/>
      <c r="AB5523" s="238" t="s">
        <v>442</v>
      </c>
    </row>
    <row r="5524" spans="8:28" x14ac:dyDescent="0.2">
      <c r="H5524" s="238"/>
      <c r="AB5524" s="238" t="s">
        <v>442</v>
      </c>
    </row>
    <row r="5525" spans="8:28" x14ac:dyDescent="0.2">
      <c r="H5525" s="238"/>
      <c r="AB5525" s="238" t="s">
        <v>442</v>
      </c>
    </row>
    <row r="5526" spans="8:28" x14ac:dyDescent="0.2">
      <c r="H5526" s="238"/>
      <c r="AB5526" s="238" t="s">
        <v>442</v>
      </c>
    </row>
    <row r="5527" spans="8:28" x14ac:dyDescent="0.2">
      <c r="H5527" s="238"/>
      <c r="AB5527" s="238" t="s">
        <v>442</v>
      </c>
    </row>
    <row r="5528" spans="8:28" x14ac:dyDescent="0.2">
      <c r="H5528" s="238"/>
      <c r="AB5528" s="238" t="s">
        <v>442</v>
      </c>
    </row>
    <row r="5529" spans="8:28" x14ac:dyDescent="0.2">
      <c r="H5529" s="238"/>
      <c r="AB5529" s="238" t="s">
        <v>442</v>
      </c>
    </row>
    <row r="5530" spans="8:28" x14ac:dyDescent="0.2">
      <c r="H5530" s="238"/>
      <c r="AB5530" s="238" t="s">
        <v>442</v>
      </c>
    </row>
    <row r="5531" spans="8:28" x14ac:dyDescent="0.2">
      <c r="H5531" s="238"/>
      <c r="AB5531" s="238" t="s">
        <v>442</v>
      </c>
    </row>
    <row r="5532" spans="8:28" x14ac:dyDescent="0.2">
      <c r="H5532" s="238"/>
      <c r="AB5532" s="238" t="s">
        <v>442</v>
      </c>
    </row>
    <row r="5533" spans="8:28" x14ac:dyDescent="0.2">
      <c r="H5533" s="238"/>
      <c r="AB5533" s="238" t="s">
        <v>442</v>
      </c>
    </row>
    <row r="5534" spans="8:28" x14ac:dyDescent="0.2">
      <c r="H5534" s="238"/>
      <c r="AB5534" s="238" t="s">
        <v>442</v>
      </c>
    </row>
    <row r="5535" spans="8:28" x14ac:dyDescent="0.2">
      <c r="H5535" s="238"/>
      <c r="AB5535" s="238" t="s">
        <v>442</v>
      </c>
    </row>
    <row r="5536" spans="8:28" x14ac:dyDescent="0.2">
      <c r="H5536" s="238"/>
      <c r="AB5536" s="238" t="s">
        <v>442</v>
      </c>
    </row>
    <row r="5537" spans="8:28" x14ac:dyDescent="0.2">
      <c r="H5537" s="238"/>
      <c r="AB5537" s="238" t="s">
        <v>442</v>
      </c>
    </row>
    <row r="5538" spans="8:28" x14ac:dyDescent="0.2">
      <c r="H5538" s="238"/>
      <c r="AB5538" s="238" t="s">
        <v>442</v>
      </c>
    </row>
    <row r="5539" spans="8:28" x14ac:dyDescent="0.2">
      <c r="H5539" s="238"/>
      <c r="AB5539" s="238" t="s">
        <v>442</v>
      </c>
    </row>
    <row r="5540" spans="8:28" x14ac:dyDescent="0.2">
      <c r="H5540" s="238"/>
      <c r="AB5540" s="238" t="s">
        <v>442</v>
      </c>
    </row>
    <row r="5541" spans="8:28" x14ac:dyDescent="0.2">
      <c r="H5541" s="238"/>
      <c r="AB5541" s="238" t="s">
        <v>442</v>
      </c>
    </row>
    <row r="5542" spans="8:28" x14ac:dyDescent="0.2">
      <c r="H5542" s="238"/>
      <c r="AB5542" s="238" t="s">
        <v>442</v>
      </c>
    </row>
    <row r="5543" spans="8:28" x14ac:dyDescent="0.2">
      <c r="H5543" s="238"/>
      <c r="AB5543" s="238" t="s">
        <v>442</v>
      </c>
    </row>
    <row r="5544" spans="8:28" x14ac:dyDescent="0.2">
      <c r="H5544" s="238"/>
      <c r="AB5544" s="238" t="s">
        <v>442</v>
      </c>
    </row>
    <row r="5545" spans="8:28" x14ac:dyDescent="0.2">
      <c r="H5545" s="238"/>
      <c r="AB5545" s="238" t="s">
        <v>442</v>
      </c>
    </row>
    <row r="5546" spans="8:28" x14ac:dyDescent="0.2">
      <c r="H5546" s="238"/>
      <c r="AB5546" s="238" t="s">
        <v>442</v>
      </c>
    </row>
    <row r="5547" spans="8:28" x14ac:dyDescent="0.2">
      <c r="H5547" s="238"/>
      <c r="AB5547" s="238" t="s">
        <v>442</v>
      </c>
    </row>
    <row r="5548" spans="8:28" x14ac:dyDescent="0.2">
      <c r="H5548" s="238"/>
      <c r="AB5548" s="238" t="s">
        <v>442</v>
      </c>
    </row>
    <row r="5549" spans="8:28" x14ac:dyDescent="0.2">
      <c r="H5549" s="238"/>
      <c r="AB5549" s="238" t="s">
        <v>442</v>
      </c>
    </row>
    <row r="5550" spans="8:28" x14ac:dyDescent="0.2">
      <c r="H5550" s="238"/>
      <c r="AB5550" s="238" t="s">
        <v>442</v>
      </c>
    </row>
    <row r="5551" spans="8:28" x14ac:dyDescent="0.2">
      <c r="H5551" s="238"/>
      <c r="AB5551" s="238" t="s">
        <v>442</v>
      </c>
    </row>
    <row r="5552" spans="8:28" x14ac:dyDescent="0.2">
      <c r="H5552" s="238"/>
      <c r="AB5552" s="238" t="s">
        <v>442</v>
      </c>
    </row>
    <row r="5553" spans="8:28" x14ac:dyDescent="0.2">
      <c r="H5553" s="238"/>
      <c r="AB5553" s="238" t="s">
        <v>442</v>
      </c>
    </row>
    <row r="5554" spans="8:28" x14ac:dyDescent="0.2">
      <c r="H5554" s="238"/>
      <c r="AB5554" s="238" t="s">
        <v>442</v>
      </c>
    </row>
    <row r="5555" spans="8:28" x14ac:dyDescent="0.2">
      <c r="H5555" s="238"/>
      <c r="AB5555" s="238" t="s">
        <v>442</v>
      </c>
    </row>
    <row r="5556" spans="8:28" x14ac:dyDescent="0.2">
      <c r="H5556" s="238"/>
      <c r="AB5556" s="238" t="s">
        <v>442</v>
      </c>
    </row>
    <row r="5557" spans="8:28" x14ac:dyDescent="0.2">
      <c r="H5557" s="238"/>
      <c r="AB5557" s="238" t="s">
        <v>442</v>
      </c>
    </row>
    <row r="5558" spans="8:28" x14ac:dyDescent="0.2">
      <c r="H5558" s="238"/>
      <c r="AB5558" s="238" t="s">
        <v>442</v>
      </c>
    </row>
    <row r="5559" spans="8:28" x14ac:dyDescent="0.2">
      <c r="H5559" s="238"/>
      <c r="AB5559" s="238" t="s">
        <v>442</v>
      </c>
    </row>
    <row r="5560" spans="8:28" x14ac:dyDescent="0.2">
      <c r="H5560" s="238"/>
      <c r="AB5560" s="238" t="s">
        <v>442</v>
      </c>
    </row>
    <row r="5561" spans="8:28" x14ac:dyDescent="0.2">
      <c r="H5561" s="238"/>
      <c r="AB5561" s="238" t="s">
        <v>442</v>
      </c>
    </row>
    <row r="5562" spans="8:28" x14ac:dyDescent="0.2">
      <c r="H5562" s="238"/>
      <c r="AB5562" s="238" t="s">
        <v>442</v>
      </c>
    </row>
    <row r="5563" spans="8:28" x14ac:dyDescent="0.2">
      <c r="H5563" s="238"/>
      <c r="AB5563" s="238" t="s">
        <v>442</v>
      </c>
    </row>
    <row r="5564" spans="8:28" x14ac:dyDescent="0.2">
      <c r="H5564" s="238"/>
      <c r="AB5564" s="238" t="s">
        <v>442</v>
      </c>
    </row>
    <row r="5565" spans="8:28" x14ac:dyDescent="0.2">
      <c r="H5565" s="238"/>
      <c r="AB5565" s="238" t="s">
        <v>442</v>
      </c>
    </row>
    <row r="5566" spans="8:28" x14ac:dyDescent="0.2">
      <c r="H5566" s="238"/>
      <c r="AB5566" s="238" t="s">
        <v>442</v>
      </c>
    </row>
    <row r="5567" spans="8:28" x14ac:dyDescent="0.2">
      <c r="H5567" s="238"/>
      <c r="AB5567" s="238" t="s">
        <v>442</v>
      </c>
    </row>
    <row r="5568" spans="8:28" x14ac:dyDescent="0.2">
      <c r="H5568" s="238"/>
      <c r="AB5568" s="238" t="s">
        <v>442</v>
      </c>
    </row>
    <row r="5569" spans="8:28" x14ac:dyDescent="0.2">
      <c r="H5569" s="238"/>
      <c r="AB5569" s="238" t="s">
        <v>442</v>
      </c>
    </row>
    <row r="5570" spans="8:28" x14ac:dyDescent="0.2">
      <c r="H5570" s="238"/>
      <c r="AB5570" s="238" t="s">
        <v>442</v>
      </c>
    </row>
    <row r="5571" spans="8:28" x14ac:dyDescent="0.2">
      <c r="H5571" s="238"/>
      <c r="AB5571" s="238" t="s">
        <v>442</v>
      </c>
    </row>
    <row r="5572" spans="8:28" x14ac:dyDescent="0.2">
      <c r="H5572" s="238"/>
      <c r="AB5572" s="238" t="s">
        <v>442</v>
      </c>
    </row>
    <row r="5573" spans="8:28" x14ac:dyDescent="0.2">
      <c r="H5573" s="238"/>
      <c r="AB5573" s="238" t="s">
        <v>442</v>
      </c>
    </row>
    <row r="5574" spans="8:28" x14ac:dyDescent="0.2">
      <c r="H5574" s="238"/>
      <c r="AB5574" s="238" t="s">
        <v>442</v>
      </c>
    </row>
    <row r="5575" spans="8:28" x14ac:dyDescent="0.2">
      <c r="H5575" s="238"/>
      <c r="AB5575" s="238" t="s">
        <v>442</v>
      </c>
    </row>
    <row r="5576" spans="8:28" x14ac:dyDescent="0.2">
      <c r="H5576" s="238"/>
      <c r="AB5576" s="238" t="s">
        <v>442</v>
      </c>
    </row>
    <row r="5577" spans="8:28" x14ac:dyDescent="0.2">
      <c r="H5577" s="238"/>
      <c r="AB5577" s="238" t="s">
        <v>442</v>
      </c>
    </row>
    <row r="5578" spans="8:28" x14ac:dyDescent="0.2">
      <c r="H5578" s="238"/>
      <c r="AB5578" s="238" t="s">
        <v>442</v>
      </c>
    </row>
    <row r="5579" spans="8:28" x14ac:dyDescent="0.2">
      <c r="H5579" s="238"/>
      <c r="AB5579" s="238" t="s">
        <v>442</v>
      </c>
    </row>
    <row r="5580" spans="8:28" x14ac:dyDescent="0.2">
      <c r="H5580" s="238"/>
      <c r="AB5580" s="238" t="s">
        <v>442</v>
      </c>
    </row>
    <row r="5581" spans="8:28" x14ac:dyDescent="0.2">
      <c r="H5581" s="238"/>
      <c r="AB5581" s="238" t="s">
        <v>442</v>
      </c>
    </row>
    <row r="5582" spans="8:28" x14ac:dyDescent="0.2">
      <c r="H5582" s="238"/>
      <c r="AB5582" s="238" t="s">
        <v>442</v>
      </c>
    </row>
    <row r="5583" spans="8:28" x14ac:dyDescent="0.2">
      <c r="H5583" s="238"/>
      <c r="AB5583" s="238" t="s">
        <v>442</v>
      </c>
    </row>
    <row r="5584" spans="8:28" x14ac:dyDescent="0.2">
      <c r="H5584" s="238"/>
      <c r="AB5584" s="238" t="s">
        <v>442</v>
      </c>
    </row>
    <row r="5585" spans="8:28" x14ac:dyDescent="0.2">
      <c r="H5585" s="238"/>
      <c r="AB5585" s="238" t="s">
        <v>442</v>
      </c>
    </row>
    <row r="5586" spans="8:28" x14ac:dyDescent="0.2">
      <c r="H5586" s="238"/>
      <c r="AB5586" s="238" t="s">
        <v>442</v>
      </c>
    </row>
    <row r="5587" spans="8:28" x14ac:dyDescent="0.2">
      <c r="H5587" s="238"/>
      <c r="AB5587" s="238" t="s">
        <v>442</v>
      </c>
    </row>
    <row r="5588" spans="8:28" x14ac:dyDescent="0.2">
      <c r="H5588" s="238"/>
      <c r="AB5588" s="238" t="s">
        <v>442</v>
      </c>
    </row>
    <row r="5589" spans="8:28" x14ac:dyDescent="0.2">
      <c r="H5589" s="238"/>
      <c r="AB5589" s="238" t="s">
        <v>442</v>
      </c>
    </row>
    <row r="5590" spans="8:28" x14ac:dyDescent="0.2">
      <c r="H5590" s="238"/>
      <c r="AB5590" s="238" t="s">
        <v>442</v>
      </c>
    </row>
    <row r="5591" spans="8:28" x14ac:dyDescent="0.2">
      <c r="H5591" s="238"/>
      <c r="AB5591" s="238" t="s">
        <v>442</v>
      </c>
    </row>
    <row r="5592" spans="8:28" x14ac:dyDescent="0.2">
      <c r="H5592" s="238"/>
      <c r="AB5592" s="238" t="s">
        <v>442</v>
      </c>
    </row>
    <row r="5593" spans="8:28" x14ac:dyDescent="0.2">
      <c r="H5593" s="238"/>
      <c r="AB5593" s="238" t="s">
        <v>442</v>
      </c>
    </row>
    <row r="5594" spans="8:28" x14ac:dyDescent="0.2">
      <c r="H5594" s="238"/>
      <c r="AB5594" s="238" t="s">
        <v>442</v>
      </c>
    </row>
    <row r="5595" spans="8:28" x14ac:dyDescent="0.2">
      <c r="H5595" s="238"/>
      <c r="AB5595" s="238" t="s">
        <v>442</v>
      </c>
    </row>
    <row r="5596" spans="8:28" x14ac:dyDescent="0.2">
      <c r="H5596" s="238"/>
      <c r="AB5596" s="238" t="s">
        <v>442</v>
      </c>
    </row>
    <row r="5597" spans="8:28" x14ac:dyDescent="0.2">
      <c r="H5597" s="238"/>
      <c r="AB5597" s="238" t="s">
        <v>442</v>
      </c>
    </row>
    <row r="5598" spans="8:28" x14ac:dyDescent="0.2">
      <c r="H5598" s="238"/>
      <c r="AB5598" s="238" t="s">
        <v>442</v>
      </c>
    </row>
    <row r="5599" spans="8:28" x14ac:dyDescent="0.2">
      <c r="H5599" s="238"/>
      <c r="AB5599" s="238" t="s">
        <v>442</v>
      </c>
    </row>
    <row r="5600" spans="8:28" x14ac:dyDescent="0.2">
      <c r="H5600" s="238"/>
      <c r="AB5600" s="238" t="s">
        <v>442</v>
      </c>
    </row>
    <row r="5601" spans="8:28" x14ac:dyDescent="0.2">
      <c r="H5601" s="238"/>
      <c r="AB5601" s="238" t="s">
        <v>442</v>
      </c>
    </row>
    <row r="5602" spans="8:28" x14ac:dyDescent="0.2">
      <c r="H5602" s="238"/>
      <c r="AB5602" s="238" t="s">
        <v>442</v>
      </c>
    </row>
    <row r="5603" spans="8:28" x14ac:dyDescent="0.2">
      <c r="H5603" s="238"/>
      <c r="AB5603" s="238" t="s">
        <v>442</v>
      </c>
    </row>
    <row r="5604" spans="8:28" x14ac:dyDescent="0.2">
      <c r="H5604" s="238"/>
      <c r="AB5604" s="238" t="s">
        <v>442</v>
      </c>
    </row>
    <row r="5605" spans="8:28" x14ac:dyDescent="0.2">
      <c r="H5605" s="238"/>
      <c r="AB5605" s="238" t="s">
        <v>442</v>
      </c>
    </row>
    <row r="5606" spans="8:28" x14ac:dyDescent="0.2">
      <c r="H5606" s="238"/>
      <c r="AB5606" s="238" t="s">
        <v>442</v>
      </c>
    </row>
    <row r="5607" spans="8:28" x14ac:dyDescent="0.2">
      <c r="H5607" s="238"/>
      <c r="AB5607" s="238" t="s">
        <v>442</v>
      </c>
    </row>
    <row r="5608" spans="8:28" x14ac:dyDescent="0.2">
      <c r="H5608" s="238"/>
      <c r="AB5608" s="238" t="s">
        <v>442</v>
      </c>
    </row>
    <row r="5609" spans="8:28" x14ac:dyDescent="0.2">
      <c r="H5609" s="238"/>
      <c r="AB5609" s="238" t="s">
        <v>442</v>
      </c>
    </row>
    <row r="5610" spans="8:28" x14ac:dyDescent="0.2">
      <c r="H5610" s="238"/>
      <c r="AB5610" s="238" t="s">
        <v>442</v>
      </c>
    </row>
    <row r="5611" spans="8:28" x14ac:dyDescent="0.2">
      <c r="H5611" s="238"/>
      <c r="AB5611" s="238" t="s">
        <v>442</v>
      </c>
    </row>
    <row r="5612" spans="8:28" x14ac:dyDescent="0.2">
      <c r="H5612" s="238"/>
      <c r="AB5612" s="238" t="s">
        <v>442</v>
      </c>
    </row>
    <row r="5613" spans="8:28" x14ac:dyDescent="0.2">
      <c r="H5613" s="238"/>
      <c r="AB5613" s="238" t="s">
        <v>442</v>
      </c>
    </row>
    <row r="5614" spans="8:28" x14ac:dyDescent="0.2">
      <c r="H5614" s="238"/>
      <c r="AB5614" s="238" t="s">
        <v>442</v>
      </c>
    </row>
    <row r="5615" spans="8:28" x14ac:dyDescent="0.2">
      <c r="H5615" s="238"/>
      <c r="AB5615" s="238" t="s">
        <v>442</v>
      </c>
    </row>
    <row r="5616" spans="8:28" x14ac:dyDescent="0.2">
      <c r="H5616" s="238"/>
      <c r="AB5616" s="238" t="s">
        <v>442</v>
      </c>
    </row>
    <row r="5617" spans="8:28" x14ac:dyDescent="0.2">
      <c r="H5617" s="238"/>
      <c r="AB5617" s="238" t="s">
        <v>442</v>
      </c>
    </row>
    <row r="5618" spans="8:28" x14ac:dyDescent="0.2">
      <c r="H5618" s="238"/>
      <c r="AB5618" s="238" t="s">
        <v>442</v>
      </c>
    </row>
    <row r="5619" spans="8:28" x14ac:dyDescent="0.2">
      <c r="H5619" s="238"/>
      <c r="AB5619" s="238" t="s">
        <v>442</v>
      </c>
    </row>
    <row r="5620" spans="8:28" x14ac:dyDescent="0.2">
      <c r="H5620" s="238"/>
      <c r="AB5620" s="238" t="s">
        <v>442</v>
      </c>
    </row>
    <row r="5621" spans="8:28" x14ac:dyDescent="0.2">
      <c r="H5621" s="238"/>
      <c r="AB5621" s="238" t="s">
        <v>442</v>
      </c>
    </row>
    <row r="5622" spans="8:28" x14ac:dyDescent="0.2">
      <c r="H5622" s="238"/>
      <c r="AB5622" s="238" t="s">
        <v>442</v>
      </c>
    </row>
    <row r="5623" spans="8:28" x14ac:dyDescent="0.2">
      <c r="H5623" s="238"/>
      <c r="AB5623" s="238" t="s">
        <v>442</v>
      </c>
    </row>
    <row r="5624" spans="8:28" x14ac:dyDescent="0.2">
      <c r="H5624" s="238"/>
      <c r="AB5624" s="238" t="s">
        <v>442</v>
      </c>
    </row>
    <row r="5625" spans="8:28" x14ac:dyDescent="0.2">
      <c r="H5625" s="238"/>
      <c r="AB5625" s="238" t="s">
        <v>442</v>
      </c>
    </row>
    <row r="5626" spans="8:28" x14ac:dyDescent="0.2">
      <c r="H5626" s="238"/>
      <c r="AB5626" s="238" t="s">
        <v>442</v>
      </c>
    </row>
    <row r="5627" spans="8:28" x14ac:dyDescent="0.2">
      <c r="H5627" s="238"/>
      <c r="AB5627" s="238" t="s">
        <v>442</v>
      </c>
    </row>
    <row r="5628" spans="8:28" x14ac:dyDescent="0.2">
      <c r="H5628" s="238"/>
      <c r="AB5628" s="238" t="s">
        <v>442</v>
      </c>
    </row>
    <row r="5629" spans="8:28" x14ac:dyDescent="0.2">
      <c r="H5629" s="238"/>
      <c r="AB5629" s="238" t="s">
        <v>442</v>
      </c>
    </row>
    <row r="5630" spans="8:28" x14ac:dyDescent="0.2">
      <c r="H5630" s="238"/>
      <c r="AB5630" s="238" t="s">
        <v>442</v>
      </c>
    </row>
    <row r="5631" spans="8:28" x14ac:dyDescent="0.2">
      <c r="H5631" s="238"/>
      <c r="AB5631" s="238" t="s">
        <v>442</v>
      </c>
    </row>
    <row r="5632" spans="8:28" x14ac:dyDescent="0.2">
      <c r="H5632" s="238"/>
      <c r="AB5632" s="238" t="s">
        <v>442</v>
      </c>
    </row>
    <row r="5633" spans="8:28" x14ac:dyDescent="0.2">
      <c r="H5633" s="238"/>
      <c r="AB5633" s="238" t="s">
        <v>442</v>
      </c>
    </row>
    <row r="5634" spans="8:28" x14ac:dyDescent="0.2">
      <c r="H5634" s="238"/>
      <c r="AB5634" s="238" t="s">
        <v>442</v>
      </c>
    </row>
    <row r="5635" spans="8:28" x14ac:dyDescent="0.2">
      <c r="H5635" s="238"/>
      <c r="AB5635" s="238" t="s">
        <v>442</v>
      </c>
    </row>
    <row r="5636" spans="8:28" x14ac:dyDescent="0.2">
      <c r="H5636" s="238"/>
      <c r="AB5636" s="238" t="s">
        <v>442</v>
      </c>
    </row>
    <row r="5637" spans="8:28" x14ac:dyDescent="0.2">
      <c r="H5637" s="238"/>
      <c r="AB5637" s="238" t="s">
        <v>442</v>
      </c>
    </row>
    <row r="5638" spans="8:28" x14ac:dyDescent="0.2">
      <c r="H5638" s="238"/>
      <c r="AB5638" s="238" t="s">
        <v>442</v>
      </c>
    </row>
    <row r="5639" spans="8:28" x14ac:dyDescent="0.2">
      <c r="H5639" s="238"/>
      <c r="AB5639" s="238" t="s">
        <v>442</v>
      </c>
    </row>
    <row r="5640" spans="8:28" x14ac:dyDescent="0.2">
      <c r="H5640" s="238"/>
      <c r="AB5640" s="238" t="s">
        <v>442</v>
      </c>
    </row>
    <row r="5641" spans="8:28" x14ac:dyDescent="0.2">
      <c r="H5641" s="238"/>
      <c r="AB5641" s="238" t="s">
        <v>442</v>
      </c>
    </row>
    <row r="5642" spans="8:28" x14ac:dyDescent="0.2">
      <c r="H5642" s="238"/>
      <c r="AB5642" s="238" t="s">
        <v>442</v>
      </c>
    </row>
    <row r="5643" spans="8:28" x14ac:dyDescent="0.2">
      <c r="H5643" s="238"/>
      <c r="AB5643" s="238" t="s">
        <v>442</v>
      </c>
    </row>
    <row r="5644" spans="8:28" x14ac:dyDescent="0.2">
      <c r="H5644" s="238"/>
      <c r="AB5644" s="238" t="s">
        <v>442</v>
      </c>
    </row>
    <row r="5645" spans="8:28" x14ac:dyDescent="0.2">
      <c r="H5645" s="238"/>
      <c r="AB5645" s="238" t="s">
        <v>442</v>
      </c>
    </row>
    <row r="5646" spans="8:28" x14ac:dyDescent="0.2">
      <c r="H5646" s="238"/>
      <c r="AB5646" s="238" t="s">
        <v>442</v>
      </c>
    </row>
    <row r="5647" spans="8:28" x14ac:dyDescent="0.2">
      <c r="H5647" s="238"/>
      <c r="AB5647" s="238" t="s">
        <v>442</v>
      </c>
    </row>
    <row r="5648" spans="8:28" x14ac:dyDescent="0.2">
      <c r="H5648" s="238"/>
      <c r="AB5648" s="238" t="s">
        <v>442</v>
      </c>
    </row>
    <row r="5649" spans="8:28" x14ac:dyDescent="0.2">
      <c r="H5649" s="238"/>
      <c r="AB5649" s="238" t="s">
        <v>442</v>
      </c>
    </row>
    <row r="5650" spans="8:28" x14ac:dyDescent="0.2">
      <c r="H5650" s="238"/>
      <c r="AB5650" s="238" t="s">
        <v>442</v>
      </c>
    </row>
    <row r="5651" spans="8:28" x14ac:dyDescent="0.2">
      <c r="H5651" s="238"/>
      <c r="AB5651" s="238" t="s">
        <v>442</v>
      </c>
    </row>
    <row r="5652" spans="8:28" x14ac:dyDescent="0.2">
      <c r="H5652" s="238"/>
      <c r="AB5652" s="238" t="s">
        <v>442</v>
      </c>
    </row>
    <row r="5653" spans="8:28" x14ac:dyDescent="0.2">
      <c r="H5653" s="238"/>
      <c r="AB5653" s="238" t="s">
        <v>442</v>
      </c>
    </row>
    <row r="5654" spans="8:28" x14ac:dyDescent="0.2">
      <c r="H5654" s="238"/>
      <c r="AB5654" s="238" t="s">
        <v>442</v>
      </c>
    </row>
    <row r="5655" spans="8:28" x14ac:dyDescent="0.2">
      <c r="H5655" s="238"/>
      <c r="AB5655" s="238" t="s">
        <v>442</v>
      </c>
    </row>
    <row r="5656" spans="8:28" x14ac:dyDescent="0.2">
      <c r="H5656" s="238"/>
      <c r="AB5656" s="238" t="s">
        <v>442</v>
      </c>
    </row>
    <row r="5657" spans="8:28" x14ac:dyDescent="0.2">
      <c r="H5657" s="238"/>
      <c r="AB5657" s="238" t="s">
        <v>442</v>
      </c>
    </row>
    <row r="5658" spans="8:28" x14ac:dyDescent="0.2">
      <c r="H5658" s="238"/>
      <c r="AB5658" s="238" t="s">
        <v>442</v>
      </c>
    </row>
    <row r="5659" spans="8:28" x14ac:dyDescent="0.2">
      <c r="H5659" s="238"/>
      <c r="AB5659" s="238" t="s">
        <v>442</v>
      </c>
    </row>
    <row r="5660" spans="8:28" x14ac:dyDescent="0.2">
      <c r="H5660" s="238"/>
      <c r="AB5660" s="238" t="s">
        <v>442</v>
      </c>
    </row>
    <row r="5661" spans="8:28" x14ac:dyDescent="0.2">
      <c r="H5661" s="238"/>
      <c r="AB5661" s="238" t="s">
        <v>442</v>
      </c>
    </row>
    <row r="5662" spans="8:28" x14ac:dyDescent="0.2">
      <c r="H5662" s="238"/>
      <c r="AB5662" s="238" t="s">
        <v>442</v>
      </c>
    </row>
    <row r="5663" spans="8:28" x14ac:dyDescent="0.2">
      <c r="H5663" s="238"/>
      <c r="AB5663" s="238" t="s">
        <v>442</v>
      </c>
    </row>
    <row r="5664" spans="8:28" x14ac:dyDescent="0.2">
      <c r="H5664" s="238"/>
      <c r="AB5664" s="238" t="s">
        <v>442</v>
      </c>
    </row>
    <row r="5665" spans="8:28" x14ac:dyDescent="0.2">
      <c r="H5665" s="238"/>
      <c r="AB5665" s="238" t="s">
        <v>442</v>
      </c>
    </row>
    <row r="5666" spans="8:28" x14ac:dyDescent="0.2">
      <c r="H5666" s="238"/>
      <c r="AB5666" s="238" t="s">
        <v>442</v>
      </c>
    </row>
    <row r="5667" spans="8:28" x14ac:dyDescent="0.2">
      <c r="H5667" s="238"/>
      <c r="AB5667" s="238" t="s">
        <v>442</v>
      </c>
    </row>
    <row r="5668" spans="8:28" x14ac:dyDescent="0.2">
      <c r="H5668" s="238"/>
      <c r="AB5668" s="238" t="s">
        <v>442</v>
      </c>
    </row>
    <row r="5669" spans="8:28" x14ac:dyDescent="0.2">
      <c r="H5669" s="238"/>
      <c r="AB5669" s="238" t="s">
        <v>442</v>
      </c>
    </row>
    <row r="5670" spans="8:28" x14ac:dyDescent="0.2">
      <c r="H5670" s="238"/>
      <c r="AB5670" s="238" t="s">
        <v>442</v>
      </c>
    </row>
    <row r="5671" spans="8:28" x14ac:dyDescent="0.2">
      <c r="H5671" s="238"/>
      <c r="AB5671" s="238" t="s">
        <v>442</v>
      </c>
    </row>
    <row r="5672" spans="8:28" x14ac:dyDescent="0.2">
      <c r="H5672" s="238"/>
      <c r="AB5672" s="238" t="s">
        <v>442</v>
      </c>
    </row>
    <row r="5673" spans="8:28" x14ac:dyDescent="0.2">
      <c r="H5673" s="238"/>
      <c r="AB5673" s="238" t="s">
        <v>442</v>
      </c>
    </row>
    <row r="5674" spans="8:28" x14ac:dyDescent="0.2">
      <c r="H5674" s="238"/>
      <c r="AB5674" s="238" t="s">
        <v>442</v>
      </c>
    </row>
    <row r="5675" spans="8:28" x14ac:dyDescent="0.2">
      <c r="H5675" s="238"/>
      <c r="AB5675" s="238" t="s">
        <v>442</v>
      </c>
    </row>
    <row r="5676" spans="8:28" x14ac:dyDescent="0.2">
      <c r="H5676" s="238"/>
      <c r="AB5676" s="238" t="s">
        <v>442</v>
      </c>
    </row>
    <row r="5677" spans="8:28" x14ac:dyDescent="0.2">
      <c r="H5677" s="238"/>
      <c r="AB5677" s="238" t="s">
        <v>442</v>
      </c>
    </row>
    <row r="5678" spans="8:28" x14ac:dyDescent="0.2">
      <c r="H5678" s="238"/>
      <c r="AB5678" s="238" t="s">
        <v>442</v>
      </c>
    </row>
    <row r="5679" spans="8:28" x14ac:dyDescent="0.2">
      <c r="H5679" s="238"/>
      <c r="AB5679" s="238" t="s">
        <v>442</v>
      </c>
    </row>
    <row r="5680" spans="8:28" x14ac:dyDescent="0.2">
      <c r="H5680" s="238"/>
      <c r="AB5680" s="238" t="s">
        <v>442</v>
      </c>
    </row>
    <row r="5681" spans="8:28" x14ac:dyDescent="0.2">
      <c r="H5681" s="238"/>
      <c r="AB5681" s="238" t="s">
        <v>442</v>
      </c>
    </row>
    <row r="5682" spans="8:28" x14ac:dyDescent="0.2">
      <c r="H5682" s="238"/>
      <c r="AB5682" s="238" t="s">
        <v>442</v>
      </c>
    </row>
    <row r="5683" spans="8:28" x14ac:dyDescent="0.2">
      <c r="H5683" s="238"/>
      <c r="AB5683" s="238" t="s">
        <v>442</v>
      </c>
    </row>
    <row r="5684" spans="8:28" x14ac:dyDescent="0.2">
      <c r="H5684" s="238"/>
      <c r="AB5684" s="238" t="s">
        <v>442</v>
      </c>
    </row>
    <row r="5685" spans="8:28" x14ac:dyDescent="0.2">
      <c r="H5685" s="238"/>
      <c r="AB5685" s="238" t="s">
        <v>442</v>
      </c>
    </row>
    <row r="5686" spans="8:28" x14ac:dyDescent="0.2">
      <c r="H5686" s="238"/>
      <c r="AB5686" s="238" t="s">
        <v>442</v>
      </c>
    </row>
    <row r="5687" spans="8:28" x14ac:dyDescent="0.2">
      <c r="H5687" s="238"/>
      <c r="AB5687" s="238" t="s">
        <v>442</v>
      </c>
    </row>
    <row r="5688" spans="8:28" x14ac:dyDescent="0.2">
      <c r="H5688" s="238"/>
      <c r="AB5688" s="238" t="s">
        <v>442</v>
      </c>
    </row>
    <row r="5689" spans="8:28" x14ac:dyDescent="0.2">
      <c r="H5689" s="238"/>
      <c r="AB5689" s="238" t="s">
        <v>442</v>
      </c>
    </row>
    <row r="5690" spans="8:28" x14ac:dyDescent="0.2">
      <c r="H5690" s="238"/>
      <c r="AB5690" s="238" t="s">
        <v>442</v>
      </c>
    </row>
    <row r="5691" spans="8:28" x14ac:dyDescent="0.2">
      <c r="H5691" s="238"/>
      <c r="AB5691" s="238" t="s">
        <v>442</v>
      </c>
    </row>
    <row r="5692" spans="8:28" x14ac:dyDescent="0.2">
      <c r="H5692" s="238"/>
      <c r="AB5692" s="238" t="s">
        <v>442</v>
      </c>
    </row>
    <row r="5693" spans="8:28" x14ac:dyDescent="0.2">
      <c r="H5693" s="238"/>
      <c r="AB5693" s="238" t="s">
        <v>442</v>
      </c>
    </row>
    <row r="5694" spans="8:28" x14ac:dyDescent="0.2">
      <c r="H5694" s="238"/>
      <c r="AB5694" s="238" t="s">
        <v>442</v>
      </c>
    </row>
    <row r="5695" spans="8:28" x14ac:dyDescent="0.2">
      <c r="H5695" s="238"/>
      <c r="AB5695" s="238" t="s">
        <v>442</v>
      </c>
    </row>
    <row r="5696" spans="8:28" x14ac:dyDescent="0.2">
      <c r="H5696" s="238"/>
      <c r="AB5696" s="238" t="s">
        <v>442</v>
      </c>
    </row>
    <row r="5697" spans="8:28" x14ac:dyDescent="0.2">
      <c r="H5697" s="238"/>
      <c r="AB5697" s="238" t="s">
        <v>442</v>
      </c>
    </row>
    <row r="5698" spans="8:28" x14ac:dyDescent="0.2">
      <c r="H5698" s="238"/>
      <c r="AB5698" s="238" t="s">
        <v>442</v>
      </c>
    </row>
    <row r="5699" spans="8:28" x14ac:dyDescent="0.2">
      <c r="H5699" s="238"/>
      <c r="AB5699" s="238" t="s">
        <v>442</v>
      </c>
    </row>
    <row r="5700" spans="8:28" x14ac:dyDescent="0.2">
      <c r="H5700" s="238"/>
      <c r="AB5700" s="238" t="s">
        <v>442</v>
      </c>
    </row>
    <row r="5701" spans="8:28" x14ac:dyDescent="0.2">
      <c r="H5701" s="238"/>
      <c r="AB5701" s="238" t="s">
        <v>442</v>
      </c>
    </row>
    <row r="5702" spans="8:28" x14ac:dyDescent="0.2">
      <c r="H5702" s="238"/>
      <c r="AB5702" s="238" t="s">
        <v>442</v>
      </c>
    </row>
    <row r="5703" spans="8:28" x14ac:dyDescent="0.2">
      <c r="H5703" s="238"/>
      <c r="AB5703" s="238" t="s">
        <v>442</v>
      </c>
    </row>
    <row r="5704" spans="8:28" x14ac:dyDescent="0.2">
      <c r="H5704" s="238"/>
      <c r="AB5704" s="238" t="s">
        <v>442</v>
      </c>
    </row>
    <row r="5705" spans="8:28" x14ac:dyDescent="0.2">
      <c r="H5705" s="238"/>
      <c r="AB5705" s="238" t="s">
        <v>442</v>
      </c>
    </row>
    <row r="5706" spans="8:28" x14ac:dyDescent="0.2">
      <c r="H5706" s="238"/>
      <c r="AB5706" s="238" t="s">
        <v>442</v>
      </c>
    </row>
    <row r="5707" spans="8:28" x14ac:dyDescent="0.2">
      <c r="H5707" s="238"/>
      <c r="AB5707" s="238" t="s">
        <v>442</v>
      </c>
    </row>
    <row r="5708" spans="8:28" x14ac:dyDescent="0.2">
      <c r="H5708" s="238"/>
      <c r="AB5708" s="238" t="s">
        <v>442</v>
      </c>
    </row>
    <row r="5709" spans="8:28" x14ac:dyDescent="0.2">
      <c r="H5709" s="238"/>
      <c r="AB5709" s="238" t="s">
        <v>442</v>
      </c>
    </row>
    <row r="5710" spans="8:28" x14ac:dyDescent="0.2">
      <c r="H5710" s="238"/>
      <c r="AB5710" s="238" t="s">
        <v>442</v>
      </c>
    </row>
    <row r="5711" spans="8:28" x14ac:dyDescent="0.2">
      <c r="H5711" s="238"/>
      <c r="AB5711" s="238" t="s">
        <v>442</v>
      </c>
    </row>
    <row r="5712" spans="8:28" x14ac:dyDescent="0.2">
      <c r="H5712" s="238"/>
      <c r="AB5712" s="238" t="s">
        <v>442</v>
      </c>
    </row>
    <row r="5713" spans="8:28" x14ac:dyDescent="0.2">
      <c r="H5713" s="238"/>
      <c r="AB5713" s="238" t="s">
        <v>442</v>
      </c>
    </row>
    <row r="5714" spans="8:28" x14ac:dyDescent="0.2">
      <c r="H5714" s="238"/>
      <c r="AB5714" s="238" t="s">
        <v>442</v>
      </c>
    </row>
    <row r="5715" spans="8:28" x14ac:dyDescent="0.2">
      <c r="H5715" s="238"/>
      <c r="AB5715" s="238" t="s">
        <v>442</v>
      </c>
    </row>
    <row r="5716" spans="8:28" x14ac:dyDescent="0.2">
      <c r="H5716" s="238"/>
      <c r="AB5716" s="238" t="s">
        <v>442</v>
      </c>
    </row>
    <row r="5717" spans="8:28" x14ac:dyDescent="0.2">
      <c r="H5717" s="238"/>
      <c r="AB5717" s="238" t="s">
        <v>442</v>
      </c>
    </row>
    <row r="5718" spans="8:28" x14ac:dyDescent="0.2">
      <c r="H5718" s="238"/>
      <c r="AB5718" s="238" t="s">
        <v>442</v>
      </c>
    </row>
    <row r="5719" spans="8:28" x14ac:dyDescent="0.2">
      <c r="H5719" s="238"/>
      <c r="AB5719" s="238" t="s">
        <v>442</v>
      </c>
    </row>
    <row r="5720" spans="8:28" x14ac:dyDescent="0.2">
      <c r="H5720" s="238"/>
      <c r="AB5720" s="238" t="s">
        <v>442</v>
      </c>
    </row>
    <row r="5721" spans="8:28" x14ac:dyDescent="0.2">
      <c r="H5721" s="238"/>
      <c r="AB5721" s="238" t="s">
        <v>442</v>
      </c>
    </row>
    <row r="5722" spans="8:28" x14ac:dyDescent="0.2">
      <c r="H5722" s="238"/>
      <c r="AB5722" s="238" t="s">
        <v>442</v>
      </c>
    </row>
    <row r="5723" spans="8:28" x14ac:dyDescent="0.2">
      <c r="H5723" s="238"/>
      <c r="AB5723" s="238" t="s">
        <v>442</v>
      </c>
    </row>
    <row r="5724" spans="8:28" x14ac:dyDescent="0.2">
      <c r="H5724" s="238"/>
      <c r="AB5724" s="238" t="s">
        <v>442</v>
      </c>
    </row>
    <row r="5725" spans="8:28" x14ac:dyDescent="0.2">
      <c r="H5725" s="238"/>
      <c r="AB5725" s="238" t="s">
        <v>442</v>
      </c>
    </row>
    <row r="5726" spans="8:28" x14ac:dyDescent="0.2">
      <c r="H5726" s="238"/>
      <c r="AB5726" s="238" t="s">
        <v>442</v>
      </c>
    </row>
    <row r="5727" spans="8:28" x14ac:dyDescent="0.2">
      <c r="H5727" s="238"/>
      <c r="AB5727" s="238" t="s">
        <v>442</v>
      </c>
    </row>
    <row r="5728" spans="8:28" x14ac:dyDescent="0.2">
      <c r="H5728" s="238"/>
      <c r="AB5728" s="238" t="s">
        <v>442</v>
      </c>
    </row>
    <row r="5729" spans="8:28" x14ac:dyDescent="0.2">
      <c r="H5729" s="238"/>
      <c r="AB5729" s="238" t="s">
        <v>442</v>
      </c>
    </row>
    <row r="5730" spans="8:28" x14ac:dyDescent="0.2">
      <c r="H5730" s="238"/>
      <c r="AB5730" s="238" t="s">
        <v>442</v>
      </c>
    </row>
    <row r="5731" spans="8:28" x14ac:dyDescent="0.2">
      <c r="H5731" s="238"/>
      <c r="AB5731" s="238" t="s">
        <v>442</v>
      </c>
    </row>
    <row r="5732" spans="8:28" x14ac:dyDescent="0.2">
      <c r="H5732" s="238"/>
      <c r="AB5732" s="238" t="s">
        <v>442</v>
      </c>
    </row>
    <row r="5733" spans="8:28" x14ac:dyDescent="0.2">
      <c r="H5733" s="238"/>
      <c r="AB5733" s="238" t="s">
        <v>442</v>
      </c>
    </row>
    <row r="5734" spans="8:28" x14ac:dyDescent="0.2">
      <c r="H5734" s="238"/>
      <c r="AB5734" s="238" t="s">
        <v>442</v>
      </c>
    </row>
    <row r="5735" spans="8:28" x14ac:dyDescent="0.2">
      <c r="H5735" s="238"/>
      <c r="AB5735" s="238" t="s">
        <v>442</v>
      </c>
    </row>
    <row r="5736" spans="8:28" x14ac:dyDescent="0.2">
      <c r="H5736" s="238"/>
      <c r="AB5736" s="238" t="s">
        <v>442</v>
      </c>
    </row>
    <row r="5737" spans="8:28" x14ac:dyDescent="0.2">
      <c r="H5737" s="238"/>
      <c r="AB5737" s="238" t="s">
        <v>442</v>
      </c>
    </row>
    <row r="5738" spans="8:28" x14ac:dyDescent="0.2">
      <c r="H5738" s="238"/>
      <c r="AB5738" s="238" t="s">
        <v>442</v>
      </c>
    </row>
    <row r="5739" spans="8:28" x14ac:dyDescent="0.2">
      <c r="H5739" s="238"/>
      <c r="AB5739" s="238" t="s">
        <v>442</v>
      </c>
    </row>
    <row r="5740" spans="8:28" x14ac:dyDescent="0.2">
      <c r="H5740" s="238"/>
      <c r="AB5740" s="238" t="s">
        <v>442</v>
      </c>
    </row>
    <row r="5741" spans="8:28" x14ac:dyDescent="0.2">
      <c r="H5741" s="238"/>
      <c r="AB5741" s="238" t="s">
        <v>442</v>
      </c>
    </row>
    <row r="5742" spans="8:28" x14ac:dyDescent="0.2">
      <c r="H5742" s="238"/>
      <c r="AB5742" s="238" t="s">
        <v>442</v>
      </c>
    </row>
    <row r="5743" spans="8:28" x14ac:dyDescent="0.2">
      <c r="H5743" s="238"/>
      <c r="AB5743" s="238" t="s">
        <v>442</v>
      </c>
    </row>
    <row r="5744" spans="8:28" x14ac:dyDescent="0.2">
      <c r="H5744" s="238"/>
      <c r="AB5744" s="238" t="s">
        <v>442</v>
      </c>
    </row>
    <row r="5745" spans="8:28" x14ac:dyDescent="0.2">
      <c r="H5745" s="238"/>
      <c r="AB5745" s="238" t="s">
        <v>442</v>
      </c>
    </row>
    <row r="5746" spans="8:28" x14ac:dyDescent="0.2">
      <c r="H5746" s="238"/>
      <c r="AB5746" s="238" t="s">
        <v>442</v>
      </c>
    </row>
    <row r="5747" spans="8:28" x14ac:dyDescent="0.2">
      <c r="H5747" s="238"/>
      <c r="AB5747" s="238" t="s">
        <v>442</v>
      </c>
    </row>
    <row r="5748" spans="8:28" x14ac:dyDescent="0.2">
      <c r="H5748" s="238"/>
      <c r="AB5748" s="238" t="s">
        <v>442</v>
      </c>
    </row>
    <row r="5749" spans="8:28" x14ac:dyDescent="0.2">
      <c r="H5749" s="238"/>
      <c r="AB5749" s="238" t="s">
        <v>442</v>
      </c>
    </row>
    <row r="5750" spans="8:28" x14ac:dyDescent="0.2">
      <c r="H5750" s="238"/>
      <c r="AB5750" s="238" t="s">
        <v>442</v>
      </c>
    </row>
    <row r="5751" spans="8:28" x14ac:dyDescent="0.2">
      <c r="H5751" s="238"/>
      <c r="AB5751" s="238" t="s">
        <v>442</v>
      </c>
    </row>
    <row r="5752" spans="8:28" x14ac:dyDescent="0.2">
      <c r="H5752" s="238"/>
      <c r="AB5752" s="238" t="s">
        <v>442</v>
      </c>
    </row>
    <row r="5753" spans="8:28" x14ac:dyDescent="0.2">
      <c r="H5753" s="238"/>
      <c r="AB5753" s="238" t="s">
        <v>442</v>
      </c>
    </row>
    <row r="5754" spans="8:28" x14ac:dyDescent="0.2">
      <c r="H5754" s="238"/>
      <c r="AB5754" s="238" t="s">
        <v>442</v>
      </c>
    </row>
    <row r="5755" spans="8:28" x14ac:dyDescent="0.2">
      <c r="H5755" s="238"/>
      <c r="AB5755" s="238" t="s">
        <v>442</v>
      </c>
    </row>
    <row r="5756" spans="8:28" x14ac:dyDescent="0.2">
      <c r="H5756" s="238"/>
      <c r="AB5756" s="238" t="s">
        <v>442</v>
      </c>
    </row>
    <row r="5757" spans="8:28" x14ac:dyDescent="0.2">
      <c r="H5757" s="238"/>
      <c r="AB5757" s="238" t="s">
        <v>442</v>
      </c>
    </row>
    <row r="5758" spans="8:28" x14ac:dyDescent="0.2">
      <c r="H5758" s="238"/>
      <c r="AB5758" s="238" t="s">
        <v>442</v>
      </c>
    </row>
    <row r="5759" spans="8:28" x14ac:dyDescent="0.2">
      <c r="H5759" s="238"/>
      <c r="AB5759" s="238" t="s">
        <v>442</v>
      </c>
    </row>
    <row r="5760" spans="8:28" x14ac:dyDescent="0.2">
      <c r="H5760" s="238"/>
      <c r="AB5760" s="238" t="s">
        <v>442</v>
      </c>
    </row>
    <row r="5761" spans="8:28" x14ac:dyDescent="0.2">
      <c r="H5761" s="238"/>
      <c r="AB5761" s="238" t="s">
        <v>442</v>
      </c>
    </row>
    <row r="5762" spans="8:28" x14ac:dyDescent="0.2">
      <c r="H5762" s="238"/>
      <c r="AB5762" s="238" t="s">
        <v>442</v>
      </c>
    </row>
    <row r="5763" spans="8:28" x14ac:dyDescent="0.2">
      <c r="H5763" s="238"/>
      <c r="AB5763" s="238" t="s">
        <v>442</v>
      </c>
    </row>
    <row r="5764" spans="8:28" x14ac:dyDescent="0.2">
      <c r="H5764" s="238"/>
      <c r="AB5764" s="238" t="s">
        <v>442</v>
      </c>
    </row>
    <row r="5765" spans="8:28" x14ac:dyDescent="0.2">
      <c r="H5765" s="238"/>
      <c r="AB5765" s="238" t="s">
        <v>442</v>
      </c>
    </row>
    <row r="5766" spans="8:28" x14ac:dyDescent="0.2">
      <c r="H5766" s="238"/>
      <c r="AB5766" s="238" t="s">
        <v>442</v>
      </c>
    </row>
    <row r="5767" spans="8:28" x14ac:dyDescent="0.2">
      <c r="H5767" s="238"/>
      <c r="AB5767" s="238" t="s">
        <v>442</v>
      </c>
    </row>
    <row r="5768" spans="8:28" x14ac:dyDescent="0.2">
      <c r="H5768" s="238"/>
      <c r="AB5768" s="238" t="s">
        <v>442</v>
      </c>
    </row>
    <row r="5769" spans="8:28" x14ac:dyDescent="0.2">
      <c r="H5769" s="238"/>
      <c r="AB5769" s="238" t="s">
        <v>442</v>
      </c>
    </row>
    <row r="5770" spans="8:28" x14ac:dyDescent="0.2">
      <c r="H5770" s="238"/>
      <c r="AB5770" s="238" t="s">
        <v>442</v>
      </c>
    </row>
    <row r="5771" spans="8:28" x14ac:dyDescent="0.2">
      <c r="H5771" s="238"/>
      <c r="AB5771" s="238" t="s">
        <v>442</v>
      </c>
    </row>
    <row r="5772" spans="8:28" x14ac:dyDescent="0.2">
      <c r="H5772" s="238"/>
      <c r="AB5772" s="238" t="s">
        <v>442</v>
      </c>
    </row>
    <row r="5773" spans="8:28" x14ac:dyDescent="0.2">
      <c r="H5773" s="238"/>
      <c r="AB5773" s="238" t="s">
        <v>442</v>
      </c>
    </row>
    <row r="5774" spans="8:28" x14ac:dyDescent="0.2">
      <c r="H5774" s="238"/>
      <c r="AB5774" s="238" t="s">
        <v>442</v>
      </c>
    </row>
    <row r="5775" spans="8:28" x14ac:dyDescent="0.2">
      <c r="H5775" s="238"/>
      <c r="AB5775" s="238" t="s">
        <v>442</v>
      </c>
    </row>
    <row r="5776" spans="8:28" x14ac:dyDescent="0.2">
      <c r="H5776" s="238"/>
      <c r="AB5776" s="238" t="s">
        <v>442</v>
      </c>
    </row>
    <row r="5777" spans="8:28" x14ac:dyDescent="0.2">
      <c r="H5777" s="238"/>
      <c r="AB5777" s="238" t="s">
        <v>442</v>
      </c>
    </row>
    <row r="5778" spans="8:28" x14ac:dyDescent="0.2">
      <c r="H5778" s="238"/>
      <c r="AB5778" s="238" t="s">
        <v>442</v>
      </c>
    </row>
    <row r="5779" spans="8:28" x14ac:dyDescent="0.2">
      <c r="H5779" s="238"/>
      <c r="AB5779" s="238" t="s">
        <v>442</v>
      </c>
    </row>
    <row r="5780" spans="8:28" x14ac:dyDescent="0.2">
      <c r="H5780" s="238"/>
      <c r="AB5780" s="238" t="s">
        <v>442</v>
      </c>
    </row>
    <row r="5781" spans="8:28" x14ac:dyDescent="0.2">
      <c r="H5781" s="238"/>
      <c r="AB5781" s="238" t="s">
        <v>442</v>
      </c>
    </row>
    <row r="5782" spans="8:28" x14ac:dyDescent="0.2">
      <c r="H5782" s="238"/>
      <c r="AB5782" s="238" t="s">
        <v>442</v>
      </c>
    </row>
    <row r="5783" spans="8:28" x14ac:dyDescent="0.2">
      <c r="H5783" s="238"/>
      <c r="AB5783" s="238" t="s">
        <v>442</v>
      </c>
    </row>
    <row r="5784" spans="8:28" x14ac:dyDescent="0.2">
      <c r="H5784" s="238"/>
      <c r="AB5784" s="238" t="s">
        <v>442</v>
      </c>
    </row>
    <row r="5785" spans="8:28" x14ac:dyDescent="0.2">
      <c r="H5785" s="238"/>
      <c r="AB5785" s="238" t="s">
        <v>442</v>
      </c>
    </row>
    <row r="5786" spans="8:28" x14ac:dyDescent="0.2">
      <c r="H5786" s="238"/>
      <c r="AB5786" s="238" t="s">
        <v>442</v>
      </c>
    </row>
    <row r="5787" spans="8:28" x14ac:dyDescent="0.2">
      <c r="H5787" s="238"/>
      <c r="AB5787" s="238" t="s">
        <v>442</v>
      </c>
    </row>
    <row r="5788" spans="8:28" x14ac:dyDescent="0.2">
      <c r="H5788" s="238"/>
      <c r="AB5788" s="238" t="s">
        <v>442</v>
      </c>
    </row>
    <row r="5789" spans="8:28" x14ac:dyDescent="0.2">
      <c r="H5789" s="238"/>
      <c r="AB5789" s="238" t="s">
        <v>442</v>
      </c>
    </row>
    <row r="5790" spans="8:28" x14ac:dyDescent="0.2">
      <c r="H5790" s="238"/>
      <c r="AB5790" s="238" t="s">
        <v>442</v>
      </c>
    </row>
    <row r="5791" spans="8:28" x14ac:dyDescent="0.2">
      <c r="H5791" s="238"/>
      <c r="AB5791" s="238" t="s">
        <v>442</v>
      </c>
    </row>
    <row r="5792" spans="8:28" x14ac:dyDescent="0.2">
      <c r="H5792" s="238"/>
      <c r="AB5792" s="238" t="s">
        <v>442</v>
      </c>
    </row>
    <row r="5793" spans="8:28" x14ac:dyDescent="0.2">
      <c r="H5793" s="238"/>
      <c r="AB5793" s="238" t="s">
        <v>442</v>
      </c>
    </row>
    <row r="5794" spans="8:28" x14ac:dyDescent="0.2">
      <c r="H5794" s="238"/>
      <c r="AB5794" s="238" t="s">
        <v>442</v>
      </c>
    </row>
    <row r="5795" spans="8:28" x14ac:dyDescent="0.2">
      <c r="H5795" s="238"/>
      <c r="AB5795" s="238" t="s">
        <v>442</v>
      </c>
    </row>
    <row r="5796" spans="8:28" x14ac:dyDescent="0.2">
      <c r="H5796" s="238"/>
      <c r="AB5796" s="238" t="s">
        <v>442</v>
      </c>
    </row>
    <row r="5797" spans="8:28" x14ac:dyDescent="0.2">
      <c r="H5797" s="238"/>
      <c r="AB5797" s="238" t="s">
        <v>442</v>
      </c>
    </row>
    <row r="5798" spans="8:28" x14ac:dyDescent="0.2">
      <c r="H5798" s="238"/>
      <c r="AB5798" s="238" t="s">
        <v>442</v>
      </c>
    </row>
    <row r="5799" spans="8:28" x14ac:dyDescent="0.2">
      <c r="H5799" s="238"/>
      <c r="AB5799" s="238" t="s">
        <v>442</v>
      </c>
    </row>
    <row r="5800" spans="8:28" x14ac:dyDescent="0.2">
      <c r="H5800" s="238"/>
      <c r="AB5800" s="238" t="s">
        <v>442</v>
      </c>
    </row>
    <row r="5801" spans="8:28" x14ac:dyDescent="0.2">
      <c r="H5801" s="238"/>
      <c r="AB5801" s="238" t="s">
        <v>442</v>
      </c>
    </row>
    <row r="5802" spans="8:28" x14ac:dyDescent="0.2">
      <c r="H5802" s="238"/>
      <c r="AB5802" s="238" t="s">
        <v>442</v>
      </c>
    </row>
    <row r="5803" spans="8:28" x14ac:dyDescent="0.2">
      <c r="H5803" s="238"/>
      <c r="AB5803" s="238" t="s">
        <v>442</v>
      </c>
    </row>
    <row r="5804" spans="8:28" x14ac:dyDescent="0.2">
      <c r="H5804" s="238"/>
      <c r="AB5804" s="238" t="s">
        <v>442</v>
      </c>
    </row>
    <row r="5805" spans="8:28" x14ac:dyDescent="0.2">
      <c r="H5805" s="238"/>
      <c r="AB5805" s="238" t="s">
        <v>442</v>
      </c>
    </row>
    <row r="5806" spans="8:28" x14ac:dyDescent="0.2">
      <c r="H5806" s="238"/>
      <c r="AB5806" s="238" t="s">
        <v>442</v>
      </c>
    </row>
    <row r="5807" spans="8:28" x14ac:dyDescent="0.2">
      <c r="H5807" s="238"/>
      <c r="AB5807" s="238" t="s">
        <v>442</v>
      </c>
    </row>
    <row r="5808" spans="8:28" x14ac:dyDescent="0.2">
      <c r="H5808" s="238"/>
      <c r="AB5808" s="238" t="s">
        <v>442</v>
      </c>
    </row>
    <row r="5809" spans="8:28" x14ac:dyDescent="0.2">
      <c r="H5809" s="238"/>
      <c r="AB5809" s="238" t="s">
        <v>442</v>
      </c>
    </row>
    <row r="5810" spans="8:28" x14ac:dyDescent="0.2">
      <c r="H5810" s="238"/>
      <c r="AB5810" s="238" t="s">
        <v>442</v>
      </c>
    </row>
    <row r="5811" spans="8:28" x14ac:dyDescent="0.2">
      <c r="H5811" s="238"/>
      <c r="AB5811" s="238" t="s">
        <v>442</v>
      </c>
    </row>
    <row r="5812" spans="8:28" x14ac:dyDescent="0.2">
      <c r="H5812" s="238"/>
      <c r="AB5812" s="238" t="s">
        <v>442</v>
      </c>
    </row>
    <row r="5813" spans="8:28" x14ac:dyDescent="0.2">
      <c r="H5813" s="238"/>
      <c r="AB5813" s="238" t="s">
        <v>442</v>
      </c>
    </row>
    <row r="5814" spans="8:28" x14ac:dyDescent="0.2">
      <c r="H5814" s="238"/>
      <c r="AB5814" s="238" t="s">
        <v>442</v>
      </c>
    </row>
    <row r="5815" spans="8:28" x14ac:dyDescent="0.2">
      <c r="H5815" s="238"/>
      <c r="AB5815" s="238" t="s">
        <v>442</v>
      </c>
    </row>
    <row r="5816" spans="8:28" x14ac:dyDescent="0.2">
      <c r="H5816" s="238"/>
      <c r="AB5816" s="238" t="s">
        <v>442</v>
      </c>
    </row>
    <row r="5817" spans="8:28" x14ac:dyDescent="0.2">
      <c r="H5817" s="238"/>
      <c r="AB5817" s="238" t="s">
        <v>442</v>
      </c>
    </row>
    <row r="5818" spans="8:28" x14ac:dyDescent="0.2">
      <c r="H5818" s="238"/>
      <c r="AB5818" s="238" t="s">
        <v>442</v>
      </c>
    </row>
    <row r="5819" spans="8:28" x14ac:dyDescent="0.2">
      <c r="H5819" s="238"/>
      <c r="AB5819" s="238" t="s">
        <v>442</v>
      </c>
    </row>
    <row r="5820" spans="8:28" x14ac:dyDescent="0.2">
      <c r="H5820" s="238"/>
      <c r="AB5820" s="238" t="s">
        <v>442</v>
      </c>
    </row>
    <row r="5821" spans="8:28" x14ac:dyDescent="0.2">
      <c r="H5821" s="238"/>
      <c r="AB5821" s="238" t="s">
        <v>442</v>
      </c>
    </row>
    <row r="5822" spans="8:28" x14ac:dyDescent="0.2">
      <c r="H5822" s="238"/>
      <c r="AB5822" s="238" t="s">
        <v>442</v>
      </c>
    </row>
    <row r="5823" spans="8:28" x14ac:dyDescent="0.2">
      <c r="H5823" s="238"/>
      <c r="AB5823" s="238" t="s">
        <v>442</v>
      </c>
    </row>
    <row r="5824" spans="8:28" x14ac:dyDescent="0.2">
      <c r="H5824" s="238"/>
      <c r="AB5824" s="238" t="s">
        <v>442</v>
      </c>
    </row>
    <row r="5825" spans="8:28" x14ac:dyDescent="0.2">
      <c r="H5825" s="238"/>
      <c r="AB5825" s="238" t="s">
        <v>442</v>
      </c>
    </row>
    <row r="5826" spans="8:28" x14ac:dyDescent="0.2">
      <c r="H5826" s="238"/>
      <c r="AB5826" s="238" t="s">
        <v>442</v>
      </c>
    </row>
    <row r="5827" spans="8:28" x14ac:dyDescent="0.2">
      <c r="H5827" s="238"/>
      <c r="AB5827" s="238" t="s">
        <v>442</v>
      </c>
    </row>
    <row r="5828" spans="8:28" x14ac:dyDescent="0.2">
      <c r="H5828" s="238"/>
      <c r="AB5828" s="238" t="s">
        <v>442</v>
      </c>
    </row>
    <row r="5829" spans="8:28" x14ac:dyDescent="0.2">
      <c r="H5829" s="238"/>
      <c r="AB5829" s="238" t="s">
        <v>442</v>
      </c>
    </row>
    <row r="5830" spans="8:28" x14ac:dyDescent="0.2">
      <c r="H5830" s="238"/>
      <c r="AB5830" s="238" t="s">
        <v>442</v>
      </c>
    </row>
    <row r="5831" spans="8:28" x14ac:dyDescent="0.2">
      <c r="H5831" s="238"/>
      <c r="AB5831" s="238" t="s">
        <v>442</v>
      </c>
    </row>
    <row r="5832" spans="8:28" x14ac:dyDescent="0.2">
      <c r="H5832" s="238"/>
      <c r="AB5832" s="238" t="s">
        <v>442</v>
      </c>
    </row>
    <row r="5833" spans="8:28" x14ac:dyDescent="0.2">
      <c r="H5833" s="238"/>
      <c r="AB5833" s="238" t="s">
        <v>442</v>
      </c>
    </row>
    <row r="5834" spans="8:28" x14ac:dyDescent="0.2">
      <c r="H5834" s="238"/>
      <c r="AB5834" s="238" t="s">
        <v>442</v>
      </c>
    </row>
    <row r="5835" spans="8:28" x14ac:dyDescent="0.2">
      <c r="H5835" s="238"/>
      <c r="AB5835" s="238" t="s">
        <v>442</v>
      </c>
    </row>
    <row r="5836" spans="8:28" x14ac:dyDescent="0.2">
      <c r="H5836" s="238"/>
      <c r="AB5836" s="238" t="s">
        <v>442</v>
      </c>
    </row>
    <row r="5837" spans="8:28" x14ac:dyDescent="0.2">
      <c r="H5837" s="238"/>
      <c r="AB5837" s="238" t="s">
        <v>442</v>
      </c>
    </row>
    <row r="5838" spans="8:28" x14ac:dyDescent="0.2">
      <c r="H5838" s="238"/>
      <c r="AB5838" s="238" t="s">
        <v>442</v>
      </c>
    </row>
    <row r="5839" spans="8:28" x14ac:dyDescent="0.2">
      <c r="H5839" s="238"/>
      <c r="AB5839" s="238" t="s">
        <v>442</v>
      </c>
    </row>
    <row r="5840" spans="8:28" x14ac:dyDescent="0.2">
      <c r="H5840" s="238"/>
      <c r="AB5840" s="238" t="s">
        <v>442</v>
      </c>
    </row>
    <row r="5841" spans="8:28" x14ac:dyDescent="0.2">
      <c r="H5841" s="238"/>
      <c r="AB5841" s="238" t="s">
        <v>442</v>
      </c>
    </row>
    <row r="5842" spans="8:28" x14ac:dyDescent="0.2">
      <c r="H5842" s="238"/>
      <c r="AB5842" s="238" t="s">
        <v>442</v>
      </c>
    </row>
    <row r="5843" spans="8:28" x14ac:dyDescent="0.2">
      <c r="H5843" s="238"/>
      <c r="AB5843" s="238" t="s">
        <v>442</v>
      </c>
    </row>
    <row r="5844" spans="8:28" x14ac:dyDescent="0.2">
      <c r="H5844" s="238"/>
      <c r="AB5844" s="238" t="s">
        <v>442</v>
      </c>
    </row>
    <row r="5845" spans="8:28" x14ac:dyDescent="0.2">
      <c r="H5845" s="238"/>
      <c r="AB5845" s="238" t="s">
        <v>442</v>
      </c>
    </row>
    <row r="5846" spans="8:28" x14ac:dyDescent="0.2">
      <c r="H5846" s="238"/>
      <c r="AB5846" s="238" t="s">
        <v>442</v>
      </c>
    </row>
    <row r="5847" spans="8:28" x14ac:dyDescent="0.2">
      <c r="H5847" s="238"/>
      <c r="AB5847" s="238" t="s">
        <v>442</v>
      </c>
    </row>
    <row r="5848" spans="8:28" x14ac:dyDescent="0.2">
      <c r="H5848" s="238"/>
      <c r="AB5848" s="238" t="s">
        <v>442</v>
      </c>
    </row>
    <row r="5849" spans="8:28" x14ac:dyDescent="0.2">
      <c r="H5849" s="238"/>
      <c r="AB5849" s="238" t="s">
        <v>442</v>
      </c>
    </row>
    <row r="5850" spans="8:28" x14ac:dyDescent="0.2">
      <c r="H5850" s="238"/>
      <c r="AB5850" s="238" t="s">
        <v>442</v>
      </c>
    </row>
    <row r="5851" spans="8:28" x14ac:dyDescent="0.2">
      <c r="H5851" s="238"/>
      <c r="AB5851" s="238" t="s">
        <v>442</v>
      </c>
    </row>
    <row r="5852" spans="8:28" x14ac:dyDescent="0.2">
      <c r="H5852" s="238"/>
      <c r="AB5852" s="238" t="s">
        <v>442</v>
      </c>
    </row>
    <row r="5853" spans="8:28" x14ac:dyDescent="0.2">
      <c r="H5853" s="238"/>
      <c r="AB5853" s="238" t="s">
        <v>442</v>
      </c>
    </row>
    <row r="5854" spans="8:28" x14ac:dyDescent="0.2">
      <c r="H5854" s="238"/>
      <c r="AB5854" s="238" t="s">
        <v>442</v>
      </c>
    </row>
    <row r="5855" spans="8:28" x14ac:dyDescent="0.2">
      <c r="H5855" s="238"/>
      <c r="AB5855" s="238" t="s">
        <v>442</v>
      </c>
    </row>
    <row r="5856" spans="8:28" x14ac:dyDescent="0.2">
      <c r="H5856" s="238"/>
      <c r="AB5856" s="238" t="s">
        <v>442</v>
      </c>
    </row>
    <row r="5857" spans="8:28" x14ac:dyDescent="0.2">
      <c r="H5857" s="238"/>
      <c r="AB5857" s="238" t="s">
        <v>442</v>
      </c>
    </row>
    <row r="5858" spans="8:28" x14ac:dyDescent="0.2">
      <c r="H5858" s="238"/>
      <c r="AB5858" s="238" t="s">
        <v>442</v>
      </c>
    </row>
    <row r="5859" spans="8:28" x14ac:dyDescent="0.2">
      <c r="H5859" s="238"/>
      <c r="AB5859" s="238" t="s">
        <v>442</v>
      </c>
    </row>
    <row r="5860" spans="8:28" x14ac:dyDescent="0.2">
      <c r="H5860" s="238"/>
      <c r="AB5860" s="238" t="s">
        <v>442</v>
      </c>
    </row>
    <row r="5861" spans="8:28" x14ac:dyDescent="0.2">
      <c r="H5861" s="238"/>
      <c r="AB5861" s="238" t="s">
        <v>442</v>
      </c>
    </row>
    <row r="5862" spans="8:28" x14ac:dyDescent="0.2">
      <c r="H5862" s="238"/>
      <c r="AB5862" s="238" t="s">
        <v>442</v>
      </c>
    </row>
    <row r="5863" spans="8:28" x14ac:dyDescent="0.2">
      <c r="H5863" s="238"/>
      <c r="AB5863" s="238" t="s">
        <v>442</v>
      </c>
    </row>
    <row r="5864" spans="8:28" x14ac:dyDescent="0.2">
      <c r="H5864" s="238"/>
      <c r="AB5864" s="238" t="s">
        <v>442</v>
      </c>
    </row>
    <row r="5865" spans="8:28" x14ac:dyDescent="0.2">
      <c r="H5865" s="238"/>
      <c r="AB5865" s="238" t="s">
        <v>442</v>
      </c>
    </row>
    <row r="5866" spans="8:28" x14ac:dyDescent="0.2">
      <c r="H5866" s="238"/>
      <c r="AB5866" s="238" t="s">
        <v>442</v>
      </c>
    </row>
    <row r="5867" spans="8:28" x14ac:dyDescent="0.2">
      <c r="H5867" s="238"/>
      <c r="AB5867" s="238" t="s">
        <v>442</v>
      </c>
    </row>
    <row r="5868" spans="8:28" x14ac:dyDescent="0.2">
      <c r="H5868" s="238"/>
      <c r="AB5868" s="238" t="s">
        <v>442</v>
      </c>
    </row>
    <row r="5869" spans="8:28" x14ac:dyDescent="0.2">
      <c r="H5869" s="238"/>
      <c r="AB5869" s="238" t="s">
        <v>442</v>
      </c>
    </row>
    <row r="5870" spans="8:28" x14ac:dyDescent="0.2">
      <c r="H5870" s="238"/>
      <c r="AB5870" s="238" t="s">
        <v>442</v>
      </c>
    </row>
    <row r="5871" spans="8:28" x14ac:dyDescent="0.2">
      <c r="H5871" s="238"/>
      <c r="AB5871" s="238" t="s">
        <v>442</v>
      </c>
    </row>
    <row r="5872" spans="8:28" x14ac:dyDescent="0.2">
      <c r="H5872" s="238"/>
      <c r="AB5872" s="238" t="s">
        <v>442</v>
      </c>
    </row>
    <row r="5873" spans="8:28" x14ac:dyDescent="0.2">
      <c r="H5873" s="238"/>
      <c r="AB5873" s="238" t="s">
        <v>442</v>
      </c>
    </row>
    <row r="5874" spans="8:28" x14ac:dyDescent="0.2">
      <c r="H5874" s="238"/>
      <c r="AB5874" s="238" t="s">
        <v>442</v>
      </c>
    </row>
    <row r="5875" spans="8:28" x14ac:dyDescent="0.2">
      <c r="H5875" s="238"/>
      <c r="AB5875" s="238" t="s">
        <v>442</v>
      </c>
    </row>
    <row r="5876" spans="8:28" x14ac:dyDescent="0.2">
      <c r="H5876" s="238"/>
      <c r="AB5876" s="238" t="s">
        <v>442</v>
      </c>
    </row>
    <row r="5877" spans="8:28" x14ac:dyDescent="0.2">
      <c r="H5877" s="238"/>
      <c r="AB5877" s="238" t="s">
        <v>442</v>
      </c>
    </row>
    <row r="5878" spans="8:28" x14ac:dyDescent="0.2">
      <c r="H5878" s="238"/>
      <c r="AB5878" s="238" t="s">
        <v>442</v>
      </c>
    </row>
    <row r="5879" spans="8:28" x14ac:dyDescent="0.2">
      <c r="H5879" s="238"/>
      <c r="AB5879" s="238" t="s">
        <v>442</v>
      </c>
    </row>
    <row r="5880" spans="8:28" x14ac:dyDescent="0.2">
      <c r="H5880" s="238"/>
      <c r="AB5880" s="238" t="s">
        <v>442</v>
      </c>
    </row>
    <row r="5881" spans="8:28" x14ac:dyDescent="0.2">
      <c r="H5881" s="238"/>
      <c r="AB5881" s="238" t="s">
        <v>442</v>
      </c>
    </row>
    <row r="5882" spans="8:28" x14ac:dyDescent="0.2">
      <c r="H5882" s="238"/>
      <c r="AB5882" s="238" t="s">
        <v>442</v>
      </c>
    </row>
    <row r="5883" spans="8:28" x14ac:dyDescent="0.2">
      <c r="H5883" s="238"/>
      <c r="AB5883" s="238" t="s">
        <v>442</v>
      </c>
    </row>
    <row r="5884" spans="8:28" x14ac:dyDescent="0.2">
      <c r="H5884" s="238"/>
      <c r="AB5884" s="238" t="s">
        <v>442</v>
      </c>
    </row>
    <row r="5885" spans="8:28" x14ac:dyDescent="0.2">
      <c r="H5885" s="238"/>
      <c r="AB5885" s="238" t="s">
        <v>442</v>
      </c>
    </row>
    <row r="5886" spans="8:28" x14ac:dyDescent="0.2">
      <c r="H5886" s="238"/>
      <c r="AB5886" s="238" t="s">
        <v>442</v>
      </c>
    </row>
    <row r="5887" spans="8:28" x14ac:dyDescent="0.2">
      <c r="H5887" s="238"/>
      <c r="AB5887" s="238" t="s">
        <v>442</v>
      </c>
    </row>
    <row r="5888" spans="8:28" x14ac:dyDescent="0.2">
      <c r="H5888" s="238"/>
      <c r="AB5888" s="238" t="s">
        <v>442</v>
      </c>
    </row>
    <row r="5889" spans="8:28" x14ac:dyDescent="0.2">
      <c r="H5889" s="238"/>
      <c r="AB5889" s="238" t="s">
        <v>442</v>
      </c>
    </row>
    <row r="5890" spans="8:28" x14ac:dyDescent="0.2">
      <c r="H5890" s="238"/>
      <c r="AB5890" s="238" t="s">
        <v>442</v>
      </c>
    </row>
    <row r="5891" spans="8:28" x14ac:dyDescent="0.2">
      <c r="H5891" s="238"/>
      <c r="AB5891" s="238" t="s">
        <v>442</v>
      </c>
    </row>
    <row r="5892" spans="8:28" x14ac:dyDescent="0.2">
      <c r="H5892" s="238"/>
      <c r="AB5892" s="238" t="s">
        <v>442</v>
      </c>
    </row>
    <row r="5893" spans="8:28" x14ac:dyDescent="0.2">
      <c r="H5893" s="238"/>
      <c r="AB5893" s="238" t="s">
        <v>442</v>
      </c>
    </row>
    <row r="5894" spans="8:28" x14ac:dyDescent="0.2">
      <c r="H5894" s="238"/>
      <c r="AB5894" s="238" t="s">
        <v>442</v>
      </c>
    </row>
    <row r="5895" spans="8:28" x14ac:dyDescent="0.2">
      <c r="H5895" s="238"/>
      <c r="AB5895" s="238" t="s">
        <v>442</v>
      </c>
    </row>
    <row r="5896" spans="8:28" x14ac:dyDescent="0.2">
      <c r="H5896" s="238"/>
      <c r="AB5896" s="238" t="s">
        <v>442</v>
      </c>
    </row>
    <row r="5897" spans="8:28" x14ac:dyDescent="0.2">
      <c r="H5897" s="238"/>
      <c r="AB5897" s="238" t="s">
        <v>442</v>
      </c>
    </row>
    <row r="5898" spans="8:28" x14ac:dyDescent="0.2">
      <c r="H5898" s="238"/>
      <c r="AB5898" s="238" t="s">
        <v>442</v>
      </c>
    </row>
    <row r="5899" spans="8:28" x14ac:dyDescent="0.2">
      <c r="H5899" s="238"/>
      <c r="AB5899" s="238" t="s">
        <v>442</v>
      </c>
    </row>
    <row r="5900" spans="8:28" x14ac:dyDescent="0.2">
      <c r="H5900" s="238"/>
      <c r="AB5900" s="238" t="s">
        <v>442</v>
      </c>
    </row>
    <row r="5901" spans="8:28" x14ac:dyDescent="0.2">
      <c r="H5901" s="238"/>
      <c r="AB5901" s="238" t="s">
        <v>442</v>
      </c>
    </row>
    <row r="5902" spans="8:28" x14ac:dyDescent="0.2">
      <c r="H5902" s="238"/>
      <c r="AB5902" s="238" t="s">
        <v>442</v>
      </c>
    </row>
    <row r="5903" spans="8:28" x14ac:dyDescent="0.2">
      <c r="H5903" s="238"/>
      <c r="AB5903" s="238" t="s">
        <v>442</v>
      </c>
    </row>
    <row r="5904" spans="8:28" x14ac:dyDescent="0.2">
      <c r="H5904" s="238"/>
      <c r="AB5904" s="238" t="s">
        <v>442</v>
      </c>
    </row>
    <row r="5905" spans="8:28" x14ac:dyDescent="0.2">
      <c r="H5905" s="238"/>
      <c r="AB5905" s="238" t="s">
        <v>442</v>
      </c>
    </row>
    <row r="5906" spans="8:28" x14ac:dyDescent="0.2">
      <c r="H5906" s="238"/>
      <c r="AB5906" s="238" t="s">
        <v>442</v>
      </c>
    </row>
    <row r="5907" spans="8:28" x14ac:dyDescent="0.2">
      <c r="H5907" s="238"/>
      <c r="AB5907" s="238" t="s">
        <v>442</v>
      </c>
    </row>
    <row r="5908" spans="8:28" x14ac:dyDescent="0.2">
      <c r="H5908" s="238"/>
      <c r="AB5908" s="238" t="s">
        <v>442</v>
      </c>
    </row>
    <row r="5909" spans="8:28" x14ac:dyDescent="0.2">
      <c r="H5909" s="238"/>
      <c r="AB5909" s="238" t="s">
        <v>442</v>
      </c>
    </row>
    <row r="5910" spans="8:28" x14ac:dyDescent="0.2">
      <c r="H5910" s="238"/>
      <c r="AB5910" s="238" t="s">
        <v>442</v>
      </c>
    </row>
    <row r="5911" spans="8:28" x14ac:dyDescent="0.2">
      <c r="H5911" s="238"/>
      <c r="AB5911" s="238" t="s">
        <v>442</v>
      </c>
    </row>
    <row r="5912" spans="8:28" x14ac:dyDescent="0.2">
      <c r="H5912" s="238"/>
      <c r="AB5912" s="238" t="s">
        <v>442</v>
      </c>
    </row>
    <row r="5913" spans="8:28" x14ac:dyDescent="0.2">
      <c r="H5913" s="238"/>
      <c r="AB5913" s="238" t="s">
        <v>442</v>
      </c>
    </row>
    <row r="5914" spans="8:28" x14ac:dyDescent="0.2">
      <c r="H5914" s="238"/>
      <c r="AB5914" s="238" t="s">
        <v>442</v>
      </c>
    </row>
    <row r="5915" spans="8:28" x14ac:dyDescent="0.2">
      <c r="H5915" s="238"/>
      <c r="AB5915" s="238" t="s">
        <v>442</v>
      </c>
    </row>
    <row r="5916" spans="8:28" x14ac:dyDescent="0.2">
      <c r="H5916" s="238"/>
      <c r="AB5916" s="238" t="s">
        <v>442</v>
      </c>
    </row>
    <row r="5917" spans="8:28" x14ac:dyDescent="0.2">
      <c r="H5917" s="238"/>
      <c r="AB5917" s="238" t="s">
        <v>442</v>
      </c>
    </row>
    <row r="5918" spans="8:28" x14ac:dyDescent="0.2">
      <c r="H5918" s="238"/>
      <c r="AB5918" s="238" t="s">
        <v>442</v>
      </c>
    </row>
    <row r="5919" spans="8:28" x14ac:dyDescent="0.2">
      <c r="H5919" s="238"/>
      <c r="AB5919" s="238" t="s">
        <v>442</v>
      </c>
    </row>
    <row r="5920" spans="8:28" x14ac:dyDescent="0.2">
      <c r="H5920" s="238"/>
      <c r="AB5920" s="238" t="s">
        <v>442</v>
      </c>
    </row>
    <row r="5921" spans="8:28" x14ac:dyDescent="0.2">
      <c r="H5921" s="238"/>
      <c r="AB5921" s="238" t="s">
        <v>442</v>
      </c>
    </row>
    <row r="5922" spans="8:28" x14ac:dyDescent="0.2">
      <c r="H5922" s="238"/>
      <c r="AB5922" s="238" t="s">
        <v>442</v>
      </c>
    </row>
    <row r="5923" spans="8:28" x14ac:dyDescent="0.2">
      <c r="H5923" s="238"/>
      <c r="AB5923" s="238" t="s">
        <v>442</v>
      </c>
    </row>
    <row r="5924" spans="8:28" x14ac:dyDescent="0.2">
      <c r="H5924" s="238"/>
      <c r="AB5924" s="238" t="s">
        <v>442</v>
      </c>
    </row>
    <row r="5925" spans="8:28" x14ac:dyDescent="0.2">
      <c r="H5925" s="238"/>
      <c r="AB5925" s="238" t="s">
        <v>442</v>
      </c>
    </row>
    <row r="5926" spans="8:28" x14ac:dyDescent="0.2">
      <c r="H5926" s="238"/>
      <c r="AB5926" s="238" t="s">
        <v>442</v>
      </c>
    </row>
    <row r="5927" spans="8:28" x14ac:dyDescent="0.2">
      <c r="H5927" s="238"/>
      <c r="AB5927" s="238" t="s">
        <v>442</v>
      </c>
    </row>
    <row r="5928" spans="8:28" x14ac:dyDescent="0.2">
      <c r="H5928" s="238"/>
      <c r="AB5928" s="238" t="s">
        <v>442</v>
      </c>
    </row>
    <row r="5929" spans="8:28" x14ac:dyDescent="0.2">
      <c r="H5929" s="238"/>
      <c r="AB5929" s="238" t="s">
        <v>442</v>
      </c>
    </row>
    <row r="5930" spans="8:28" x14ac:dyDescent="0.2">
      <c r="H5930" s="238"/>
      <c r="AB5930" s="238" t="s">
        <v>442</v>
      </c>
    </row>
    <row r="5931" spans="8:28" x14ac:dyDescent="0.2">
      <c r="H5931" s="238"/>
      <c r="AB5931" s="238" t="s">
        <v>442</v>
      </c>
    </row>
    <row r="5932" spans="8:28" x14ac:dyDescent="0.2">
      <c r="H5932" s="238"/>
      <c r="AB5932" s="238" t="s">
        <v>442</v>
      </c>
    </row>
    <row r="5933" spans="8:28" x14ac:dyDescent="0.2">
      <c r="H5933" s="238"/>
      <c r="AB5933" s="238" t="s">
        <v>442</v>
      </c>
    </row>
    <row r="5934" spans="8:28" x14ac:dyDescent="0.2">
      <c r="H5934" s="238"/>
      <c r="AB5934" s="238" t="s">
        <v>442</v>
      </c>
    </row>
    <row r="5935" spans="8:28" x14ac:dyDescent="0.2">
      <c r="H5935" s="238"/>
      <c r="AB5935" s="238" t="s">
        <v>442</v>
      </c>
    </row>
    <row r="5936" spans="8:28" x14ac:dyDescent="0.2">
      <c r="H5936" s="238"/>
      <c r="AB5936" s="238" t="s">
        <v>442</v>
      </c>
    </row>
    <row r="5937" spans="8:28" x14ac:dyDescent="0.2">
      <c r="H5937" s="238"/>
      <c r="AB5937" s="238" t="s">
        <v>442</v>
      </c>
    </row>
    <row r="5938" spans="8:28" x14ac:dyDescent="0.2">
      <c r="H5938" s="238"/>
      <c r="AB5938" s="238" t="s">
        <v>442</v>
      </c>
    </row>
    <row r="5939" spans="8:28" x14ac:dyDescent="0.2">
      <c r="H5939" s="238"/>
      <c r="AB5939" s="238" t="s">
        <v>442</v>
      </c>
    </row>
    <row r="5940" spans="8:28" x14ac:dyDescent="0.2">
      <c r="H5940" s="238"/>
      <c r="AB5940" s="238" t="s">
        <v>442</v>
      </c>
    </row>
    <row r="5941" spans="8:28" x14ac:dyDescent="0.2">
      <c r="H5941" s="238"/>
      <c r="AB5941" s="238" t="s">
        <v>442</v>
      </c>
    </row>
    <row r="5942" spans="8:28" x14ac:dyDescent="0.2">
      <c r="H5942" s="238"/>
      <c r="AB5942" s="238" t="s">
        <v>442</v>
      </c>
    </row>
    <row r="5943" spans="8:28" x14ac:dyDescent="0.2">
      <c r="H5943" s="238"/>
      <c r="AB5943" s="238" t="s">
        <v>442</v>
      </c>
    </row>
    <row r="5944" spans="8:28" x14ac:dyDescent="0.2">
      <c r="H5944" s="238"/>
      <c r="AB5944" s="238" t="s">
        <v>442</v>
      </c>
    </row>
    <row r="5945" spans="8:28" x14ac:dyDescent="0.2">
      <c r="H5945" s="238"/>
      <c r="AB5945" s="238" t="s">
        <v>442</v>
      </c>
    </row>
    <row r="5946" spans="8:28" x14ac:dyDescent="0.2">
      <c r="H5946" s="238"/>
      <c r="AB5946" s="238" t="s">
        <v>442</v>
      </c>
    </row>
    <row r="5947" spans="8:28" x14ac:dyDescent="0.2">
      <c r="H5947" s="238"/>
      <c r="AB5947" s="238" t="s">
        <v>442</v>
      </c>
    </row>
    <row r="5948" spans="8:28" x14ac:dyDescent="0.2">
      <c r="H5948" s="238"/>
      <c r="AB5948" s="238" t="s">
        <v>442</v>
      </c>
    </row>
    <row r="5949" spans="8:28" x14ac:dyDescent="0.2">
      <c r="H5949" s="238"/>
      <c r="AB5949" s="238" t="s">
        <v>442</v>
      </c>
    </row>
    <row r="5950" spans="8:28" x14ac:dyDescent="0.2">
      <c r="H5950" s="238"/>
      <c r="AB5950" s="238" t="s">
        <v>442</v>
      </c>
    </row>
    <row r="5951" spans="8:28" x14ac:dyDescent="0.2">
      <c r="H5951" s="238"/>
      <c r="AB5951" s="238" t="s">
        <v>442</v>
      </c>
    </row>
    <row r="5952" spans="8:28" x14ac:dyDescent="0.2">
      <c r="H5952" s="238"/>
      <c r="AB5952" s="238" t="s">
        <v>442</v>
      </c>
    </row>
    <row r="5953" spans="8:28" x14ac:dyDescent="0.2">
      <c r="H5953" s="238"/>
      <c r="AB5953" s="238" t="s">
        <v>442</v>
      </c>
    </row>
    <row r="5954" spans="8:28" x14ac:dyDescent="0.2">
      <c r="H5954" s="238"/>
      <c r="AB5954" s="238" t="s">
        <v>442</v>
      </c>
    </row>
    <row r="5955" spans="8:28" x14ac:dyDescent="0.2">
      <c r="H5955" s="238"/>
      <c r="AB5955" s="238" t="s">
        <v>442</v>
      </c>
    </row>
    <row r="5956" spans="8:28" x14ac:dyDescent="0.2">
      <c r="H5956" s="238"/>
      <c r="AB5956" s="238" t="s">
        <v>442</v>
      </c>
    </row>
    <row r="5957" spans="8:28" x14ac:dyDescent="0.2">
      <c r="H5957" s="238"/>
      <c r="AB5957" s="238" t="s">
        <v>442</v>
      </c>
    </row>
    <row r="5958" spans="8:28" x14ac:dyDescent="0.2">
      <c r="H5958" s="238"/>
      <c r="AB5958" s="238" t="s">
        <v>442</v>
      </c>
    </row>
    <row r="5959" spans="8:28" x14ac:dyDescent="0.2">
      <c r="H5959" s="238"/>
      <c r="AB5959" s="238" t="s">
        <v>442</v>
      </c>
    </row>
    <row r="5960" spans="8:28" x14ac:dyDescent="0.2">
      <c r="H5960" s="238"/>
      <c r="AB5960" s="238" t="s">
        <v>442</v>
      </c>
    </row>
    <row r="5961" spans="8:28" x14ac:dyDescent="0.2">
      <c r="H5961" s="238"/>
      <c r="AB5961" s="238" t="s">
        <v>442</v>
      </c>
    </row>
    <row r="5962" spans="8:28" x14ac:dyDescent="0.2">
      <c r="H5962" s="238"/>
      <c r="AB5962" s="238" t="s">
        <v>442</v>
      </c>
    </row>
    <row r="5963" spans="8:28" x14ac:dyDescent="0.2">
      <c r="H5963" s="238"/>
      <c r="AB5963" s="238" t="s">
        <v>442</v>
      </c>
    </row>
    <row r="5964" spans="8:28" x14ac:dyDescent="0.2">
      <c r="H5964" s="238"/>
      <c r="AB5964" s="238" t="s">
        <v>442</v>
      </c>
    </row>
    <row r="5965" spans="8:28" x14ac:dyDescent="0.2">
      <c r="H5965" s="238"/>
      <c r="AB5965" s="238" t="s">
        <v>442</v>
      </c>
    </row>
    <row r="5966" spans="8:28" x14ac:dyDescent="0.2">
      <c r="H5966" s="238"/>
      <c r="AB5966" s="238" t="s">
        <v>442</v>
      </c>
    </row>
    <row r="5967" spans="8:28" x14ac:dyDescent="0.2">
      <c r="H5967" s="238"/>
      <c r="AB5967" s="238" t="s">
        <v>442</v>
      </c>
    </row>
    <row r="5968" spans="8:28" x14ac:dyDescent="0.2">
      <c r="H5968" s="238"/>
      <c r="AB5968" s="238" t="s">
        <v>442</v>
      </c>
    </row>
    <row r="5969" spans="8:28" x14ac:dyDescent="0.2">
      <c r="H5969" s="238"/>
      <c r="AB5969" s="238" t="s">
        <v>442</v>
      </c>
    </row>
    <row r="5970" spans="8:28" x14ac:dyDescent="0.2">
      <c r="H5970" s="238"/>
      <c r="AB5970" s="238" t="s">
        <v>442</v>
      </c>
    </row>
    <row r="5971" spans="8:28" x14ac:dyDescent="0.2">
      <c r="H5971" s="238"/>
      <c r="AB5971" s="238" t="s">
        <v>442</v>
      </c>
    </row>
    <row r="5972" spans="8:28" x14ac:dyDescent="0.2">
      <c r="H5972" s="238"/>
      <c r="AB5972" s="238" t="s">
        <v>442</v>
      </c>
    </row>
    <row r="5973" spans="8:28" x14ac:dyDescent="0.2">
      <c r="H5973" s="238"/>
      <c r="AB5973" s="238" t="s">
        <v>442</v>
      </c>
    </row>
    <row r="5974" spans="8:28" x14ac:dyDescent="0.2">
      <c r="H5974" s="238"/>
      <c r="AB5974" s="238" t="s">
        <v>442</v>
      </c>
    </row>
    <row r="5975" spans="8:28" x14ac:dyDescent="0.2">
      <c r="H5975" s="238"/>
      <c r="AB5975" s="238" t="s">
        <v>442</v>
      </c>
    </row>
    <row r="5976" spans="8:28" x14ac:dyDescent="0.2">
      <c r="H5976" s="238"/>
      <c r="AB5976" s="238" t="s">
        <v>442</v>
      </c>
    </row>
    <row r="5977" spans="8:28" x14ac:dyDescent="0.2">
      <c r="H5977" s="238"/>
      <c r="AB5977" s="238" t="s">
        <v>442</v>
      </c>
    </row>
    <row r="5978" spans="8:28" x14ac:dyDescent="0.2">
      <c r="H5978" s="238"/>
      <c r="AB5978" s="238" t="s">
        <v>442</v>
      </c>
    </row>
    <row r="5979" spans="8:28" x14ac:dyDescent="0.2">
      <c r="H5979" s="238"/>
      <c r="AB5979" s="238" t="s">
        <v>442</v>
      </c>
    </row>
    <row r="5980" spans="8:28" x14ac:dyDescent="0.2">
      <c r="H5980" s="238"/>
      <c r="AB5980" s="238" t="s">
        <v>442</v>
      </c>
    </row>
    <row r="5981" spans="8:28" x14ac:dyDescent="0.2">
      <c r="H5981" s="238"/>
      <c r="AB5981" s="238" t="s">
        <v>442</v>
      </c>
    </row>
    <row r="5982" spans="8:28" x14ac:dyDescent="0.2">
      <c r="H5982" s="238"/>
      <c r="AB5982" s="238" t="s">
        <v>442</v>
      </c>
    </row>
    <row r="5983" spans="8:28" x14ac:dyDescent="0.2">
      <c r="H5983" s="238"/>
      <c r="AB5983" s="238" t="s">
        <v>442</v>
      </c>
    </row>
    <row r="5984" spans="8:28" x14ac:dyDescent="0.2">
      <c r="H5984" s="238"/>
      <c r="AB5984" s="238" t="s">
        <v>442</v>
      </c>
    </row>
    <row r="5985" spans="8:28" x14ac:dyDescent="0.2">
      <c r="H5985" s="238"/>
      <c r="AB5985" s="238" t="s">
        <v>442</v>
      </c>
    </row>
    <row r="5986" spans="8:28" x14ac:dyDescent="0.2">
      <c r="H5986" s="238"/>
      <c r="AB5986" s="238" t="s">
        <v>442</v>
      </c>
    </row>
    <row r="5987" spans="8:28" x14ac:dyDescent="0.2">
      <c r="H5987" s="238"/>
      <c r="AB5987" s="238" t="s">
        <v>442</v>
      </c>
    </row>
    <row r="5988" spans="8:28" x14ac:dyDescent="0.2">
      <c r="H5988" s="238"/>
      <c r="AB5988" s="238" t="s">
        <v>442</v>
      </c>
    </row>
    <row r="5989" spans="8:28" x14ac:dyDescent="0.2">
      <c r="H5989" s="238"/>
      <c r="AB5989" s="238" t="s">
        <v>442</v>
      </c>
    </row>
    <row r="5990" spans="8:28" x14ac:dyDescent="0.2">
      <c r="H5990" s="238"/>
      <c r="AB5990" s="238" t="s">
        <v>442</v>
      </c>
    </row>
    <row r="5991" spans="8:28" x14ac:dyDescent="0.2">
      <c r="H5991" s="238"/>
      <c r="AB5991" s="238" t="s">
        <v>442</v>
      </c>
    </row>
    <row r="5992" spans="8:28" x14ac:dyDescent="0.2">
      <c r="H5992" s="238"/>
      <c r="AB5992" s="238" t="s">
        <v>442</v>
      </c>
    </row>
    <row r="5993" spans="8:28" x14ac:dyDescent="0.2">
      <c r="H5993" s="238"/>
      <c r="AB5993" s="238" t="s">
        <v>442</v>
      </c>
    </row>
    <row r="5994" spans="8:28" x14ac:dyDescent="0.2">
      <c r="H5994" s="238"/>
      <c r="AB5994" s="238" t="s">
        <v>442</v>
      </c>
    </row>
    <row r="5995" spans="8:28" x14ac:dyDescent="0.2">
      <c r="H5995" s="238"/>
      <c r="AB5995" s="238" t="s">
        <v>442</v>
      </c>
    </row>
    <row r="5996" spans="8:28" x14ac:dyDescent="0.2">
      <c r="H5996" s="238"/>
      <c r="AB5996" s="238" t="s">
        <v>442</v>
      </c>
    </row>
    <row r="5997" spans="8:28" x14ac:dyDescent="0.2">
      <c r="H5997" s="238"/>
      <c r="AB5997" s="238" t="s">
        <v>442</v>
      </c>
    </row>
    <row r="5998" spans="8:28" x14ac:dyDescent="0.2">
      <c r="H5998" s="238"/>
      <c r="AB5998" s="238" t="s">
        <v>442</v>
      </c>
    </row>
    <row r="5999" spans="8:28" x14ac:dyDescent="0.2">
      <c r="H5999" s="238"/>
      <c r="AB5999" s="238" t="s">
        <v>442</v>
      </c>
    </row>
    <row r="6000" spans="8:28" x14ac:dyDescent="0.2">
      <c r="H6000" s="238"/>
      <c r="AB6000" s="238" t="s">
        <v>442</v>
      </c>
    </row>
    <row r="6001" spans="8:28" x14ac:dyDescent="0.2">
      <c r="H6001" s="238"/>
      <c r="AB6001" s="238" t="s">
        <v>442</v>
      </c>
    </row>
    <row r="6002" spans="8:28" x14ac:dyDescent="0.2">
      <c r="H6002" s="238"/>
      <c r="AB6002" s="238" t="s">
        <v>442</v>
      </c>
    </row>
    <row r="6003" spans="8:28" x14ac:dyDescent="0.2">
      <c r="H6003" s="238"/>
      <c r="AB6003" s="238" t="s">
        <v>442</v>
      </c>
    </row>
    <row r="6004" spans="8:28" x14ac:dyDescent="0.2">
      <c r="H6004" s="238"/>
      <c r="AB6004" s="238" t="s">
        <v>442</v>
      </c>
    </row>
    <row r="6005" spans="8:28" x14ac:dyDescent="0.2">
      <c r="H6005" s="238"/>
      <c r="AB6005" s="238" t="s">
        <v>442</v>
      </c>
    </row>
    <row r="6006" spans="8:28" x14ac:dyDescent="0.2">
      <c r="H6006" s="238"/>
      <c r="AB6006" s="238" t="s">
        <v>442</v>
      </c>
    </row>
    <row r="6007" spans="8:28" x14ac:dyDescent="0.2">
      <c r="H6007" s="238"/>
      <c r="AB6007" s="238" t="s">
        <v>442</v>
      </c>
    </row>
    <row r="6008" spans="8:28" x14ac:dyDescent="0.2">
      <c r="H6008" s="238"/>
      <c r="AB6008" s="238" t="s">
        <v>442</v>
      </c>
    </row>
    <row r="6009" spans="8:28" x14ac:dyDescent="0.2">
      <c r="H6009" s="238"/>
      <c r="AB6009" s="238" t="s">
        <v>442</v>
      </c>
    </row>
    <row r="6010" spans="8:28" x14ac:dyDescent="0.2">
      <c r="H6010" s="238"/>
      <c r="AB6010" s="238" t="s">
        <v>442</v>
      </c>
    </row>
    <row r="6011" spans="8:28" x14ac:dyDescent="0.2">
      <c r="H6011" s="238"/>
      <c r="AB6011" s="238" t="s">
        <v>442</v>
      </c>
    </row>
    <row r="6012" spans="8:28" x14ac:dyDescent="0.2">
      <c r="H6012" s="238"/>
      <c r="AB6012" s="238" t="s">
        <v>442</v>
      </c>
    </row>
    <row r="6013" spans="8:28" x14ac:dyDescent="0.2">
      <c r="H6013" s="238"/>
      <c r="AB6013" s="238" t="s">
        <v>442</v>
      </c>
    </row>
    <row r="6014" spans="8:28" x14ac:dyDescent="0.2">
      <c r="H6014" s="238"/>
      <c r="AB6014" s="238" t="s">
        <v>442</v>
      </c>
    </row>
    <row r="6015" spans="8:28" x14ac:dyDescent="0.2">
      <c r="H6015" s="238"/>
      <c r="AB6015" s="238" t="s">
        <v>442</v>
      </c>
    </row>
    <row r="6016" spans="8:28" x14ac:dyDescent="0.2">
      <c r="H6016" s="238"/>
      <c r="AB6016" s="238" t="s">
        <v>442</v>
      </c>
    </row>
    <row r="6017" spans="8:28" x14ac:dyDescent="0.2">
      <c r="H6017" s="238"/>
      <c r="AB6017" s="238" t="s">
        <v>442</v>
      </c>
    </row>
    <row r="6018" spans="8:28" x14ac:dyDescent="0.2">
      <c r="H6018" s="238"/>
      <c r="AB6018" s="238" t="s">
        <v>442</v>
      </c>
    </row>
    <row r="6019" spans="8:28" x14ac:dyDescent="0.2">
      <c r="H6019" s="238"/>
      <c r="AB6019" s="238" t="s">
        <v>442</v>
      </c>
    </row>
    <row r="6020" spans="8:28" x14ac:dyDescent="0.2">
      <c r="H6020" s="238"/>
      <c r="AB6020" s="238" t="s">
        <v>442</v>
      </c>
    </row>
    <row r="6021" spans="8:28" x14ac:dyDescent="0.2">
      <c r="H6021" s="238"/>
      <c r="AB6021" s="238" t="s">
        <v>442</v>
      </c>
    </row>
    <row r="6022" spans="8:28" x14ac:dyDescent="0.2">
      <c r="H6022" s="238"/>
      <c r="AB6022" s="238" t="s">
        <v>442</v>
      </c>
    </row>
    <row r="6023" spans="8:28" x14ac:dyDescent="0.2">
      <c r="H6023" s="238"/>
      <c r="AB6023" s="238" t="s">
        <v>442</v>
      </c>
    </row>
    <row r="6024" spans="8:28" x14ac:dyDescent="0.2">
      <c r="H6024" s="238"/>
      <c r="AB6024" s="238" t="s">
        <v>442</v>
      </c>
    </row>
    <row r="6025" spans="8:28" x14ac:dyDescent="0.2">
      <c r="H6025" s="238"/>
      <c r="AB6025" s="238" t="s">
        <v>442</v>
      </c>
    </row>
    <row r="6026" spans="8:28" x14ac:dyDescent="0.2">
      <c r="H6026" s="238"/>
      <c r="AB6026" s="238" t="s">
        <v>442</v>
      </c>
    </row>
    <row r="6027" spans="8:28" x14ac:dyDescent="0.2">
      <c r="H6027" s="238"/>
      <c r="AB6027" s="238" t="s">
        <v>442</v>
      </c>
    </row>
    <row r="6028" spans="8:28" x14ac:dyDescent="0.2">
      <c r="H6028" s="238"/>
      <c r="AB6028" s="238" t="s">
        <v>442</v>
      </c>
    </row>
    <row r="6029" spans="8:28" x14ac:dyDescent="0.2">
      <c r="H6029" s="238"/>
      <c r="AB6029" s="238" t="s">
        <v>442</v>
      </c>
    </row>
    <row r="6030" spans="8:28" x14ac:dyDescent="0.2">
      <c r="H6030" s="238"/>
      <c r="AB6030" s="238" t="s">
        <v>442</v>
      </c>
    </row>
    <row r="6031" spans="8:28" x14ac:dyDescent="0.2">
      <c r="H6031" s="238"/>
      <c r="AB6031" s="238" t="s">
        <v>442</v>
      </c>
    </row>
    <row r="6032" spans="8:28" x14ac:dyDescent="0.2">
      <c r="H6032" s="238"/>
      <c r="AB6032" s="238" t="s">
        <v>442</v>
      </c>
    </row>
    <row r="6033" spans="8:28" x14ac:dyDescent="0.2">
      <c r="H6033" s="238"/>
      <c r="AB6033" s="238" t="s">
        <v>442</v>
      </c>
    </row>
    <row r="6034" spans="8:28" x14ac:dyDescent="0.2">
      <c r="H6034" s="238"/>
      <c r="AB6034" s="238" t="s">
        <v>442</v>
      </c>
    </row>
    <row r="6035" spans="8:28" x14ac:dyDescent="0.2">
      <c r="H6035" s="238"/>
      <c r="AB6035" s="238" t="s">
        <v>442</v>
      </c>
    </row>
    <row r="6036" spans="8:28" x14ac:dyDescent="0.2">
      <c r="H6036" s="238"/>
      <c r="AB6036" s="238" t="s">
        <v>442</v>
      </c>
    </row>
    <row r="6037" spans="8:28" x14ac:dyDescent="0.2">
      <c r="H6037" s="238"/>
      <c r="AB6037" s="238" t="s">
        <v>442</v>
      </c>
    </row>
    <row r="6038" spans="8:28" x14ac:dyDescent="0.2">
      <c r="H6038" s="238"/>
      <c r="AB6038" s="238" t="s">
        <v>442</v>
      </c>
    </row>
    <row r="6039" spans="8:28" x14ac:dyDescent="0.2">
      <c r="H6039" s="238"/>
      <c r="AB6039" s="238" t="s">
        <v>442</v>
      </c>
    </row>
    <row r="6040" spans="8:28" x14ac:dyDescent="0.2">
      <c r="H6040" s="238"/>
      <c r="AB6040" s="238" t="s">
        <v>442</v>
      </c>
    </row>
    <row r="6041" spans="8:28" x14ac:dyDescent="0.2">
      <c r="H6041" s="238"/>
      <c r="AB6041" s="238" t="s">
        <v>442</v>
      </c>
    </row>
    <row r="6042" spans="8:28" x14ac:dyDescent="0.2">
      <c r="H6042" s="238"/>
      <c r="AB6042" s="238" t="s">
        <v>442</v>
      </c>
    </row>
    <row r="6043" spans="8:28" x14ac:dyDescent="0.2">
      <c r="H6043" s="238"/>
      <c r="AB6043" s="238" t="s">
        <v>442</v>
      </c>
    </row>
    <row r="6044" spans="8:28" x14ac:dyDescent="0.2">
      <c r="H6044" s="238"/>
      <c r="AB6044" s="238" t="s">
        <v>442</v>
      </c>
    </row>
    <row r="6045" spans="8:28" x14ac:dyDescent="0.2">
      <c r="H6045" s="238"/>
      <c r="AB6045" s="238" t="s">
        <v>442</v>
      </c>
    </row>
    <row r="6046" spans="8:28" x14ac:dyDescent="0.2">
      <c r="H6046" s="238"/>
      <c r="AB6046" s="238" t="s">
        <v>442</v>
      </c>
    </row>
    <row r="6047" spans="8:28" x14ac:dyDescent="0.2">
      <c r="H6047" s="238"/>
      <c r="AB6047" s="238" t="s">
        <v>442</v>
      </c>
    </row>
    <row r="6048" spans="8:28" x14ac:dyDescent="0.2">
      <c r="H6048" s="238"/>
      <c r="AB6048" s="238" t="s">
        <v>442</v>
      </c>
    </row>
    <row r="6049" spans="8:28" x14ac:dyDescent="0.2">
      <c r="H6049" s="238"/>
      <c r="AB6049" s="238" t="s">
        <v>442</v>
      </c>
    </row>
    <row r="6050" spans="8:28" x14ac:dyDescent="0.2">
      <c r="H6050" s="238"/>
      <c r="AB6050" s="238" t="s">
        <v>442</v>
      </c>
    </row>
    <row r="6051" spans="8:28" x14ac:dyDescent="0.2">
      <c r="H6051" s="238"/>
      <c r="AB6051" s="238" t="s">
        <v>442</v>
      </c>
    </row>
    <row r="6052" spans="8:28" x14ac:dyDescent="0.2">
      <c r="H6052" s="238"/>
      <c r="AB6052" s="238" t="s">
        <v>442</v>
      </c>
    </row>
    <row r="6053" spans="8:28" x14ac:dyDescent="0.2">
      <c r="H6053" s="238"/>
      <c r="AB6053" s="238" t="s">
        <v>442</v>
      </c>
    </row>
    <row r="6054" spans="8:28" x14ac:dyDescent="0.2">
      <c r="H6054" s="238"/>
      <c r="AB6054" s="238" t="s">
        <v>442</v>
      </c>
    </row>
    <row r="6055" spans="8:28" x14ac:dyDescent="0.2">
      <c r="H6055" s="238"/>
      <c r="AB6055" s="238" t="s">
        <v>442</v>
      </c>
    </row>
    <row r="6056" spans="8:28" x14ac:dyDescent="0.2">
      <c r="H6056" s="238"/>
      <c r="AB6056" s="238" t="s">
        <v>442</v>
      </c>
    </row>
    <row r="6057" spans="8:28" x14ac:dyDescent="0.2">
      <c r="H6057" s="238"/>
      <c r="AB6057" s="238" t="s">
        <v>442</v>
      </c>
    </row>
    <row r="6058" spans="8:28" x14ac:dyDescent="0.2">
      <c r="H6058" s="238"/>
      <c r="AB6058" s="238" t="s">
        <v>442</v>
      </c>
    </row>
    <row r="6059" spans="8:28" x14ac:dyDescent="0.2">
      <c r="H6059" s="238"/>
      <c r="AB6059" s="238" t="s">
        <v>442</v>
      </c>
    </row>
    <row r="6060" spans="8:28" x14ac:dyDescent="0.2">
      <c r="H6060" s="238"/>
      <c r="AB6060" s="238" t="s">
        <v>442</v>
      </c>
    </row>
    <row r="6061" spans="8:28" x14ac:dyDescent="0.2">
      <c r="H6061" s="238"/>
      <c r="AB6061" s="238" t="s">
        <v>442</v>
      </c>
    </row>
    <row r="6062" spans="8:28" x14ac:dyDescent="0.2">
      <c r="H6062" s="238"/>
      <c r="AB6062" s="238" t="s">
        <v>442</v>
      </c>
    </row>
    <row r="6063" spans="8:28" x14ac:dyDescent="0.2">
      <c r="H6063" s="238"/>
      <c r="AB6063" s="238" t="s">
        <v>442</v>
      </c>
    </row>
    <row r="6064" spans="8:28" x14ac:dyDescent="0.2">
      <c r="H6064" s="238"/>
      <c r="AB6064" s="238" t="s">
        <v>442</v>
      </c>
    </row>
    <row r="6065" spans="8:28" x14ac:dyDescent="0.2">
      <c r="H6065" s="238"/>
      <c r="AB6065" s="238" t="s">
        <v>442</v>
      </c>
    </row>
    <row r="6066" spans="8:28" x14ac:dyDescent="0.2">
      <c r="H6066" s="238"/>
      <c r="AB6066" s="238" t="s">
        <v>442</v>
      </c>
    </row>
    <row r="6067" spans="8:28" x14ac:dyDescent="0.2">
      <c r="H6067" s="238"/>
      <c r="AB6067" s="238" t="s">
        <v>442</v>
      </c>
    </row>
    <row r="6068" spans="8:28" x14ac:dyDescent="0.2">
      <c r="H6068" s="238"/>
      <c r="AB6068" s="238" t="s">
        <v>442</v>
      </c>
    </row>
    <row r="6069" spans="8:28" x14ac:dyDescent="0.2">
      <c r="H6069" s="238"/>
      <c r="AB6069" s="238" t="s">
        <v>442</v>
      </c>
    </row>
    <row r="6070" spans="8:28" x14ac:dyDescent="0.2">
      <c r="H6070" s="238"/>
      <c r="AB6070" s="238" t="s">
        <v>442</v>
      </c>
    </row>
    <row r="6071" spans="8:28" x14ac:dyDescent="0.2">
      <c r="H6071" s="238"/>
      <c r="AB6071" s="238" t="s">
        <v>442</v>
      </c>
    </row>
    <row r="6072" spans="8:28" x14ac:dyDescent="0.2">
      <c r="H6072" s="238"/>
      <c r="AB6072" s="238" t="s">
        <v>442</v>
      </c>
    </row>
    <row r="6073" spans="8:28" x14ac:dyDescent="0.2">
      <c r="H6073" s="238"/>
      <c r="AB6073" s="238" t="s">
        <v>442</v>
      </c>
    </row>
    <row r="6074" spans="8:28" x14ac:dyDescent="0.2">
      <c r="H6074" s="238"/>
      <c r="AB6074" s="238" t="s">
        <v>442</v>
      </c>
    </row>
    <row r="6075" spans="8:28" x14ac:dyDescent="0.2">
      <c r="H6075" s="238"/>
      <c r="AB6075" s="238" t="s">
        <v>442</v>
      </c>
    </row>
    <row r="6076" spans="8:28" x14ac:dyDescent="0.2">
      <c r="H6076" s="238"/>
      <c r="AB6076" s="238" t="s">
        <v>442</v>
      </c>
    </row>
    <row r="6077" spans="8:28" x14ac:dyDescent="0.2">
      <c r="H6077" s="238"/>
      <c r="AB6077" s="238" t="s">
        <v>442</v>
      </c>
    </row>
    <row r="6078" spans="8:28" x14ac:dyDescent="0.2">
      <c r="H6078" s="238"/>
      <c r="AB6078" s="238" t="s">
        <v>442</v>
      </c>
    </row>
    <row r="6079" spans="8:28" x14ac:dyDescent="0.2">
      <c r="H6079" s="238"/>
      <c r="AB6079" s="238" t="s">
        <v>442</v>
      </c>
    </row>
    <row r="6080" spans="8:28" x14ac:dyDescent="0.2">
      <c r="H6080" s="238"/>
      <c r="AB6080" s="238" t="s">
        <v>442</v>
      </c>
    </row>
    <row r="6081" spans="8:28" x14ac:dyDescent="0.2">
      <c r="H6081" s="238"/>
      <c r="AB6081" s="238" t="s">
        <v>442</v>
      </c>
    </row>
    <row r="6082" spans="8:28" x14ac:dyDescent="0.2">
      <c r="H6082" s="238"/>
      <c r="AB6082" s="238" t="s">
        <v>442</v>
      </c>
    </row>
    <row r="6083" spans="8:28" x14ac:dyDescent="0.2">
      <c r="H6083" s="238"/>
      <c r="AB6083" s="238" t="s">
        <v>442</v>
      </c>
    </row>
    <row r="6084" spans="8:28" x14ac:dyDescent="0.2">
      <c r="H6084" s="238"/>
      <c r="AB6084" s="238" t="s">
        <v>442</v>
      </c>
    </row>
    <row r="6085" spans="8:28" x14ac:dyDescent="0.2">
      <c r="H6085" s="238"/>
      <c r="AB6085" s="238" t="s">
        <v>442</v>
      </c>
    </row>
    <row r="6086" spans="8:28" x14ac:dyDescent="0.2">
      <c r="H6086" s="238"/>
      <c r="AB6086" s="238" t="s">
        <v>442</v>
      </c>
    </row>
    <row r="6087" spans="8:28" x14ac:dyDescent="0.2">
      <c r="H6087" s="238"/>
      <c r="AB6087" s="238" t="s">
        <v>442</v>
      </c>
    </row>
    <row r="6088" spans="8:28" x14ac:dyDescent="0.2">
      <c r="H6088" s="238"/>
      <c r="AB6088" s="238" t="s">
        <v>442</v>
      </c>
    </row>
    <row r="6089" spans="8:28" x14ac:dyDescent="0.2">
      <c r="H6089" s="238"/>
      <c r="AB6089" s="238" t="s">
        <v>442</v>
      </c>
    </row>
    <row r="6090" spans="8:28" x14ac:dyDescent="0.2">
      <c r="H6090" s="238"/>
      <c r="AB6090" s="238" t="s">
        <v>442</v>
      </c>
    </row>
    <row r="6091" spans="8:28" x14ac:dyDescent="0.2">
      <c r="H6091" s="238"/>
      <c r="AB6091" s="238" t="s">
        <v>442</v>
      </c>
    </row>
    <row r="6092" spans="8:28" x14ac:dyDescent="0.2">
      <c r="H6092" s="238"/>
      <c r="AB6092" s="238" t="s">
        <v>442</v>
      </c>
    </row>
    <row r="6093" spans="8:28" x14ac:dyDescent="0.2">
      <c r="H6093" s="238"/>
      <c r="AB6093" s="238" t="s">
        <v>442</v>
      </c>
    </row>
    <row r="6094" spans="8:28" x14ac:dyDescent="0.2">
      <c r="H6094" s="238"/>
      <c r="AB6094" s="238" t="s">
        <v>442</v>
      </c>
    </row>
    <row r="6095" spans="8:28" x14ac:dyDescent="0.2">
      <c r="H6095" s="238"/>
      <c r="AB6095" s="238" t="s">
        <v>442</v>
      </c>
    </row>
    <row r="6096" spans="8:28" x14ac:dyDescent="0.2">
      <c r="H6096" s="238"/>
      <c r="AB6096" s="238" t="s">
        <v>442</v>
      </c>
    </row>
    <row r="6097" spans="8:28" x14ac:dyDescent="0.2">
      <c r="H6097" s="238"/>
      <c r="AB6097" s="238" t="s">
        <v>442</v>
      </c>
    </row>
    <row r="6098" spans="8:28" x14ac:dyDescent="0.2">
      <c r="H6098" s="238"/>
      <c r="AB6098" s="238" t="s">
        <v>442</v>
      </c>
    </row>
    <row r="6099" spans="8:28" x14ac:dyDescent="0.2">
      <c r="H6099" s="238"/>
      <c r="AB6099" s="238" t="s">
        <v>442</v>
      </c>
    </row>
    <row r="6100" spans="8:28" x14ac:dyDescent="0.2">
      <c r="H6100" s="238"/>
      <c r="AB6100" s="238" t="s">
        <v>442</v>
      </c>
    </row>
    <row r="6101" spans="8:28" x14ac:dyDescent="0.2">
      <c r="H6101" s="238"/>
      <c r="AB6101" s="238" t="s">
        <v>442</v>
      </c>
    </row>
    <row r="6102" spans="8:28" x14ac:dyDescent="0.2">
      <c r="H6102" s="238"/>
      <c r="AB6102" s="238" t="s">
        <v>442</v>
      </c>
    </row>
    <row r="6103" spans="8:28" x14ac:dyDescent="0.2">
      <c r="H6103" s="238"/>
      <c r="AB6103" s="238" t="s">
        <v>442</v>
      </c>
    </row>
    <row r="6104" spans="8:28" x14ac:dyDescent="0.2">
      <c r="H6104" s="238"/>
      <c r="AB6104" s="238" t="s">
        <v>442</v>
      </c>
    </row>
    <row r="6105" spans="8:28" x14ac:dyDescent="0.2">
      <c r="H6105" s="238"/>
      <c r="AB6105" s="238" t="s">
        <v>442</v>
      </c>
    </row>
    <row r="6106" spans="8:28" x14ac:dyDescent="0.2">
      <c r="H6106" s="238"/>
      <c r="AB6106" s="238" t="s">
        <v>442</v>
      </c>
    </row>
    <row r="6107" spans="8:28" x14ac:dyDescent="0.2">
      <c r="H6107" s="238"/>
      <c r="AB6107" s="238" t="s">
        <v>442</v>
      </c>
    </row>
    <row r="6108" spans="8:28" x14ac:dyDescent="0.2">
      <c r="H6108" s="238"/>
      <c r="AB6108" s="238" t="s">
        <v>442</v>
      </c>
    </row>
    <row r="6109" spans="8:28" x14ac:dyDescent="0.2">
      <c r="H6109" s="238"/>
      <c r="AB6109" s="238" t="s">
        <v>442</v>
      </c>
    </row>
    <row r="6110" spans="8:28" x14ac:dyDescent="0.2">
      <c r="H6110" s="238"/>
      <c r="AB6110" s="238" t="s">
        <v>442</v>
      </c>
    </row>
    <row r="6111" spans="8:28" x14ac:dyDescent="0.2">
      <c r="H6111" s="238"/>
      <c r="AB6111" s="238" t="s">
        <v>442</v>
      </c>
    </row>
    <row r="6112" spans="8:28" x14ac:dyDescent="0.2">
      <c r="H6112" s="238"/>
      <c r="AB6112" s="238" t="s">
        <v>442</v>
      </c>
    </row>
    <row r="6113" spans="8:28" x14ac:dyDescent="0.2">
      <c r="H6113" s="238"/>
      <c r="AB6113" s="238" t="s">
        <v>442</v>
      </c>
    </row>
    <row r="6114" spans="8:28" x14ac:dyDescent="0.2">
      <c r="H6114" s="238"/>
      <c r="AB6114" s="238" t="s">
        <v>442</v>
      </c>
    </row>
    <row r="6115" spans="8:28" x14ac:dyDescent="0.2">
      <c r="H6115" s="238"/>
      <c r="AB6115" s="238" t="s">
        <v>442</v>
      </c>
    </row>
    <row r="6116" spans="8:28" x14ac:dyDescent="0.2">
      <c r="H6116" s="238"/>
      <c r="AB6116" s="238" t="s">
        <v>442</v>
      </c>
    </row>
    <row r="6117" spans="8:28" x14ac:dyDescent="0.2">
      <c r="H6117" s="238"/>
      <c r="AB6117" s="238" t="s">
        <v>442</v>
      </c>
    </row>
    <row r="6118" spans="8:28" x14ac:dyDescent="0.2">
      <c r="H6118" s="238"/>
      <c r="AB6118" s="238" t="s">
        <v>442</v>
      </c>
    </row>
    <row r="6119" spans="8:28" x14ac:dyDescent="0.2">
      <c r="H6119" s="238"/>
      <c r="AB6119" s="238" t="s">
        <v>442</v>
      </c>
    </row>
    <row r="6120" spans="8:28" x14ac:dyDescent="0.2">
      <c r="H6120" s="238"/>
      <c r="AB6120" s="238" t="s">
        <v>442</v>
      </c>
    </row>
    <row r="6121" spans="8:28" x14ac:dyDescent="0.2">
      <c r="H6121" s="238"/>
      <c r="AB6121" s="238" t="s">
        <v>442</v>
      </c>
    </row>
    <row r="6122" spans="8:28" x14ac:dyDescent="0.2">
      <c r="H6122" s="238"/>
      <c r="AB6122" s="238" t="s">
        <v>442</v>
      </c>
    </row>
    <row r="6123" spans="8:28" x14ac:dyDescent="0.2">
      <c r="H6123" s="238"/>
      <c r="AB6123" s="238" t="s">
        <v>442</v>
      </c>
    </row>
    <row r="6124" spans="8:28" x14ac:dyDescent="0.2">
      <c r="H6124" s="238"/>
      <c r="AB6124" s="238" t="s">
        <v>442</v>
      </c>
    </row>
    <row r="6125" spans="8:28" x14ac:dyDescent="0.2">
      <c r="H6125" s="238"/>
      <c r="AB6125" s="238" t="s">
        <v>442</v>
      </c>
    </row>
    <row r="6126" spans="8:28" x14ac:dyDescent="0.2">
      <c r="H6126" s="238"/>
      <c r="AB6126" s="238" t="s">
        <v>442</v>
      </c>
    </row>
    <row r="6127" spans="8:28" x14ac:dyDescent="0.2">
      <c r="H6127" s="238"/>
      <c r="AB6127" s="238" t="s">
        <v>442</v>
      </c>
    </row>
    <row r="6128" spans="8:28" x14ac:dyDescent="0.2">
      <c r="H6128" s="238"/>
      <c r="AB6128" s="238" t="s">
        <v>442</v>
      </c>
    </row>
    <row r="6129" spans="8:28" x14ac:dyDescent="0.2">
      <c r="H6129" s="238"/>
      <c r="AB6129" s="238" t="s">
        <v>442</v>
      </c>
    </row>
    <row r="6130" spans="8:28" x14ac:dyDescent="0.2">
      <c r="H6130" s="238"/>
      <c r="AB6130" s="238" t="s">
        <v>442</v>
      </c>
    </row>
    <row r="6131" spans="8:28" x14ac:dyDescent="0.2">
      <c r="H6131" s="238"/>
      <c r="AB6131" s="238" t="s">
        <v>442</v>
      </c>
    </row>
    <row r="6132" spans="8:28" x14ac:dyDescent="0.2">
      <c r="H6132" s="238"/>
      <c r="AB6132" s="238" t="s">
        <v>442</v>
      </c>
    </row>
    <row r="6133" spans="8:28" x14ac:dyDescent="0.2">
      <c r="H6133" s="238"/>
      <c r="AB6133" s="238" t="s">
        <v>442</v>
      </c>
    </row>
    <row r="6134" spans="8:28" x14ac:dyDescent="0.2">
      <c r="H6134" s="238"/>
      <c r="AB6134" s="238" t="s">
        <v>442</v>
      </c>
    </row>
    <row r="6135" spans="8:28" x14ac:dyDescent="0.2">
      <c r="H6135" s="238"/>
      <c r="AB6135" s="238" t="s">
        <v>442</v>
      </c>
    </row>
    <row r="6136" spans="8:28" x14ac:dyDescent="0.2">
      <c r="H6136" s="238"/>
      <c r="AB6136" s="238" t="s">
        <v>442</v>
      </c>
    </row>
    <row r="6137" spans="8:28" x14ac:dyDescent="0.2">
      <c r="H6137" s="238"/>
      <c r="AB6137" s="238" t="s">
        <v>442</v>
      </c>
    </row>
    <row r="6138" spans="8:28" x14ac:dyDescent="0.2">
      <c r="H6138" s="238"/>
      <c r="AB6138" s="238" t="s">
        <v>442</v>
      </c>
    </row>
    <row r="6139" spans="8:28" x14ac:dyDescent="0.2">
      <c r="H6139" s="238"/>
      <c r="AB6139" s="238" t="s">
        <v>442</v>
      </c>
    </row>
    <row r="6140" spans="8:28" x14ac:dyDescent="0.2">
      <c r="H6140" s="238"/>
      <c r="AB6140" s="238" t="s">
        <v>442</v>
      </c>
    </row>
    <row r="6141" spans="8:28" x14ac:dyDescent="0.2">
      <c r="H6141" s="238"/>
      <c r="AB6141" s="238" t="s">
        <v>442</v>
      </c>
    </row>
    <row r="6142" spans="8:28" x14ac:dyDescent="0.2">
      <c r="H6142" s="238"/>
      <c r="AB6142" s="238" t="s">
        <v>442</v>
      </c>
    </row>
    <row r="6143" spans="8:28" x14ac:dyDescent="0.2">
      <c r="H6143" s="238"/>
      <c r="AB6143" s="238" t="s">
        <v>442</v>
      </c>
    </row>
    <row r="6144" spans="8:28" x14ac:dyDescent="0.2">
      <c r="H6144" s="238"/>
      <c r="AB6144" s="238" t="s">
        <v>442</v>
      </c>
    </row>
    <row r="6145" spans="8:28" x14ac:dyDescent="0.2">
      <c r="H6145" s="238"/>
      <c r="AB6145" s="238" t="s">
        <v>442</v>
      </c>
    </row>
    <row r="6146" spans="8:28" x14ac:dyDescent="0.2">
      <c r="H6146" s="238"/>
      <c r="AB6146" s="238" t="s">
        <v>442</v>
      </c>
    </row>
    <row r="6147" spans="8:28" x14ac:dyDescent="0.2">
      <c r="H6147" s="238"/>
      <c r="AB6147" s="238" t="s">
        <v>442</v>
      </c>
    </row>
    <row r="6148" spans="8:28" x14ac:dyDescent="0.2">
      <c r="H6148" s="238"/>
      <c r="AB6148" s="238" t="s">
        <v>442</v>
      </c>
    </row>
    <row r="6149" spans="8:28" x14ac:dyDescent="0.2">
      <c r="H6149" s="238"/>
      <c r="AB6149" s="238" t="s">
        <v>442</v>
      </c>
    </row>
    <row r="6150" spans="8:28" x14ac:dyDescent="0.2">
      <c r="H6150" s="238"/>
      <c r="AB6150" s="238" t="s">
        <v>442</v>
      </c>
    </row>
    <row r="6151" spans="8:28" x14ac:dyDescent="0.2">
      <c r="H6151" s="238"/>
      <c r="AB6151" s="238" t="s">
        <v>442</v>
      </c>
    </row>
    <row r="6152" spans="8:28" x14ac:dyDescent="0.2">
      <c r="H6152" s="238"/>
      <c r="AB6152" s="238" t="s">
        <v>442</v>
      </c>
    </row>
    <row r="6153" spans="8:28" x14ac:dyDescent="0.2">
      <c r="H6153" s="238"/>
      <c r="AB6153" s="238" t="s">
        <v>442</v>
      </c>
    </row>
    <row r="6154" spans="8:28" x14ac:dyDescent="0.2">
      <c r="H6154" s="238"/>
      <c r="AB6154" s="238" t="s">
        <v>442</v>
      </c>
    </row>
    <row r="6155" spans="8:28" x14ac:dyDescent="0.2">
      <c r="H6155" s="238"/>
      <c r="AB6155" s="238" t="s">
        <v>442</v>
      </c>
    </row>
    <row r="6156" spans="8:28" x14ac:dyDescent="0.2">
      <c r="H6156" s="238"/>
      <c r="AB6156" s="238" t="s">
        <v>442</v>
      </c>
    </row>
    <row r="6157" spans="8:28" x14ac:dyDescent="0.2">
      <c r="H6157" s="238"/>
      <c r="AB6157" s="238" t="s">
        <v>442</v>
      </c>
    </row>
    <row r="6158" spans="8:28" x14ac:dyDescent="0.2">
      <c r="H6158" s="238"/>
      <c r="AB6158" s="238" t="s">
        <v>442</v>
      </c>
    </row>
    <row r="6159" spans="8:28" x14ac:dyDescent="0.2">
      <c r="H6159" s="238"/>
      <c r="AB6159" s="238" t="s">
        <v>442</v>
      </c>
    </row>
    <row r="6160" spans="8:28" x14ac:dyDescent="0.2">
      <c r="H6160" s="238"/>
      <c r="AB6160" s="238" t="s">
        <v>442</v>
      </c>
    </row>
    <row r="6161" spans="8:28" x14ac:dyDescent="0.2">
      <c r="H6161" s="238"/>
      <c r="AB6161" s="238" t="s">
        <v>442</v>
      </c>
    </row>
    <row r="6162" spans="8:28" x14ac:dyDescent="0.2">
      <c r="H6162" s="238"/>
      <c r="AB6162" s="238" t="s">
        <v>442</v>
      </c>
    </row>
    <row r="6163" spans="8:28" x14ac:dyDescent="0.2">
      <c r="H6163" s="238"/>
      <c r="AB6163" s="238" t="s">
        <v>442</v>
      </c>
    </row>
    <row r="6164" spans="8:28" x14ac:dyDescent="0.2">
      <c r="H6164" s="238"/>
      <c r="AB6164" s="238" t="s">
        <v>442</v>
      </c>
    </row>
    <row r="6165" spans="8:28" x14ac:dyDescent="0.2">
      <c r="H6165" s="238"/>
      <c r="AB6165" s="238" t="s">
        <v>442</v>
      </c>
    </row>
    <row r="6166" spans="8:28" x14ac:dyDescent="0.2">
      <c r="H6166" s="238"/>
      <c r="AB6166" s="238" t="s">
        <v>442</v>
      </c>
    </row>
    <row r="6167" spans="8:28" x14ac:dyDescent="0.2">
      <c r="H6167" s="238"/>
      <c r="AB6167" s="238" t="s">
        <v>442</v>
      </c>
    </row>
    <row r="6168" spans="8:28" x14ac:dyDescent="0.2">
      <c r="H6168" s="238"/>
      <c r="AB6168" s="238" t="s">
        <v>442</v>
      </c>
    </row>
    <row r="6169" spans="8:28" x14ac:dyDescent="0.2">
      <c r="H6169" s="238"/>
      <c r="AB6169" s="238" t="s">
        <v>442</v>
      </c>
    </row>
    <row r="6170" spans="8:28" x14ac:dyDescent="0.2">
      <c r="H6170" s="238"/>
      <c r="AB6170" s="238" t="s">
        <v>442</v>
      </c>
    </row>
    <row r="6171" spans="8:28" x14ac:dyDescent="0.2">
      <c r="H6171" s="238"/>
      <c r="AB6171" s="238" t="s">
        <v>442</v>
      </c>
    </row>
    <row r="6172" spans="8:28" x14ac:dyDescent="0.2">
      <c r="H6172" s="238"/>
      <c r="AB6172" s="238" t="s">
        <v>442</v>
      </c>
    </row>
    <row r="6173" spans="8:28" x14ac:dyDescent="0.2">
      <c r="H6173" s="238"/>
      <c r="AB6173" s="238" t="s">
        <v>442</v>
      </c>
    </row>
    <row r="6174" spans="8:28" x14ac:dyDescent="0.2">
      <c r="H6174" s="238"/>
      <c r="AB6174" s="238" t="s">
        <v>442</v>
      </c>
    </row>
    <row r="6175" spans="8:28" x14ac:dyDescent="0.2">
      <c r="H6175" s="238"/>
      <c r="AB6175" s="238" t="s">
        <v>442</v>
      </c>
    </row>
    <row r="6176" spans="8:28" x14ac:dyDescent="0.2">
      <c r="H6176" s="238"/>
      <c r="AB6176" s="238" t="s">
        <v>442</v>
      </c>
    </row>
    <row r="6177" spans="8:28" x14ac:dyDescent="0.2">
      <c r="H6177" s="238"/>
      <c r="AB6177" s="238" t="s">
        <v>442</v>
      </c>
    </row>
    <row r="6178" spans="8:28" x14ac:dyDescent="0.2">
      <c r="H6178" s="238"/>
      <c r="AB6178" s="238" t="s">
        <v>442</v>
      </c>
    </row>
    <row r="6179" spans="8:28" x14ac:dyDescent="0.2">
      <c r="H6179" s="238"/>
      <c r="AB6179" s="238" t="s">
        <v>442</v>
      </c>
    </row>
    <row r="6180" spans="8:28" x14ac:dyDescent="0.2">
      <c r="H6180" s="238"/>
      <c r="AB6180" s="238" t="s">
        <v>442</v>
      </c>
    </row>
    <row r="6181" spans="8:28" x14ac:dyDescent="0.2">
      <c r="H6181" s="238"/>
      <c r="AB6181" s="238" t="s">
        <v>442</v>
      </c>
    </row>
    <row r="6182" spans="8:28" x14ac:dyDescent="0.2">
      <c r="H6182" s="238"/>
      <c r="AB6182" s="238" t="s">
        <v>442</v>
      </c>
    </row>
    <row r="6183" spans="8:28" x14ac:dyDescent="0.2">
      <c r="H6183" s="238"/>
      <c r="AB6183" s="238" t="s">
        <v>442</v>
      </c>
    </row>
    <row r="6184" spans="8:28" x14ac:dyDescent="0.2">
      <c r="H6184" s="238"/>
      <c r="AB6184" s="238" t="s">
        <v>442</v>
      </c>
    </row>
    <row r="6185" spans="8:28" x14ac:dyDescent="0.2">
      <c r="H6185" s="238"/>
      <c r="AB6185" s="238" t="s">
        <v>442</v>
      </c>
    </row>
    <row r="6186" spans="8:28" x14ac:dyDescent="0.2">
      <c r="H6186" s="238"/>
      <c r="AB6186" s="238" t="s">
        <v>442</v>
      </c>
    </row>
    <row r="6187" spans="8:28" x14ac:dyDescent="0.2">
      <c r="H6187" s="238"/>
      <c r="AB6187" s="238" t="s">
        <v>442</v>
      </c>
    </row>
    <row r="6188" spans="8:28" x14ac:dyDescent="0.2">
      <c r="H6188" s="238"/>
      <c r="AB6188" s="238" t="s">
        <v>442</v>
      </c>
    </row>
    <row r="6189" spans="8:28" x14ac:dyDescent="0.2">
      <c r="H6189" s="238"/>
      <c r="AB6189" s="238" t="s">
        <v>442</v>
      </c>
    </row>
    <row r="6190" spans="8:28" x14ac:dyDescent="0.2">
      <c r="H6190" s="238"/>
      <c r="AB6190" s="238" t="s">
        <v>442</v>
      </c>
    </row>
    <row r="6191" spans="8:28" x14ac:dyDescent="0.2">
      <c r="H6191" s="238"/>
      <c r="AB6191" s="238" t="s">
        <v>442</v>
      </c>
    </row>
    <row r="6192" spans="8:28" x14ac:dyDescent="0.2">
      <c r="H6192" s="238"/>
      <c r="AB6192" s="238" t="s">
        <v>442</v>
      </c>
    </row>
    <row r="6193" spans="8:28" x14ac:dyDescent="0.2">
      <c r="H6193" s="238"/>
      <c r="AB6193" s="238" t="s">
        <v>442</v>
      </c>
    </row>
    <row r="6194" spans="8:28" x14ac:dyDescent="0.2">
      <c r="H6194" s="238"/>
      <c r="AB6194" s="238" t="s">
        <v>442</v>
      </c>
    </row>
    <row r="6195" spans="8:28" x14ac:dyDescent="0.2">
      <c r="H6195" s="238"/>
      <c r="AB6195" s="238" t="s">
        <v>442</v>
      </c>
    </row>
    <row r="6196" spans="8:28" x14ac:dyDescent="0.2">
      <c r="H6196" s="238"/>
      <c r="AB6196" s="238" t="s">
        <v>442</v>
      </c>
    </row>
    <row r="6197" spans="8:28" x14ac:dyDescent="0.2">
      <c r="H6197" s="238"/>
      <c r="AB6197" s="238" t="s">
        <v>442</v>
      </c>
    </row>
    <row r="6198" spans="8:28" x14ac:dyDescent="0.2">
      <c r="H6198" s="238"/>
      <c r="AB6198" s="238" t="s">
        <v>442</v>
      </c>
    </row>
    <row r="6199" spans="8:28" x14ac:dyDescent="0.2">
      <c r="H6199" s="238"/>
      <c r="AB6199" s="238" t="s">
        <v>442</v>
      </c>
    </row>
    <row r="6200" spans="8:28" x14ac:dyDescent="0.2">
      <c r="H6200" s="238"/>
      <c r="AB6200" s="238" t="s">
        <v>442</v>
      </c>
    </row>
    <row r="6201" spans="8:28" x14ac:dyDescent="0.2">
      <c r="H6201" s="238"/>
      <c r="AB6201" s="238" t="s">
        <v>442</v>
      </c>
    </row>
    <row r="6202" spans="8:28" x14ac:dyDescent="0.2">
      <c r="H6202" s="238"/>
      <c r="AB6202" s="238" t="s">
        <v>442</v>
      </c>
    </row>
    <row r="6203" spans="8:28" x14ac:dyDescent="0.2">
      <c r="H6203" s="238"/>
      <c r="AB6203" s="238" t="s">
        <v>442</v>
      </c>
    </row>
    <row r="6204" spans="8:28" x14ac:dyDescent="0.2">
      <c r="H6204" s="238"/>
      <c r="AB6204" s="238" t="s">
        <v>442</v>
      </c>
    </row>
    <row r="6205" spans="8:28" x14ac:dyDescent="0.2">
      <c r="H6205" s="238"/>
      <c r="AB6205" s="238" t="s">
        <v>442</v>
      </c>
    </row>
    <row r="6206" spans="8:28" x14ac:dyDescent="0.2">
      <c r="H6206" s="238"/>
      <c r="AB6206" s="238" t="s">
        <v>442</v>
      </c>
    </row>
    <row r="6207" spans="8:28" x14ac:dyDescent="0.2">
      <c r="H6207" s="238"/>
      <c r="AB6207" s="238" t="s">
        <v>442</v>
      </c>
    </row>
    <row r="6208" spans="8:28" x14ac:dyDescent="0.2">
      <c r="H6208" s="238"/>
      <c r="AB6208" s="238" t="s">
        <v>442</v>
      </c>
    </row>
    <row r="6209" spans="8:28" x14ac:dyDescent="0.2">
      <c r="H6209" s="238"/>
      <c r="AB6209" s="238" t="s">
        <v>442</v>
      </c>
    </row>
    <row r="6210" spans="8:28" x14ac:dyDescent="0.2">
      <c r="H6210" s="238"/>
      <c r="AB6210" s="238" t="s">
        <v>442</v>
      </c>
    </row>
    <row r="6211" spans="8:28" x14ac:dyDescent="0.2">
      <c r="H6211" s="238"/>
      <c r="AB6211" s="238" t="s">
        <v>442</v>
      </c>
    </row>
    <row r="6212" spans="8:28" x14ac:dyDescent="0.2">
      <c r="H6212" s="238"/>
      <c r="AB6212" s="238" t="s">
        <v>442</v>
      </c>
    </row>
    <row r="6213" spans="8:28" x14ac:dyDescent="0.2">
      <c r="H6213" s="238"/>
      <c r="AB6213" s="238" t="s">
        <v>442</v>
      </c>
    </row>
    <row r="6214" spans="8:28" x14ac:dyDescent="0.2">
      <c r="H6214" s="238"/>
      <c r="AB6214" s="238" t="s">
        <v>442</v>
      </c>
    </row>
    <row r="6215" spans="8:28" x14ac:dyDescent="0.2">
      <c r="H6215" s="238"/>
      <c r="AB6215" s="238" t="s">
        <v>442</v>
      </c>
    </row>
    <row r="6216" spans="8:28" x14ac:dyDescent="0.2">
      <c r="H6216" s="238"/>
      <c r="AB6216" s="238" t="s">
        <v>442</v>
      </c>
    </row>
    <row r="6217" spans="8:28" x14ac:dyDescent="0.2">
      <c r="H6217" s="238"/>
      <c r="AB6217" s="238" t="s">
        <v>442</v>
      </c>
    </row>
    <row r="6218" spans="8:28" x14ac:dyDescent="0.2">
      <c r="H6218" s="238"/>
      <c r="AB6218" s="238" t="s">
        <v>442</v>
      </c>
    </row>
    <row r="6219" spans="8:28" x14ac:dyDescent="0.2">
      <c r="H6219" s="238"/>
      <c r="AB6219" s="238" t="s">
        <v>442</v>
      </c>
    </row>
    <row r="6220" spans="8:28" x14ac:dyDescent="0.2">
      <c r="H6220" s="238"/>
      <c r="AB6220" s="238" t="s">
        <v>442</v>
      </c>
    </row>
    <row r="6221" spans="8:28" x14ac:dyDescent="0.2">
      <c r="H6221" s="238"/>
      <c r="AB6221" s="238" t="s">
        <v>442</v>
      </c>
    </row>
    <row r="6222" spans="8:28" x14ac:dyDescent="0.2">
      <c r="H6222" s="238"/>
      <c r="AB6222" s="238" t="s">
        <v>442</v>
      </c>
    </row>
    <row r="6223" spans="8:28" x14ac:dyDescent="0.2">
      <c r="H6223" s="238"/>
      <c r="AB6223" s="238" t="s">
        <v>442</v>
      </c>
    </row>
    <row r="6224" spans="8:28" x14ac:dyDescent="0.2">
      <c r="H6224" s="238"/>
      <c r="AB6224" s="238" t="s">
        <v>442</v>
      </c>
    </row>
    <row r="6225" spans="8:28" x14ac:dyDescent="0.2">
      <c r="H6225" s="238"/>
      <c r="AB6225" s="238" t="s">
        <v>442</v>
      </c>
    </row>
    <row r="6226" spans="8:28" x14ac:dyDescent="0.2">
      <c r="H6226" s="238"/>
      <c r="AB6226" s="238" t="s">
        <v>442</v>
      </c>
    </row>
    <row r="6227" spans="8:28" x14ac:dyDescent="0.2">
      <c r="H6227" s="238"/>
      <c r="AB6227" s="238" t="s">
        <v>442</v>
      </c>
    </row>
    <row r="6228" spans="8:28" x14ac:dyDescent="0.2">
      <c r="H6228" s="238"/>
      <c r="AB6228" s="238" t="s">
        <v>442</v>
      </c>
    </row>
    <row r="6229" spans="8:28" x14ac:dyDescent="0.2">
      <c r="H6229" s="238"/>
      <c r="AB6229" s="238" t="s">
        <v>442</v>
      </c>
    </row>
    <row r="6230" spans="8:28" x14ac:dyDescent="0.2">
      <c r="H6230" s="238"/>
      <c r="AB6230" s="238" t="s">
        <v>442</v>
      </c>
    </row>
    <row r="6231" spans="8:28" x14ac:dyDescent="0.2">
      <c r="H6231" s="238"/>
      <c r="AB6231" s="238" t="s">
        <v>442</v>
      </c>
    </row>
    <row r="6232" spans="8:28" x14ac:dyDescent="0.2">
      <c r="H6232" s="238"/>
      <c r="AB6232" s="238" t="s">
        <v>442</v>
      </c>
    </row>
    <row r="6233" spans="8:28" x14ac:dyDescent="0.2">
      <c r="H6233" s="238"/>
      <c r="AB6233" s="238" t="s">
        <v>442</v>
      </c>
    </row>
    <row r="6234" spans="8:28" x14ac:dyDescent="0.2">
      <c r="H6234" s="238"/>
      <c r="AB6234" s="238" t="s">
        <v>442</v>
      </c>
    </row>
    <row r="6235" spans="8:28" x14ac:dyDescent="0.2">
      <c r="H6235" s="238"/>
      <c r="AB6235" s="238" t="s">
        <v>442</v>
      </c>
    </row>
    <row r="6236" spans="8:28" x14ac:dyDescent="0.2">
      <c r="H6236" s="238"/>
      <c r="AB6236" s="238" t="s">
        <v>442</v>
      </c>
    </row>
    <row r="6237" spans="8:28" x14ac:dyDescent="0.2">
      <c r="H6237" s="238"/>
      <c r="AB6237" s="238" t="s">
        <v>442</v>
      </c>
    </row>
    <row r="6238" spans="8:28" x14ac:dyDescent="0.2">
      <c r="H6238" s="238"/>
      <c r="AB6238" s="238" t="s">
        <v>442</v>
      </c>
    </row>
    <row r="6239" spans="8:28" x14ac:dyDescent="0.2">
      <c r="H6239" s="238"/>
      <c r="AB6239" s="238" t="s">
        <v>442</v>
      </c>
    </row>
    <row r="6240" spans="8:28" x14ac:dyDescent="0.2">
      <c r="H6240" s="238"/>
      <c r="AB6240" s="238" t="s">
        <v>442</v>
      </c>
    </row>
    <row r="6241" spans="8:28" x14ac:dyDescent="0.2">
      <c r="H6241" s="238"/>
      <c r="AB6241" s="238" t="s">
        <v>442</v>
      </c>
    </row>
    <row r="6242" spans="8:28" x14ac:dyDescent="0.2">
      <c r="H6242" s="238"/>
      <c r="AB6242" s="238" t="s">
        <v>442</v>
      </c>
    </row>
    <row r="6243" spans="8:28" x14ac:dyDescent="0.2">
      <c r="H6243" s="238"/>
      <c r="AB6243" s="238" t="s">
        <v>442</v>
      </c>
    </row>
    <row r="6244" spans="8:28" x14ac:dyDescent="0.2">
      <c r="H6244" s="238"/>
      <c r="AB6244" s="238" t="s">
        <v>442</v>
      </c>
    </row>
    <row r="6245" spans="8:28" x14ac:dyDescent="0.2">
      <c r="H6245" s="238"/>
      <c r="AB6245" s="238" t="s">
        <v>442</v>
      </c>
    </row>
    <row r="6246" spans="8:28" x14ac:dyDescent="0.2">
      <c r="H6246" s="238"/>
      <c r="AB6246" s="238" t="s">
        <v>442</v>
      </c>
    </row>
    <row r="6247" spans="8:28" x14ac:dyDescent="0.2">
      <c r="H6247" s="238"/>
      <c r="AB6247" s="238" t="s">
        <v>442</v>
      </c>
    </row>
    <row r="6248" spans="8:28" x14ac:dyDescent="0.2">
      <c r="H6248" s="238"/>
      <c r="AB6248" s="238" t="s">
        <v>442</v>
      </c>
    </row>
    <row r="6249" spans="8:28" x14ac:dyDescent="0.2">
      <c r="H6249" s="238"/>
      <c r="AB6249" s="238" t="s">
        <v>442</v>
      </c>
    </row>
    <row r="6250" spans="8:28" x14ac:dyDescent="0.2">
      <c r="H6250" s="238"/>
      <c r="AB6250" s="238" t="s">
        <v>442</v>
      </c>
    </row>
    <row r="6251" spans="8:28" x14ac:dyDescent="0.2">
      <c r="H6251" s="238"/>
      <c r="AB6251" s="238" t="s">
        <v>442</v>
      </c>
    </row>
    <row r="6252" spans="8:28" x14ac:dyDescent="0.2">
      <c r="H6252" s="238"/>
      <c r="AB6252" s="238" t="s">
        <v>442</v>
      </c>
    </row>
    <row r="6253" spans="8:28" x14ac:dyDescent="0.2">
      <c r="H6253" s="238"/>
      <c r="AB6253" s="238" t="s">
        <v>442</v>
      </c>
    </row>
    <row r="6254" spans="8:28" x14ac:dyDescent="0.2">
      <c r="H6254" s="238"/>
      <c r="AB6254" s="238" t="s">
        <v>442</v>
      </c>
    </row>
    <row r="6255" spans="8:28" x14ac:dyDescent="0.2">
      <c r="H6255" s="238"/>
      <c r="AB6255" s="238" t="s">
        <v>442</v>
      </c>
    </row>
    <row r="6256" spans="8:28" x14ac:dyDescent="0.2">
      <c r="H6256" s="238"/>
      <c r="AB6256" s="238" t="s">
        <v>442</v>
      </c>
    </row>
    <row r="6257" spans="8:28" x14ac:dyDescent="0.2">
      <c r="H6257" s="238"/>
      <c r="AB6257" s="238" t="s">
        <v>442</v>
      </c>
    </row>
    <row r="6258" spans="8:28" x14ac:dyDescent="0.2">
      <c r="H6258" s="238"/>
      <c r="AB6258" s="238" t="s">
        <v>442</v>
      </c>
    </row>
    <row r="6259" spans="8:28" x14ac:dyDescent="0.2">
      <c r="H6259" s="238"/>
      <c r="AB6259" s="238" t="s">
        <v>442</v>
      </c>
    </row>
    <row r="6260" spans="8:28" x14ac:dyDescent="0.2">
      <c r="H6260" s="238"/>
      <c r="AB6260" s="238" t="s">
        <v>442</v>
      </c>
    </row>
    <row r="6261" spans="8:28" x14ac:dyDescent="0.2">
      <c r="H6261" s="238"/>
      <c r="AB6261" s="238" t="s">
        <v>442</v>
      </c>
    </row>
    <row r="6262" spans="8:28" x14ac:dyDescent="0.2">
      <c r="H6262" s="238"/>
      <c r="AB6262" s="238" t="s">
        <v>442</v>
      </c>
    </row>
    <row r="6263" spans="8:28" x14ac:dyDescent="0.2">
      <c r="H6263" s="238"/>
      <c r="AB6263" s="238" t="s">
        <v>442</v>
      </c>
    </row>
    <row r="6264" spans="8:28" x14ac:dyDescent="0.2">
      <c r="H6264" s="238"/>
      <c r="AB6264" s="238" t="s">
        <v>442</v>
      </c>
    </row>
    <row r="6265" spans="8:28" x14ac:dyDescent="0.2">
      <c r="H6265" s="238"/>
      <c r="AB6265" s="238" t="s">
        <v>442</v>
      </c>
    </row>
    <row r="6266" spans="8:28" x14ac:dyDescent="0.2">
      <c r="H6266" s="238"/>
      <c r="AB6266" s="238" t="s">
        <v>442</v>
      </c>
    </row>
    <row r="6267" spans="8:28" x14ac:dyDescent="0.2">
      <c r="H6267" s="238"/>
      <c r="AB6267" s="238" t="s">
        <v>442</v>
      </c>
    </row>
    <row r="6268" spans="8:28" x14ac:dyDescent="0.2">
      <c r="H6268" s="238"/>
      <c r="AB6268" s="238" t="s">
        <v>442</v>
      </c>
    </row>
    <row r="6269" spans="8:28" x14ac:dyDescent="0.2">
      <c r="H6269" s="238"/>
      <c r="AB6269" s="238" t="s">
        <v>442</v>
      </c>
    </row>
    <row r="6270" spans="8:28" x14ac:dyDescent="0.2">
      <c r="H6270" s="238"/>
      <c r="AB6270" s="238" t="s">
        <v>442</v>
      </c>
    </row>
    <row r="6271" spans="8:28" x14ac:dyDescent="0.2">
      <c r="H6271" s="238"/>
      <c r="AB6271" s="238" t="s">
        <v>442</v>
      </c>
    </row>
    <row r="6272" spans="8:28" x14ac:dyDescent="0.2">
      <c r="H6272" s="238"/>
      <c r="AB6272" s="238" t="s">
        <v>442</v>
      </c>
    </row>
    <row r="6273" spans="8:28" x14ac:dyDescent="0.2">
      <c r="H6273" s="238"/>
      <c r="AB6273" s="238" t="s">
        <v>442</v>
      </c>
    </row>
    <row r="6274" spans="8:28" x14ac:dyDescent="0.2">
      <c r="H6274" s="238"/>
      <c r="AB6274" s="238" t="s">
        <v>442</v>
      </c>
    </row>
    <row r="6275" spans="8:28" x14ac:dyDescent="0.2">
      <c r="H6275" s="238"/>
      <c r="AB6275" s="238" t="s">
        <v>442</v>
      </c>
    </row>
    <row r="6276" spans="8:28" x14ac:dyDescent="0.2">
      <c r="H6276" s="238"/>
      <c r="AB6276" s="238" t="s">
        <v>442</v>
      </c>
    </row>
    <row r="6277" spans="8:28" x14ac:dyDescent="0.2">
      <c r="H6277" s="238"/>
      <c r="AB6277" s="238" t="s">
        <v>442</v>
      </c>
    </row>
    <row r="6278" spans="8:28" x14ac:dyDescent="0.2">
      <c r="H6278" s="238"/>
      <c r="AB6278" s="238" t="s">
        <v>442</v>
      </c>
    </row>
    <row r="6279" spans="8:28" x14ac:dyDescent="0.2">
      <c r="H6279" s="238"/>
      <c r="AB6279" s="238" t="s">
        <v>442</v>
      </c>
    </row>
    <row r="6280" spans="8:28" x14ac:dyDescent="0.2">
      <c r="H6280" s="238"/>
      <c r="AB6280" s="238" t="s">
        <v>442</v>
      </c>
    </row>
    <row r="6281" spans="8:28" x14ac:dyDescent="0.2">
      <c r="H6281" s="238"/>
      <c r="AB6281" s="238" t="s">
        <v>442</v>
      </c>
    </row>
    <row r="6282" spans="8:28" x14ac:dyDescent="0.2">
      <c r="H6282" s="238"/>
      <c r="AB6282" s="238" t="s">
        <v>442</v>
      </c>
    </row>
    <row r="6283" spans="8:28" x14ac:dyDescent="0.2">
      <c r="H6283" s="238"/>
      <c r="AB6283" s="238" t="s">
        <v>442</v>
      </c>
    </row>
    <row r="6284" spans="8:28" x14ac:dyDescent="0.2">
      <c r="H6284" s="238"/>
      <c r="AB6284" s="238" t="s">
        <v>442</v>
      </c>
    </row>
    <row r="6285" spans="8:28" x14ac:dyDescent="0.2">
      <c r="H6285" s="238"/>
      <c r="AB6285" s="238" t="s">
        <v>442</v>
      </c>
    </row>
    <row r="6286" spans="8:28" x14ac:dyDescent="0.2">
      <c r="H6286" s="238"/>
      <c r="AB6286" s="238" t="s">
        <v>442</v>
      </c>
    </row>
    <row r="6287" spans="8:28" x14ac:dyDescent="0.2">
      <c r="H6287" s="238"/>
      <c r="AB6287" s="238" t="s">
        <v>442</v>
      </c>
    </row>
    <row r="6288" spans="8:28" x14ac:dyDescent="0.2">
      <c r="H6288" s="238"/>
      <c r="AB6288" s="238" t="s">
        <v>442</v>
      </c>
    </row>
    <row r="6289" spans="8:28" x14ac:dyDescent="0.2">
      <c r="H6289" s="238"/>
      <c r="AB6289" s="238" t="s">
        <v>442</v>
      </c>
    </row>
    <row r="6290" spans="8:28" x14ac:dyDescent="0.2">
      <c r="H6290" s="238"/>
      <c r="AB6290" s="238" t="s">
        <v>442</v>
      </c>
    </row>
    <row r="6291" spans="8:28" x14ac:dyDescent="0.2">
      <c r="H6291" s="238"/>
      <c r="AB6291" s="238" t="s">
        <v>442</v>
      </c>
    </row>
    <row r="6292" spans="8:28" x14ac:dyDescent="0.2">
      <c r="H6292" s="238"/>
      <c r="AB6292" s="238" t="s">
        <v>442</v>
      </c>
    </row>
    <row r="6293" spans="8:28" x14ac:dyDescent="0.2">
      <c r="H6293" s="238"/>
      <c r="AB6293" s="238" t="s">
        <v>442</v>
      </c>
    </row>
    <row r="6294" spans="8:28" x14ac:dyDescent="0.2">
      <c r="H6294" s="238"/>
      <c r="AB6294" s="238" t="s">
        <v>442</v>
      </c>
    </row>
    <row r="6295" spans="8:28" x14ac:dyDescent="0.2">
      <c r="H6295" s="238"/>
      <c r="AB6295" s="238" t="s">
        <v>442</v>
      </c>
    </row>
    <row r="6296" spans="8:28" x14ac:dyDescent="0.2">
      <c r="H6296" s="238"/>
      <c r="AB6296" s="238" t="s">
        <v>442</v>
      </c>
    </row>
    <row r="6297" spans="8:28" x14ac:dyDescent="0.2">
      <c r="H6297" s="238"/>
      <c r="AB6297" s="238" t="s">
        <v>442</v>
      </c>
    </row>
    <row r="6298" spans="8:28" x14ac:dyDescent="0.2">
      <c r="H6298" s="238"/>
      <c r="AB6298" s="238" t="s">
        <v>442</v>
      </c>
    </row>
    <row r="6299" spans="8:28" x14ac:dyDescent="0.2">
      <c r="H6299" s="238"/>
      <c r="AB6299" s="238" t="s">
        <v>442</v>
      </c>
    </row>
    <row r="6300" spans="8:28" x14ac:dyDescent="0.2">
      <c r="H6300" s="238"/>
      <c r="AB6300" s="238" t="s">
        <v>442</v>
      </c>
    </row>
    <row r="6301" spans="8:28" x14ac:dyDescent="0.2">
      <c r="H6301" s="238"/>
      <c r="AB6301" s="238" t="s">
        <v>442</v>
      </c>
    </row>
    <row r="6302" spans="8:28" x14ac:dyDescent="0.2">
      <c r="H6302" s="238"/>
      <c r="AB6302" s="238" t="s">
        <v>442</v>
      </c>
    </row>
    <row r="6303" spans="8:28" x14ac:dyDescent="0.2">
      <c r="H6303" s="238"/>
      <c r="AB6303" s="238" t="s">
        <v>442</v>
      </c>
    </row>
    <row r="6304" spans="8:28" x14ac:dyDescent="0.2">
      <c r="H6304" s="238"/>
      <c r="AB6304" s="238" t="s">
        <v>442</v>
      </c>
    </row>
    <row r="6305" spans="8:28" x14ac:dyDescent="0.2">
      <c r="H6305" s="238"/>
      <c r="AB6305" s="238" t="s">
        <v>442</v>
      </c>
    </row>
    <row r="6306" spans="8:28" x14ac:dyDescent="0.2">
      <c r="H6306" s="238"/>
      <c r="AB6306" s="238" t="s">
        <v>442</v>
      </c>
    </row>
    <row r="6307" spans="8:28" x14ac:dyDescent="0.2">
      <c r="H6307" s="238"/>
      <c r="AB6307" s="238" t="s">
        <v>442</v>
      </c>
    </row>
    <row r="6308" spans="8:28" x14ac:dyDescent="0.2">
      <c r="H6308" s="238"/>
      <c r="AB6308" s="238" t="s">
        <v>442</v>
      </c>
    </row>
    <row r="6309" spans="8:28" x14ac:dyDescent="0.2">
      <c r="H6309" s="238"/>
      <c r="AB6309" s="238" t="s">
        <v>442</v>
      </c>
    </row>
    <row r="6310" spans="8:28" x14ac:dyDescent="0.2">
      <c r="H6310" s="238"/>
      <c r="AB6310" s="238" t="s">
        <v>442</v>
      </c>
    </row>
    <row r="6311" spans="8:28" x14ac:dyDescent="0.2">
      <c r="H6311" s="238"/>
      <c r="AB6311" s="238" t="s">
        <v>442</v>
      </c>
    </row>
    <row r="6312" spans="8:28" x14ac:dyDescent="0.2">
      <c r="H6312" s="238"/>
      <c r="AB6312" s="238" t="s">
        <v>442</v>
      </c>
    </row>
    <row r="6313" spans="8:28" x14ac:dyDescent="0.2">
      <c r="H6313" s="238"/>
      <c r="AB6313" s="238" t="s">
        <v>442</v>
      </c>
    </row>
    <row r="6314" spans="8:28" x14ac:dyDescent="0.2">
      <c r="H6314" s="238"/>
      <c r="AB6314" s="238" t="s">
        <v>442</v>
      </c>
    </row>
    <row r="6315" spans="8:28" x14ac:dyDescent="0.2">
      <c r="H6315" s="238"/>
      <c r="AB6315" s="238" t="s">
        <v>442</v>
      </c>
    </row>
    <row r="6316" spans="8:28" x14ac:dyDescent="0.2">
      <c r="H6316" s="238"/>
      <c r="AB6316" s="238" t="s">
        <v>442</v>
      </c>
    </row>
    <row r="6317" spans="8:28" x14ac:dyDescent="0.2">
      <c r="H6317" s="238"/>
      <c r="AB6317" s="238" t="s">
        <v>442</v>
      </c>
    </row>
    <row r="6318" spans="8:28" x14ac:dyDescent="0.2">
      <c r="H6318" s="238"/>
      <c r="AB6318" s="238" t="s">
        <v>442</v>
      </c>
    </row>
    <row r="6319" spans="8:28" x14ac:dyDescent="0.2">
      <c r="H6319" s="238"/>
      <c r="AB6319" s="238" t="s">
        <v>442</v>
      </c>
    </row>
    <row r="6320" spans="8:28" x14ac:dyDescent="0.2">
      <c r="H6320" s="238"/>
      <c r="AB6320" s="238" t="s">
        <v>442</v>
      </c>
    </row>
    <row r="6321" spans="8:28" x14ac:dyDescent="0.2">
      <c r="H6321" s="238"/>
      <c r="AB6321" s="238" t="s">
        <v>442</v>
      </c>
    </row>
    <row r="6322" spans="8:28" x14ac:dyDescent="0.2">
      <c r="H6322" s="238"/>
      <c r="AB6322" s="238" t="s">
        <v>442</v>
      </c>
    </row>
    <row r="6323" spans="8:28" x14ac:dyDescent="0.2">
      <c r="H6323" s="238"/>
      <c r="AB6323" s="238" t="s">
        <v>442</v>
      </c>
    </row>
    <row r="6324" spans="8:28" x14ac:dyDescent="0.2">
      <c r="H6324" s="238"/>
      <c r="AB6324" s="238" t="s">
        <v>442</v>
      </c>
    </row>
    <row r="6325" spans="8:28" x14ac:dyDescent="0.2">
      <c r="H6325" s="238"/>
      <c r="AB6325" s="238" t="s">
        <v>442</v>
      </c>
    </row>
    <row r="6326" spans="8:28" x14ac:dyDescent="0.2">
      <c r="H6326" s="238"/>
      <c r="AB6326" s="238" t="s">
        <v>442</v>
      </c>
    </row>
    <row r="6327" spans="8:28" x14ac:dyDescent="0.2">
      <c r="H6327" s="238"/>
      <c r="AB6327" s="238" t="s">
        <v>442</v>
      </c>
    </row>
    <row r="6328" spans="8:28" x14ac:dyDescent="0.2">
      <c r="H6328" s="238"/>
      <c r="AB6328" s="238" t="s">
        <v>442</v>
      </c>
    </row>
    <row r="6329" spans="8:28" x14ac:dyDescent="0.2">
      <c r="H6329" s="238"/>
      <c r="AB6329" s="238" t="s">
        <v>442</v>
      </c>
    </row>
    <row r="6330" spans="8:28" x14ac:dyDescent="0.2">
      <c r="H6330" s="238"/>
      <c r="AB6330" s="238" t="s">
        <v>442</v>
      </c>
    </row>
    <row r="6331" spans="8:28" x14ac:dyDescent="0.2">
      <c r="H6331" s="238"/>
      <c r="AB6331" s="238" t="s">
        <v>442</v>
      </c>
    </row>
    <row r="6332" spans="8:28" x14ac:dyDescent="0.2">
      <c r="H6332" s="238"/>
      <c r="AB6332" s="238" t="s">
        <v>442</v>
      </c>
    </row>
    <row r="6333" spans="8:28" x14ac:dyDescent="0.2">
      <c r="H6333" s="238"/>
      <c r="AB6333" s="238" t="s">
        <v>442</v>
      </c>
    </row>
    <row r="6334" spans="8:28" x14ac:dyDescent="0.2">
      <c r="H6334" s="238"/>
      <c r="AB6334" s="238" t="s">
        <v>442</v>
      </c>
    </row>
    <row r="6335" spans="8:28" x14ac:dyDescent="0.2">
      <c r="H6335" s="238"/>
      <c r="AB6335" s="238" t="s">
        <v>442</v>
      </c>
    </row>
    <row r="6336" spans="8:28" x14ac:dyDescent="0.2">
      <c r="H6336" s="238"/>
      <c r="AB6336" s="238" t="s">
        <v>442</v>
      </c>
    </row>
    <row r="6337" spans="8:28" x14ac:dyDescent="0.2">
      <c r="H6337" s="238"/>
      <c r="AB6337" s="238" t="s">
        <v>442</v>
      </c>
    </row>
    <row r="6338" spans="8:28" x14ac:dyDescent="0.2">
      <c r="H6338" s="238"/>
      <c r="AB6338" s="238" t="s">
        <v>442</v>
      </c>
    </row>
    <row r="6339" spans="8:28" x14ac:dyDescent="0.2">
      <c r="H6339" s="238"/>
      <c r="AB6339" s="238" t="s">
        <v>442</v>
      </c>
    </row>
    <row r="6340" spans="8:28" x14ac:dyDescent="0.2">
      <c r="H6340" s="238"/>
      <c r="AB6340" s="238" t="s">
        <v>442</v>
      </c>
    </row>
    <row r="6341" spans="8:28" x14ac:dyDescent="0.2">
      <c r="H6341" s="238"/>
      <c r="AB6341" s="238" t="s">
        <v>442</v>
      </c>
    </row>
    <row r="6342" spans="8:28" x14ac:dyDescent="0.2">
      <c r="H6342" s="238"/>
      <c r="AB6342" s="238" t="s">
        <v>442</v>
      </c>
    </row>
    <row r="6343" spans="8:28" x14ac:dyDescent="0.2">
      <c r="H6343" s="238"/>
      <c r="AB6343" s="238" t="s">
        <v>442</v>
      </c>
    </row>
    <row r="6344" spans="8:28" x14ac:dyDescent="0.2">
      <c r="H6344" s="238"/>
      <c r="AB6344" s="238" t="s">
        <v>442</v>
      </c>
    </row>
    <row r="6345" spans="8:28" x14ac:dyDescent="0.2">
      <c r="H6345" s="238"/>
      <c r="AB6345" s="238" t="s">
        <v>442</v>
      </c>
    </row>
    <row r="6346" spans="8:28" x14ac:dyDescent="0.2">
      <c r="H6346" s="238"/>
      <c r="AB6346" s="238" t="s">
        <v>442</v>
      </c>
    </row>
    <row r="6347" spans="8:28" x14ac:dyDescent="0.2">
      <c r="H6347" s="238"/>
      <c r="AB6347" s="238" t="s">
        <v>442</v>
      </c>
    </row>
    <row r="6348" spans="8:28" x14ac:dyDescent="0.2">
      <c r="H6348" s="238"/>
      <c r="AB6348" s="238" t="s">
        <v>442</v>
      </c>
    </row>
    <row r="6349" spans="8:28" x14ac:dyDescent="0.2">
      <c r="H6349" s="238"/>
      <c r="AB6349" s="238" t="s">
        <v>442</v>
      </c>
    </row>
    <row r="6350" spans="8:28" x14ac:dyDescent="0.2">
      <c r="H6350" s="238"/>
      <c r="AB6350" s="238" t="s">
        <v>442</v>
      </c>
    </row>
    <row r="6351" spans="8:28" x14ac:dyDescent="0.2">
      <c r="H6351" s="238"/>
      <c r="AB6351" s="238" t="s">
        <v>442</v>
      </c>
    </row>
    <row r="6352" spans="8:28" x14ac:dyDescent="0.2">
      <c r="H6352" s="238"/>
      <c r="AB6352" s="238" t="s">
        <v>442</v>
      </c>
    </row>
    <row r="6353" spans="8:28" x14ac:dyDescent="0.2">
      <c r="H6353" s="238"/>
      <c r="AB6353" s="238" t="s">
        <v>442</v>
      </c>
    </row>
    <row r="6354" spans="8:28" x14ac:dyDescent="0.2">
      <c r="H6354" s="238"/>
      <c r="AB6354" s="238" t="s">
        <v>442</v>
      </c>
    </row>
    <row r="6355" spans="8:28" x14ac:dyDescent="0.2">
      <c r="H6355" s="238"/>
      <c r="AB6355" s="238" t="s">
        <v>442</v>
      </c>
    </row>
    <row r="6356" spans="8:28" x14ac:dyDescent="0.2">
      <c r="H6356" s="238"/>
      <c r="AB6356" s="238" t="s">
        <v>442</v>
      </c>
    </row>
    <row r="6357" spans="8:28" x14ac:dyDescent="0.2">
      <c r="H6357" s="238"/>
      <c r="AB6357" s="238" t="s">
        <v>442</v>
      </c>
    </row>
    <row r="6358" spans="8:28" x14ac:dyDescent="0.2">
      <c r="H6358" s="238"/>
      <c r="AB6358" s="238" t="s">
        <v>442</v>
      </c>
    </row>
    <row r="6359" spans="8:28" x14ac:dyDescent="0.2">
      <c r="H6359" s="238"/>
      <c r="AB6359" s="238" t="s">
        <v>442</v>
      </c>
    </row>
    <row r="6360" spans="8:28" x14ac:dyDescent="0.2">
      <c r="H6360" s="238"/>
      <c r="AB6360" s="238" t="s">
        <v>442</v>
      </c>
    </row>
    <row r="6361" spans="8:28" x14ac:dyDescent="0.2">
      <c r="H6361" s="238"/>
      <c r="AB6361" s="238" t="s">
        <v>442</v>
      </c>
    </row>
    <row r="6362" spans="8:28" x14ac:dyDescent="0.2">
      <c r="H6362" s="238"/>
      <c r="AB6362" s="238" t="s">
        <v>442</v>
      </c>
    </row>
    <row r="6363" spans="8:28" x14ac:dyDescent="0.2">
      <c r="H6363" s="238"/>
      <c r="AB6363" s="238" t="s">
        <v>442</v>
      </c>
    </row>
    <row r="6364" spans="8:28" x14ac:dyDescent="0.2">
      <c r="H6364" s="238"/>
      <c r="AB6364" s="238" t="s">
        <v>442</v>
      </c>
    </row>
    <row r="6365" spans="8:28" x14ac:dyDescent="0.2">
      <c r="H6365" s="238"/>
      <c r="AB6365" s="238" t="s">
        <v>442</v>
      </c>
    </row>
    <row r="6366" spans="8:28" x14ac:dyDescent="0.2">
      <c r="H6366" s="238"/>
      <c r="AB6366" s="238" t="s">
        <v>442</v>
      </c>
    </row>
    <row r="6367" spans="8:28" x14ac:dyDescent="0.2">
      <c r="H6367" s="238"/>
      <c r="AB6367" s="238" t="s">
        <v>442</v>
      </c>
    </row>
    <row r="6368" spans="8:28" x14ac:dyDescent="0.2">
      <c r="H6368" s="238"/>
      <c r="AB6368" s="238" t="s">
        <v>442</v>
      </c>
    </row>
    <row r="6369" spans="8:28" x14ac:dyDescent="0.2">
      <c r="H6369" s="238"/>
      <c r="AB6369" s="238" t="s">
        <v>442</v>
      </c>
    </row>
    <row r="6370" spans="8:28" x14ac:dyDescent="0.2">
      <c r="H6370" s="238"/>
      <c r="AB6370" s="238" t="s">
        <v>442</v>
      </c>
    </row>
    <row r="6371" spans="8:28" x14ac:dyDescent="0.2">
      <c r="H6371" s="238"/>
      <c r="AB6371" s="238" t="s">
        <v>442</v>
      </c>
    </row>
    <row r="6372" spans="8:28" x14ac:dyDescent="0.2">
      <c r="H6372" s="238"/>
      <c r="AB6372" s="238" t="s">
        <v>442</v>
      </c>
    </row>
    <row r="6373" spans="8:28" x14ac:dyDescent="0.2">
      <c r="H6373" s="238"/>
      <c r="AB6373" s="238" t="s">
        <v>442</v>
      </c>
    </row>
    <row r="6374" spans="8:28" x14ac:dyDescent="0.2">
      <c r="H6374" s="238"/>
      <c r="AB6374" s="238" t="s">
        <v>442</v>
      </c>
    </row>
    <row r="6375" spans="8:28" x14ac:dyDescent="0.2">
      <c r="H6375" s="238"/>
      <c r="AB6375" s="238" t="s">
        <v>442</v>
      </c>
    </row>
    <row r="6376" spans="8:28" x14ac:dyDescent="0.2">
      <c r="H6376" s="238"/>
      <c r="AB6376" s="238" t="s">
        <v>442</v>
      </c>
    </row>
    <row r="6377" spans="8:28" x14ac:dyDescent="0.2">
      <c r="H6377" s="238"/>
      <c r="AB6377" s="238" t="s">
        <v>442</v>
      </c>
    </row>
    <row r="6378" spans="8:28" x14ac:dyDescent="0.2">
      <c r="H6378" s="238"/>
      <c r="AB6378" s="238" t="s">
        <v>442</v>
      </c>
    </row>
    <row r="6379" spans="8:28" x14ac:dyDescent="0.2">
      <c r="H6379" s="238"/>
      <c r="AB6379" s="238" t="s">
        <v>442</v>
      </c>
    </row>
    <row r="6380" spans="8:28" x14ac:dyDescent="0.2">
      <c r="H6380" s="238"/>
      <c r="AB6380" s="238" t="s">
        <v>442</v>
      </c>
    </row>
    <row r="6381" spans="8:28" x14ac:dyDescent="0.2">
      <c r="H6381" s="238"/>
      <c r="AB6381" s="238" t="s">
        <v>442</v>
      </c>
    </row>
    <row r="6382" spans="8:28" x14ac:dyDescent="0.2">
      <c r="H6382" s="238"/>
      <c r="AB6382" s="238" t="s">
        <v>442</v>
      </c>
    </row>
    <row r="6383" spans="8:28" x14ac:dyDescent="0.2">
      <c r="H6383" s="238"/>
      <c r="AB6383" s="238" t="s">
        <v>442</v>
      </c>
    </row>
    <row r="6384" spans="8:28" x14ac:dyDescent="0.2">
      <c r="H6384" s="238"/>
      <c r="AB6384" s="238" t="s">
        <v>442</v>
      </c>
    </row>
    <row r="6385" spans="8:28" x14ac:dyDescent="0.2">
      <c r="H6385" s="238"/>
      <c r="AB6385" s="238" t="s">
        <v>442</v>
      </c>
    </row>
    <row r="6386" spans="8:28" x14ac:dyDescent="0.2">
      <c r="H6386" s="238"/>
      <c r="AB6386" s="238" t="s">
        <v>442</v>
      </c>
    </row>
    <row r="6387" spans="8:28" x14ac:dyDescent="0.2">
      <c r="H6387" s="238"/>
      <c r="AB6387" s="238" t="s">
        <v>442</v>
      </c>
    </row>
    <row r="6388" spans="8:28" x14ac:dyDescent="0.2">
      <c r="H6388" s="238"/>
      <c r="AB6388" s="238" t="s">
        <v>442</v>
      </c>
    </row>
    <row r="6389" spans="8:28" x14ac:dyDescent="0.2">
      <c r="H6389" s="238"/>
      <c r="AB6389" s="238" t="s">
        <v>442</v>
      </c>
    </row>
    <row r="6390" spans="8:28" x14ac:dyDescent="0.2">
      <c r="H6390" s="238"/>
      <c r="AB6390" s="238" t="s">
        <v>442</v>
      </c>
    </row>
    <row r="6391" spans="8:28" x14ac:dyDescent="0.2">
      <c r="H6391" s="238"/>
      <c r="AB6391" s="238" t="s">
        <v>442</v>
      </c>
    </row>
    <row r="6392" spans="8:28" x14ac:dyDescent="0.2">
      <c r="H6392" s="238"/>
      <c r="AB6392" s="238" t="s">
        <v>442</v>
      </c>
    </row>
    <row r="6393" spans="8:28" x14ac:dyDescent="0.2">
      <c r="H6393" s="238"/>
      <c r="AB6393" s="238" t="s">
        <v>442</v>
      </c>
    </row>
    <row r="6394" spans="8:28" x14ac:dyDescent="0.2">
      <c r="H6394" s="238"/>
      <c r="AB6394" s="238" t="s">
        <v>442</v>
      </c>
    </row>
    <row r="6395" spans="8:28" x14ac:dyDescent="0.2">
      <c r="H6395" s="238"/>
      <c r="AB6395" s="238" t="s">
        <v>442</v>
      </c>
    </row>
    <row r="6396" spans="8:28" x14ac:dyDescent="0.2">
      <c r="H6396" s="238"/>
      <c r="AB6396" s="238" t="s">
        <v>442</v>
      </c>
    </row>
    <row r="6397" spans="8:28" x14ac:dyDescent="0.2">
      <c r="H6397" s="238"/>
      <c r="AB6397" s="238" t="s">
        <v>442</v>
      </c>
    </row>
    <row r="6398" spans="8:28" x14ac:dyDescent="0.2">
      <c r="H6398" s="238"/>
      <c r="AB6398" s="238" t="s">
        <v>442</v>
      </c>
    </row>
    <row r="6399" spans="8:28" x14ac:dyDescent="0.2">
      <c r="H6399" s="238"/>
      <c r="AB6399" s="238" t="s">
        <v>442</v>
      </c>
    </row>
    <row r="6400" spans="8:28" x14ac:dyDescent="0.2">
      <c r="H6400" s="238"/>
      <c r="AB6400" s="238" t="s">
        <v>442</v>
      </c>
    </row>
    <row r="6401" spans="8:28" x14ac:dyDescent="0.2">
      <c r="H6401" s="238"/>
      <c r="AB6401" s="238" t="s">
        <v>442</v>
      </c>
    </row>
    <row r="6402" spans="8:28" x14ac:dyDescent="0.2">
      <c r="H6402" s="238"/>
      <c r="AB6402" s="238" t="s">
        <v>442</v>
      </c>
    </row>
    <row r="6403" spans="8:28" x14ac:dyDescent="0.2">
      <c r="H6403" s="238"/>
      <c r="AB6403" s="238" t="s">
        <v>442</v>
      </c>
    </row>
    <row r="6404" spans="8:28" x14ac:dyDescent="0.2">
      <c r="H6404" s="238"/>
      <c r="AB6404" s="238" t="s">
        <v>442</v>
      </c>
    </row>
    <row r="6405" spans="8:28" x14ac:dyDescent="0.2">
      <c r="H6405" s="238"/>
      <c r="AB6405" s="238" t="s">
        <v>442</v>
      </c>
    </row>
    <row r="6406" spans="8:28" x14ac:dyDescent="0.2">
      <c r="H6406" s="238"/>
      <c r="AB6406" s="238" t="s">
        <v>442</v>
      </c>
    </row>
    <row r="6407" spans="8:28" x14ac:dyDescent="0.2">
      <c r="H6407" s="238"/>
      <c r="AB6407" s="238" t="s">
        <v>442</v>
      </c>
    </row>
    <row r="6408" spans="8:28" x14ac:dyDescent="0.2">
      <c r="H6408" s="238"/>
      <c r="AB6408" s="238" t="s">
        <v>442</v>
      </c>
    </row>
    <row r="6409" spans="8:28" x14ac:dyDescent="0.2">
      <c r="H6409" s="238"/>
      <c r="AB6409" s="238" t="s">
        <v>442</v>
      </c>
    </row>
    <row r="6410" spans="8:28" x14ac:dyDescent="0.2">
      <c r="H6410" s="238"/>
      <c r="AB6410" s="238" t="s">
        <v>442</v>
      </c>
    </row>
    <row r="6411" spans="8:28" x14ac:dyDescent="0.2">
      <c r="H6411" s="238"/>
      <c r="AB6411" s="238" t="s">
        <v>442</v>
      </c>
    </row>
    <row r="6412" spans="8:28" x14ac:dyDescent="0.2">
      <c r="H6412" s="238"/>
      <c r="AB6412" s="238" t="s">
        <v>442</v>
      </c>
    </row>
    <row r="6413" spans="8:28" x14ac:dyDescent="0.2">
      <c r="H6413" s="238"/>
      <c r="AB6413" s="238" t="s">
        <v>442</v>
      </c>
    </row>
    <row r="6414" spans="8:28" x14ac:dyDescent="0.2">
      <c r="H6414" s="238"/>
      <c r="AB6414" s="238" t="s">
        <v>442</v>
      </c>
    </row>
    <row r="6415" spans="8:28" x14ac:dyDescent="0.2">
      <c r="H6415" s="238"/>
      <c r="AB6415" s="238" t="s">
        <v>442</v>
      </c>
    </row>
    <row r="6416" spans="8:28" x14ac:dyDescent="0.2">
      <c r="H6416" s="238"/>
      <c r="AB6416" s="238" t="s">
        <v>442</v>
      </c>
    </row>
    <row r="6417" spans="8:28" x14ac:dyDescent="0.2">
      <c r="H6417" s="238"/>
      <c r="AB6417" s="238" t="s">
        <v>442</v>
      </c>
    </row>
    <row r="6418" spans="8:28" x14ac:dyDescent="0.2">
      <c r="H6418" s="238"/>
      <c r="AB6418" s="238" t="s">
        <v>442</v>
      </c>
    </row>
    <row r="6419" spans="8:28" x14ac:dyDescent="0.2">
      <c r="H6419" s="238"/>
      <c r="AB6419" s="238" t="s">
        <v>442</v>
      </c>
    </row>
    <row r="6420" spans="8:28" x14ac:dyDescent="0.2">
      <c r="H6420" s="238"/>
      <c r="AB6420" s="238" t="s">
        <v>442</v>
      </c>
    </row>
    <row r="6421" spans="8:28" x14ac:dyDescent="0.2">
      <c r="H6421" s="238"/>
      <c r="AB6421" s="238" t="s">
        <v>442</v>
      </c>
    </row>
    <row r="6422" spans="8:28" x14ac:dyDescent="0.2">
      <c r="H6422" s="238"/>
      <c r="AB6422" s="238" t="s">
        <v>442</v>
      </c>
    </row>
    <row r="6423" spans="8:28" x14ac:dyDescent="0.2">
      <c r="H6423" s="238"/>
      <c r="AB6423" s="238" t="s">
        <v>442</v>
      </c>
    </row>
    <row r="6424" spans="8:28" x14ac:dyDescent="0.2">
      <c r="H6424" s="238"/>
      <c r="AB6424" s="238" t="s">
        <v>442</v>
      </c>
    </row>
    <row r="6425" spans="8:28" x14ac:dyDescent="0.2">
      <c r="H6425" s="238"/>
      <c r="AB6425" s="238" t="s">
        <v>442</v>
      </c>
    </row>
    <row r="6426" spans="8:28" x14ac:dyDescent="0.2">
      <c r="H6426" s="238"/>
      <c r="AB6426" s="238" t="s">
        <v>442</v>
      </c>
    </row>
    <row r="6427" spans="8:28" x14ac:dyDescent="0.2">
      <c r="H6427" s="238"/>
      <c r="AB6427" s="238" t="s">
        <v>442</v>
      </c>
    </row>
    <row r="6428" spans="8:28" x14ac:dyDescent="0.2">
      <c r="H6428" s="238"/>
      <c r="AB6428" s="238" t="s">
        <v>442</v>
      </c>
    </row>
    <row r="6429" spans="8:28" x14ac:dyDescent="0.2">
      <c r="H6429" s="238"/>
      <c r="AB6429" s="238" t="s">
        <v>442</v>
      </c>
    </row>
    <row r="6430" spans="8:28" x14ac:dyDescent="0.2">
      <c r="H6430" s="238"/>
      <c r="AB6430" s="238" t="s">
        <v>442</v>
      </c>
    </row>
    <row r="6431" spans="8:28" x14ac:dyDescent="0.2">
      <c r="H6431" s="238"/>
      <c r="AB6431" s="238" t="s">
        <v>442</v>
      </c>
    </row>
    <row r="6432" spans="8:28" x14ac:dyDescent="0.2">
      <c r="H6432" s="238"/>
      <c r="AB6432" s="238" t="s">
        <v>442</v>
      </c>
    </row>
    <row r="6433" spans="8:28" x14ac:dyDescent="0.2">
      <c r="H6433" s="238"/>
      <c r="AB6433" s="238" t="s">
        <v>442</v>
      </c>
    </row>
    <row r="6434" spans="8:28" x14ac:dyDescent="0.2">
      <c r="H6434" s="238"/>
      <c r="AB6434" s="238" t="s">
        <v>442</v>
      </c>
    </row>
    <row r="6435" spans="8:28" x14ac:dyDescent="0.2">
      <c r="H6435" s="238"/>
      <c r="AB6435" s="238" t="s">
        <v>442</v>
      </c>
    </row>
    <row r="6436" spans="8:28" x14ac:dyDescent="0.2">
      <c r="H6436" s="238"/>
      <c r="AB6436" s="238" t="s">
        <v>442</v>
      </c>
    </row>
    <row r="6437" spans="8:28" x14ac:dyDescent="0.2">
      <c r="H6437" s="238"/>
      <c r="AB6437" s="238" t="s">
        <v>442</v>
      </c>
    </row>
    <row r="6438" spans="8:28" x14ac:dyDescent="0.2">
      <c r="H6438" s="238"/>
      <c r="AB6438" s="238" t="s">
        <v>442</v>
      </c>
    </row>
    <row r="6439" spans="8:28" x14ac:dyDescent="0.2">
      <c r="H6439" s="238"/>
      <c r="AB6439" s="238" t="s">
        <v>442</v>
      </c>
    </row>
    <row r="6440" spans="8:28" x14ac:dyDescent="0.2">
      <c r="H6440" s="238"/>
      <c r="AB6440" s="238" t="s">
        <v>442</v>
      </c>
    </row>
    <row r="6441" spans="8:28" x14ac:dyDescent="0.2">
      <c r="H6441" s="238"/>
      <c r="AB6441" s="238" t="s">
        <v>442</v>
      </c>
    </row>
    <row r="6442" spans="8:28" x14ac:dyDescent="0.2">
      <c r="H6442" s="238"/>
      <c r="AB6442" s="238" t="s">
        <v>442</v>
      </c>
    </row>
    <row r="6443" spans="8:28" x14ac:dyDescent="0.2">
      <c r="H6443" s="238"/>
      <c r="AB6443" s="238" t="s">
        <v>442</v>
      </c>
    </row>
    <row r="6444" spans="8:28" x14ac:dyDescent="0.2">
      <c r="H6444" s="238"/>
      <c r="AB6444" s="238" t="s">
        <v>442</v>
      </c>
    </row>
    <row r="6445" spans="8:28" x14ac:dyDescent="0.2">
      <c r="H6445" s="238"/>
      <c r="AB6445" s="238" t="s">
        <v>442</v>
      </c>
    </row>
    <row r="6446" spans="8:28" x14ac:dyDescent="0.2">
      <c r="H6446" s="238"/>
      <c r="AB6446" s="238" t="s">
        <v>442</v>
      </c>
    </row>
    <row r="6447" spans="8:28" x14ac:dyDescent="0.2">
      <c r="H6447" s="238"/>
      <c r="AB6447" s="238" t="s">
        <v>442</v>
      </c>
    </row>
    <row r="6448" spans="8:28" x14ac:dyDescent="0.2">
      <c r="H6448" s="238"/>
      <c r="AB6448" s="238" t="s">
        <v>442</v>
      </c>
    </row>
    <row r="6449" spans="8:28" x14ac:dyDescent="0.2">
      <c r="H6449" s="238"/>
      <c r="AB6449" s="238" t="s">
        <v>442</v>
      </c>
    </row>
    <row r="6450" spans="8:28" x14ac:dyDescent="0.2">
      <c r="H6450" s="238"/>
      <c r="AB6450" s="238" t="s">
        <v>442</v>
      </c>
    </row>
    <row r="6451" spans="8:28" x14ac:dyDescent="0.2">
      <c r="H6451" s="238"/>
      <c r="AB6451" s="238" t="s">
        <v>442</v>
      </c>
    </row>
    <row r="6452" spans="8:28" x14ac:dyDescent="0.2">
      <c r="H6452" s="238"/>
      <c r="AB6452" s="238" t="s">
        <v>442</v>
      </c>
    </row>
    <row r="6453" spans="8:28" x14ac:dyDescent="0.2">
      <c r="H6453" s="238"/>
      <c r="AB6453" s="238" t="s">
        <v>442</v>
      </c>
    </row>
    <row r="6454" spans="8:28" x14ac:dyDescent="0.2">
      <c r="H6454" s="238"/>
      <c r="AB6454" s="238" t="s">
        <v>442</v>
      </c>
    </row>
    <row r="6455" spans="8:28" x14ac:dyDescent="0.2">
      <c r="H6455" s="238"/>
      <c r="AB6455" s="238" t="s">
        <v>442</v>
      </c>
    </row>
    <row r="6456" spans="8:28" x14ac:dyDescent="0.2">
      <c r="H6456" s="238"/>
      <c r="AB6456" s="238" t="s">
        <v>442</v>
      </c>
    </row>
    <row r="6457" spans="8:28" x14ac:dyDescent="0.2">
      <c r="H6457" s="238"/>
      <c r="AB6457" s="238" t="s">
        <v>442</v>
      </c>
    </row>
    <row r="6458" spans="8:28" x14ac:dyDescent="0.2">
      <c r="H6458" s="238"/>
      <c r="AB6458" s="238" t="s">
        <v>442</v>
      </c>
    </row>
    <row r="6459" spans="8:28" x14ac:dyDescent="0.2">
      <c r="H6459" s="238"/>
      <c r="AB6459" s="238" t="s">
        <v>442</v>
      </c>
    </row>
    <row r="6460" spans="8:28" x14ac:dyDescent="0.2">
      <c r="H6460" s="238"/>
      <c r="AB6460" s="238" t="s">
        <v>442</v>
      </c>
    </row>
    <row r="6461" spans="8:28" x14ac:dyDescent="0.2">
      <c r="H6461" s="238"/>
      <c r="AB6461" s="238" t="s">
        <v>442</v>
      </c>
    </row>
    <row r="6462" spans="8:28" x14ac:dyDescent="0.2">
      <c r="H6462" s="238"/>
      <c r="AB6462" s="238" t="s">
        <v>442</v>
      </c>
    </row>
    <row r="6463" spans="8:28" x14ac:dyDescent="0.2">
      <c r="H6463" s="238"/>
      <c r="AB6463" s="238" t="s">
        <v>442</v>
      </c>
    </row>
    <row r="6464" spans="8:28" x14ac:dyDescent="0.2">
      <c r="H6464" s="238"/>
      <c r="AB6464" s="238" t="s">
        <v>442</v>
      </c>
    </row>
    <row r="6465" spans="8:28" x14ac:dyDescent="0.2">
      <c r="H6465" s="238"/>
      <c r="AB6465" s="238" t="s">
        <v>442</v>
      </c>
    </row>
    <row r="6466" spans="8:28" x14ac:dyDescent="0.2">
      <c r="H6466" s="238"/>
      <c r="AB6466" s="238" t="s">
        <v>442</v>
      </c>
    </row>
    <row r="6467" spans="8:28" x14ac:dyDescent="0.2">
      <c r="H6467" s="238"/>
      <c r="AB6467" s="238" t="s">
        <v>442</v>
      </c>
    </row>
    <row r="6468" spans="8:28" x14ac:dyDescent="0.2">
      <c r="H6468" s="238"/>
      <c r="AB6468" s="238" t="s">
        <v>442</v>
      </c>
    </row>
    <row r="6469" spans="8:28" x14ac:dyDescent="0.2">
      <c r="H6469" s="238"/>
      <c r="AB6469" s="238" t="s">
        <v>442</v>
      </c>
    </row>
    <row r="6470" spans="8:28" x14ac:dyDescent="0.2">
      <c r="H6470" s="238"/>
      <c r="AB6470" s="238" t="s">
        <v>442</v>
      </c>
    </row>
    <row r="6471" spans="8:28" x14ac:dyDescent="0.2">
      <c r="H6471" s="238"/>
      <c r="AB6471" s="238" t="s">
        <v>442</v>
      </c>
    </row>
    <row r="6472" spans="8:28" x14ac:dyDescent="0.2">
      <c r="H6472" s="238"/>
      <c r="AB6472" s="238" t="s">
        <v>442</v>
      </c>
    </row>
    <row r="6473" spans="8:28" x14ac:dyDescent="0.2">
      <c r="H6473" s="238"/>
      <c r="AB6473" s="238" t="s">
        <v>442</v>
      </c>
    </row>
    <row r="6474" spans="8:28" x14ac:dyDescent="0.2">
      <c r="H6474" s="238"/>
      <c r="AB6474" s="238" t="s">
        <v>442</v>
      </c>
    </row>
    <row r="6475" spans="8:28" x14ac:dyDescent="0.2">
      <c r="H6475" s="238"/>
      <c r="AB6475" s="238" t="s">
        <v>442</v>
      </c>
    </row>
    <row r="6476" spans="8:28" x14ac:dyDescent="0.2">
      <c r="H6476" s="238"/>
      <c r="AB6476" s="238" t="s">
        <v>442</v>
      </c>
    </row>
    <row r="6477" spans="8:28" x14ac:dyDescent="0.2">
      <c r="H6477" s="238"/>
      <c r="AB6477" s="238" t="s">
        <v>442</v>
      </c>
    </row>
    <row r="6478" spans="8:28" x14ac:dyDescent="0.2">
      <c r="H6478" s="238"/>
      <c r="AB6478" s="238" t="s">
        <v>442</v>
      </c>
    </row>
    <row r="6479" spans="8:28" x14ac:dyDescent="0.2">
      <c r="H6479" s="238"/>
      <c r="AB6479" s="238" t="s">
        <v>442</v>
      </c>
    </row>
    <row r="6480" spans="8:28" x14ac:dyDescent="0.2">
      <c r="H6480" s="238"/>
      <c r="AB6480" s="238" t="s">
        <v>442</v>
      </c>
    </row>
    <row r="6481" spans="8:28" x14ac:dyDescent="0.2">
      <c r="H6481" s="238"/>
      <c r="AB6481" s="238" t="s">
        <v>442</v>
      </c>
    </row>
    <row r="6482" spans="8:28" x14ac:dyDescent="0.2">
      <c r="H6482" s="238"/>
      <c r="AB6482" s="238" t="s">
        <v>442</v>
      </c>
    </row>
    <row r="6483" spans="8:28" x14ac:dyDescent="0.2">
      <c r="H6483" s="238"/>
      <c r="AB6483" s="238" t="s">
        <v>442</v>
      </c>
    </row>
    <row r="6484" spans="8:28" x14ac:dyDescent="0.2">
      <c r="H6484" s="238"/>
      <c r="AB6484" s="238" t="s">
        <v>442</v>
      </c>
    </row>
    <row r="6485" spans="8:28" x14ac:dyDescent="0.2">
      <c r="H6485" s="238"/>
      <c r="AB6485" s="238" t="s">
        <v>442</v>
      </c>
    </row>
    <row r="6486" spans="8:28" x14ac:dyDescent="0.2">
      <c r="H6486" s="238"/>
      <c r="AB6486" s="238" t="s">
        <v>442</v>
      </c>
    </row>
    <row r="6487" spans="8:28" x14ac:dyDescent="0.2">
      <c r="H6487" s="238"/>
      <c r="AB6487" s="238" t="s">
        <v>442</v>
      </c>
    </row>
    <row r="6488" spans="8:28" x14ac:dyDescent="0.2">
      <c r="H6488" s="238"/>
      <c r="AB6488" s="238" t="s">
        <v>442</v>
      </c>
    </row>
    <row r="6489" spans="8:28" x14ac:dyDescent="0.2">
      <c r="H6489" s="238"/>
      <c r="AB6489" s="238" t="s">
        <v>442</v>
      </c>
    </row>
    <row r="6490" spans="8:28" x14ac:dyDescent="0.2">
      <c r="H6490" s="238"/>
      <c r="AB6490" s="238" t="s">
        <v>442</v>
      </c>
    </row>
    <row r="6491" spans="8:28" x14ac:dyDescent="0.2">
      <c r="H6491" s="238"/>
      <c r="AB6491" s="238" t="s">
        <v>442</v>
      </c>
    </row>
    <row r="6492" spans="8:28" x14ac:dyDescent="0.2">
      <c r="H6492" s="238"/>
      <c r="AB6492" s="238" t="s">
        <v>442</v>
      </c>
    </row>
    <row r="6493" spans="8:28" x14ac:dyDescent="0.2">
      <c r="H6493" s="238"/>
      <c r="AB6493" s="238" t="s">
        <v>442</v>
      </c>
    </row>
    <row r="6494" spans="8:28" x14ac:dyDescent="0.2">
      <c r="H6494" s="238"/>
      <c r="AB6494" s="238" t="s">
        <v>442</v>
      </c>
    </row>
    <row r="6495" spans="8:28" x14ac:dyDescent="0.2">
      <c r="H6495" s="238"/>
      <c r="AB6495" s="238" t="s">
        <v>442</v>
      </c>
    </row>
    <row r="6496" spans="8:28" x14ac:dyDescent="0.2">
      <c r="H6496" s="238"/>
      <c r="AB6496" s="238" t="s">
        <v>442</v>
      </c>
    </row>
    <row r="6497" spans="8:28" x14ac:dyDescent="0.2">
      <c r="H6497" s="238"/>
      <c r="AB6497" s="238" t="s">
        <v>442</v>
      </c>
    </row>
    <row r="6498" spans="8:28" x14ac:dyDescent="0.2">
      <c r="H6498" s="238"/>
      <c r="AB6498" s="238" t="s">
        <v>442</v>
      </c>
    </row>
    <row r="6499" spans="8:28" x14ac:dyDescent="0.2">
      <c r="H6499" s="238"/>
      <c r="AB6499" s="238" t="s">
        <v>442</v>
      </c>
    </row>
    <row r="6500" spans="8:28" x14ac:dyDescent="0.2">
      <c r="H6500" s="238"/>
      <c r="AB6500" s="238" t="s">
        <v>442</v>
      </c>
    </row>
    <row r="6501" spans="8:28" x14ac:dyDescent="0.2">
      <c r="H6501" s="238"/>
      <c r="AB6501" s="238" t="s">
        <v>442</v>
      </c>
    </row>
    <row r="6502" spans="8:28" x14ac:dyDescent="0.2">
      <c r="H6502" s="238"/>
      <c r="AB6502" s="238" t="s">
        <v>442</v>
      </c>
    </row>
    <row r="6503" spans="8:28" x14ac:dyDescent="0.2">
      <c r="H6503" s="238"/>
      <c r="AB6503" s="238" t="s">
        <v>442</v>
      </c>
    </row>
    <row r="6504" spans="8:28" x14ac:dyDescent="0.2">
      <c r="H6504" s="238"/>
      <c r="AB6504" s="238" t="s">
        <v>442</v>
      </c>
    </row>
    <row r="6505" spans="8:28" x14ac:dyDescent="0.2">
      <c r="H6505" s="238"/>
      <c r="AB6505" s="238" t="s">
        <v>442</v>
      </c>
    </row>
    <row r="6506" spans="8:28" x14ac:dyDescent="0.2">
      <c r="H6506" s="238"/>
      <c r="AB6506" s="238" t="s">
        <v>442</v>
      </c>
    </row>
    <row r="6507" spans="8:28" x14ac:dyDescent="0.2">
      <c r="H6507" s="238"/>
      <c r="AB6507" s="238" t="s">
        <v>442</v>
      </c>
    </row>
    <row r="6508" spans="8:28" x14ac:dyDescent="0.2">
      <c r="H6508" s="238"/>
      <c r="AB6508" s="238" t="s">
        <v>442</v>
      </c>
    </row>
    <row r="6509" spans="8:28" x14ac:dyDescent="0.2">
      <c r="H6509" s="238"/>
      <c r="AB6509" s="238" t="s">
        <v>442</v>
      </c>
    </row>
    <row r="6510" spans="8:28" x14ac:dyDescent="0.2">
      <c r="H6510" s="238"/>
      <c r="AB6510" s="238" t="s">
        <v>442</v>
      </c>
    </row>
    <row r="6511" spans="8:28" x14ac:dyDescent="0.2">
      <c r="H6511" s="238"/>
      <c r="AB6511" s="238" t="s">
        <v>442</v>
      </c>
    </row>
    <row r="6512" spans="8:28" x14ac:dyDescent="0.2">
      <c r="H6512" s="238"/>
      <c r="AB6512" s="238" t="s">
        <v>442</v>
      </c>
    </row>
    <row r="6513" spans="8:28" x14ac:dyDescent="0.2">
      <c r="H6513" s="238"/>
      <c r="AB6513" s="238" t="s">
        <v>442</v>
      </c>
    </row>
    <row r="6514" spans="8:28" x14ac:dyDescent="0.2">
      <c r="H6514" s="238"/>
      <c r="AB6514" s="238" t="s">
        <v>442</v>
      </c>
    </row>
    <row r="6515" spans="8:28" x14ac:dyDescent="0.2">
      <c r="H6515" s="238"/>
      <c r="AB6515" s="238" t="s">
        <v>442</v>
      </c>
    </row>
    <row r="6516" spans="8:28" x14ac:dyDescent="0.2">
      <c r="H6516" s="238"/>
      <c r="AB6516" s="238" t="s">
        <v>442</v>
      </c>
    </row>
    <row r="6517" spans="8:28" x14ac:dyDescent="0.2">
      <c r="H6517" s="238"/>
      <c r="AB6517" s="238" t="s">
        <v>442</v>
      </c>
    </row>
    <row r="6518" spans="8:28" x14ac:dyDescent="0.2">
      <c r="H6518" s="238"/>
      <c r="AB6518" s="238" t="s">
        <v>442</v>
      </c>
    </row>
    <row r="6519" spans="8:28" x14ac:dyDescent="0.2">
      <c r="H6519" s="238"/>
      <c r="AB6519" s="238" t="s">
        <v>442</v>
      </c>
    </row>
    <row r="6520" spans="8:28" x14ac:dyDescent="0.2">
      <c r="H6520" s="238"/>
      <c r="AB6520" s="238" t="s">
        <v>442</v>
      </c>
    </row>
    <row r="6521" spans="8:28" x14ac:dyDescent="0.2">
      <c r="H6521" s="238"/>
      <c r="AB6521" s="238" t="s">
        <v>442</v>
      </c>
    </row>
    <row r="6522" spans="8:28" x14ac:dyDescent="0.2">
      <c r="H6522" s="238"/>
      <c r="AB6522" s="238" t="s">
        <v>442</v>
      </c>
    </row>
    <row r="6523" spans="8:28" x14ac:dyDescent="0.2">
      <c r="H6523" s="238"/>
      <c r="AB6523" s="238" t="s">
        <v>442</v>
      </c>
    </row>
    <row r="6524" spans="8:28" x14ac:dyDescent="0.2">
      <c r="H6524" s="238"/>
      <c r="AB6524" s="238" t="s">
        <v>442</v>
      </c>
    </row>
    <row r="6525" spans="8:28" x14ac:dyDescent="0.2">
      <c r="H6525" s="238"/>
      <c r="AB6525" s="238" t="s">
        <v>442</v>
      </c>
    </row>
    <row r="6526" spans="8:28" x14ac:dyDescent="0.2">
      <c r="H6526" s="238"/>
      <c r="AB6526" s="238" t="s">
        <v>442</v>
      </c>
    </row>
    <row r="6527" spans="8:28" x14ac:dyDescent="0.2">
      <c r="H6527" s="238"/>
      <c r="AB6527" s="238" t="s">
        <v>442</v>
      </c>
    </row>
    <row r="6528" spans="8:28" x14ac:dyDescent="0.2">
      <c r="H6528" s="238"/>
      <c r="AB6528" s="238" t="s">
        <v>442</v>
      </c>
    </row>
    <row r="6529" spans="8:28" x14ac:dyDescent="0.2">
      <c r="H6529" s="238"/>
      <c r="AB6529" s="238" t="s">
        <v>442</v>
      </c>
    </row>
    <row r="6530" spans="8:28" x14ac:dyDescent="0.2">
      <c r="H6530" s="238"/>
      <c r="AB6530" s="238" t="s">
        <v>442</v>
      </c>
    </row>
    <row r="6531" spans="8:28" x14ac:dyDescent="0.2">
      <c r="H6531" s="238"/>
      <c r="AB6531" s="238" t="s">
        <v>442</v>
      </c>
    </row>
    <row r="6532" spans="8:28" x14ac:dyDescent="0.2">
      <c r="H6532" s="238"/>
      <c r="AB6532" s="238" t="s">
        <v>442</v>
      </c>
    </row>
    <row r="6533" spans="8:28" x14ac:dyDescent="0.2">
      <c r="H6533" s="238"/>
      <c r="AB6533" s="238" t="s">
        <v>442</v>
      </c>
    </row>
    <row r="6534" spans="8:28" x14ac:dyDescent="0.2">
      <c r="H6534" s="238"/>
      <c r="AB6534" s="238" t="s">
        <v>442</v>
      </c>
    </row>
    <row r="6535" spans="8:28" x14ac:dyDescent="0.2">
      <c r="H6535" s="238"/>
      <c r="AB6535" s="238" t="s">
        <v>442</v>
      </c>
    </row>
    <row r="6536" spans="8:28" x14ac:dyDescent="0.2">
      <c r="H6536" s="238"/>
      <c r="AB6536" s="238" t="s">
        <v>442</v>
      </c>
    </row>
    <row r="6537" spans="8:28" x14ac:dyDescent="0.2">
      <c r="H6537" s="238"/>
      <c r="AB6537" s="238" t="s">
        <v>442</v>
      </c>
    </row>
    <row r="6538" spans="8:28" x14ac:dyDescent="0.2">
      <c r="H6538" s="238"/>
      <c r="AB6538" s="238" t="s">
        <v>442</v>
      </c>
    </row>
    <row r="6539" spans="8:28" x14ac:dyDescent="0.2">
      <c r="H6539" s="238"/>
      <c r="AB6539" s="238" t="s">
        <v>442</v>
      </c>
    </row>
    <row r="6540" spans="8:28" x14ac:dyDescent="0.2">
      <c r="H6540" s="238"/>
      <c r="AB6540" s="238" t="s">
        <v>442</v>
      </c>
    </row>
    <row r="6541" spans="8:28" x14ac:dyDescent="0.2">
      <c r="H6541" s="238"/>
      <c r="AB6541" s="238" t="s">
        <v>442</v>
      </c>
    </row>
    <row r="6542" spans="8:28" x14ac:dyDescent="0.2">
      <c r="H6542" s="238"/>
      <c r="AB6542" s="238" t="s">
        <v>442</v>
      </c>
    </row>
    <row r="6543" spans="8:28" x14ac:dyDescent="0.2">
      <c r="H6543" s="238"/>
      <c r="AB6543" s="238" t="s">
        <v>442</v>
      </c>
    </row>
    <row r="6544" spans="8:28" x14ac:dyDescent="0.2">
      <c r="H6544" s="238"/>
      <c r="AB6544" s="238" t="s">
        <v>442</v>
      </c>
    </row>
    <row r="6545" spans="8:28" x14ac:dyDescent="0.2">
      <c r="H6545" s="238"/>
      <c r="AB6545" s="238" t="s">
        <v>442</v>
      </c>
    </row>
    <row r="6546" spans="8:28" x14ac:dyDescent="0.2">
      <c r="H6546" s="238"/>
      <c r="AB6546" s="238" t="s">
        <v>442</v>
      </c>
    </row>
    <row r="6547" spans="8:28" x14ac:dyDescent="0.2">
      <c r="H6547" s="238"/>
      <c r="AB6547" s="238" t="s">
        <v>442</v>
      </c>
    </row>
    <row r="6548" spans="8:28" x14ac:dyDescent="0.2">
      <c r="H6548" s="238"/>
      <c r="AB6548" s="238" t="s">
        <v>442</v>
      </c>
    </row>
    <row r="6549" spans="8:28" x14ac:dyDescent="0.2">
      <c r="H6549" s="238"/>
      <c r="AB6549" s="238" t="s">
        <v>442</v>
      </c>
    </row>
    <row r="6550" spans="8:28" x14ac:dyDescent="0.2">
      <c r="H6550" s="238"/>
      <c r="AB6550" s="238" t="s">
        <v>442</v>
      </c>
    </row>
    <row r="6551" spans="8:28" x14ac:dyDescent="0.2">
      <c r="H6551" s="238"/>
      <c r="AB6551" s="238" t="s">
        <v>442</v>
      </c>
    </row>
    <row r="6552" spans="8:28" x14ac:dyDescent="0.2">
      <c r="H6552" s="238"/>
      <c r="AB6552" s="238" t="s">
        <v>442</v>
      </c>
    </row>
    <row r="6553" spans="8:28" x14ac:dyDescent="0.2">
      <c r="H6553" s="238"/>
      <c r="AB6553" s="238" t="s">
        <v>442</v>
      </c>
    </row>
    <row r="6554" spans="8:28" x14ac:dyDescent="0.2">
      <c r="H6554" s="238"/>
      <c r="AB6554" s="238" t="s">
        <v>442</v>
      </c>
    </row>
    <row r="6555" spans="8:28" x14ac:dyDescent="0.2">
      <c r="H6555" s="238"/>
      <c r="AB6555" s="238" t="s">
        <v>442</v>
      </c>
    </row>
    <row r="6556" spans="8:28" x14ac:dyDescent="0.2">
      <c r="H6556" s="238"/>
      <c r="AB6556" s="238" t="s">
        <v>442</v>
      </c>
    </row>
    <row r="6557" spans="8:28" x14ac:dyDescent="0.2">
      <c r="H6557" s="238"/>
      <c r="AB6557" s="238" t="s">
        <v>442</v>
      </c>
    </row>
    <row r="6558" spans="8:28" x14ac:dyDescent="0.2">
      <c r="H6558" s="238"/>
      <c r="AB6558" s="238" t="s">
        <v>442</v>
      </c>
    </row>
    <row r="6559" spans="8:28" x14ac:dyDescent="0.2">
      <c r="H6559" s="238"/>
      <c r="AB6559" s="238" t="s">
        <v>442</v>
      </c>
    </row>
    <row r="6560" spans="8:28" x14ac:dyDescent="0.2">
      <c r="H6560" s="238"/>
      <c r="AB6560" s="238" t="s">
        <v>442</v>
      </c>
    </row>
    <row r="6561" spans="8:28" x14ac:dyDescent="0.2">
      <c r="H6561" s="238"/>
      <c r="AB6561" s="238" t="s">
        <v>442</v>
      </c>
    </row>
    <row r="6562" spans="8:28" x14ac:dyDescent="0.2">
      <c r="H6562" s="238"/>
      <c r="AB6562" s="238" t="s">
        <v>442</v>
      </c>
    </row>
    <row r="6563" spans="8:28" x14ac:dyDescent="0.2">
      <c r="H6563" s="238"/>
      <c r="AB6563" s="238" t="s">
        <v>442</v>
      </c>
    </row>
    <row r="6564" spans="8:28" x14ac:dyDescent="0.2">
      <c r="H6564" s="238"/>
      <c r="AB6564" s="238" t="s">
        <v>442</v>
      </c>
    </row>
    <row r="6565" spans="8:28" x14ac:dyDescent="0.2">
      <c r="H6565" s="238"/>
      <c r="AB6565" s="238" t="s">
        <v>442</v>
      </c>
    </row>
    <row r="6566" spans="8:28" x14ac:dyDescent="0.2">
      <c r="H6566" s="238"/>
      <c r="AB6566" s="238" t="s">
        <v>442</v>
      </c>
    </row>
    <row r="6567" spans="8:28" x14ac:dyDescent="0.2">
      <c r="H6567" s="238"/>
      <c r="AB6567" s="238" t="s">
        <v>442</v>
      </c>
    </row>
    <row r="6568" spans="8:28" x14ac:dyDescent="0.2">
      <c r="H6568" s="238"/>
      <c r="AB6568" s="238" t="s">
        <v>442</v>
      </c>
    </row>
    <row r="6569" spans="8:28" x14ac:dyDescent="0.2">
      <c r="H6569" s="238"/>
      <c r="AB6569" s="238" t="s">
        <v>442</v>
      </c>
    </row>
    <row r="6570" spans="8:28" x14ac:dyDescent="0.2">
      <c r="H6570" s="238"/>
      <c r="AB6570" s="238" t="s">
        <v>442</v>
      </c>
    </row>
    <row r="6571" spans="8:28" x14ac:dyDescent="0.2">
      <c r="H6571" s="238"/>
      <c r="AB6571" s="238" t="s">
        <v>442</v>
      </c>
    </row>
    <row r="6572" spans="8:28" x14ac:dyDescent="0.2">
      <c r="H6572" s="238"/>
      <c r="AB6572" s="238" t="s">
        <v>442</v>
      </c>
    </row>
    <row r="6573" spans="8:28" x14ac:dyDescent="0.2">
      <c r="H6573" s="238"/>
      <c r="AB6573" s="238" t="s">
        <v>442</v>
      </c>
    </row>
    <row r="6574" spans="8:28" x14ac:dyDescent="0.2">
      <c r="H6574" s="238"/>
      <c r="AB6574" s="238" t="s">
        <v>442</v>
      </c>
    </row>
    <row r="6575" spans="8:28" x14ac:dyDescent="0.2">
      <c r="H6575" s="238"/>
      <c r="AB6575" s="238" t="s">
        <v>442</v>
      </c>
    </row>
    <row r="6576" spans="8:28" x14ac:dyDescent="0.2">
      <c r="H6576" s="238"/>
      <c r="AB6576" s="238" t="s">
        <v>442</v>
      </c>
    </row>
    <row r="6577" spans="8:28" x14ac:dyDescent="0.2">
      <c r="H6577" s="238"/>
      <c r="AB6577" s="238" t="s">
        <v>442</v>
      </c>
    </row>
    <row r="6578" spans="8:28" x14ac:dyDescent="0.2">
      <c r="H6578" s="238"/>
      <c r="AB6578" s="238" t="s">
        <v>442</v>
      </c>
    </row>
    <row r="6579" spans="8:28" x14ac:dyDescent="0.2">
      <c r="H6579" s="238"/>
      <c r="AB6579" s="238" t="s">
        <v>442</v>
      </c>
    </row>
    <row r="6580" spans="8:28" x14ac:dyDescent="0.2">
      <c r="H6580" s="238"/>
      <c r="AB6580" s="238" t="s">
        <v>442</v>
      </c>
    </row>
    <row r="6581" spans="8:28" x14ac:dyDescent="0.2">
      <c r="H6581" s="238"/>
      <c r="AB6581" s="238" t="s">
        <v>442</v>
      </c>
    </row>
    <row r="6582" spans="8:28" x14ac:dyDescent="0.2">
      <c r="H6582" s="238"/>
      <c r="AB6582" s="238" t="s">
        <v>442</v>
      </c>
    </row>
    <row r="6583" spans="8:28" x14ac:dyDescent="0.2">
      <c r="H6583" s="238"/>
      <c r="AB6583" s="238" t="s">
        <v>442</v>
      </c>
    </row>
    <row r="6584" spans="8:28" x14ac:dyDescent="0.2">
      <c r="H6584" s="238"/>
      <c r="AB6584" s="238" t="s">
        <v>442</v>
      </c>
    </row>
    <row r="6585" spans="8:28" x14ac:dyDescent="0.2">
      <c r="H6585" s="238"/>
      <c r="AB6585" s="238" t="s">
        <v>442</v>
      </c>
    </row>
    <row r="6586" spans="8:28" x14ac:dyDescent="0.2">
      <c r="H6586" s="238"/>
      <c r="AB6586" s="238" t="s">
        <v>442</v>
      </c>
    </row>
    <row r="6587" spans="8:28" x14ac:dyDescent="0.2">
      <c r="H6587" s="238"/>
      <c r="AB6587" s="238" t="s">
        <v>442</v>
      </c>
    </row>
    <row r="6588" spans="8:28" x14ac:dyDescent="0.2">
      <c r="H6588" s="238"/>
      <c r="AB6588" s="238" t="s">
        <v>442</v>
      </c>
    </row>
    <row r="6589" spans="8:28" x14ac:dyDescent="0.2">
      <c r="H6589" s="238"/>
      <c r="AB6589" s="238" t="s">
        <v>442</v>
      </c>
    </row>
    <row r="6590" spans="8:28" x14ac:dyDescent="0.2">
      <c r="H6590" s="238"/>
      <c r="AB6590" s="238" t="s">
        <v>442</v>
      </c>
    </row>
    <row r="6591" spans="8:28" x14ac:dyDescent="0.2">
      <c r="H6591" s="238"/>
      <c r="AB6591" s="238" t="s">
        <v>442</v>
      </c>
    </row>
    <row r="6592" spans="8:28" x14ac:dyDescent="0.2">
      <c r="H6592" s="238"/>
      <c r="AB6592" s="238" t="s">
        <v>442</v>
      </c>
    </row>
    <row r="6593" spans="8:28" x14ac:dyDescent="0.2">
      <c r="H6593" s="238"/>
      <c r="AB6593" s="238" t="s">
        <v>442</v>
      </c>
    </row>
    <row r="6594" spans="8:28" x14ac:dyDescent="0.2">
      <c r="H6594" s="238"/>
      <c r="AB6594" s="238" t="s">
        <v>442</v>
      </c>
    </row>
    <row r="6595" spans="8:28" x14ac:dyDescent="0.2">
      <c r="H6595" s="238"/>
      <c r="AB6595" s="238" t="s">
        <v>442</v>
      </c>
    </row>
    <row r="6596" spans="8:28" x14ac:dyDescent="0.2">
      <c r="H6596" s="238"/>
      <c r="AB6596" s="238" t="s">
        <v>442</v>
      </c>
    </row>
    <row r="6597" spans="8:28" x14ac:dyDescent="0.2">
      <c r="H6597" s="238"/>
      <c r="AB6597" s="238" t="s">
        <v>442</v>
      </c>
    </row>
    <row r="6598" spans="8:28" x14ac:dyDescent="0.2">
      <c r="H6598" s="238"/>
      <c r="AB6598" s="238" t="s">
        <v>442</v>
      </c>
    </row>
    <row r="6599" spans="8:28" x14ac:dyDescent="0.2">
      <c r="H6599" s="238"/>
      <c r="AB6599" s="238" t="s">
        <v>442</v>
      </c>
    </row>
    <row r="6600" spans="8:28" x14ac:dyDescent="0.2">
      <c r="H6600" s="238"/>
      <c r="AB6600" s="238" t="s">
        <v>442</v>
      </c>
    </row>
    <row r="6601" spans="8:28" x14ac:dyDescent="0.2">
      <c r="H6601" s="238"/>
      <c r="AB6601" s="238" t="s">
        <v>442</v>
      </c>
    </row>
    <row r="6602" spans="8:28" x14ac:dyDescent="0.2">
      <c r="H6602" s="238"/>
      <c r="AB6602" s="238" t="s">
        <v>442</v>
      </c>
    </row>
    <row r="6603" spans="8:28" x14ac:dyDescent="0.2">
      <c r="H6603" s="238"/>
      <c r="AB6603" s="238" t="s">
        <v>442</v>
      </c>
    </row>
    <row r="6604" spans="8:28" x14ac:dyDescent="0.2">
      <c r="H6604" s="238"/>
      <c r="AB6604" s="238" t="s">
        <v>442</v>
      </c>
    </row>
    <row r="6605" spans="8:28" x14ac:dyDescent="0.2">
      <c r="H6605" s="238"/>
      <c r="AB6605" s="238" t="s">
        <v>442</v>
      </c>
    </row>
    <row r="6606" spans="8:28" x14ac:dyDescent="0.2">
      <c r="H6606" s="238"/>
      <c r="AB6606" s="238" t="s">
        <v>442</v>
      </c>
    </row>
    <row r="6607" spans="8:28" x14ac:dyDescent="0.2">
      <c r="H6607" s="238"/>
      <c r="AB6607" s="238" t="s">
        <v>442</v>
      </c>
    </row>
    <row r="6608" spans="8:28" x14ac:dyDescent="0.2">
      <c r="H6608" s="238"/>
      <c r="AB6608" s="238" t="s">
        <v>442</v>
      </c>
    </row>
    <row r="6609" spans="8:28" x14ac:dyDescent="0.2">
      <c r="H6609" s="238"/>
      <c r="AB6609" s="238" t="s">
        <v>442</v>
      </c>
    </row>
    <row r="6610" spans="8:28" x14ac:dyDescent="0.2">
      <c r="H6610" s="238"/>
      <c r="AB6610" s="238" t="s">
        <v>442</v>
      </c>
    </row>
    <row r="6611" spans="8:28" x14ac:dyDescent="0.2">
      <c r="H6611" s="238"/>
      <c r="AB6611" s="238" t="s">
        <v>442</v>
      </c>
    </row>
    <row r="6612" spans="8:28" x14ac:dyDescent="0.2">
      <c r="H6612" s="238"/>
      <c r="AB6612" s="238" t="s">
        <v>442</v>
      </c>
    </row>
    <row r="6613" spans="8:28" x14ac:dyDescent="0.2">
      <c r="H6613" s="238"/>
      <c r="AB6613" s="238" t="s">
        <v>442</v>
      </c>
    </row>
    <row r="6614" spans="8:28" x14ac:dyDescent="0.2">
      <c r="H6614" s="238"/>
      <c r="AB6614" s="238" t="s">
        <v>442</v>
      </c>
    </row>
    <row r="6615" spans="8:28" x14ac:dyDescent="0.2">
      <c r="H6615" s="238"/>
      <c r="AB6615" s="238" t="s">
        <v>442</v>
      </c>
    </row>
    <row r="6616" spans="8:28" x14ac:dyDescent="0.2">
      <c r="H6616" s="238"/>
      <c r="AB6616" s="238" t="s">
        <v>442</v>
      </c>
    </row>
    <row r="6617" spans="8:28" x14ac:dyDescent="0.2">
      <c r="H6617" s="238"/>
      <c r="AB6617" s="238" t="s">
        <v>442</v>
      </c>
    </row>
    <row r="6618" spans="8:28" x14ac:dyDescent="0.2">
      <c r="H6618" s="238"/>
      <c r="AB6618" s="238" t="s">
        <v>442</v>
      </c>
    </row>
    <row r="6619" spans="8:28" x14ac:dyDescent="0.2">
      <c r="H6619" s="238"/>
      <c r="AB6619" s="238" t="s">
        <v>442</v>
      </c>
    </row>
    <row r="6620" spans="8:28" x14ac:dyDescent="0.2">
      <c r="H6620" s="238"/>
      <c r="AB6620" s="238" t="s">
        <v>442</v>
      </c>
    </row>
    <row r="6621" spans="8:28" x14ac:dyDescent="0.2">
      <c r="H6621" s="238"/>
      <c r="AB6621" s="238" t="s">
        <v>442</v>
      </c>
    </row>
    <row r="6622" spans="8:28" x14ac:dyDescent="0.2">
      <c r="H6622" s="238"/>
      <c r="AB6622" s="238" t="s">
        <v>442</v>
      </c>
    </row>
    <row r="6623" spans="8:28" x14ac:dyDescent="0.2">
      <c r="H6623" s="238"/>
      <c r="AB6623" s="238" t="s">
        <v>442</v>
      </c>
    </row>
    <row r="6624" spans="8:28" x14ac:dyDescent="0.2">
      <c r="H6624" s="238"/>
      <c r="AB6624" s="238" t="s">
        <v>442</v>
      </c>
    </row>
    <row r="6625" spans="8:28" x14ac:dyDescent="0.2">
      <c r="H6625" s="238"/>
      <c r="AB6625" s="238" t="s">
        <v>442</v>
      </c>
    </row>
    <row r="6626" spans="8:28" x14ac:dyDescent="0.2">
      <c r="H6626" s="238"/>
      <c r="AB6626" s="238" t="s">
        <v>442</v>
      </c>
    </row>
    <row r="6627" spans="8:28" x14ac:dyDescent="0.2">
      <c r="H6627" s="238"/>
      <c r="AB6627" s="238" t="s">
        <v>442</v>
      </c>
    </row>
    <row r="6628" spans="8:28" x14ac:dyDescent="0.2">
      <c r="H6628" s="238"/>
      <c r="AB6628" s="238" t="s">
        <v>442</v>
      </c>
    </row>
    <row r="6629" spans="8:28" x14ac:dyDescent="0.2">
      <c r="H6629" s="238"/>
      <c r="AB6629" s="238" t="s">
        <v>442</v>
      </c>
    </row>
    <row r="6630" spans="8:28" x14ac:dyDescent="0.2">
      <c r="H6630" s="238"/>
      <c r="AB6630" s="238" t="s">
        <v>442</v>
      </c>
    </row>
    <row r="6631" spans="8:28" x14ac:dyDescent="0.2">
      <c r="H6631" s="238"/>
      <c r="AB6631" s="238" t="s">
        <v>442</v>
      </c>
    </row>
    <row r="6632" spans="8:28" x14ac:dyDescent="0.2">
      <c r="H6632" s="238"/>
      <c r="AB6632" s="238" t="s">
        <v>442</v>
      </c>
    </row>
    <row r="6633" spans="8:28" x14ac:dyDescent="0.2">
      <c r="H6633" s="238"/>
      <c r="AB6633" s="238" t="s">
        <v>442</v>
      </c>
    </row>
    <row r="6634" spans="8:28" x14ac:dyDescent="0.2">
      <c r="H6634" s="238"/>
      <c r="AB6634" s="238" t="s">
        <v>442</v>
      </c>
    </row>
    <row r="6635" spans="8:28" x14ac:dyDescent="0.2">
      <c r="H6635" s="238"/>
      <c r="AB6635" s="238" t="s">
        <v>442</v>
      </c>
    </row>
    <row r="6636" spans="8:28" x14ac:dyDescent="0.2">
      <c r="H6636" s="238"/>
      <c r="AB6636" s="238" t="s">
        <v>442</v>
      </c>
    </row>
    <row r="6637" spans="8:28" x14ac:dyDescent="0.2">
      <c r="H6637" s="238"/>
      <c r="AB6637" s="238" t="s">
        <v>442</v>
      </c>
    </row>
    <row r="6638" spans="8:28" x14ac:dyDescent="0.2">
      <c r="H6638" s="238"/>
      <c r="AB6638" s="238" t="s">
        <v>442</v>
      </c>
    </row>
    <row r="6639" spans="8:28" x14ac:dyDescent="0.2">
      <c r="H6639" s="238"/>
      <c r="AB6639" s="238" t="s">
        <v>442</v>
      </c>
    </row>
    <row r="6640" spans="8:28" x14ac:dyDescent="0.2">
      <c r="H6640" s="238"/>
      <c r="AB6640" s="238" t="s">
        <v>442</v>
      </c>
    </row>
    <row r="6641" spans="8:28" x14ac:dyDescent="0.2">
      <c r="H6641" s="238"/>
      <c r="AB6641" s="238" t="s">
        <v>442</v>
      </c>
    </row>
    <row r="6642" spans="8:28" x14ac:dyDescent="0.2">
      <c r="H6642" s="238"/>
      <c r="AB6642" s="238" t="s">
        <v>442</v>
      </c>
    </row>
    <row r="6643" spans="8:28" x14ac:dyDescent="0.2">
      <c r="H6643" s="238"/>
      <c r="AB6643" s="238" t="s">
        <v>442</v>
      </c>
    </row>
    <row r="6644" spans="8:28" x14ac:dyDescent="0.2">
      <c r="H6644" s="238"/>
      <c r="AB6644" s="238" t="s">
        <v>442</v>
      </c>
    </row>
    <row r="6645" spans="8:28" x14ac:dyDescent="0.2">
      <c r="H6645" s="238"/>
      <c r="AB6645" s="238" t="s">
        <v>442</v>
      </c>
    </row>
    <row r="6646" spans="8:28" x14ac:dyDescent="0.2">
      <c r="H6646" s="238"/>
      <c r="AB6646" s="238" t="s">
        <v>442</v>
      </c>
    </row>
    <row r="6647" spans="8:28" x14ac:dyDescent="0.2">
      <c r="H6647" s="238"/>
      <c r="AB6647" s="238" t="s">
        <v>442</v>
      </c>
    </row>
    <row r="6648" spans="8:28" x14ac:dyDescent="0.2">
      <c r="H6648" s="238"/>
      <c r="AB6648" s="238" t="s">
        <v>442</v>
      </c>
    </row>
    <row r="6649" spans="8:28" x14ac:dyDescent="0.2">
      <c r="H6649" s="238"/>
      <c r="AB6649" s="238" t="s">
        <v>442</v>
      </c>
    </row>
    <row r="6650" spans="8:28" x14ac:dyDescent="0.2">
      <c r="H6650" s="238"/>
      <c r="AB6650" s="238" t="s">
        <v>442</v>
      </c>
    </row>
    <row r="6651" spans="8:28" x14ac:dyDescent="0.2">
      <c r="H6651" s="238"/>
      <c r="AB6651" s="238" t="s">
        <v>442</v>
      </c>
    </row>
    <row r="6652" spans="8:28" x14ac:dyDescent="0.2">
      <c r="H6652" s="238"/>
      <c r="AB6652" s="238" t="s">
        <v>442</v>
      </c>
    </row>
    <row r="6653" spans="8:28" x14ac:dyDescent="0.2">
      <c r="H6653" s="238"/>
      <c r="AB6653" s="238" t="s">
        <v>442</v>
      </c>
    </row>
    <row r="6654" spans="8:28" x14ac:dyDescent="0.2">
      <c r="H6654" s="238"/>
      <c r="AB6654" s="238" t="s">
        <v>442</v>
      </c>
    </row>
    <row r="6655" spans="8:28" x14ac:dyDescent="0.2">
      <c r="H6655" s="238"/>
      <c r="AB6655" s="238" t="s">
        <v>442</v>
      </c>
    </row>
    <row r="6656" spans="8:28" x14ac:dyDescent="0.2">
      <c r="H6656" s="238"/>
      <c r="AB6656" s="238" t="s">
        <v>442</v>
      </c>
    </row>
    <row r="6657" spans="8:28" x14ac:dyDescent="0.2">
      <c r="H6657" s="238"/>
      <c r="AB6657" s="238" t="s">
        <v>442</v>
      </c>
    </row>
    <row r="6658" spans="8:28" x14ac:dyDescent="0.2">
      <c r="H6658" s="238"/>
      <c r="AB6658" s="238" t="s">
        <v>442</v>
      </c>
    </row>
    <row r="6659" spans="8:28" x14ac:dyDescent="0.2">
      <c r="H6659" s="238"/>
      <c r="AB6659" s="238" t="s">
        <v>442</v>
      </c>
    </row>
    <row r="6660" spans="8:28" x14ac:dyDescent="0.2">
      <c r="H6660" s="238"/>
      <c r="AB6660" s="238" t="s">
        <v>442</v>
      </c>
    </row>
    <row r="6661" spans="8:28" x14ac:dyDescent="0.2">
      <c r="H6661" s="238"/>
      <c r="AB6661" s="238" t="s">
        <v>442</v>
      </c>
    </row>
    <row r="6662" spans="8:28" x14ac:dyDescent="0.2">
      <c r="H6662" s="238"/>
      <c r="AB6662" s="238" t="s">
        <v>442</v>
      </c>
    </row>
    <row r="6663" spans="8:28" x14ac:dyDescent="0.2">
      <c r="H6663" s="238"/>
      <c r="AB6663" s="238" t="s">
        <v>442</v>
      </c>
    </row>
    <row r="6664" spans="8:28" x14ac:dyDescent="0.2">
      <c r="H6664" s="238"/>
      <c r="AB6664" s="238" t="s">
        <v>442</v>
      </c>
    </row>
    <row r="6665" spans="8:28" x14ac:dyDescent="0.2">
      <c r="H6665" s="238"/>
      <c r="AB6665" s="238" t="s">
        <v>442</v>
      </c>
    </row>
    <row r="6666" spans="8:28" x14ac:dyDescent="0.2">
      <c r="H6666" s="238"/>
      <c r="AB6666" s="238" t="s">
        <v>442</v>
      </c>
    </row>
    <row r="6667" spans="8:28" x14ac:dyDescent="0.2">
      <c r="H6667" s="238"/>
      <c r="AB6667" s="238" t="s">
        <v>442</v>
      </c>
    </row>
    <row r="6668" spans="8:28" x14ac:dyDescent="0.2">
      <c r="H6668" s="238"/>
      <c r="AB6668" s="238" t="s">
        <v>442</v>
      </c>
    </row>
    <row r="6669" spans="8:28" x14ac:dyDescent="0.2">
      <c r="H6669" s="238"/>
      <c r="AB6669" s="238" t="s">
        <v>442</v>
      </c>
    </row>
    <row r="6670" spans="8:28" x14ac:dyDescent="0.2">
      <c r="H6670" s="238"/>
      <c r="AB6670" s="238" t="s">
        <v>442</v>
      </c>
    </row>
    <row r="6671" spans="8:28" x14ac:dyDescent="0.2">
      <c r="H6671" s="238"/>
      <c r="AB6671" s="238" t="s">
        <v>442</v>
      </c>
    </row>
    <row r="6672" spans="8:28" x14ac:dyDescent="0.2">
      <c r="H6672" s="238"/>
      <c r="AB6672" s="238" t="s">
        <v>442</v>
      </c>
    </row>
    <row r="6673" spans="8:28" x14ac:dyDescent="0.2">
      <c r="H6673" s="238"/>
      <c r="AB6673" s="238" t="s">
        <v>442</v>
      </c>
    </row>
    <row r="6674" spans="8:28" x14ac:dyDescent="0.2">
      <c r="H6674" s="238"/>
      <c r="AB6674" s="238" t="s">
        <v>442</v>
      </c>
    </row>
    <row r="6675" spans="8:28" x14ac:dyDescent="0.2">
      <c r="H6675" s="238"/>
      <c r="AB6675" s="238" t="s">
        <v>442</v>
      </c>
    </row>
    <row r="6676" spans="8:28" x14ac:dyDescent="0.2">
      <c r="H6676" s="238"/>
      <c r="AB6676" s="238" t="s">
        <v>442</v>
      </c>
    </row>
    <row r="6677" spans="8:28" x14ac:dyDescent="0.2">
      <c r="H6677" s="238"/>
      <c r="AB6677" s="238" t="s">
        <v>442</v>
      </c>
    </row>
    <row r="6678" spans="8:28" x14ac:dyDescent="0.2">
      <c r="H6678" s="238"/>
      <c r="AB6678" s="238" t="s">
        <v>442</v>
      </c>
    </row>
    <row r="6679" spans="8:28" x14ac:dyDescent="0.2">
      <c r="H6679" s="238"/>
      <c r="AB6679" s="238" t="s">
        <v>442</v>
      </c>
    </row>
    <row r="6680" spans="8:28" x14ac:dyDescent="0.2">
      <c r="H6680" s="238"/>
      <c r="AB6680" s="238" t="s">
        <v>442</v>
      </c>
    </row>
    <row r="6681" spans="8:28" x14ac:dyDescent="0.2">
      <c r="H6681" s="238"/>
      <c r="AB6681" s="238" t="s">
        <v>442</v>
      </c>
    </row>
    <row r="6682" spans="8:28" x14ac:dyDescent="0.2">
      <c r="H6682" s="238"/>
      <c r="AB6682" s="238" t="s">
        <v>442</v>
      </c>
    </row>
    <row r="6683" spans="8:28" x14ac:dyDescent="0.2">
      <c r="H6683" s="238"/>
      <c r="AB6683" s="238" t="s">
        <v>442</v>
      </c>
    </row>
    <row r="6684" spans="8:28" x14ac:dyDescent="0.2">
      <c r="H6684" s="238"/>
      <c r="AB6684" s="238" t="s">
        <v>442</v>
      </c>
    </row>
    <row r="6685" spans="8:28" x14ac:dyDescent="0.2">
      <c r="H6685" s="238"/>
      <c r="AB6685" s="238" t="s">
        <v>442</v>
      </c>
    </row>
    <row r="6686" spans="8:28" x14ac:dyDescent="0.2">
      <c r="H6686" s="238"/>
      <c r="AB6686" s="238" t="s">
        <v>442</v>
      </c>
    </row>
    <row r="6687" spans="8:28" x14ac:dyDescent="0.2">
      <c r="H6687" s="238"/>
      <c r="AB6687" s="238" t="s">
        <v>442</v>
      </c>
    </row>
    <row r="6688" spans="8:28" x14ac:dyDescent="0.2">
      <c r="H6688" s="238"/>
      <c r="AB6688" s="238" t="s">
        <v>442</v>
      </c>
    </row>
    <row r="6689" spans="8:28" x14ac:dyDescent="0.2">
      <c r="H6689" s="238"/>
      <c r="AB6689" s="238" t="s">
        <v>442</v>
      </c>
    </row>
    <row r="6690" spans="8:28" x14ac:dyDescent="0.2">
      <c r="H6690" s="238"/>
      <c r="AB6690" s="238" t="s">
        <v>442</v>
      </c>
    </row>
    <row r="6691" spans="8:28" x14ac:dyDescent="0.2">
      <c r="H6691" s="238"/>
      <c r="AB6691" s="238" t="s">
        <v>442</v>
      </c>
    </row>
    <row r="6692" spans="8:28" x14ac:dyDescent="0.2">
      <c r="H6692" s="238"/>
      <c r="AB6692" s="238" t="s">
        <v>442</v>
      </c>
    </row>
    <row r="6693" spans="8:28" x14ac:dyDescent="0.2">
      <c r="H6693" s="238"/>
      <c r="AB6693" s="238" t="s">
        <v>442</v>
      </c>
    </row>
    <row r="6694" spans="8:28" x14ac:dyDescent="0.2">
      <c r="H6694" s="238"/>
      <c r="AB6694" s="238" t="s">
        <v>442</v>
      </c>
    </row>
    <row r="6695" spans="8:28" x14ac:dyDescent="0.2">
      <c r="H6695" s="238"/>
      <c r="AB6695" s="238" t="s">
        <v>442</v>
      </c>
    </row>
    <row r="6696" spans="8:28" x14ac:dyDescent="0.2">
      <c r="H6696" s="238"/>
      <c r="AB6696" s="238" t="s">
        <v>442</v>
      </c>
    </row>
    <row r="6697" spans="8:28" x14ac:dyDescent="0.2">
      <c r="H6697" s="238"/>
      <c r="AB6697" s="238" t="s">
        <v>442</v>
      </c>
    </row>
    <row r="6698" spans="8:28" x14ac:dyDescent="0.2">
      <c r="H6698" s="238"/>
      <c r="AB6698" s="238" t="s">
        <v>442</v>
      </c>
    </row>
    <row r="6699" spans="8:28" x14ac:dyDescent="0.2">
      <c r="H6699" s="238"/>
      <c r="AB6699" s="238" t="s">
        <v>442</v>
      </c>
    </row>
    <row r="6700" spans="8:28" x14ac:dyDescent="0.2">
      <c r="H6700" s="238"/>
      <c r="AB6700" s="238" t="s">
        <v>442</v>
      </c>
    </row>
    <row r="6701" spans="8:28" x14ac:dyDescent="0.2">
      <c r="H6701" s="238"/>
      <c r="AB6701" s="238" t="s">
        <v>442</v>
      </c>
    </row>
    <row r="6702" spans="8:28" x14ac:dyDescent="0.2">
      <c r="H6702" s="238"/>
      <c r="AB6702" s="238" t="s">
        <v>442</v>
      </c>
    </row>
    <row r="6703" spans="8:28" x14ac:dyDescent="0.2">
      <c r="H6703" s="238"/>
      <c r="AB6703" s="238" t="s">
        <v>442</v>
      </c>
    </row>
    <row r="6704" spans="8:28" x14ac:dyDescent="0.2">
      <c r="H6704" s="238"/>
      <c r="AB6704" s="238" t="s">
        <v>442</v>
      </c>
    </row>
    <row r="6705" spans="8:28" x14ac:dyDescent="0.2">
      <c r="H6705" s="238"/>
      <c r="AB6705" s="238" t="s">
        <v>442</v>
      </c>
    </row>
    <row r="6706" spans="8:28" x14ac:dyDescent="0.2">
      <c r="H6706" s="238"/>
      <c r="AB6706" s="238" t="s">
        <v>442</v>
      </c>
    </row>
    <row r="6707" spans="8:28" x14ac:dyDescent="0.2">
      <c r="H6707" s="238"/>
      <c r="AB6707" s="238" t="s">
        <v>442</v>
      </c>
    </row>
    <row r="6708" spans="8:28" x14ac:dyDescent="0.2">
      <c r="H6708" s="238"/>
      <c r="AB6708" s="238" t="s">
        <v>442</v>
      </c>
    </row>
    <row r="6709" spans="8:28" x14ac:dyDescent="0.2">
      <c r="H6709" s="238"/>
      <c r="AB6709" s="238" t="s">
        <v>442</v>
      </c>
    </row>
    <row r="6710" spans="8:28" x14ac:dyDescent="0.2">
      <c r="H6710" s="238"/>
      <c r="AB6710" s="238" t="s">
        <v>442</v>
      </c>
    </row>
    <row r="6711" spans="8:28" x14ac:dyDescent="0.2">
      <c r="H6711" s="238"/>
      <c r="AB6711" s="238" t="s">
        <v>442</v>
      </c>
    </row>
    <row r="6712" spans="8:28" x14ac:dyDescent="0.2">
      <c r="H6712" s="238"/>
      <c r="AB6712" s="238" t="s">
        <v>442</v>
      </c>
    </row>
    <row r="6713" spans="8:28" x14ac:dyDescent="0.2">
      <c r="H6713" s="238"/>
      <c r="AB6713" s="238" t="s">
        <v>442</v>
      </c>
    </row>
    <row r="6714" spans="8:28" x14ac:dyDescent="0.2">
      <c r="H6714" s="238"/>
      <c r="AB6714" s="238" t="s">
        <v>442</v>
      </c>
    </row>
    <row r="6715" spans="8:28" x14ac:dyDescent="0.2">
      <c r="H6715" s="238"/>
      <c r="AB6715" s="238" t="s">
        <v>442</v>
      </c>
    </row>
    <row r="6716" spans="8:28" x14ac:dyDescent="0.2">
      <c r="H6716" s="238"/>
      <c r="AB6716" s="238" t="s">
        <v>442</v>
      </c>
    </row>
    <row r="6717" spans="8:28" x14ac:dyDescent="0.2">
      <c r="H6717" s="238"/>
      <c r="AB6717" s="238" t="s">
        <v>442</v>
      </c>
    </row>
    <row r="6718" spans="8:28" x14ac:dyDescent="0.2">
      <c r="H6718" s="238"/>
      <c r="AB6718" s="238" t="s">
        <v>442</v>
      </c>
    </row>
    <row r="6719" spans="8:28" x14ac:dyDescent="0.2">
      <c r="H6719" s="238"/>
      <c r="AB6719" s="238" t="s">
        <v>442</v>
      </c>
    </row>
    <row r="6720" spans="8:28" x14ac:dyDescent="0.2">
      <c r="H6720" s="238"/>
      <c r="AB6720" s="238" t="s">
        <v>442</v>
      </c>
    </row>
    <row r="6721" spans="8:28" x14ac:dyDescent="0.2">
      <c r="H6721" s="238"/>
      <c r="AB6721" s="238" t="s">
        <v>442</v>
      </c>
    </row>
    <row r="6722" spans="8:28" x14ac:dyDescent="0.2">
      <c r="H6722" s="238"/>
      <c r="AB6722" s="238" t="s">
        <v>442</v>
      </c>
    </row>
    <row r="6723" spans="8:28" x14ac:dyDescent="0.2">
      <c r="H6723" s="238"/>
      <c r="AB6723" s="238" t="s">
        <v>442</v>
      </c>
    </row>
    <row r="6724" spans="8:28" x14ac:dyDescent="0.2">
      <c r="H6724" s="238"/>
      <c r="AB6724" s="238" t="s">
        <v>442</v>
      </c>
    </row>
    <row r="6725" spans="8:28" x14ac:dyDescent="0.2">
      <c r="H6725" s="238"/>
      <c r="AB6725" s="238" t="s">
        <v>442</v>
      </c>
    </row>
    <row r="6726" spans="8:28" x14ac:dyDescent="0.2">
      <c r="H6726" s="238"/>
      <c r="AB6726" s="238" t="s">
        <v>442</v>
      </c>
    </row>
    <row r="6727" spans="8:28" x14ac:dyDescent="0.2">
      <c r="H6727" s="238"/>
      <c r="AB6727" s="238" t="s">
        <v>442</v>
      </c>
    </row>
    <row r="6728" spans="8:28" x14ac:dyDescent="0.2">
      <c r="H6728" s="238"/>
      <c r="AB6728" s="238" t="s">
        <v>442</v>
      </c>
    </row>
    <row r="6729" spans="8:28" x14ac:dyDescent="0.2">
      <c r="H6729" s="238"/>
      <c r="AB6729" s="238" t="s">
        <v>442</v>
      </c>
    </row>
    <row r="6730" spans="8:28" x14ac:dyDescent="0.2">
      <c r="H6730" s="238"/>
      <c r="AB6730" s="238" t="s">
        <v>442</v>
      </c>
    </row>
    <row r="6731" spans="8:28" x14ac:dyDescent="0.2">
      <c r="H6731" s="238"/>
      <c r="AB6731" s="238" t="s">
        <v>442</v>
      </c>
    </row>
    <row r="6732" spans="8:28" x14ac:dyDescent="0.2">
      <c r="H6732" s="238"/>
      <c r="AB6732" s="238" t="s">
        <v>442</v>
      </c>
    </row>
    <row r="6733" spans="8:28" x14ac:dyDescent="0.2">
      <c r="H6733" s="238"/>
      <c r="AB6733" s="238" t="s">
        <v>442</v>
      </c>
    </row>
    <row r="6734" spans="8:28" x14ac:dyDescent="0.2">
      <c r="H6734" s="238"/>
      <c r="AB6734" s="238" t="s">
        <v>442</v>
      </c>
    </row>
    <row r="6735" spans="8:28" x14ac:dyDescent="0.2">
      <c r="H6735" s="238"/>
      <c r="AB6735" s="238" t="s">
        <v>442</v>
      </c>
    </row>
    <row r="6736" spans="8:28" x14ac:dyDescent="0.2">
      <c r="H6736" s="238"/>
      <c r="AB6736" s="238" t="s">
        <v>442</v>
      </c>
    </row>
    <row r="6737" spans="8:28" x14ac:dyDescent="0.2">
      <c r="H6737" s="238"/>
      <c r="AB6737" s="238" t="s">
        <v>442</v>
      </c>
    </row>
    <row r="6738" spans="8:28" x14ac:dyDescent="0.2">
      <c r="H6738" s="238"/>
      <c r="AB6738" s="238" t="s">
        <v>442</v>
      </c>
    </row>
    <row r="6739" spans="8:28" x14ac:dyDescent="0.2">
      <c r="H6739" s="238"/>
      <c r="AB6739" s="238" t="s">
        <v>442</v>
      </c>
    </row>
    <row r="6740" spans="8:28" x14ac:dyDescent="0.2">
      <c r="H6740" s="238"/>
      <c r="AB6740" s="238" t="s">
        <v>442</v>
      </c>
    </row>
    <row r="6741" spans="8:28" x14ac:dyDescent="0.2">
      <c r="H6741" s="238"/>
      <c r="AB6741" s="238" t="s">
        <v>442</v>
      </c>
    </row>
    <row r="6742" spans="8:28" x14ac:dyDescent="0.2">
      <c r="H6742" s="238"/>
      <c r="AB6742" s="238" t="s">
        <v>442</v>
      </c>
    </row>
    <row r="6743" spans="8:28" x14ac:dyDescent="0.2">
      <c r="H6743" s="238"/>
      <c r="AB6743" s="238" t="s">
        <v>442</v>
      </c>
    </row>
    <row r="6744" spans="8:28" x14ac:dyDescent="0.2">
      <c r="H6744" s="238"/>
      <c r="AB6744" s="238" t="s">
        <v>442</v>
      </c>
    </row>
    <row r="6745" spans="8:28" x14ac:dyDescent="0.2">
      <c r="H6745" s="238"/>
      <c r="AB6745" s="238" t="s">
        <v>442</v>
      </c>
    </row>
    <row r="6746" spans="8:28" x14ac:dyDescent="0.2">
      <c r="H6746" s="238"/>
      <c r="AB6746" s="238" t="s">
        <v>442</v>
      </c>
    </row>
    <row r="6747" spans="8:28" x14ac:dyDescent="0.2">
      <c r="H6747" s="238"/>
      <c r="AB6747" s="238" t="s">
        <v>442</v>
      </c>
    </row>
    <row r="6748" spans="8:28" x14ac:dyDescent="0.2">
      <c r="H6748" s="238"/>
      <c r="AB6748" s="238" t="s">
        <v>442</v>
      </c>
    </row>
    <row r="6749" spans="8:28" x14ac:dyDescent="0.2">
      <c r="H6749" s="238"/>
      <c r="AB6749" s="238" t="s">
        <v>442</v>
      </c>
    </row>
    <row r="6750" spans="8:28" x14ac:dyDescent="0.2">
      <c r="H6750" s="238"/>
      <c r="AB6750" s="238" t="s">
        <v>442</v>
      </c>
    </row>
    <row r="6751" spans="8:28" x14ac:dyDescent="0.2">
      <c r="H6751" s="238"/>
      <c r="AB6751" s="238" t="s">
        <v>442</v>
      </c>
    </row>
    <row r="6752" spans="8:28" x14ac:dyDescent="0.2">
      <c r="H6752" s="238"/>
      <c r="AB6752" s="238" t="s">
        <v>442</v>
      </c>
    </row>
    <row r="6753" spans="8:28" x14ac:dyDescent="0.2">
      <c r="H6753" s="238"/>
      <c r="AB6753" s="238" t="s">
        <v>442</v>
      </c>
    </row>
    <row r="6754" spans="8:28" x14ac:dyDescent="0.2">
      <c r="H6754" s="238"/>
      <c r="AB6754" s="238" t="s">
        <v>442</v>
      </c>
    </row>
    <row r="6755" spans="8:28" x14ac:dyDescent="0.2">
      <c r="H6755" s="238"/>
      <c r="AB6755" s="238" t="s">
        <v>442</v>
      </c>
    </row>
    <row r="6756" spans="8:28" x14ac:dyDescent="0.2">
      <c r="H6756" s="238"/>
      <c r="AB6756" s="238" t="s">
        <v>442</v>
      </c>
    </row>
    <row r="6757" spans="8:28" x14ac:dyDescent="0.2">
      <c r="H6757" s="238"/>
      <c r="AB6757" s="238" t="s">
        <v>442</v>
      </c>
    </row>
    <row r="6758" spans="8:28" x14ac:dyDescent="0.2">
      <c r="H6758" s="238"/>
      <c r="AB6758" s="238" t="s">
        <v>442</v>
      </c>
    </row>
    <row r="6759" spans="8:28" x14ac:dyDescent="0.2">
      <c r="H6759" s="238"/>
      <c r="AB6759" s="238" t="s">
        <v>442</v>
      </c>
    </row>
    <row r="6760" spans="8:28" x14ac:dyDescent="0.2">
      <c r="H6760" s="238"/>
      <c r="AB6760" s="238" t="s">
        <v>442</v>
      </c>
    </row>
    <row r="6761" spans="8:28" x14ac:dyDescent="0.2">
      <c r="H6761" s="238"/>
      <c r="AB6761" s="238" t="s">
        <v>442</v>
      </c>
    </row>
    <row r="6762" spans="8:28" x14ac:dyDescent="0.2">
      <c r="H6762" s="238"/>
      <c r="AB6762" s="238" t="s">
        <v>442</v>
      </c>
    </row>
    <row r="6763" spans="8:28" x14ac:dyDescent="0.2">
      <c r="H6763" s="238"/>
      <c r="AB6763" s="238" t="s">
        <v>442</v>
      </c>
    </row>
    <row r="6764" spans="8:28" x14ac:dyDescent="0.2">
      <c r="H6764" s="238"/>
      <c r="AB6764" s="238" t="s">
        <v>442</v>
      </c>
    </row>
    <row r="6765" spans="8:28" x14ac:dyDescent="0.2">
      <c r="H6765" s="238"/>
      <c r="AB6765" s="238" t="s">
        <v>442</v>
      </c>
    </row>
    <row r="6766" spans="8:28" x14ac:dyDescent="0.2">
      <c r="H6766" s="238"/>
      <c r="AB6766" s="238" t="s">
        <v>442</v>
      </c>
    </row>
    <row r="6767" spans="8:28" x14ac:dyDescent="0.2">
      <c r="H6767" s="238"/>
      <c r="AB6767" s="238" t="s">
        <v>442</v>
      </c>
    </row>
    <row r="6768" spans="8:28" x14ac:dyDescent="0.2">
      <c r="H6768" s="238"/>
      <c r="AB6768" s="238" t="s">
        <v>442</v>
      </c>
    </row>
    <row r="6769" spans="8:28" x14ac:dyDescent="0.2">
      <c r="H6769" s="238"/>
      <c r="AB6769" s="238" t="s">
        <v>442</v>
      </c>
    </row>
    <row r="6770" spans="8:28" x14ac:dyDescent="0.2">
      <c r="H6770" s="238"/>
      <c r="AB6770" s="238" t="s">
        <v>442</v>
      </c>
    </row>
    <row r="6771" spans="8:28" x14ac:dyDescent="0.2">
      <c r="H6771" s="238"/>
      <c r="AB6771" s="238" t="s">
        <v>442</v>
      </c>
    </row>
    <row r="6772" spans="8:28" x14ac:dyDescent="0.2">
      <c r="H6772" s="238"/>
      <c r="AB6772" s="238" t="s">
        <v>442</v>
      </c>
    </row>
    <row r="6773" spans="8:28" x14ac:dyDescent="0.2">
      <c r="H6773" s="238"/>
      <c r="AB6773" s="238" t="s">
        <v>442</v>
      </c>
    </row>
    <row r="6774" spans="8:28" x14ac:dyDescent="0.2">
      <c r="H6774" s="238"/>
      <c r="AB6774" s="238" t="s">
        <v>442</v>
      </c>
    </row>
    <row r="6775" spans="8:28" x14ac:dyDescent="0.2">
      <c r="H6775" s="238"/>
      <c r="AB6775" s="238" t="s">
        <v>442</v>
      </c>
    </row>
    <row r="6776" spans="8:28" x14ac:dyDescent="0.2">
      <c r="H6776" s="238"/>
      <c r="AB6776" s="238" t="s">
        <v>442</v>
      </c>
    </row>
    <row r="6777" spans="8:28" x14ac:dyDescent="0.2">
      <c r="H6777" s="238"/>
      <c r="AB6777" s="238" t="s">
        <v>442</v>
      </c>
    </row>
    <row r="6778" spans="8:28" x14ac:dyDescent="0.2">
      <c r="H6778" s="238"/>
      <c r="AB6778" s="238" t="s">
        <v>442</v>
      </c>
    </row>
    <row r="6779" spans="8:28" x14ac:dyDescent="0.2">
      <c r="H6779" s="238"/>
      <c r="AB6779" s="238" t="s">
        <v>442</v>
      </c>
    </row>
    <row r="6780" spans="8:28" x14ac:dyDescent="0.2">
      <c r="H6780" s="238"/>
      <c r="AB6780" s="238" t="s">
        <v>442</v>
      </c>
    </row>
    <row r="6781" spans="8:28" x14ac:dyDescent="0.2">
      <c r="H6781" s="238"/>
      <c r="AB6781" s="238" t="s">
        <v>442</v>
      </c>
    </row>
    <row r="6782" spans="8:28" x14ac:dyDescent="0.2">
      <c r="H6782" s="238"/>
      <c r="AB6782" s="238" t="s">
        <v>442</v>
      </c>
    </row>
    <row r="6783" spans="8:28" x14ac:dyDescent="0.2">
      <c r="H6783" s="238"/>
      <c r="AB6783" s="238" t="s">
        <v>442</v>
      </c>
    </row>
    <row r="6784" spans="8:28" x14ac:dyDescent="0.2">
      <c r="H6784" s="238"/>
      <c r="AB6784" s="238" t="s">
        <v>442</v>
      </c>
    </row>
    <row r="6785" spans="8:28" x14ac:dyDescent="0.2">
      <c r="H6785" s="238"/>
      <c r="AB6785" s="238" t="s">
        <v>442</v>
      </c>
    </row>
    <row r="6786" spans="8:28" x14ac:dyDescent="0.2">
      <c r="H6786" s="238"/>
      <c r="AB6786" s="238" t="s">
        <v>442</v>
      </c>
    </row>
    <row r="6787" spans="8:28" x14ac:dyDescent="0.2">
      <c r="H6787" s="238"/>
      <c r="AB6787" s="238" t="s">
        <v>442</v>
      </c>
    </row>
    <row r="6788" spans="8:28" x14ac:dyDescent="0.2">
      <c r="H6788" s="238"/>
      <c r="AB6788" s="238" t="s">
        <v>442</v>
      </c>
    </row>
    <row r="6789" spans="8:28" x14ac:dyDescent="0.2">
      <c r="H6789" s="238"/>
      <c r="AB6789" s="238" t="s">
        <v>442</v>
      </c>
    </row>
    <row r="6790" spans="8:28" x14ac:dyDescent="0.2">
      <c r="H6790" s="238"/>
      <c r="AB6790" s="238" t="s">
        <v>442</v>
      </c>
    </row>
    <row r="6791" spans="8:28" x14ac:dyDescent="0.2">
      <c r="H6791" s="238"/>
      <c r="AB6791" s="238" t="s">
        <v>442</v>
      </c>
    </row>
    <row r="6792" spans="8:28" x14ac:dyDescent="0.2">
      <c r="H6792" s="238"/>
      <c r="AB6792" s="238" t="s">
        <v>442</v>
      </c>
    </row>
    <row r="6793" spans="8:28" x14ac:dyDescent="0.2">
      <c r="H6793" s="238"/>
      <c r="AB6793" s="238" t="s">
        <v>442</v>
      </c>
    </row>
    <row r="6794" spans="8:28" x14ac:dyDescent="0.2">
      <c r="H6794" s="238"/>
      <c r="AB6794" s="238" t="s">
        <v>442</v>
      </c>
    </row>
    <row r="6795" spans="8:28" x14ac:dyDescent="0.2">
      <c r="H6795" s="238"/>
      <c r="AB6795" s="238" t="s">
        <v>442</v>
      </c>
    </row>
    <row r="6796" spans="8:28" x14ac:dyDescent="0.2">
      <c r="H6796" s="238"/>
      <c r="AB6796" s="238" t="s">
        <v>442</v>
      </c>
    </row>
    <row r="6797" spans="8:28" x14ac:dyDescent="0.2">
      <c r="H6797" s="238"/>
      <c r="AB6797" s="238" t="s">
        <v>442</v>
      </c>
    </row>
    <row r="6798" spans="8:28" x14ac:dyDescent="0.2">
      <c r="H6798" s="238"/>
      <c r="AB6798" s="238" t="s">
        <v>442</v>
      </c>
    </row>
    <row r="6799" spans="8:28" x14ac:dyDescent="0.2">
      <c r="H6799" s="238"/>
      <c r="AB6799" s="238" t="s">
        <v>442</v>
      </c>
    </row>
    <row r="6800" spans="8:28" x14ac:dyDescent="0.2">
      <c r="H6800" s="238"/>
      <c r="AB6800" s="238" t="s">
        <v>442</v>
      </c>
    </row>
    <row r="6801" spans="8:28" x14ac:dyDescent="0.2">
      <c r="H6801" s="238"/>
      <c r="AB6801" s="238" t="s">
        <v>442</v>
      </c>
    </row>
    <row r="6802" spans="8:28" x14ac:dyDescent="0.2">
      <c r="H6802" s="238"/>
      <c r="AB6802" s="238" t="s">
        <v>442</v>
      </c>
    </row>
    <row r="6803" spans="8:28" x14ac:dyDescent="0.2">
      <c r="H6803" s="238"/>
      <c r="AB6803" s="238" t="s">
        <v>442</v>
      </c>
    </row>
    <row r="6804" spans="8:28" x14ac:dyDescent="0.2">
      <c r="H6804" s="238"/>
      <c r="AB6804" s="238" t="s">
        <v>442</v>
      </c>
    </row>
    <row r="6805" spans="8:28" x14ac:dyDescent="0.2">
      <c r="H6805" s="238"/>
      <c r="AB6805" s="238" t="s">
        <v>442</v>
      </c>
    </row>
    <row r="6806" spans="8:28" x14ac:dyDescent="0.2">
      <c r="H6806" s="238"/>
      <c r="AB6806" s="238" t="s">
        <v>442</v>
      </c>
    </row>
    <row r="6807" spans="8:28" x14ac:dyDescent="0.2">
      <c r="H6807" s="238"/>
      <c r="AB6807" s="238" t="s">
        <v>442</v>
      </c>
    </row>
    <row r="6808" spans="8:28" x14ac:dyDescent="0.2">
      <c r="H6808" s="238"/>
      <c r="AB6808" s="238" t="s">
        <v>442</v>
      </c>
    </row>
    <row r="6809" spans="8:28" x14ac:dyDescent="0.2">
      <c r="H6809" s="238"/>
      <c r="AB6809" s="238" t="s">
        <v>442</v>
      </c>
    </row>
    <row r="6810" spans="8:28" x14ac:dyDescent="0.2">
      <c r="H6810" s="238"/>
      <c r="AB6810" s="238" t="s">
        <v>442</v>
      </c>
    </row>
    <row r="6811" spans="8:28" x14ac:dyDescent="0.2">
      <c r="H6811" s="238"/>
      <c r="AB6811" s="238" t="s">
        <v>442</v>
      </c>
    </row>
    <row r="6812" spans="8:28" x14ac:dyDescent="0.2">
      <c r="H6812" s="238"/>
      <c r="AB6812" s="238" t="s">
        <v>442</v>
      </c>
    </row>
    <row r="6813" spans="8:28" x14ac:dyDescent="0.2">
      <c r="H6813" s="238"/>
      <c r="AB6813" s="238" t="s">
        <v>442</v>
      </c>
    </row>
    <row r="6814" spans="8:28" x14ac:dyDescent="0.2">
      <c r="H6814" s="238"/>
      <c r="AB6814" s="238" t="s">
        <v>442</v>
      </c>
    </row>
    <row r="6815" spans="8:28" x14ac:dyDescent="0.2">
      <c r="H6815" s="238"/>
      <c r="AB6815" s="238" t="s">
        <v>442</v>
      </c>
    </row>
    <row r="6816" spans="8:28" x14ac:dyDescent="0.2">
      <c r="H6816" s="238"/>
      <c r="AB6816" s="238" t="s">
        <v>442</v>
      </c>
    </row>
    <row r="6817" spans="8:28" x14ac:dyDescent="0.2">
      <c r="H6817" s="238"/>
      <c r="AB6817" s="238" t="s">
        <v>442</v>
      </c>
    </row>
    <row r="6818" spans="8:28" x14ac:dyDescent="0.2">
      <c r="H6818" s="238"/>
      <c r="AB6818" s="238" t="s">
        <v>442</v>
      </c>
    </row>
    <row r="6819" spans="8:28" x14ac:dyDescent="0.2">
      <c r="H6819" s="238"/>
      <c r="AB6819" s="238" t="s">
        <v>442</v>
      </c>
    </row>
    <row r="6820" spans="8:28" x14ac:dyDescent="0.2">
      <c r="H6820" s="238"/>
      <c r="AB6820" s="238" t="s">
        <v>442</v>
      </c>
    </row>
    <row r="6821" spans="8:28" x14ac:dyDescent="0.2">
      <c r="H6821" s="238"/>
      <c r="AB6821" s="238" t="s">
        <v>442</v>
      </c>
    </row>
    <row r="6822" spans="8:28" x14ac:dyDescent="0.2">
      <c r="H6822" s="238"/>
      <c r="AB6822" s="238" t="s">
        <v>442</v>
      </c>
    </row>
    <row r="6823" spans="8:28" x14ac:dyDescent="0.2">
      <c r="H6823" s="238"/>
      <c r="AB6823" s="238" t="s">
        <v>442</v>
      </c>
    </row>
    <row r="6824" spans="8:28" x14ac:dyDescent="0.2">
      <c r="H6824" s="238"/>
      <c r="AB6824" s="238" t="s">
        <v>442</v>
      </c>
    </row>
    <row r="6825" spans="8:28" x14ac:dyDescent="0.2">
      <c r="H6825" s="238"/>
      <c r="AB6825" s="238" t="s">
        <v>442</v>
      </c>
    </row>
    <row r="6826" spans="8:28" x14ac:dyDescent="0.2">
      <c r="H6826" s="238"/>
      <c r="AB6826" s="238" t="s">
        <v>442</v>
      </c>
    </row>
    <row r="6827" spans="8:28" x14ac:dyDescent="0.2">
      <c r="H6827" s="238"/>
      <c r="AB6827" s="238" t="s">
        <v>442</v>
      </c>
    </row>
    <row r="6828" spans="8:28" x14ac:dyDescent="0.2">
      <c r="H6828" s="238"/>
      <c r="AB6828" s="238" t="s">
        <v>442</v>
      </c>
    </row>
    <row r="6829" spans="8:28" x14ac:dyDescent="0.2">
      <c r="H6829" s="238"/>
      <c r="AB6829" s="238" t="s">
        <v>442</v>
      </c>
    </row>
    <row r="6830" spans="8:28" x14ac:dyDescent="0.2">
      <c r="H6830" s="238"/>
      <c r="AB6830" s="238" t="s">
        <v>442</v>
      </c>
    </row>
    <row r="6831" spans="8:28" x14ac:dyDescent="0.2">
      <c r="H6831" s="238"/>
      <c r="AB6831" s="238" t="s">
        <v>442</v>
      </c>
    </row>
    <row r="6832" spans="8:28" x14ac:dyDescent="0.2">
      <c r="H6832" s="238"/>
      <c r="AB6832" s="238" t="s">
        <v>442</v>
      </c>
    </row>
    <row r="6833" spans="8:28" x14ac:dyDescent="0.2">
      <c r="H6833" s="238"/>
      <c r="AB6833" s="238" t="s">
        <v>442</v>
      </c>
    </row>
    <row r="6834" spans="8:28" x14ac:dyDescent="0.2">
      <c r="H6834" s="238"/>
      <c r="AB6834" s="238" t="s">
        <v>442</v>
      </c>
    </row>
    <row r="6835" spans="8:28" x14ac:dyDescent="0.2">
      <c r="H6835" s="238"/>
      <c r="AB6835" s="238" t="s">
        <v>442</v>
      </c>
    </row>
    <row r="6836" spans="8:28" x14ac:dyDescent="0.2">
      <c r="H6836" s="238"/>
      <c r="AB6836" s="238" t="s">
        <v>442</v>
      </c>
    </row>
    <row r="6837" spans="8:28" x14ac:dyDescent="0.2">
      <c r="H6837" s="238"/>
      <c r="AB6837" s="238" t="s">
        <v>442</v>
      </c>
    </row>
    <row r="6838" spans="8:28" x14ac:dyDescent="0.2">
      <c r="H6838" s="238"/>
      <c r="AB6838" s="238" t="s">
        <v>442</v>
      </c>
    </row>
    <row r="6839" spans="8:28" x14ac:dyDescent="0.2">
      <c r="H6839" s="238"/>
      <c r="AB6839" s="238" t="s">
        <v>442</v>
      </c>
    </row>
    <row r="6840" spans="8:28" x14ac:dyDescent="0.2">
      <c r="H6840" s="238"/>
      <c r="AB6840" s="238" t="s">
        <v>442</v>
      </c>
    </row>
    <row r="6841" spans="8:28" x14ac:dyDescent="0.2">
      <c r="H6841" s="238"/>
      <c r="AB6841" s="238" t="s">
        <v>442</v>
      </c>
    </row>
    <row r="6842" spans="8:28" x14ac:dyDescent="0.2">
      <c r="H6842" s="238"/>
      <c r="AB6842" s="238" t="s">
        <v>442</v>
      </c>
    </row>
    <row r="6843" spans="8:28" x14ac:dyDescent="0.2">
      <c r="H6843" s="238"/>
      <c r="AB6843" s="238" t="s">
        <v>442</v>
      </c>
    </row>
    <row r="6844" spans="8:28" x14ac:dyDescent="0.2">
      <c r="H6844" s="238"/>
      <c r="AB6844" s="238" t="s">
        <v>442</v>
      </c>
    </row>
    <row r="6845" spans="8:28" x14ac:dyDescent="0.2">
      <c r="H6845" s="238"/>
      <c r="AB6845" s="238" t="s">
        <v>442</v>
      </c>
    </row>
    <row r="6846" spans="8:28" x14ac:dyDescent="0.2">
      <c r="H6846" s="238"/>
      <c r="AB6846" s="238" t="s">
        <v>442</v>
      </c>
    </row>
    <row r="6847" spans="8:28" x14ac:dyDescent="0.2">
      <c r="H6847" s="238"/>
      <c r="AB6847" s="238" t="s">
        <v>442</v>
      </c>
    </row>
    <row r="6848" spans="8:28" x14ac:dyDescent="0.2">
      <c r="H6848" s="238"/>
      <c r="AB6848" s="238" t="s">
        <v>442</v>
      </c>
    </row>
    <row r="6849" spans="8:28" x14ac:dyDescent="0.2">
      <c r="H6849" s="238"/>
      <c r="AB6849" s="238" t="s">
        <v>442</v>
      </c>
    </row>
    <row r="6850" spans="8:28" x14ac:dyDescent="0.2">
      <c r="H6850" s="238"/>
      <c r="AB6850" s="238" t="s">
        <v>442</v>
      </c>
    </row>
    <row r="6851" spans="8:28" x14ac:dyDescent="0.2">
      <c r="H6851" s="238"/>
      <c r="AB6851" s="238" t="s">
        <v>442</v>
      </c>
    </row>
    <row r="6852" spans="8:28" x14ac:dyDescent="0.2">
      <c r="H6852" s="238"/>
      <c r="AB6852" s="238" t="s">
        <v>442</v>
      </c>
    </row>
    <row r="6853" spans="8:28" x14ac:dyDescent="0.2">
      <c r="H6853" s="238"/>
      <c r="AB6853" s="238" t="s">
        <v>442</v>
      </c>
    </row>
    <row r="6854" spans="8:28" x14ac:dyDescent="0.2">
      <c r="H6854" s="238"/>
      <c r="AB6854" s="238" t="s">
        <v>442</v>
      </c>
    </row>
    <row r="6855" spans="8:28" x14ac:dyDescent="0.2">
      <c r="H6855" s="238"/>
      <c r="AB6855" s="238" t="s">
        <v>442</v>
      </c>
    </row>
    <row r="6856" spans="8:28" x14ac:dyDescent="0.2">
      <c r="H6856" s="238"/>
      <c r="AB6856" s="238" t="s">
        <v>442</v>
      </c>
    </row>
    <row r="6857" spans="8:28" x14ac:dyDescent="0.2">
      <c r="H6857" s="238"/>
      <c r="AB6857" s="238" t="s">
        <v>442</v>
      </c>
    </row>
    <row r="6858" spans="8:28" x14ac:dyDescent="0.2">
      <c r="H6858" s="238"/>
      <c r="AB6858" s="238" t="s">
        <v>442</v>
      </c>
    </row>
    <row r="6859" spans="8:28" x14ac:dyDescent="0.2">
      <c r="H6859" s="238"/>
      <c r="AB6859" s="238" t="s">
        <v>442</v>
      </c>
    </row>
    <row r="6860" spans="8:28" x14ac:dyDescent="0.2">
      <c r="H6860" s="238"/>
      <c r="AB6860" s="238" t="s">
        <v>442</v>
      </c>
    </row>
    <row r="6861" spans="8:28" x14ac:dyDescent="0.2">
      <c r="H6861" s="238"/>
      <c r="AB6861" s="238" t="s">
        <v>442</v>
      </c>
    </row>
    <row r="6862" spans="8:28" x14ac:dyDescent="0.2">
      <c r="H6862" s="238"/>
      <c r="AB6862" s="238" t="s">
        <v>442</v>
      </c>
    </row>
    <row r="6863" spans="8:28" x14ac:dyDescent="0.2">
      <c r="H6863" s="238"/>
      <c r="AB6863" s="238" t="s">
        <v>442</v>
      </c>
    </row>
    <row r="6864" spans="8:28" x14ac:dyDescent="0.2">
      <c r="H6864" s="238"/>
      <c r="AB6864" s="238" t="s">
        <v>442</v>
      </c>
    </row>
    <row r="6865" spans="8:28" x14ac:dyDescent="0.2">
      <c r="H6865" s="238"/>
      <c r="AB6865" s="238" t="s">
        <v>442</v>
      </c>
    </row>
    <row r="6866" spans="8:28" x14ac:dyDescent="0.2">
      <c r="H6866" s="238"/>
      <c r="AB6866" s="238" t="s">
        <v>442</v>
      </c>
    </row>
    <row r="6867" spans="8:28" x14ac:dyDescent="0.2">
      <c r="H6867" s="238"/>
      <c r="AB6867" s="238" t="s">
        <v>442</v>
      </c>
    </row>
    <row r="6868" spans="8:28" x14ac:dyDescent="0.2">
      <c r="H6868" s="238"/>
      <c r="AB6868" s="238" t="s">
        <v>442</v>
      </c>
    </row>
    <row r="6869" spans="8:28" x14ac:dyDescent="0.2">
      <c r="H6869" s="238"/>
      <c r="AB6869" s="238" t="s">
        <v>442</v>
      </c>
    </row>
    <row r="6870" spans="8:28" x14ac:dyDescent="0.2">
      <c r="H6870" s="238"/>
      <c r="AB6870" s="238" t="s">
        <v>442</v>
      </c>
    </row>
    <row r="6871" spans="8:28" x14ac:dyDescent="0.2">
      <c r="H6871" s="238"/>
      <c r="AB6871" s="238" t="s">
        <v>442</v>
      </c>
    </row>
    <row r="6872" spans="8:28" x14ac:dyDescent="0.2">
      <c r="H6872" s="238"/>
      <c r="AB6872" s="238" t="s">
        <v>442</v>
      </c>
    </row>
    <row r="6873" spans="8:28" x14ac:dyDescent="0.2">
      <c r="H6873" s="238"/>
      <c r="AB6873" s="238" t="s">
        <v>442</v>
      </c>
    </row>
    <row r="6874" spans="8:28" x14ac:dyDescent="0.2">
      <c r="H6874" s="238"/>
      <c r="AB6874" s="238" t="s">
        <v>442</v>
      </c>
    </row>
    <row r="6875" spans="8:28" x14ac:dyDescent="0.2">
      <c r="H6875" s="238"/>
      <c r="AB6875" s="238" t="s">
        <v>442</v>
      </c>
    </row>
    <row r="6876" spans="8:28" x14ac:dyDescent="0.2">
      <c r="H6876" s="238"/>
      <c r="AB6876" s="238" t="s">
        <v>442</v>
      </c>
    </row>
    <row r="6877" spans="8:28" x14ac:dyDescent="0.2">
      <c r="H6877" s="238"/>
      <c r="AB6877" s="238" t="s">
        <v>442</v>
      </c>
    </row>
    <row r="6878" spans="8:28" x14ac:dyDescent="0.2">
      <c r="H6878" s="238"/>
      <c r="AB6878" s="238" t="s">
        <v>442</v>
      </c>
    </row>
    <row r="6879" spans="8:28" x14ac:dyDescent="0.2">
      <c r="H6879" s="238"/>
      <c r="AB6879" s="238" t="s">
        <v>442</v>
      </c>
    </row>
    <row r="6880" spans="8:28" x14ac:dyDescent="0.2">
      <c r="H6880" s="238"/>
      <c r="AB6880" s="238" t="s">
        <v>442</v>
      </c>
    </row>
    <row r="6881" spans="8:28" x14ac:dyDescent="0.2">
      <c r="H6881" s="238"/>
      <c r="AB6881" s="238" t="s">
        <v>442</v>
      </c>
    </row>
    <row r="6882" spans="8:28" x14ac:dyDescent="0.2">
      <c r="H6882" s="238"/>
      <c r="AB6882" s="238" t="s">
        <v>442</v>
      </c>
    </row>
    <row r="6883" spans="8:28" x14ac:dyDescent="0.2">
      <c r="H6883" s="238"/>
      <c r="AB6883" s="238" t="s">
        <v>442</v>
      </c>
    </row>
    <row r="6884" spans="8:28" x14ac:dyDescent="0.2">
      <c r="H6884" s="238"/>
      <c r="AB6884" s="238" t="s">
        <v>442</v>
      </c>
    </row>
    <row r="6885" spans="8:28" x14ac:dyDescent="0.2">
      <c r="H6885" s="238"/>
      <c r="AB6885" s="238" t="s">
        <v>442</v>
      </c>
    </row>
    <row r="6886" spans="8:28" x14ac:dyDescent="0.2">
      <c r="H6886" s="238"/>
      <c r="AB6886" s="238" t="s">
        <v>442</v>
      </c>
    </row>
    <row r="6887" spans="8:28" x14ac:dyDescent="0.2">
      <c r="H6887" s="238"/>
      <c r="AB6887" s="238" t="s">
        <v>442</v>
      </c>
    </row>
    <row r="6888" spans="8:28" x14ac:dyDescent="0.2">
      <c r="H6888" s="238"/>
      <c r="AB6888" s="238" t="s">
        <v>442</v>
      </c>
    </row>
    <row r="6889" spans="8:28" x14ac:dyDescent="0.2">
      <c r="H6889" s="238"/>
      <c r="AB6889" s="238" t="s">
        <v>442</v>
      </c>
    </row>
    <row r="6890" spans="8:28" x14ac:dyDescent="0.2">
      <c r="H6890" s="238"/>
      <c r="AB6890" s="238" t="s">
        <v>442</v>
      </c>
    </row>
    <row r="6891" spans="8:28" x14ac:dyDescent="0.2">
      <c r="H6891" s="238"/>
      <c r="AB6891" s="238" t="s">
        <v>442</v>
      </c>
    </row>
    <row r="6892" spans="8:28" x14ac:dyDescent="0.2">
      <c r="H6892" s="238"/>
      <c r="AB6892" s="238" t="s">
        <v>442</v>
      </c>
    </row>
    <row r="6893" spans="8:28" x14ac:dyDescent="0.2">
      <c r="H6893" s="238"/>
      <c r="AB6893" s="238" t="s">
        <v>442</v>
      </c>
    </row>
    <row r="6894" spans="8:28" x14ac:dyDescent="0.2">
      <c r="H6894" s="238"/>
      <c r="AB6894" s="238" t="s">
        <v>442</v>
      </c>
    </row>
    <row r="6895" spans="8:28" x14ac:dyDescent="0.2">
      <c r="H6895" s="238"/>
      <c r="AB6895" s="238" t="s">
        <v>442</v>
      </c>
    </row>
    <row r="6896" spans="8:28" x14ac:dyDescent="0.2">
      <c r="H6896" s="238"/>
      <c r="AB6896" s="238" t="s">
        <v>442</v>
      </c>
    </row>
    <row r="6897" spans="8:28" x14ac:dyDescent="0.2">
      <c r="H6897" s="238"/>
      <c r="AB6897" s="238" t="s">
        <v>442</v>
      </c>
    </row>
    <row r="6898" spans="8:28" x14ac:dyDescent="0.2">
      <c r="H6898" s="238"/>
      <c r="AB6898" s="238" t="s">
        <v>442</v>
      </c>
    </row>
    <row r="6899" spans="8:28" x14ac:dyDescent="0.2">
      <c r="H6899" s="238"/>
      <c r="AB6899" s="238" t="s">
        <v>442</v>
      </c>
    </row>
    <row r="6900" spans="8:28" x14ac:dyDescent="0.2">
      <c r="H6900" s="238"/>
      <c r="AB6900" s="238" t="s">
        <v>442</v>
      </c>
    </row>
    <row r="6901" spans="8:28" x14ac:dyDescent="0.2">
      <c r="H6901" s="238"/>
      <c r="AB6901" s="238" t="s">
        <v>442</v>
      </c>
    </row>
    <row r="6902" spans="8:28" x14ac:dyDescent="0.2">
      <c r="H6902" s="238"/>
      <c r="AB6902" s="238" t="s">
        <v>442</v>
      </c>
    </row>
    <row r="6903" spans="8:28" x14ac:dyDescent="0.2">
      <c r="H6903" s="238"/>
      <c r="AB6903" s="238" t="s">
        <v>442</v>
      </c>
    </row>
    <row r="6904" spans="8:28" x14ac:dyDescent="0.2">
      <c r="H6904" s="238"/>
      <c r="AB6904" s="238" t="s">
        <v>442</v>
      </c>
    </row>
    <row r="6905" spans="8:28" x14ac:dyDescent="0.2">
      <c r="H6905" s="238"/>
      <c r="AB6905" s="238" t="s">
        <v>442</v>
      </c>
    </row>
    <row r="6906" spans="8:28" x14ac:dyDescent="0.2">
      <c r="H6906" s="238"/>
      <c r="AB6906" s="238" t="s">
        <v>442</v>
      </c>
    </row>
    <row r="6907" spans="8:28" x14ac:dyDescent="0.2">
      <c r="H6907" s="238"/>
      <c r="AB6907" s="238" t="s">
        <v>442</v>
      </c>
    </row>
    <row r="6908" spans="8:28" x14ac:dyDescent="0.2">
      <c r="H6908" s="238"/>
      <c r="AB6908" s="238" t="s">
        <v>442</v>
      </c>
    </row>
    <row r="6909" spans="8:28" x14ac:dyDescent="0.2">
      <c r="H6909" s="238"/>
      <c r="AB6909" s="238" t="s">
        <v>442</v>
      </c>
    </row>
    <row r="6910" spans="8:28" x14ac:dyDescent="0.2">
      <c r="H6910" s="238"/>
      <c r="AB6910" s="238" t="s">
        <v>442</v>
      </c>
    </row>
    <row r="6911" spans="8:28" x14ac:dyDescent="0.2">
      <c r="H6911" s="238"/>
      <c r="AB6911" s="238" t="s">
        <v>442</v>
      </c>
    </row>
    <row r="6912" spans="8:28" x14ac:dyDescent="0.2">
      <c r="H6912" s="238"/>
      <c r="AB6912" s="238" t="s">
        <v>442</v>
      </c>
    </row>
    <row r="6913" spans="8:28" x14ac:dyDescent="0.2">
      <c r="H6913" s="238"/>
      <c r="AB6913" s="238" t="s">
        <v>442</v>
      </c>
    </row>
    <row r="6914" spans="8:28" x14ac:dyDescent="0.2">
      <c r="H6914" s="238"/>
      <c r="AB6914" s="238" t="s">
        <v>442</v>
      </c>
    </row>
    <row r="6915" spans="8:28" x14ac:dyDescent="0.2">
      <c r="H6915" s="238"/>
      <c r="AB6915" s="238" t="s">
        <v>442</v>
      </c>
    </row>
    <row r="6916" spans="8:28" x14ac:dyDescent="0.2">
      <c r="H6916" s="238"/>
      <c r="AB6916" s="238" t="s">
        <v>442</v>
      </c>
    </row>
    <row r="6917" spans="8:28" x14ac:dyDescent="0.2">
      <c r="H6917" s="238"/>
      <c r="AB6917" s="238" t="s">
        <v>442</v>
      </c>
    </row>
    <row r="6918" spans="8:28" x14ac:dyDescent="0.2">
      <c r="H6918" s="238"/>
      <c r="AB6918" s="238" t="s">
        <v>442</v>
      </c>
    </row>
    <row r="6919" spans="8:28" x14ac:dyDescent="0.2">
      <c r="H6919" s="238"/>
      <c r="AB6919" s="238" t="s">
        <v>442</v>
      </c>
    </row>
    <row r="6920" spans="8:28" x14ac:dyDescent="0.2">
      <c r="H6920" s="238"/>
      <c r="AB6920" s="238" t="s">
        <v>442</v>
      </c>
    </row>
    <row r="6921" spans="8:28" x14ac:dyDescent="0.2">
      <c r="H6921" s="238"/>
      <c r="AB6921" s="238" t="s">
        <v>442</v>
      </c>
    </row>
    <row r="6922" spans="8:28" x14ac:dyDescent="0.2">
      <c r="H6922" s="238"/>
      <c r="AB6922" s="238" t="s">
        <v>442</v>
      </c>
    </row>
    <row r="6923" spans="8:28" x14ac:dyDescent="0.2">
      <c r="H6923" s="238"/>
      <c r="AB6923" s="238" t="s">
        <v>442</v>
      </c>
    </row>
    <row r="6924" spans="8:28" x14ac:dyDescent="0.2">
      <c r="H6924" s="238"/>
      <c r="AB6924" s="238" t="s">
        <v>442</v>
      </c>
    </row>
    <row r="6925" spans="8:28" x14ac:dyDescent="0.2">
      <c r="H6925" s="238"/>
      <c r="AB6925" s="238" t="s">
        <v>442</v>
      </c>
    </row>
    <row r="6926" spans="8:28" x14ac:dyDescent="0.2">
      <c r="H6926" s="238"/>
      <c r="AB6926" s="238" t="s">
        <v>442</v>
      </c>
    </row>
    <row r="6927" spans="8:28" x14ac:dyDescent="0.2">
      <c r="H6927" s="238"/>
      <c r="AB6927" s="238" t="s">
        <v>442</v>
      </c>
    </row>
    <row r="6928" spans="8:28" x14ac:dyDescent="0.2">
      <c r="H6928" s="238"/>
      <c r="AB6928" s="238" t="s">
        <v>442</v>
      </c>
    </row>
    <row r="6929" spans="8:28" x14ac:dyDescent="0.2">
      <c r="H6929" s="238"/>
      <c r="AB6929" s="238" t="s">
        <v>442</v>
      </c>
    </row>
    <row r="6930" spans="8:28" x14ac:dyDescent="0.2">
      <c r="H6930" s="238"/>
      <c r="AB6930" s="238" t="s">
        <v>442</v>
      </c>
    </row>
    <row r="6931" spans="8:28" x14ac:dyDescent="0.2">
      <c r="H6931" s="238"/>
      <c r="AB6931" s="238" t="s">
        <v>442</v>
      </c>
    </row>
    <row r="6932" spans="8:28" x14ac:dyDescent="0.2">
      <c r="H6932" s="238"/>
      <c r="AB6932" s="238" t="s">
        <v>442</v>
      </c>
    </row>
    <row r="6933" spans="8:28" x14ac:dyDescent="0.2">
      <c r="H6933" s="238"/>
      <c r="AB6933" s="238" t="s">
        <v>442</v>
      </c>
    </row>
    <row r="6934" spans="8:28" x14ac:dyDescent="0.2">
      <c r="H6934" s="238"/>
      <c r="AB6934" s="238" t="s">
        <v>442</v>
      </c>
    </row>
    <row r="6935" spans="8:28" x14ac:dyDescent="0.2">
      <c r="H6935" s="238"/>
      <c r="AB6935" s="238" t="s">
        <v>442</v>
      </c>
    </row>
    <row r="6936" spans="8:28" x14ac:dyDescent="0.2">
      <c r="H6936" s="238"/>
      <c r="AB6936" s="238" t="s">
        <v>442</v>
      </c>
    </row>
    <row r="6937" spans="8:28" x14ac:dyDescent="0.2">
      <c r="H6937" s="238"/>
      <c r="AB6937" s="238" t="s">
        <v>442</v>
      </c>
    </row>
    <row r="6938" spans="8:28" x14ac:dyDescent="0.2">
      <c r="H6938" s="238"/>
      <c r="AB6938" s="238" t="s">
        <v>442</v>
      </c>
    </row>
    <row r="6939" spans="8:28" x14ac:dyDescent="0.2">
      <c r="H6939" s="238"/>
      <c r="AB6939" s="238" t="s">
        <v>442</v>
      </c>
    </row>
    <row r="6940" spans="8:28" x14ac:dyDescent="0.2">
      <c r="H6940" s="238"/>
      <c r="AB6940" s="238" t="s">
        <v>442</v>
      </c>
    </row>
    <row r="6941" spans="8:28" x14ac:dyDescent="0.2">
      <c r="H6941" s="238"/>
      <c r="AB6941" s="238" t="s">
        <v>442</v>
      </c>
    </row>
    <row r="6942" spans="8:28" x14ac:dyDescent="0.2">
      <c r="H6942" s="238"/>
      <c r="AB6942" s="238" t="s">
        <v>442</v>
      </c>
    </row>
    <row r="6943" spans="8:28" x14ac:dyDescent="0.2">
      <c r="H6943" s="238"/>
      <c r="AB6943" s="238" t="s">
        <v>442</v>
      </c>
    </row>
    <row r="6944" spans="8:28" x14ac:dyDescent="0.2">
      <c r="H6944" s="238"/>
      <c r="AB6944" s="238" t="s">
        <v>442</v>
      </c>
    </row>
    <row r="6945" spans="8:28" x14ac:dyDescent="0.2">
      <c r="H6945" s="238"/>
      <c r="AB6945" s="238" t="s">
        <v>442</v>
      </c>
    </row>
    <row r="6946" spans="8:28" x14ac:dyDescent="0.2">
      <c r="H6946" s="238"/>
      <c r="AB6946" s="238" t="s">
        <v>442</v>
      </c>
    </row>
    <row r="6947" spans="8:28" x14ac:dyDescent="0.2">
      <c r="H6947" s="238"/>
      <c r="AB6947" s="238" t="s">
        <v>442</v>
      </c>
    </row>
    <row r="6948" spans="8:28" x14ac:dyDescent="0.2">
      <c r="H6948" s="238"/>
      <c r="AB6948" s="238" t="s">
        <v>442</v>
      </c>
    </row>
    <row r="6949" spans="8:28" x14ac:dyDescent="0.2">
      <c r="H6949" s="238"/>
      <c r="AB6949" s="238" t="s">
        <v>442</v>
      </c>
    </row>
    <row r="6950" spans="8:28" x14ac:dyDescent="0.2">
      <c r="H6950" s="238"/>
      <c r="AB6950" s="238" t="s">
        <v>442</v>
      </c>
    </row>
    <row r="6951" spans="8:28" x14ac:dyDescent="0.2">
      <c r="H6951" s="238"/>
      <c r="AB6951" s="238" t="s">
        <v>442</v>
      </c>
    </row>
    <row r="6952" spans="8:28" x14ac:dyDescent="0.2">
      <c r="H6952" s="238"/>
      <c r="AB6952" s="238" t="s">
        <v>442</v>
      </c>
    </row>
    <row r="6953" spans="8:28" x14ac:dyDescent="0.2">
      <c r="H6953" s="238"/>
      <c r="AB6953" s="238" t="s">
        <v>442</v>
      </c>
    </row>
    <row r="6954" spans="8:28" x14ac:dyDescent="0.2">
      <c r="H6954" s="238"/>
      <c r="AB6954" s="238" t="s">
        <v>442</v>
      </c>
    </row>
    <row r="6955" spans="8:28" x14ac:dyDescent="0.2">
      <c r="H6955" s="238"/>
      <c r="AB6955" s="238" t="s">
        <v>442</v>
      </c>
    </row>
    <row r="6956" spans="8:28" x14ac:dyDescent="0.2">
      <c r="H6956" s="238"/>
      <c r="AB6956" s="238" t="s">
        <v>442</v>
      </c>
    </row>
    <row r="6957" spans="8:28" x14ac:dyDescent="0.2">
      <c r="H6957" s="238"/>
      <c r="AB6957" s="238" t="s">
        <v>442</v>
      </c>
    </row>
    <row r="6958" spans="8:28" x14ac:dyDescent="0.2">
      <c r="H6958" s="238"/>
      <c r="AB6958" s="238" t="s">
        <v>442</v>
      </c>
    </row>
    <row r="6959" spans="8:28" x14ac:dyDescent="0.2">
      <c r="H6959" s="238"/>
      <c r="AB6959" s="238" t="s">
        <v>442</v>
      </c>
    </row>
    <row r="6960" spans="8:28" x14ac:dyDescent="0.2">
      <c r="H6960" s="238"/>
      <c r="AB6960" s="238" t="s">
        <v>442</v>
      </c>
    </row>
    <row r="6961" spans="8:28" x14ac:dyDescent="0.2">
      <c r="H6961" s="238"/>
      <c r="AB6961" s="238" t="s">
        <v>442</v>
      </c>
    </row>
    <row r="6962" spans="8:28" x14ac:dyDescent="0.2">
      <c r="H6962" s="238"/>
      <c r="AB6962" s="238" t="s">
        <v>442</v>
      </c>
    </row>
    <row r="6963" spans="8:28" x14ac:dyDescent="0.2">
      <c r="H6963" s="238"/>
      <c r="AB6963" s="238" t="s">
        <v>442</v>
      </c>
    </row>
    <row r="6964" spans="8:28" x14ac:dyDescent="0.2">
      <c r="H6964" s="238"/>
      <c r="AB6964" s="238" t="s">
        <v>442</v>
      </c>
    </row>
    <row r="6965" spans="8:28" x14ac:dyDescent="0.2">
      <c r="H6965" s="238"/>
      <c r="AB6965" s="238" t="s">
        <v>442</v>
      </c>
    </row>
    <row r="6966" spans="8:28" x14ac:dyDescent="0.2">
      <c r="H6966" s="238"/>
      <c r="AB6966" s="238" t="s">
        <v>442</v>
      </c>
    </row>
    <row r="6967" spans="8:28" x14ac:dyDescent="0.2">
      <c r="H6967" s="238"/>
      <c r="AB6967" s="238" t="s">
        <v>442</v>
      </c>
    </row>
    <row r="6968" spans="8:28" x14ac:dyDescent="0.2">
      <c r="H6968" s="238"/>
      <c r="AB6968" s="238" t="s">
        <v>442</v>
      </c>
    </row>
    <row r="6969" spans="8:28" x14ac:dyDescent="0.2">
      <c r="H6969" s="238"/>
      <c r="AB6969" s="238" t="s">
        <v>442</v>
      </c>
    </row>
    <row r="6970" spans="8:28" x14ac:dyDescent="0.2">
      <c r="H6970" s="238"/>
      <c r="AB6970" s="238" t="s">
        <v>442</v>
      </c>
    </row>
    <row r="6971" spans="8:28" x14ac:dyDescent="0.2">
      <c r="H6971" s="238"/>
      <c r="AB6971" s="238" t="s">
        <v>442</v>
      </c>
    </row>
    <row r="6972" spans="8:28" x14ac:dyDescent="0.2">
      <c r="H6972" s="238"/>
      <c r="AB6972" s="238" t="s">
        <v>442</v>
      </c>
    </row>
    <row r="6973" spans="8:28" x14ac:dyDescent="0.2">
      <c r="H6973" s="238"/>
      <c r="AB6973" s="238" t="s">
        <v>442</v>
      </c>
    </row>
    <row r="6974" spans="8:28" x14ac:dyDescent="0.2">
      <c r="H6974" s="238"/>
      <c r="AB6974" s="238" t="s">
        <v>442</v>
      </c>
    </row>
    <row r="6975" spans="8:28" x14ac:dyDescent="0.2">
      <c r="H6975" s="238"/>
      <c r="AB6975" s="238" t="s">
        <v>442</v>
      </c>
    </row>
    <row r="6976" spans="8:28" x14ac:dyDescent="0.2">
      <c r="H6976" s="238"/>
      <c r="AB6976" s="238" t="s">
        <v>442</v>
      </c>
    </row>
    <row r="6977" spans="8:28" x14ac:dyDescent="0.2">
      <c r="H6977" s="238"/>
      <c r="AB6977" s="238" t="s">
        <v>442</v>
      </c>
    </row>
    <row r="6978" spans="8:28" x14ac:dyDescent="0.2">
      <c r="H6978" s="238"/>
      <c r="AB6978" s="238" t="s">
        <v>442</v>
      </c>
    </row>
    <row r="6979" spans="8:28" x14ac:dyDescent="0.2">
      <c r="H6979" s="238"/>
      <c r="AB6979" s="238" t="s">
        <v>442</v>
      </c>
    </row>
    <row r="6980" spans="8:28" x14ac:dyDescent="0.2">
      <c r="H6980" s="238"/>
      <c r="AB6980" s="238" t="s">
        <v>442</v>
      </c>
    </row>
    <row r="6981" spans="8:28" x14ac:dyDescent="0.2">
      <c r="H6981" s="238"/>
      <c r="AB6981" s="238" t="s">
        <v>442</v>
      </c>
    </row>
    <row r="6982" spans="8:28" x14ac:dyDescent="0.2">
      <c r="H6982" s="238"/>
      <c r="AB6982" s="238" t="s">
        <v>442</v>
      </c>
    </row>
    <row r="6983" spans="8:28" x14ac:dyDescent="0.2">
      <c r="H6983" s="238"/>
      <c r="AB6983" s="238" t="s">
        <v>442</v>
      </c>
    </row>
    <row r="6984" spans="8:28" x14ac:dyDescent="0.2">
      <c r="H6984" s="238"/>
      <c r="AB6984" s="238" t="s">
        <v>442</v>
      </c>
    </row>
    <row r="6985" spans="8:28" x14ac:dyDescent="0.2">
      <c r="H6985" s="238"/>
      <c r="AB6985" s="238" t="s">
        <v>442</v>
      </c>
    </row>
    <row r="6986" spans="8:28" x14ac:dyDescent="0.2">
      <c r="H6986" s="238"/>
      <c r="AB6986" s="238" t="s">
        <v>442</v>
      </c>
    </row>
    <row r="6987" spans="8:28" x14ac:dyDescent="0.2">
      <c r="H6987" s="238"/>
      <c r="AB6987" s="238" t="s">
        <v>442</v>
      </c>
    </row>
    <row r="6988" spans="8:28" x14ac:dyDescent="0.2">
      <c r="H6988" s="238"/>
      <c r="AB6988" s="238" t="s">
        <v>442</v>
      </c>
    </row>
    <row r="6989" spans="8:28" x14ac:dyDescent="0.2">
      <c r="H6989" s="238"/>
      <c r="AB6989" s="238" t="s">
        <v>442</v>
      </c>
    </row>
    <row r="6990" spans="8:28" x14ac:dyDescent="0.2">
      <c r="H6990" s="238"/>
      <c r="AB6990" s="238" t="s">
        <v>442</v>
      </c>
    </row>
    <row r="6991" spans="8:28" x14ac:dyDescent="0.2">
      <c r="H6991" s="238"/>
      <c r="AB6991" s="238" t="s">
        <v>442</v>
      </c>
    </row>
    <row r="6992" spans="8:28" x14ac:dyDescent="0.2">
      <c r="H6992" s="238"/>
      <c r="AB6992" s="238" t="s">
        <v>442</v>
      </c>
    </row>
    <row r="6993" spans="8:28" x14ac:dyDescent="0.2">
      <c r="H6993" s="238"/>
      <c r="AB6993" s="238" t="s">
        <v>442</v>
      </c>
    </row>
    <row r="6994" spans="8:28" x14ac:dyDescent="0.2">
      <c r="H6994" s="238"/>
      <c r="AB6994" s="238" t="s">
        <v>442</v>
      </c>
    </row>
    <row r="6995" spans="8:28" x14ac:dyDescent="0.2">
      <c r="H6995" s="238"/>
      <c r="AB6995" s="238" t="s">
        <v>442</v>
      </c>
    </row>
    <row r="6996" spans="8:28" x14ac:dyDescent="0.2">
      <c r="H6996" s="238"/>
      <c r="AB6996" s="238" t="s">
        <v>442</v>
      </c>
    </row>
    <row r="6997" spans="8:28" x14ac:dyDescent="0.2">
      <c r="H6997" s="238"/>
      <c r="AB6997" s="238" t="s">
        <v>442</v>
      </c>
    </row>
    <row r="6998" spans="8:28" x14ac:dyDescent="0.2">
      <c r="H6998" s="238"/>
      <c r="AB6998" s="238" t="s">
        <v>442</v>
      </c>
    </row>
    <row r="6999" spans="8:28" x14ac:dyDescent="0.2">
      <c r="H6999" s="238"/>
      <c r="AB6999" s="238" t="s">
        <v>442</v>
      </c>
    </row>
    <row r="7000" spans="8:28" x14ac:dyDescent="0.2">
      <c r="H7000" s="238"/>
      <c r="AB7000" s="238" t="s">
        <v>442</v>
      </c>
    </row>
    <row r="7001" spans="8:28" x14ac:dyDescent="0.2">
      <c r="H7001" s="238"/>
      <c r="AB7001" s="238" t="s">
        <v>442</v>
      </c>
    </row>
    <row r="7002" spans="8:28" x14ac:dyDescent="0.2">
      <c r="H7002" s="238"/>
      <c r="AB7002" s="238" t="s">
        <v>442</v>
      </c>
    </row>
    <row r="7003" spans="8:28" x14ac:dyDescent="0.2">
      <c r="H7003" s="238"/>
      <c r="AB7003" s="238" t="s">
        <v>442</v>
      </c>
    </row>
    <row r="7004" spans="8:28" x14ac:dyDescent="0.2">
      <c r="H7004" s="238"/>
      <c r="AB7004" s="238" t="s">
        <v>442</v>
      </c>
    </row>
    <row r="7005" spans="8:28" x14ac:dyDescent="0.2">
      <c r="H7005" s="238"/>
      <c r="AB7005" s="238" t="s">
        <v>442</v>
      </c>
    </row>
    <row r="7006" spans="8:28" x14ac:dyDescent="0.2">
      <c r="H7006" s="238"/>
      <c r="AB7006" s="238" t="s">
        <v>442</v>
      </c>
    </row>
    <row r="7007" spans="8:28" x14ac:dyDescent="0.2">
      <c r="H7007" s="238"/>
      <c r="AB7007" s="238" t="s">
        <v>442</v>
      </c>
    </row>
    <row r="7008" spans="8:28" x14ac:dyDescent="0.2">
      <c r="H7008" s="238"/>
      <c r="AB7008" s="238" t="s">
        <v>442</v>
      </c>
    </row>
    <row r="7009" spans="8:28" x14ac:dyDescent="0.2">
      <c r="H7009" s="238"/>
      <c r="AB7009" s="238" t="s">
        <v>442</v>
      </c>
    </row>
    <row r="7010" spans="8:28" x14ac:dyDescent="0.2">
      <c r="H7010" s="238"/>
      <c r="AB7010" s="238" t="s">
        <v>442</v>
      </c>
    </row>
    <row r="7011" spans="8:28" x14ac:dyDescent="0.2">
      <c r="H7011" s="238"/>
      <c r="AB7011" s="238" t="s">
        <v>442</v>
      </c>
    </row>
    <row r="7012" spans="8:28" x14ac:dyDescent="0.2">
      <c r="H7012" s="238"/>
      <c r="AB7012" s="238" t="s">
        <v>442</v>
      </c>
    </row>
    <row r="7013" spans="8:28" x14ac:dyDescent="0.2">
      <c r="H7013" s="238"/>
      <c r="AB7013" s="238" t="s">
        <v>442</v>
      </c>
    </row>
    <row r="7014" spans="8:28" x14ac:dyDescent="0.2">
      <c r="H7014" s="238"/>
      <c r="AB7014" s="238" t="s">
        <v>442</v>
      </c>
    </row>
    <row r="7015" spans="8:28" x14ac:dyDescent="0.2">
      <c r="H7015" s="238"/>
      <c r="AB7015" s="238" t="s">
        <v>442</v>
      </c>
    </row>
    <row r="7016" spans="8:28" x14ac:dyDescent="0.2">
      <c r="H7016" s="238"/>
      <c r="AB7016" s="238" t="s">
        <v>442</v>
      </c>
    </row>
    <row r="7017" spans="8:28" x14ac:dyDescent="0.2">
      <c r="H7017" s="238"/>
      <c r="AB7017" s="238" t="s">
        <v>442</v>
      </c>
    </row>
    <row r="7018" spans="8:28" x14ac:dyDescent="0.2">
      <c r="H7018" s="238"/>
      <c r="AB7018" s="238" t="s">
        <v>442</v>
      </c>
    </row>
    <row r="7019" spans="8:28" x14ac:dyDescent="0.2">
      <c r="H7019" s="238"/>
      <c r="AB7019" s="238" t="s">
        <v>442</v>
      </c>
    </row>
    <row r="7020" spans="8:28" x14ac:dyDescent="0.2">
      <c r="H7020" s="238"/>
      <c r="AB7020" s="238" t="s">
        <v>442</v>
      </c>
    </row>
    <row r="7021" spans="8:28" x14ac:dyDescent="0.2">
      <c r="H7021" s="238"/>
      <c r="AB7021" s="238" t="s">
        <v>442</v>
      </c>
    </row>
    <row r="7022" spans="8:28" x14ac:dyDescent="0.2">
      <c r="H7022" s="238"/>
      <c r="AB7022" s="238" t="s">
        <v>442</v>
      </c>
    </row>
    <row r="7023" spans="8:28" x14ac:dyDescent="0.2">
      <c r="H7023" s="238"/>
      <c r="AB7023" s="238" t="s">
        <v>442</v>
      </c>
    </row>
    <row r="7024" spans="8:28" x14ac:dyDescent="0.2">
      <c r="H7024" s="238"/>
      <c r="AB7024" s="238" t="s">
        <v>442</v>
      </c>
    </row>
    <row r="7025" spans="8:28" x14ac:dyDescent="0.2">
      <c r="H7025" s="238"/>
      <c r="AB7025" s="238" t="s">
        <v>442</v>
      </c>
    </row>
    <row r="7026" spans="8:28" x14ac:dyDescent="0.2">
      <c r="H7026" s="238"/>
      <c r="AB7026" s="238" t="s">
        <v>442</v>
      </c>
    </row>
    <row r="7027" spans="8:28" x14ac:dyDescent="0.2">
      <c r="H7027" s="238"/>
      <c r="AB7027" s="238" t="s">
        <v>442</v>
      </c>
    </row>
    <row r="7028" spans="8:28" x14ac:dyDescent="0.2">
      <c r="H7028" s="238"/>
      <c r="AB7028" s="238" t="s">
        <v>442</v>
      </c>
    </row>
    <row r="7029" spans="8:28" x14ac:dyDescent="0.2">
      <c r="H7029" s="238"/>
      <c r="AB7029" s="238" t="s">
        <v>442</v>
      </c>
    </row>
    <row r="7030" spans="8:28" x14ac:dyDescent="0.2">
      <c r="H7030" s="238"/>
      <c r="AB7030" s="238" t="s">
        <v>442</v>
      </c>
    </row>
    <row r="7031" spans="8:28" x14ac:dyDescent="0.2">
      <c r="H7031" s="238"/>
      <c r="AB7031" s="238" t="s">
        <v>442</v>
      </c>
    </row>
    <row r="7032" spans="8:28" x14ac:dyDescent="0.2">
      <c r="H7032" s="238"/>
      <c r="AB7032" s="238" t="s">
        <v>442</v>
      </c>
    </row>
    <row r="7033" spans="8:28" x14ac:dyDescent="0.2">
      <c r="H7033" s="238"/>
      <c r="AB7033" s="238" t="s">
        <v>442</v>
      </c>
    </row>
    <row r="7034" spans="8:28" x14ac:dyDescent="0.2">
      <c r="H7034" s="238"/>
      <c r="AB7034" s="238" t="s">
        <v>442</v>
      </c>
    </row>
    <row r="7035" spans="8:28" x14ac:dyDescent="0.2">
      <c r="H7035" s="238"/>
      <c r="AB7035" s="238" t="s">
        <v>442</v>
      </c>
    </row>
    <row r="7036" spans="8:28" x14ac:dyDescent="0.2">
      <c r="H7036" s="238"/>
      <c r="AB7036" s="238" t="s">
        <v>442</v>
      </c>
    </row>
    <row r="7037" spans="8:28" x14ac:dyDescent="0.2">
      <c r="H7037" s="238"/>
      <c r="AB7037" s="238" t="s">
        <v>442</v>
      </c>
    </row>
    <row r="7038" spans="8:28" x14ac:dyDescent="0.2">
      <c r="H7038" s="238"/>
      <c r="AB7038" s="238" t="s">
        <v>442</v>
      </c>
    </row>
    <row r="7039" spans="8:28" x14ac:dyDescent="0.2">
      <c r="H7039" s="238"/>
      <c r="AB7039" s="238" t="s">
        <v>442</v>
      </c>
    </row>
    <row r="7040" spans="8:28" x14ac:dyDescent="0.2">
      <c r="H7040" s="238"/>
      <c r="AB7040" s="238" t="s">
        <v>442</v>
      </c>
    </row>
    <row r="7041" spans="8:28" x14ac:dyDescent="0.2">
      <c r="H7041" s="238"/>
      <c r="AB7041" s="238" t="s">
        <v>442</v>
      </c>
    </row>
    <row r="7042" spans="8:28" x14ac:dyDescent="0.2">
      <c r="H7042" s="238"/>
      <c r="AB7042" s="238" t="s">
        <v>442</v>
      </c>
    </row>
    <row r="7043" spans="8:28" x14ac:dyDescent="0.2">
      <c r="H7043" s="238"/>
      <c r="AB7043" s="238" t="s">
        <v>442</v>
      </c>
    </row>
    <row r="7044" spans="8:28" x14ac:dyDescent="0.2">
      <c r="H7044" s="238"/>
      <c r="AB7044" s="238" t="s">
        <v>442</v>
      </c>
    </row>
    <row r="7045" spans="8:28" x14ac:dyDescent="0.2">
      <c r="H7045" s="238"/>
      <c r="AB7045" s="238" t="s">
        <v>442</v>
      </c>
    </row>
    <row r="7046" spans="8:28" x14ac:dyDescent="0.2">
      <c r="H7046" s="238"/>
      <c r="AB7046" s="238" t="s">
        <v>442</v>
      </c>
    </row>
    <row r="7047" spans="8:28" x14ac:dyDescent="0.2">
      <c r="H7047" s="238"/>
      <c r="AB7047" s="238" t="s">
        <v>442</v>
      </c>
    </row>
    <row r="7048" spans="8:28" x14ac:dyDescent="0.2">
      <c r="H7048" s="238"/>
      <c r="AB7048" s="238" t="s">
        <v>442</v>
      </c>
    </row>
    <row r="7049" spans="8:28" x14ac:dyDescent="0.2">
      <c r="H7049" s="238"/>
      <c r="AB7049" s="238" t="s">
        <v>442</v>
      </c>
    </row>
    <row r="7050" spans="8:28" x14ac:dyDescent="0.2">
      <c r="H7050" s="238"/>
      <c r="AB7050" s="238" t="s">
        <v>442</v>
      </c>
    </row>
    <row r="7051" spans="8:28" x14ac:dyDescent="0.2">
      <c r="H7051" s="238"/>
      <c r="AB7051" s="238" t="s">
        <v>442</v>
      </c>
    </row>
    <row r="7052" spans="8:28" x14ac:dyDescent="0.2">
      <c r="H7052" s="238"/>
      <c r="AB7052" s="238" t="s">
        <v>442</v>
      </c>
    </row>
    <row r="7053" spans="8:28" x14ac:dyDescent="0.2">
      <c r="H7053" s="238"/>
      <c r="AB7053" s="238" t="s">
        <v>442</v>
      </c>
    </row>
    <row r="7054" spans="8:28" x14ac:dyDescent="0.2">
      <c r="H7054" s="238"/>
      <c r="AB7054" s="238" t="s">
        <v>442</v>
      </c>
    </row>
    <row r="7055" spans="8:28" x14ac:dyDescent="0.2">
      <c r="H7055" s="238"/>
      <c r="AB7055" s="238" t="s">
        <v>442</v>
      </c>
    </row>
    <row r="7056" spans="8:28" x14ac:dyDescent="0.2">
      <c r="H7056" s="238"/>
      <c r="AB7056" s="238" t="s">
        <v>442</v>
      </c>
    </row>
    <row r="7057" spans="8:28" x14ac:dyDescent="0.2">
      <c r="H7057" s="238"/>
      <c r="AB7057" s="238" t="s">
        <v>442</v>
      </c>
    </row>
    <row r="7058" spans="8:28" x14ac:dyDescent="0.2">
      <c r="H7058" s="238"/>
      <c r="AB7058" s="238" t="s">
        <v>442</v>
      </c>
    </row>
    <row r="7059" spans="8:28" x14ac:dyDescent="0.2">
      <c r="H7059" s="238"/>
      <c r="AB7059" s="238" t="s">
        <v>442</v>
      </c>
    </row>
    <row r="7060" spans="8:28" x14ac:dyDescent="0.2">
      <c r="H7060" s="238"/>
      <c r="AB7060" s="238" t="s">
        <v>442</v>
      </c>
    </row>
    <row r="7061" spans="8:28" x14ac:dyDescent="0.2">
      <c r="H7061" s="238"/>
      <c r="AB7061" s="238" t="s">
        <v>442</v>
      </c>
    </row>
    <row r="7062" spans="8:28" x14ac:dyDescent="0.2">
      <c r="H7062" s="238"/>
      <c r="AB7062" s="238" t="s">
        <v>442</v>
      </c>
    </row>
    <row r="7063" spans="8:28" x14ac:dyDescent="0.2">
      <c r="H7063" s="238"/>
      <c r="AB7063" s="238" t="s">
        <v>442</v>
      </c>
    </row>
    <row r="7064" spans="8:28" x14ac:dyDescent="0.2">
      <c r="H7064" s="238"/>
      <c r="AB7064" s="238" t="s">
        <v>442</v>
      </c>
    </row>
    <row r="7065" spans="8:28" x14ac:dyDescent="0.2">
      <c r="H7065" s="238"/>
      <c r="AB7065" s="238" t="s">
        <v>442</v>
      </c>
    </row>
    <row r="7066" spans="8:28" x14ac:dyDescent="0.2">
      <c r="H7066" s="238"/>
      <c r="AB7066" s="238" t="s">
        <v>442</v>
      </c>
    </row>
    <row r="7067" spans="8:28" x14ac:dyDescent="0.2">
      <c r="H7067" s="238"/>
      <c r="AB7067" s="238" t="s">
        <v>442</v>
      </c>
    </row>
    <row r="7068" spans="8:28" x14ac:dyDescent="0.2">
      <c r="H7068" s="238"/>
      <c r="AB7068" s="238" t="s">
        <v>442</v>
      </c>
    </row>
    <row r="7069" spans="8:28" x14ac:dyDescent="0.2">
      <c r="H7069" s="238"/>
      <c r="AB7069" s="238" t="s">
        <v>442</v>
      </c>
    </row>
    <row r="7070" spans="8:28" x14ac:dyDescent="0.2">
      <c r="H7070" s="238"/>
      <c r="AB7070" s="238" t="s">
        <v>442</v>
      </c>
    </row>
    <row r="7071" spans="8:28" x14ac:dyDescent="0.2">
      <c r="H7071" s="238"/>
      <c r="AB7071" s="238" t="s">
        <v>442</v>
      </c>
    </row>
    <row r="7072" spans="8:28" x14ac:dyDescent="0.2">
      <c r="H7072" s="238"/>
      <c r="AB7072" s="238" t="s">
        <v>442</v>
      </c>
    </row>
    <row r="7073" spans="8:28" x14ac:dyDescent="0.2">
      <c r="H7073" s="238"/>
      <c r="AB7073" s="238" t="s">
        <v>442</v>
      </c>
    </row>
    <row r="7074" spans="8:28" x14ac:dyDescent="0.2">
      <c r="H7074" s="238"/>
      <c r="AB7074" s="238" t="s">
        <v>442</v>
      </c>
    </row>
    <row r="7075" spans="8:28" x14ac:dyDescent="0.2">
      <c r="H7075" s="238"/>
      <c r="AB7075" s="238" t="s">
        <v>442</v>
      </c>
    </row>
    <row r="7076" spans="8:28" x14ac:dyDescent="0.2">
      <c r="H7076" s="238"/>
      <c r="AB7076" s="238" t="s">
        <v>442</v>
      </c>
    </row>
    <row r="7077" spans="8:28" x14ac:dyDescent="0.2">
      <c r="H7077" s="238"/>
      <c r="AB7077" s="238" t="s">
        <v>442</v>
      </c>
    </row>
    <row r="7078" spans="8:28" x14ac:dyDescent="0.2">
      <c r="H7078" s="238"/>
      <c r="AB7078" s="238" t="s">
        <v>442</v>
      </c>
    </row>
    <row r="7079" spans="8:28" x14ac:dyDescent="0.2">
      <c r="H7079" s="238"/>
      <c r="AB7079" s="238" t="s">
        <v>442</v>
      </c>
    </row>
    <row r="7080" spans="8:28" x14ac:dyDescent="0.2">
      <c r="H7080" s="238"/>
      <c r="AB7080" s="238" t="s">
        <v>442</v>
      </c>
    </row>
    <row r="7081" spans="8:28" x14ac:dyDescent="0.2">
      <c r="H7081" s="238"/>
      <c r="AB7081" s="238" t="s">
        <v>442</v>
      </c>
    </row>
    <row r="7082" spans="8:28" x14ac:dyDescent="0.2">
      <c r="H7082" s="238"/>
      <c r="AB7082" s="238" t="s">
        <v>442</v>
      </c>
    </row>
    <row r="7083" spans="8:28" x14ac:dyDescent="0.2">
      <c r="H7083" s="238"/>
      <c r="AB7083" s="238" t="s">
        <v>442</v>
      </c>
    </row>
    <row r="7084" spans="8:28" x14ac:dyDescent="0.2">
      <c r="H7084" s="238"/>
      <c r="AB7084" s="238" t="s">
        <v>442</v>
      </c>
    </row>
    <row r="7085" spans="8:28" x14ac:dyDescent="0.2">
      <c r="H7085" s="238"/>
      <c r="AB7085" s="238" t="s">
        <v>442</v>
      </c>
    </row>
    <row r="7086" spans="8:28" x14ac:dyDescent="0.2">
      <c r="H7086" s="238"/>
      <c r="AB7086" s="238" t="s">
        <v>442</v>
      </c>
    </row>
    <row r="7087" spans="8:28" x14ac:dyDescent="0.2">
      <c r="H7087" s="238"/>
      <c r="AB7087" s="238" t="s">
        <v>442</v>
      </c>
    </row>
    <row r="7088" spans="8:28" x14ac:dyDescent="0.2">
      <c r="H7088" s="238"/>
      <c r="AB7088" s="238" t="s">
        <v>442</v>
      </c>
    </row>
    <row r="7089" spans="8:28" x14ac:dyDescent="0.2">
      <c r="H7089" s="238"/>
      <c r="AB7089" s="238" t="s">
        <v>442</v>
      </c>
    </row>
    <row r="7090" spans="8:28" x14ac:dyDescent="0.2">
      <c r="H7090" s="238"/>
      <c r="AB7090" s="238" t="s">
        <v>442</v>
      </c>
    </row>
    <row r="7091" spans="8:28" x14ac:dyDescent="0.2">
      <c r="H7091" s="238"/>
      <c r="AB7091" s="238" t="s">
        <v>442</v>
      </c>
    </row>
    <row r="7092" spans="8:28" x14ac:dyDescent="0.2">
      <c r="H7092" s="238"/>
      <c r="AB7092" s="238" t="s">
        <v>442</v>
      </c>
    </row>
    <row r="7093" spans="8:28" x14ac:dyDescent="0.2">
      <c r="H7093" s="238"/>
      <c r="AB7093" s="238" t="s">
        <v>442</v>
      </c>
    </row>
    <row r="7094" spans="8:28" x14ac:dyDescent="0.2">
      <c r="H7094" s="238"/>
      <c r="AB7094" s="238" t="s">
        <v>442</v>
      </c>
    </row>
    <row r="7095" spans="8:28" x14ac:dyDescent="0.2">
      <c r="H7095" s="238"/>
      <c r="AB7095" s="238" t="s">
        <v>442</v>
      </c>
    </row>
    <row r="7096" spans="8:28" x14ac:dyDescent="0.2">
      <c r="H7096" s="238"/>
      <c r="AB7096" s="238" t="s">
        <v>442</v>
      </c>
    </row>
    <row r="7097" spans="8:28" x14ac:dyDescent="0.2">
      <c r="H7097" s="238"/>
      <c r="AB7097" s="238" t="s">
        <v>442</v>
      </c>
    </row>
    <row r="7098" spans="8:28" x14ac:dyDescent="0.2">
      <c r="H7098" s="238"/>
      <c r="AB7098" s="238" t="s">
        <v>442</v>
      </c>
    </row>
    <row r="7099" spans="8:28" x14ac:dyDescent="0.2">
      <c r="H7099" s="238"/>
      <c r="AB7099" s="238" t="s">
        <v>442</v>
      </c>
    </row>
    <row r="7100" spans="8:28" x14ac:dyDescent="0.2">
      <c r="H7100" s="238"/>
      <c r="AB7100" s="238" t="s">
        <v>442</v>
      </c>
    </row>
    <row r="7101" spans="8:28" x14ac:dyDescent="0.2">
      <c r="H7101" s="238"/>
      <c r="AB7101" s="238" t="s">
        <v>442</v>
      </c>
    </row>
    <row r="7102" spans="8:28" x14ac:dyDescent="0.2">
      <c r="H7102" s="238"/>
      <c r="AB7102" s="238" t="s">
        <v>442</v>
      </c>
    </row>
    <row r="7103" spans="8:28" x14ac:dyDescent="0.2">
      <c r="H7103" s="238"/>
      <c r="AB7103" s="238" t="s">
        <v>442</v>
      </c>
    </row>
    <row r="7104" spans="8:28" x14ac:dyDescent="0.2">
      <c r="H7104" s="238"/>
      <c r="AB7104" s="238" t="s">
        <v>442</v>
      </c>
    </row>
    <row r="7105" spans="8:28" x14ac:dyDescent="0.2">
      <c r="H7105" s="238"/>
      <c r="AB7105" s="238" t="s">
        <v>442</v>
      </c>
    </row>
    <row r="7106" spans="8:28" x14ac:dyDescent="0.2">
      <c r="H7106" s="238"/>
      <c r="AB7106" s="238" t="s">
        <v>442</v>
      </c>
    </row>
    <row r="7107" spans="8:28" x14ac:dyDescent="0.2">
      <c r="H7107" s="238"/>
      <c r="AB7107" s="238" t="s">
        <v>442</v>
      </c>
    </row>
    <row r="7108" spans="8:28" x14ac:dyDescent="0.2">
      <c r="H7108" s="238"/>
      <c r="AB7108" s="238" t="s">
        <v>442</v>
      </c>
    </row>
    <row r="7109" spans="8:28" x14ac:dyDescent="0.2">
      <c r="H7109" s="238"/>
      <c r="AB7109" s="238" t="s">
        <v>442</v>
      </c>
    </row>
    <row r="7110" spans="8:28" x14ac:dyDescent="0.2">
      <c r="H7110" s="238"/>
      <c r="AB7110" s="238" t="s">
        <v>442</v>
      </c>
    </row>
    <row r="7111" spans="8:28" x14ac:dyDescent="0.2">
      <c r="H7111" s="238"/>
      <c r="AB7111" s="238" t="s">
        <v>442</v>
      </c>
    </row>
    <row r="7112" spans="8:28" x14ac:dyDescent="0.2">
      <c r="H7112" s="238"/>
      <c r="AB7112" s="238" t="s">
        <v>442</v>
      </c>
    </row>
    <row r="7113" spans="8:28" x14ac:dyDescent="0.2">
      <c r="H7113" s="238"/>
      <c r="AB7113" s="238" t="s">
        <v>442</v>
      </c>
    </row>
    <row r="7114" spans="8:28" x14ac:dyDescent="0.2">
      <c r="H7114" s="238"/>
      <c r="AB7114" s="238" t="s">
        <v>442</v>
      </c>
    </row>
    <row r="7115" spans="8:28" x14ac:dyDescent="0.2">
      <c r="H7115" s="238"/>
      <c r="AB7115" s="238" t="s">
        <v>442</v>
      </c>
    </row>
    <row r="7116" spans="8:28" x14ac:dyDescent="0.2">
      <c r="H7116" s="238"/>
      <c r="AB7116" s="238" t="s">
        <v>442</v>
      </c>
    </row>
    <row r="7117" spans="8:28" x14ac:dyDescent="0.2">
      <c r="H7117" s="238"/>
      <c r="AB7117" s="238" t="s">
        <v>442</v>
      </c>
    </row>
    <row r="7118" spans="8:28" x14ac:dyDescent="0.2">
      <c r="H7118" s="238"/>
      <c r="AB7118" s="238" t="s">
        <v>442</v>
      </c>
    </row>
    <row r="7119" spans="8:28" x14ac:dyDescent="0.2">
      <c r="H7119" s="238"/>
      <c r="AB7119" s="238" t="s">
        <v>442</v>
      </c>
    </row>
    <row r="7120" spans="8:28" x14ac:dyDescent="0.2">
      <c r="H7120" s="238"/>
      <c r="AB7120" s="238" t="s">
        <v>442</v>
      </c>
    </row>
    <row r="7121" spans="8:28" x14ac:dyDescent="0.2">
      <c r="H7121" s="238"/>
      <c r="AB7121" s="238" t="s">
        <v>442</v>
      </c>
    </row>
    <row r="7122" spans="8:28" x14ac:dyDescent="0.2">
      <c r="H7122" s="238"/>
      <c r="AB7122" s="238" t="s">
        <v>442</v>
      </c>
    </row>
    <row r="7123" spans="8:28" x14ac:dyDescent="0.2">
      <c r="H7123" s="238"/>
      <c r="AB7123" s="238" t="s">
        <v>442</v>
      </c>
    </row>
    <row r="7124" spans="8:28" x14ac:dyDescent="0.2">
      <c r="H7124" s="238"/>
      <c r="AB7124" s="238" t="s">
        <v>442</v>
      </c>
    </row>
    <row r="7125" spans="8:28" x14ac:dyDescent="0.2">
      <c r="H7125" s="238"/>
      <c r="AB7125" s="238" t="s">
        <v>442</v>
      </c>
    </row>
    <row r="7126" spans="8:28" x14ac:dyDescent="0.2">
      <c r="H7126" s="238"/>
      <c r="AB7126" s="238" t="s">
        <v>442</v>
      </c>
    </row>
    <row r="7127" spans="8:28" x14ac:dyDescent="0.2">
      <c r="H7127" s="238"/>
      <c r="AB7127" s="238" t="s">
        <v>442</v>
      </c>
    </row>
    <row r="7128" spans="8:28" x14ac:dyDescent="0.2">
      <c r="H7128" s="238"/>
      <c r="AB7128" s="238" t="s">
        <v>442</v>
      </c>
    </row>
    <row r="7129" spans="8:28" x14ac:dyDescent="0.2">
      <c r="H7129" s="238"/>
      <c r="AB7129" s="238" t="s">
        <v>442</v>
      </c>
    </row>
    <row r="7130" spans="8:28" x14ac:dyDescent="0.2">
      <c r="H7130" s="238"/>
      <c r="AB7130" s="238" t="s">
        <v>442</v>
      </c>
    </row>
    <row r="7131" spans="8:28" x14ac:dyDescent="0.2">
      <c r="H7131" s="238"/>
      <c r="AB7131" s="238" t="s">
        <v>442</v>
      </c>
    </row>
    <row r="7132" spans="8:28" x14ac:dyDescent="0.2">
      <c r="H7132" s="238"/>
      <c r="AB7132" s="238" t="s">
        <v>442</v>
      </c>
    </row>
    <row r="7133" spans="8:28" x14ac:dyDescent="0.2">
      <c r="H7133" s="238"/>
      <c r="AB7133" s="238" t="s">
        <v>442</v>
      </c>
    </row>
    <row r="7134" spans="8:28" x14ac:dyDescent="0.2">
      <c r="H7134" s="238"/>
      <c r="AB7134" s="238" t="s">
        <v>442</v>
      </c>
    </row>
    <row r="7135" spans="8:28" x14ac:dyDescent="0.2">
      <c r="H7135" s="238"/>
      <c r="AB7135" s="238" t="s">
        <v>442</v>
      </c>
    </row>
    <row r="7136" spans="8:28" x14ac:dyDescent="0.2">
      <c r="H7136" s="238"/>
      <c r="AB7136" s="238" t="s">
        <v>442</v>
      </c>
    </row>
    <row r="7137" spans="8:28" x14ac:dyDescent="0.2">
      <c r="H7137" s="238"/>
      <c r="AB7137" s="238" t="s">
        <v>442</v>
      </c>
    </row>
    <row r="7138" spans="8:28" x14ac:dyDescent="0.2">
      <c r="H7138" s="238"/>
      <c r="AB7138" s="238" t="s">
        <v>442</v>
      </c>
    </row>
    <row r="7139" spans="8:28" x14ac:dyDescent="0.2">
      <c r="H7139" s="238"/>
      <c r="AB7139" s="238" t="s">
        <v>442</v>
      </c>
    </row>
    <row r="7140" spans="8:28" x14ac:dyDescent="0.2">
      <c r="H7140" s="238"/>
      <c r="AB7140" s="238" t="s">
        <v>442</v>
      </c>
    </row>
    <row r="7141" spans="8:28" x14ac:dyDescent="0.2">
      <c r="H7141" s="238"/>
      <c r="AB7141" s="238" t="s">
        <v>442</v>
      </c>
    </row>
    <row r="7142" spans="8:28" x14ac:dyDescent="0.2">
      <c r="H7142" s="238"/>
      <c r="AB7142" s="238" t="s">
        <v>442</v>
      </c>
    </row>
    <row r="7143" spans="8:28" x14ac:dyDescent="0.2">
      <c r="H7143" s="238"/>
      <c r="AB7143" s="238" t="s">
        <v>442</v>
      </c>
    </row>
    <row r="7144" spans="8:28" x14ac:dyDescent="0.2">
      <c r="H7144" s="238"/>
      <c r="AB7144" s="238" t="s">
        <v>442</v>
      </c>
    </row>
    <row r="7145" spans="8:28" x14ac:dyDescent="0.2">
      <c r="H7145" s="238"/>
      <c r="AB7145" s="238" t="s">
        <v>442</v>
      </c>
    </row>
    <row r="7146" spans="8:28" x14ac:dyDescent="0.2">
      <c r="H7146" s="238"/>
      <c r="AB7146" s="238" t="s">
        <v>442</v>
      </c>
    </row>
    <row r="7147" spans="8:28" x14ac:dyDescent="0.2">
      <c r="H7147" s="238"/>
      <c r="AB7147" s="238" t="s">
        <v>442</v>
      </c>
    </row>
    <row r="7148" spans="8:28" x14ac:dyDescent="0.2">
      <c r="H7148" s="238"/>
      <c r="AB7148" s="238" t="s">
        <v>442</v>
      </c>
    </row>
    <row r="7149" spans="8:28" x14ac:dyDescent="0.2">
      <c r="H7149" s="238"/>
      <c r="AB7149" s="238" t="s">
        <v>442</v>
      </c>
    </row>
    <row r="7150" spans="8:28" x14ac:dyDescent="0.2">
      <c r="H7150" s="238"/>
      <c r="AB7150" s="238" t="s">
        <v>442</v>
      </c>
    </row>
    <row r="7151" spans="8:28" x14ac:dyDescent="0.2">
      <c r="H7151" s="238"/>
      <c r="AB7151" s="238" t="s">
        <v>442</v>
      </c>
    </row>
    <row r="7152" spans="8:28" x14ac:dyDescent="0.2">
      <c r="H7152" s="238"/>
      <c r="AB7152" s="238" t="s">
        <v>442</v>
      </c>
    </row>
    <row r="7153" spans="8:28" x14ac:dyDescent="0.2">
      <c r="H7153" s="238"/>
      <c r="AB7153" s="238" t="s">
        <v>442</v>
      </c>
    </row>
    <row r="7154" spans="8:28" x14ac:dyDescent="0.2">
      <c r="H7154" s="238"/>
      <c r="AB7154" s="238" t="s">
        <v>442</v>
      </c>
    </row>
    <row r="7155" spans="8:28" x14ac:dyDescent="0.2">
      <c r="H7155" s="238"/>
      <c r="AB7155" s="238" t="s">
        <v>442</v>
      </c>
    </row>
    <row r="7156" spans="8:28" x14ac:dyDescent="0.2">
      <c r="H7156" s="238"/>
      <c r="AB7156" s="238" t="s">
        <v>442</v>
      </c>
    </row>
    <row r="7157" spans="8:28" x14ac:dyDescent="0.2">
      <c r="H7157" s="238"/>
      <c r="AB7157" s="238" t="s">
        <v>442</v>
      </c>
    </row>
    <row r="7158" spans="8:28" x14ac:dyDescent="0.2">
      <c r="H7158" s="238"/>
      <c r="AB7158" s="238" t="s">
        <v>442</v>
      </c>
    </row>
    <row r="7159" spans="8:28" x14ac:dyDescent="0.2">
      <c r="H7159" s="238"/>
      <c r="AB7159" s="238" t="s">
        <v>442</v>
      </c>
    </row>
    <row r="7160" spans="8:28" x14ac:dyDescent="0.2">
      <c r="H7160" s="238"/>
      <c r="AB7160" s="238" t="s">
        <v>442</v>
      </c>
    </row>
    <row r="7161" spans="8:28" x14ac:dyDescent="0.2">
      <c r="H7161" s="238"/>
      <c r="AB7161" s="238" t="s">
        <v>442</v>
      </c>
    </row>
    <row r="7162" spans="8:28" x14ac:dyDescent="0.2">
      <c r="H7162" s="238"/>
      <c r="AB7162" s="238" t="s">
        <v>442</v>
      </c>
    </row>
    <row r="7163" spans="8:28" x14ac:dyDescent="0.2">
      <c r="H7163" s="238"/>
      <c r="AB7163" s="238" t="s">
        <v>442</v>
      </c>
    </row>
    <row r="7164" spans="8:28" x14ac:dyDescent="0.2">
      <c r="H7164" s="238"/>
      <c r="AB7164" s="238" t="s">
        <v>442</v>
      </c>
    </row>
    <row r="7165" spans="8:28" x14ac:dyDescent="0.2">
      <c r="H7165" s="238"/>
      <c r="AB7165" s="238" t="s">
        <v>442</v>
      </c>
    </row>
    <row r="7166" spans="8:28" x14ac:dyDescent="0.2">
      <c r="H7166" s="238"/>
      <c r="AB7166" s="238" t="s">
        <v>442</v>
      </c>
    </row>
    <row r="7167" spans="8:28" x14ac:dyDescent="0.2">
      <c r="H7167" s="238"/>
      <c r="AB7167" s="238" t="s">
        <v>442</v>
      </c>
    </row>
    <row r="7168" spans="8:28" x14ac:dyDescent="0.2">
      <c r="H7168" s="238"/>
      <c r="AB7168" s="238" t="s">
        <v>442</v>
      </c>
    </row>
    <row r="7169" spans="8:28" x14ac:dyDescent="0.2">
      <c r="H7169" s="238"/>
      <c r="AB7169" s="238" t="s">
        <v>442</v>
      </c>
    </row>
    <row r="7170" spans="8:28" x14ac:dyDescent="0.2">
      <c r="H7170" s="238"/>
      <c r="AB7170" s="238" t="s">
        <v>442</v>
      </c>
    </row>
    <row r="7171" spans="8:28" x14ac:dyDescent="0.2">
      <c r="H7171" s="238"/>
      <c r="AB7171" s="238" t="s">
        <v>442</v>
      </c>
    </row>
    <row r="7172" spans="8:28" x14ac:dyDescent="0.2">
      <c r="H7172" s="238"/>
      <c r="AB7172" s="238" t="s">
        <v>442</v>
      </c>
    </row>
    <row r="7173" spans="8:28" x14ac:dyDescent="0.2">
      <c r="H7173" s="238"/>
      <c r="AB7173" s="238" t="s">
        <v>442</v>
      </c>
    </row>
    <row r="7174" spans="8:28" x14ac:dyDescent="0.2">
      <c r="H7174" s="238"/>
      <c r="AB7174" s="238" t="s">
        <v>442</v>
      </c>
    </row>
    <row r="7175" spans="8:28" x14ac:dyDescent="0.2">
      <c r="H7175" s="238"/>
      <c r="AB7175" s="238" t="s">
        <v>442</v>
      </c>
    </row>
    <row r="7176" spans="8:28" x14ac:dyDescent="0.2">
      <c r="H7176" s="238"/>
      <c r="AB7176" s="238" t="s">
        <v>442</v>
      </c>
    </row>
    <row r="7177" spans="8:28" x14ac:dyDescent="0.2">
      <c r="H7177" s="238"/>
      <c r="AB7177" s="238" t="s">
        <v>442</v>
      </c>
    </row>
    <row r="7178" spans="8:28" x14ac:dyDescent="0.2">
      <c r="H7178" s="238"/>
      <c r="AB7178" s="238" t="s">
        <v>442</v>
      </c>
    </row>
    <row r="7179" spans="8:28" x14ac:dyDescent="0.2">
      <c r="H7179" s="238"/>
      <c r="AB7179" s="238" t="s">
        <v>442</v>
      </c>
    </row>
    <row r="7180" spans="8:28" x14ac:dyDescent="0.2">
      <c r="H7180" s="238"/>
      <c r="AB7180" s="238" t="s">
        <v>442</v>
      </c>
    </row>
    <row r="7181" spans="8:28" x14ac:dyDescent="0.2">
      <c r="H7181" s="238"/>
      <c r="AB7181" s="238" t="s">
        <v>442</v>
      </c>
    </row>
    <row r="7182" spans="8:28" x14ac:dyDescent="0.2">
      <c r="H7182" s="238"/>
      <c r="AB7182" s="238" t="s">
        <v>442</v>
      </c>
    </row>
    <row r="7183" spans="8:28" x14ac:dyDescent="0.2">
      <c r="H7183" s="238"/>
      <c r="AB7183" s="238" t="s">
        <v>442</v>
      </c>
    </row>
    <row r="7184" spans="8:28" x14ac:dyDescent="0.2">
      <c r="H7184" s="238"/>
      <c r="AB7184" s="238" t="s">
        <v>442</v>
      </c>
    </row>
    <row r="7185" spans="8:28" x14ac:dyDescent="0.2">
      <c r="H7185" s="238"/>
      <c r="AB7185" s="238" t="s">
        <v>442</v>
      </c>
    </row>
    <row r="7186" spans="8:28" x14ac:dyDescent="0.2">
      <c r="H7186" s="238"/>
      <c r="AB7186" s="238" t="s">
        <v>442</v>
      </c>
    </row>
    <row r="7187" spans="8:28" x14ac:dyDescent="0.2">
      <c r="H7187" s="238"/>
      <c r="AB7187" s="238" t="s">
        <v>442</v>
      </c>
    </row>
    <row r="7188" spans="8:28" x14ac:dyDescent="0.2">
      <c r="H7188" s="238"/>
      <c r="AB7188" s="238" t="s">
        <v>442</v>
      </c>
    </row>
    <row r="7189" spans="8:28" x14ac:dyDescent="0.2">
      <c r="H7189" s="238"/>
      <c r="AB7189" s="238" t="s">
        <v>442</v>
      </c>
    </row>
    <row r="7190" spans="8:28" x14ac:dyDescent="0.2">
      <c r="H7190" s="238"/>
      <c r="AB7190" s="238" t="s">
        <v>442</v>
      </c>
    </row>
    <row r="7191" spans="8:28" x14ac:dyDescent="0.2">
      <c r="H7191" s="238"/>
      <c r="AB7191" s="238" t="s">
        <v>442</v>
      </c>
    </row>
    <row r="7192" spans="8:28" x14ac:dyDescent="0.2">
      <c r="H7192" s="238"/>
      <c r="AB7192" s="238" t="s">
        <v>442</v>
      </c>
    </row>
    <row r="7193" spans="8:28" x14ac:dyDescent="0.2">
      <c r="H7193" s="238"/>
      <c r="AB7193" s="238" t="s">
        <v>442</v>
      </c>
    </row>
    <row r="7194" spans="8:28" x14ac:dyDescent="0.2">
      <c r="H7194" s="238"/>
      <c r="AB7194" s="238" t="s">
        <v>442</v>
      </c>
    </row>
    <row r="7195" spans="8:28" x14ac:dyDescent="0.2">
      <c r="H7195" s="238"/>
      <c r="AB7195" s="238" t="s">
        <v>442</v>
      </c>
    </row>
    <row r="7196" spans="8:28" x14ac:dyDescent="0.2">
      <c r="H7196" s="238"/>
      <c r="AB7196" s="238" t="s">
        <v>442</v>
      </c>
    </row>
    <row r="7197" spans="8:28" x14ac:dyDescent="0.2">
      <c r="H7197" s="238"/>
      <c r="AB7197" s="238" t="s">
        <v>442</v>
      </c>
    </row>
    <row r="7198" spans="8:28" x14ac:dyDescent="0.2">
      <c r="H7198" s="238"/>
      <c r="AB7198" s="238" t="s">
        <v>442</v>
      </c>
    </row>
    <row r="7199" spans="8:28" x14ac:dyDescent="0.2">
      <c r="H7199" s="238"/>
      <c r="AB7199" s="238" t="s">
        <v>442</v>
      </c>
    </row>
    <row r="7200" spans="8:28" x14ac:dyDescent="0.2">
      <c r="H7200" s="238"/>
      <c r="AB7200" s="238" t="s">
        <v>442</v>
      </c>
    </row>
    <row r="7201" spans="8:28" x14ac:dyDescent="0.2">
      <c r="H7201" s="238"/>
      <c r="AB7201" s="238" t="s">
        <v>442</v>
      </c>
    </row>
    <row r="7202" spans="8:28" x14ac:dyDescent="0.2">
      <c r="H7202" s="238"/>
      <c r="AB7202" s="238" t="s">
        <v>442</v>
      </c>
    </row>
    <row r="7203" spans="8:28" x14ac:dyDescent="0.2">
      <c r="H7203" s="238"/>
      <c r="AB7203" s="238" t="s">
        <v>442</v>
      </c>
    </row>
    <row r="7204" spans="8:28" x14ac:dyDescent="0.2">
      <c r="H7204" s="238"/>
      <c r="AB7204" s="238" t="s">
        <v>442</v>
      </c>
    </row>
    <row r="7205" spans="8:28" x14ac:dyDescent="0.2">
      <c r="H7205" s="238"/>
      <c r="AB7205" s="238" t="s">
        <v>442</v>
      </c>
    </row>
    <row r="7206" spans="8:28" x14ac:dyDescent="0.2">
      <c r="H7206" s="238"/>
      <c r="AB7206" s="238" t="s">
        <v>442</v>
      </c>
    </row>
    <row r="7207" spans="8:28" x14ac:dyDescent="0.2">
      <c r="H7207" s="238"/>
      <c r="AB7207" s="238" t="s">
        <v>442</v>
      </c>
    </row>
    <row r="7208" spans="8:28" x14ac:dyDescent="0.2">
      <c r="H7208" s="238"/>
      <c r="AB7208" s="238" t="s">
        <v>442</v>
      </c>
    </row>
    <row r="7209" spans="8:28" x14ac:dyDescent="0.2">
      <c r="H7209" s="238"/>
      <c r="AB7209" s="238" t="s">
        <v>442</v>
      </c>
    </row>
    <row r="7210" spans="8:28" x14ac:dyDescent="0.2">
      <c r="H7210" s="238"/>
      <c r="AB7210" s="238" t="s">
        <v>442</v>
      </c>
    </row>
    <row r="7211" spans="8:28" x14ac:dyDescent="0.2">
      <c r="H7211" s="238"/>
      <c r="AB7211" s="238" t="s">
        <v>442</v>
      </c>
    </row>
    <row r="7212" spans="8:28" x14ac:dyDescent="0.2">
      <c r="H7212" s="238"/>
      <c r="AB7212" s="238" t="s">
        <v>442</v>
      </c>
    </row>
    <row r="7213" spans="8:28" x14ac:dyDescent="0.2">
      <c r="H7213" s="238"/>
      <c r="AB7213" s="238" t="s">
        <v>442</v>
      </c>
    </row>
    <row r="7214" spans="8:28" x14ac:dyDescent="0.2">
      <c r="H7214" s="238"/>
      <c r="AB7214" s="238" t="s">
        <v>442</v>
      </c>
    </row>
    <row r="7215" spans="8:28" x14ac:dyDescent="0.2">
      <c r="H7215" s="238"/>
      <c r="AB7215" s="238" t="s">
        <v>442</v>
      </c>
    </row>
    <row r="7216" spans="8:28" x14ac:dyDescent="0.2">
      <c r="H7216" s="238"/>
      <c r="AB7216" s="238" t="s">
        <v>442</v>
      </c>
    </row>
    <row r="7217" spans="8:28" x14ac:dyDescent="0.2">
      <c r="H7217" s="238"/>
      <c r="AB7217" s="238" t="s">
        <v>442</v>
      </c>
    </row>
    <row r="7218" spans="8:28" x14ac:dyDescent="0.2">
      <c r="H7218" s="238"/>
      <c r="AB7218" s="238" t="s">
        <v>442</v>
      </c>
    </row>
    <row r="7219" spans="8:28" x14ac:dyDescent="0.2">
      <c r="H7219" s="238"/>
      <c r="AB7219" s="238" t="s">
        <v>442</v>
      </c>
    </row>
    <row r="7220" spans="8:28" x14ac:dyDescent="0.2">
      <c r="H7220" s="238"/>
      <c r="AB7220" s="238" t="s">
        <v>442</v>
      </c>
    </row>
    <row r="7221" spans="8:28" x14ac:dyDescent="0.2">
      <c r="H7221" s="238"/>
      <c r="AB7221" s="238" t="s">
        <v>442</v>
      </c>
    </row>
    <row r="7222" spans="8:28" x14ac:dyDescent="0.2">
      <c r="H7222" s="238"/>
      <c r="AB7222" s="238" t="s">
        <v>442</v>
      </c>
    </row>
    <row r="7223" spans="8:28" x14ac:dyDescent="0.2">
      <c r="H7223" s="238"/>
      <c r="AB7223" s="238" t="s">
        <v>442</v>
      </c>
    </row>
    <row r="7224" spans="8:28" x14ac:dyDescent="0.2">
      <c r="H7224" s="238"/>
      <c r="AB7224" s="238" t="s">
        <v>442</v>
      </c>
    </row>
    <row r="7225" spans="8:28" x14ac:dyDescent="0.2">
      <c r="H7225" s="238"/>
      <c r="AB7225" s="238" t="s">
        <v>442</v>
      </c>
    </row>
    <row r="7226" spans="8:28" x14ac:dyDescent="0.2">
      <c r="H7226" s="238"/>
      <c r="AB7226" s="238" t="s">
        <v>442</v>
      </c>
    </row>
    <row r="7227" spans="8:28" x14ac:dyDescent="0.2">
      <c r="H7227" s="238"/>
      <c r="AB7227" s="238" t="s">
        <v>442</v>
      </c>
    </row>
    <row r="7228" spans="8:28" x14ac:dyDescent="0.2">
      <c r="H7228" s="238"/>
      <c r="AB7228" s="238" t="s">
        <v>442</v>
      </c>
    </row>
    <row r="7229" spans="8:28" x14ac:dyDescent="0.2">
      <c r="H7229" s="238"/>
      <c r="AB7229" s="238" t="s">
        <v>442</v>
      </c>
    </row>
    <row r="7230" spans="8:28" x14ac:dyDescent="0.2">
      <c r="H7230" s="238"/>
      <c r="AB7230" s="238" t="s">
        <v>442</v>
      </c>
    </row>
    <row r="7231" spans="8:28" x14ac:dyDescent="0.2">
      <c r="H7231" s="238"/>
      <c r="AB7231" s="238" t="s">
        <v>442</v>
      </c>
    </row>
    <row r="7232" spans="8:28" x14ac:dyDescent="0.2">
      <c r="H7232" s="238"/>
      <c r="AB7232" s="238" t="s">
        <v>442</v>
      </c>
    </row>
    <row r="7233" spans="8:28" x14ac:dyDescent="0.2">
      <c r="H7233" s="238"/>
      <c r="AB7233" s="238" t="s">
        <v>442</v>
      </c>
    </row>
    <row r="7234" spans="8:28" x14ac:dyDescent="0.2">
      <c r="H7234" s="238"/>
      <c r="AB7234" s="238" t="s">
        <v>442</v>
      </c>
    </row>
    <row r="7235" spans="8:28" x14ac:dyDescent="0.2">
      <c r="H7235" s="238"/>
      <c r="AB7235" s="238" t="s">
        <v>442</v>
      </c>
    </row>
    <row r="7236" spans="8:28" x14ac:dyDescent="0.2">
      <c r="H7236" s="238"/>
      <c r="AB7236" s="238" t="s">
        <v>442</v>
      </c>
    </row>
    <row r="7237" spans="8:28" x14ac:dyDescent="0.2">
      <c r="H7237" s="238"/>
      <c r="AB7237" s="238" t="s">
        <v>442</v>
      </c>
    </row>
    <row r="7238" spans="8:28" x14ac:dyDescent="0.2">
      <c r="H7238" s="238"/>
      <c r="AB7238" s="238" t="s">
        <v>442</v>
      </c>
    </row>
    <row r="7239" spans="8:28" x14ac:dyDescent="0.2">
      <c r="H7239" s="238"/>
      <c r="AB7239" s="238" t="s">
        <v>442</v>
      </c>
    </row>
    <row r="7240" spans="8:28" x14ac:dyDescent="0.2">
      <c r="H7240" s="238"/>
      <c r="AB7240" s="238" t="s">
        <v>442</v>
      </c>
    </row>
    <row r="7241" spans="8:28" x14ac:dyDescent="0.2">
      <c r="H7241" s="238"/>
      <c r="AB7241" s="238" t="s">
        <v>442</v>
      </c>
    </row>
    <row r="7242" spans="8:28" x14ac:dyDescent="0.2">
      <c r="H7242" s="238"/>
      <c r="AB7242" s="238" t="s">
        <v>442</v>
      </c>
    </row>
    <row r="7243" spans="8:28" x14ac:dyDescent="0.2">
      <c r="H7243" s="238"/>
      <c r="AB7243" s="238" t="s">
        <v>442</v>
      </c>
    </row>
    <row r="7244" spans="8:28" x14ac:dyDescent="0.2">
      <c r="H7244" s="238"/>
      <c r="AB7244" s="238" t="s">
        <v>442</v>
      </c>
    </row>
    <row r="7245" spans="8:28" x14ac:dyDescent="0.2">
      <c r="H7245" s="238"/>
      <c r="AB7245" s="238" t="s">
        <v>442</v>
      </c>
    </row>
    <row r="7246" spans="8:28" x14ac:dyDescent="0.2">
      <c r="H7246" s="238"/>
      <c r="AB7246" s="238" t="s">
        <v>442</v>
      </c>
    </row>
    <row r="7247" spans="8:28" x14ac:dyDescent="0.2">
      <c r="H7247" s="238"/>
      <c r="AB7247" s="238" t="s">
        <v>442</v>
      </c>
    </row>
    <row r="7248" spans="8:28" x14ac:dyDescent="0.2">
      <c r="H7248" s="238"/>
      <c r="AB7248" s="238" t="s">
        <v>442</v>
      </c>
    </row>
    <row r="7249" spans="8:28" x14ac:dyDescent="0.2">
      <c r="H7249" s="238"/>
      <c r="AB7249" s="238" t="s">
        <v>442</v>
      </c>
    </row>
    <row r="7250" spans="8:28" x14ac:dyDescent="0.2">
      <c r="H7250" s="238"/>
      <c r="AB7250" s="238" t="s">
        <v>442</v>
      </c>
    </row>
    <row r="7251" spans="8:28" x14ac:dyDescent="0.2">
      <c r="H7251" s="238"/>
      <c r="AB7251" s="238" t="s">
        <v>442</v>
      </c>
    </row>
    <row r="7252" spans="8:28" x14ac:dyDescent="0.2">
      <c r="H7252" s="238"/>
      <c r="AB7252" s="238" t="s">
        <v>442</v>
      </c>
    </row>
    <row r="7253" spans="8:28" x14ac:dyDescent="0.2">
      <c r="H7253" s="238"/>
      <c r="AB7253" s="238" t="s">
        <v>442</v>
      </c>
    </row>
    <row r="7254" spans="8:28" x14ac:dyDescent="0.2">
      <c r="H7254" s="238"/>
      <c r="AB7254" s="238" t="s">
        <v>442</v>
      </c>
    </row>
    <row r="7255" spans="8:28" x14ac:dyDescent="0.2">
      <c r="H7255" s="238"/>
      <c r="AB7255" s="238" t="s">
        <v>442</v>
      </c>
    </row>
    <row r="7256" spans="8:28" x14ac:dyDescent="0.2">
      <c r="H7256" s="238"/>
      <c r="AB7256" s="238" t="s">
        <v>442</v>
      </c>
    </row>
    <row r="7257" spans="8:28" x14ac:dyDescent="0.2">
      <c r="H7257" s="238"/>
      <c r="AB7257" s="238" t="s">
        <v>442</v>
      </c>
    </row>
    <row r="7258" spans="8:28" x14ac:dyDescent="0.2">
      <c r="H7258" s="238"/>
      <c r="AB7258" s="238" t="s">
        <v>442</v>
      </c>
    </row>
    <row r="7259" spans="8:28" x14ac:dyDescent="0.2">
      <c r="H7259" s="238"/>
      <c r="AB7259" s="238" t="s">
        <v>442</v>
      </c>
    </row>
    <row r="7260" spans="8:28" x14ac:dyDescent="0.2">
      <c r="H7260" s="238"/>
      <c r="AB7260" s="238" t="s">
        <v>442</v>
      </c>
    </row>
    <row r="7261" spans="8:28" x14ac:dyDescent="0.2">
      <c r="H7261" s="238"/>
      <c r="AB7261" s="238" t="s">
        <v>442</v>
      </c>
    </row>
    <row r="7262" spans="8:28" x14ac:dyDescent="0.2">
      <c r="H7262" s="238"/>
      <c r="AB7262" s="238" t="s">
        <v>442</v>
      </c>
    </row>
    <row r="7263" spans="8:28" x14ac:dyDescent="0.2">
      <c r="H7263" s="238"/>
      <c r="AB7263" s="238" t="s">
        <v>442</v>
      </c>
    </row>
    <row r="7264" spans="8:28" x14ac:dyDescent="0.2">
      <c r="H7264" s="238"/>
      <c r="AB7264" s="238" t="s">
        <v>442</v>
      </c>
    </row>
    <row r="7265" spans="8:28" x14ac:dyDescent="0.2">
      <c r="H7265" s="238"/>
      <c r="AB7265" s="238" t="s">
        <v>442</v>
      </c>
    </row>
    <row r="7266" spans="8:28" x14ac:dyDescent="0.2">
      <c r="H7266" s="238"/>
      <c r="AB7266" s="238" t="s">
        <v>442</v>
      </c>
    </row>
    <row r="7267" spans="8:28" x14ac:dyDescent="0.2">
      <c r="H7267" s="238"/>
      <c r="AB7267" s="238" t="s">
        <v>442</v>
      </c>
    </row>
    <row r="7268" spans="8:28" x14ac:dyDescent="0.2">
      <c r="H7268" s="238"/>
      <c r="AB7268" s="238" t="s">
        <v>442</v>
      </c>
    </row>
    <row r="7269" spans="8:28" x14ac:dyDescent="0.2">
      <c r="H7269" s="238"/>
      <c r="AB7269" s="238" t="s">
        <v>442</v>
      </c>
    </row>
    <row r="7270" spans="8:28" x14ac:dyDescent="0.2">
      <c r="H7270" s="238"/>
      <c r="AB7270" s="238" t="s">
        <v>442</v>
      </c>
    </row>
    <row r="7271" spans="8:28" x14ac:dyDescent="0.2">
      <c r="H7271" s="238"/>
      <c r="AB7271" s="238" t="s">
        <v>442</v>
      </c>
    </row>
    <row r="7272" spans="8:28" x14ac:dyDescent="0.2">
      <c r="H7272" s="238"/>
      <c r="AB7272" s="238" t="s">
        <v>442</v>
      </c>
    </row>
    <row r="7273" spans="8:28" x14ac:dyDescent="0.2">
      <c r="H7273" s="238"/>
      <c r="AB7273" s="238" t="s">
        <v>442</v>
      </c>
    </row>
    <row r="7274" spans="8:28" x14ac:dyDescent="0.2">
      <c r="H7274" s="238"/>
      <c r="AB7274" s="238" t="s">
        <v>442</v>
      </c>
    </row>
    <row r="7275" spans="8:28" x14ac:dyDescent="0.2">
      <c r="H7275" s="238"/>
      <c r="AB7275" s="238" t="s">
        <v>442</v>
      </c>
    </row>
    <row r="7276" spans="8:28" x14ac:dyDescent="0.2">
      <c r="H7276" s="238"/>
      <c r="AB7276" s="238" t="s">
        <v>442</v>
      </c>
    </row>
    <row r="7277" spans="8:28" x14ac:dyDescent="0.2">
      <c r="H7277" s="238"/>
      <c r="AB7277" s="238" t="s">
        <v>442</v>
      </c>
    </row>
    <row r="7278" spans="8:28" x14ac:dyDescent="0.2">
      <c r="H7278" s="238"/>
      <c r="AB7278" s="238" t="s">
        <v>442</v>
      </c>
    </row>
    <row r="7279" spans="8:28" x14ac:dyDescent="0.2">
      <c r="H7279" s="238"/>
      <c r="AB7279" s="238" t="s">
        <v>442</v>
      </c>
    </row>
    <row r="7280" spans="8:28" x14ac:dyDescent="0.2">
      <c r="H7280" s="238"/>
      <c r="AB7280" s="238" t="s">
        <v>442</v>
      </c>
    </row>
    <row r="7281" spans="8:28" x14ac:dyDescent="0.2">
      <c r="H7281" s="238"/>
      <c r="AB7281" s="238" t="s">
        <v>442</v>
      </c>
    </row>
    <row r="7282" spans="8:28" x14ac:dyDescent="0.2">
      <c r="H7282" s="238"/>
      <c r="AB7282" s="238" t="s">
        <v>442</v>
      </c>
    </row>
    <row r="7283" spans="8:28" x14ac:dyDescent="0.2">
      <c r="H7283" s="238"/>
      <c r="AB7283" s="238" t="s">
        <v>442</v>
      </c>
    </row>
    <row r="7284" spans="8:28" x14ac:dyDescent="0.2">
      <c r="H7284" s="238"/>
      <c r="AB7284" s="238" t="s">
        <v>442</v>
      </c>
    </row>
    <row r="7285" spans="8:28" x14ac:dyDescent="0.2">
      <c r="H7285" s="238"/>
      <c r="AB7285" s="238" t="s">
        <v>442</v>
      </c>
    </row>
    <row r="7286" spans="8:28" x14ac:dyDescent="0.2">
      <c r="H7286" s="238"/>
      <c r="AB7286" s="238" t="s">
        <v>442</v>
      </c>
    </row>
    <row r="7287" spans="8:28" x14ac:dyDescent="0.2">
      <c r="H7287" s="238"/>
      <c r="AB7287" s="238" t="s">
        <v>442</v>
      </c>
    </row>
    <row r="7288" spans="8:28" x14ac:dyDescent="0.2">
      <c r="H7288" s="238"/>
      <c r="AB7288" s="238" t="s">
        <v>442</v>
      </c>
    </row>
    <row r="7289" spans="8:28" x14ac:dyDescent="0.2">
      <c r="H7289" s="238"/>
      <c r="AB7289" s="238" t="s">
        <v>442</v>
      </c>
    </row>
    <row r="7290" spans="8:28" x14ac:dyDescent="0.2">
      <c r="H7290" s="238"/>
      <c r="AB7290" s="238" t="s">
        <v>442</v>
      </c>
    </row>
    <row r="7291" spans="8:28" x14ac:dyDescent="0.2">
      <c r="H7291" s="238"/>
      <c r="AB7291" s="238" t="s">
        <v>442</v>
      </c>
    </row>
    <row r="7292" spans="8:28" x14ac:dyDescent="0.2">
      <c r="H7292" s="238"/>
      <c r="AB7292" s="238" t="s">
        <v>442</v>
      </c>
    </row>
    <row r="7293" spans="8:28" x14ac:dyDescent="0.2">
      <c r="H7293" s="238"/>
      <c r="AB7293" s="238" t="s">
        <v>442</v>
      </c>
    </row>
    <row r="7294" spans="8:28" x14ac:dyDescent="0.2">
      <c r="H7294" s="238"/>
      <c r="AB7294" s="238" t="s">
        <v>442</v>
      </c>
    </row>
    <row r="7295" spans="8:28" x14ac:dyDescent="0.2">
      <c r="H7295" s="238"/>
      <c r="AB7295" s="238" t="s">
        <v>442</v>
      </c>
    </row>
    <row r="7296" spans="8:28" x14ac:dyDescent="0.2">
      <c r="H7296" s="238"/>
      <c r="AB7296" s="238" t="s">
        <v>442</v>
      </c>
    </row>
    <row r="7297" spans="8:28" x14ac:dyDescent="0.2">
      <c r="H7297" s="238"/>
      <c r="AB7297" s="238" t="s">
        <v>442</v>
      </c>
    </row>
    <row r="7298" spans="8:28" x14ac:dyDescent="0.2">
      <c r="H7298" s="238"/>
      <c r="AB7298" s="238" t="s">
        <v>442</v>
      </c>
    </row>
    <row r="7299" spans="8:28" x14ac:dyDescent="0.2">
      <c r="H7299" s="238"/>
      <c r="AB7299" s="238" t="s">
        <v>442</v>
      </c>
    </row>
    <row r="7300" spans="8:28" x14ac:dyDescent="0.2">
      <c r="H7300" s="238"/>
      <c r="AB7300" s="238" t="s">
        <v>442</v>
      </c>
    </row>
    <row r="7301" spans="8:28" x14ac:dyDescent="0.2">
      <c r="H7301" s="238"/>
      <c r="AB7301" s="238" t="s">
        <v>442</v>
      </c>
    </row>
    <row r="7302" spans="8:28" x14ac:dyDescent="0.2">
      <c r="H7302" s="238"/>
      <c r="AB7302" s="238" t="s">
        <v>442</v>
      </c>
    </row>
    <row r="7303" spans="8:28" x14ac:dyDescent="0.2">
      <c r="H7303" s="238"/>
      <c r="AB7303" s="238" t="s">
        <v>442</v>
      </c>
    </row>
    <row r="7304" spans="8:28" x14ac:dyDescent="0.2">
      <c r="H7304" s="238"/>
      <c r="AB7304" s="238" t="s">
        <v>442</v>
      </c>
    </row>
    <row r="7305" spans="8:28" x14ac:dyDescent="0.2">
      <c r="H7305" s="238"/>
      <c r="AB7305" s="238" t="s">
        <v>442</v>
      </c>
    </row>
    <row r="7306" spans="8:28" x14ac:dyDescent="0.2">
      <c r="H7306" s="238"/>
      <c r="AB7306" s="238" t="s">
        <v>442</v>
      </c>
    </row>
    <row r="7307" spans="8:28" x14ac:dyDescent="0.2">
      <c r="H7307" s="238"/>
      <c r="AB7307" s="238" t="s">
        <v>442</v>
      </c>
    </row>
    <row r="7308" spans="8:28" x14ac:dyDescent="0.2">
      <c r="H7308" s="238"/>
      <c r="AB7308" s="238" t="s">
        <v>442</v>
      </c>
    </row>
    <row r="7309" spans="8:28" x14ac:dyDescent="0.2">
      <c r="H7309" s="238"/>
      <c r="AB7309" s="238" t="s">
        <v>442</v>
      </c>
    </row>
    <row r="7310" spans="8:28" x14ac:dyDescent="0.2">
      <c r="H7310" s="238"/>
      <c r="AB7310" s="238" t="s">
        <v>442</v>
      </c>
    </row>
    <row r="7311" spans="8:28" x14ac:dyDescent="0.2">
      <c r="H7311" s="238"/>
      <c r="AB7311" s="238" t="s">
        <v>442</v>
      </c>
    </row>
    <row r="7312" spans="8:28" x14ac:dyDescent="0.2">
      <c r="H7312" s="238"/>
      <c r="AB7312" s="238" t="s">
        <v>442</v>
      </c>
    </row>
    <row r="7313" spans="8:28" x14ac:dyDescent="0.2">
      <c r="H7313" s="238"/>
      <c r="AB7313" s="238" t="s">
        <v>442</v>
      </c>
    </row>
    <row r="7314" spans="8:28" x14ac:dyDescent="0.2">
      <c r="H7314" s="238"/>
      <c r="AB7314" s="238" t="s">
        <v>442</v>
      </c>
    </row>
    <row r="7315" spans="8:28" x14ac:dyDescent="0.2">
      <c r="H7315" s="238"/>
      <c r="AB7315" s="238" t="s">
        <v>442</v>
      </c>
    </row>
    <row r="7316" spans="8:28" x14ac:dyDescent="0.2">
      <c r="H7316" s="238"/>
      <c r="AB7316" s="238" t="s">
        <v>442</v>
      </c>
    </row>
    <row r="7317" spans="8:28" x14ac:dyDescent="0.2">
      <c r="H7317" s="238"/>
      <c r="AB7317" s="238" t="s">
        <v>442</v>
      </c>
    </row>
    <row r="7318" spans="8:28" x14ac:dyDescent="0.2">
      <c r="H7318" s="238"/>
      <c r="AB7318" s="238" t="s">
        <v>442</v>
      </c>
    </row>
    <row r="7319" spans="8:28" x14ac:dyDescent="0.2">
      <c r="H7319" s="238"/>
      <c r="AB7319" s="238" t="s">
        <v>442</v>
      </c>
    </row>
    <row r="7320" spans="8:28" x14ac:dyDescent="0.2">
      <c r="H7320" s="238"/>
      <c r="AB7320" s="238" t="s">
        <v>442</v>
      </c>
    </row>
    <row r="7321" spans="8:28" x14ac:dyDescent="0.2">
      <c r="H7321" s="238"/>
      <c r="AB7321" s="238" t="s">
        <v>442</v>
      </c>
    </row>
    <row r="7322" spans="8:28" x14ac:dyDescent="0.2">
      <c r="H7322" s="238"/>
      <c r="AB7322" s="238" t="s">
        <v>442</v>
      </c>
    </row>
    <row r="7323" spans="8:28" x14ac:dyDescent="0.2">
      <c r="H7323" s="238"/>
      <c r="AB7323" s="238" t="s">
        <v>442</v>
      </c>
    </row>
    <row r="7324" spans="8:28" x14ac:dyDescent="0.2">
      <c r="H7324" s="238"/>
      <c r="AB7324" s="238" t="s">
        <v>442</v>
      </c>
    </row>
    <row r="7325" spans="8:28" x14ac:dyDescent="0.2">
      <c r="H7325" s="238"/>
      <c r="AB7325" s="238" t="s">
        <v>442</v>
      </c>
    </row>
    <row r="7326" spans="8:28" x14ac:dyDescent="0.2">
      <c r="H7326" s="238"/>
      <c r="AB7326" s="238" t="s">
        <v>442</v>
      </c>
    </row>
    <row r="7327" spans="8:28" x14ac:dyDescent="0.2">
      <c r="H7327" s="238"/>
      <c r="AB7327" s="238" t="s">
        <v>442</v>
      </c>
    </row>
    <row r="7328" spans="8:28" x14ac:dyDescent="0.2">
      <c r="H7328" s="238"/>
      <c r="AB7328" s="238" t="s">
        <v>442</v>
      </c>
    </row>
    <row r="7329" spans="8:28" x14ac:dyDescent="0.2">
      <c r="H7329" s="238"/>
      <c r="AB7329" s="238" t="s">
        <v>442</v>
      </c>
    </row>
    <row r="7330" spans="8:28" x14ac:dyDescent="0.2">
      <c r="H7330" s="238"/>
      <c r="AB7330" s="238" t="s">
        <v>442</v>
      </c>
    </row>
    <row r="7331" spans="8:28" x14ac:dyDescent="0.2">
      <c r="H7331" s="238"/>
      <c r="AB7331" s="238" t="s">
        <v>442</v>
      </c>
    </row>
    <row r="7332" spans="8:28" x14ac:dyDescent="0.2">
      <c r="H7332" s="238"/>
      <c r="AB7332" s="238" t="s">
        <v>442</v>
      </c>
    </row>
    <row r="7333" spans="8:28" x14ac:dyDescent="0.2">
      <c r="H7333" s="238"/>
      <c r="AB7333" s="238" t="s">
        <v>442</v>
      </c>
    </row>
    <row r="7334" spans="8:28" x14ac:dyDescent="0.2">
      <c r="H7334" s="238"/>
      <c r="AB7334" s="238" t="s">
        <v>442</v>
      </c>
    </row>
    <row r="7335" spans="8:28" x14ac:dyDescent="0.2">
      <c r="H7335" s="238"/>
      <c r="AB7335" s="238" t="s">
        <v>442</v>
      </c>
    </row>
    <row r="7336" spans="8:28" x14ac:dyDescent="0.2">
      <c r="H7336" s="238"/>
      <c r="AB7336" s="238" t="s">
        <v>442</v>
      </c>
    </row>
    <row r="7337" spans="8:28" x14ac:dyDescent="0.2">
      <c r="H7337" s="238"/>
      <c r="AB7337" s="238" t="s">
        <v>442</v>
      </c>
    </row>
    <row r="7338" spans="8:28" x14ac:dyDescent="0.2">
      <c r="H7338" s="238"/>
      <c r="AB7338" s="238" t="s">
        <v>442</v>
      </c>
    </row>
    <row r="7339" spans="8:28" x14ac:dyDescent="0.2">
      <c r="H7339" s="238"/>
      <c r="AB7339" s="238" t="s">
        <v>442</v>
      </c>
    </row>
    <row r="7340" spans="8:28" x14ac:dyDescent="0.2">
      <c r="H7340" s="238"/>
      <c r="AB7340" s="238" t="s">
        <v>442</v>
      </c>
    </row>
    <row r="7341" spans="8:28" x14ac:dyDescent="0.2">
      <c r="H7341" s="238"/>
      <c r="AB7341" s="238" t="s">
        <v>442</v>
      </c>
    </row>
    <row r="7342" spans="8:28" x14ac:dyDescent="0.2">
      <c r="H7342" s="238"/>
      <c r="AB7342" s="238" t="s">
        <v>442</v>
      </c>
    </row>
    <row r="7343" spans="8:28" x14ac:dyDescent="0.2">
      <c r="H7343" s="238"/>
      <c r="AB7343" s="238" t="s">
        <v>442</v>
      </c>
    </row>
    <row r="7344" spans="8:28" x14ac:dyDescent="0.2">
      <c r="H7344" s="238"/>
      <c r="AB7344" s="238" t="s">
        <v>442</v>
      </c>
    </row>
    <row r="7345" spans="8:28" x14ac:dyDescent="0.2">
      <c r="H7345" s="238"/>
      <c r="AB7345" s="238" t="s">
        <v>442</v>
      </c>
    </row>
    <row r="7346" spans="8:28" x14ac:dyDescent="0.2">
      <c r="H7346" s="238"/>
      <c r="AB7346" s="238" t="s">
        <v>442</v>
      </c>
    </row>
    <row r="7347" spans="8:28" x14ac:dyDescent="0.2">
      <c r="H7347" s="238"/>
      <c r="AB7347" s="238" t="s">
        <v>442</v>
      </c>
    </row>
    <row r="7348" spans="8:28" x14ac:dyDescent="0.2">
      <c r="H7348" s="238"/>
      <c r="AB7348" s="238" t="s">
        <v>442</v>
      </c>
    </row>
    <row r="7349" spans="8:28" x14ac:dyDescent="0.2">
      <c r="H7349" s="238"/>
      <c r="AB7349" s="238" t="s">
        <v>442</v>
      </c>
    </row>
    <row r="7350" spans="8:28" x14ac:dyDescent="0.2">
      <c r="H7350" s="238"/>
      <c r="AB7350" s="238" t="s">
        <v>442</v>
      </c>
    </row>
    <row r="7351" spans="8:28" x14ac:dyDescent="0.2">
      <c r="H7351" s="238"/>
      <c r="AB7351" s="238" t="s">
        <v>442</v>
      </c>
    </row>
    <row r="7352" spans="8:28" x14ac:dyDescent="0.2">
      <c r="H7352" s="238"/>
      <c r="AB7352" s="238" t="s">
        <v>442</v>
      </c>
    </row>
    <row r="7353" spans="8:28" x14ac:dyDescent="0.2">
      <c r="H7353" s="238"/>
      <c r="AB7353" s="238" t="s">
        <v>442</v>
      </c>
    </row>
    <row r="7354" spans="8:28" x14ac:dyDescent="0.2">
      <c r="H7354" s="238"/>
      <c r="AB7354" s="238" t="s">
        <v>442</v>
      </c>
    </row>
    <row r="7355" spans="8:28" x14ac:dyDescent="0.2">
      <c r="H7355" s="238"/>
      <c r="AB7355" s="238" t="s">
        <v>442</v>
      </c>
    </row>
    <row r="7356" spans="8:28" x14ac:dyDescent="0.2">
      <c r="H7356" s="238"/>
      <c r="AB7356" s="238" t="s">
        <v>442</v>
      </c>
    </row>
    <row r="7357" spans="8:28" x14ac:dyDescent="0.2">
      <c r="H7357" s="238"/>
      <c r="AB7357" s="238" t="s">
        <v>442</v>
      </c>
    </row>
    <row r="7358" spans="8:28" x14ac:dyDescent="0.2">
      <c r="H7358" s="238"/>
      <c r="AB7358" s="238" t="s">
        <v>442</v>
      </c>
    </row>
    <row r="7359" spans="8:28" x14ac:dyDescent="0.2">
      <c r="H7359" s="238"/>
      <c r="AB7359" s="238" t="s">
        <v>442</v>
      </c>
    </row>
    <row r="7360" spans="8:28" x14ac:dyDescent="0.2">
      <c r="H7360" s="238"/>
      <c r="AB7360" s="238" t="s">
        <v>442</v>
      </c>
    </row>
    <row r="7361" spans="8:28" x14ac:dyDescent="0.2">
      <c r="H7361" s="238"/>
      <c r="AB7361" s="238" t="s">
        <v>442</v>
      </c>
    </row>
    <row r="7362" spans="8:28" x14ac:dyDescent="0.2">
      <c r="H7362" s="238"/>
      <c r="AB7362" s="238" t="s">
        <v>442</v>
      </c>
    </row>
    <row r="7363" spans="8:28" x14ac:dyDescent="0.2">
      <c r="H7363" s="238"/>
      <c r="AB7363" s="238" t="s">
        <v>442</v>
      </c>
    </row>
    <row r="7364" spans="8:28" x14ac:dyDescent="0.2">
      <c r="H7364" s="238"/>
      <c r="AB7364" s="238" t="s">
        <v>442</v>
      </c>
    </row>
    <row r="7365" spans="8:28" x14ac:dyDescent="0.2">
      <c r="H7365" s="238"/>
      <c r="AB7365" s="238" t="s">
        <v>442</v>
      </c>
    </row>
    <row r="7366" spans="8:28" x14ac:dyDescent="0.2">
      <c r="H7366" s="238"/>
      <c r="AB7366" s="238" t="s">
        <v>442</v>
      </c>
    </row>
    <row r="7367" spans="8:28" x14ac:dyDescent="0.2">
      <c r="H7367" s="238"/>
      <c r="AB7367" s="238" t="s">
        <v>442</v>
      </c>
    </row>
    <row r="7368" spans="8:28" x14ac:dyDescent="0.2">
      <c r="H7368" s="238"/>
      <c r="AB7368" s="238" t="s">
        <v>442</v>
      </c>
    </row>
    <row r="7369" spans="8:28" x14ac:dyDescent="0.2">
      <c r="H7369" s="238"/>
      <c r="AB7369" s="238" t="s">
        <v>442</v>
      </c>
    </row>
    <row r="7370" spans="8:28" x14ac:dyDescent="0.2">
      <c r="H7370" s="238"/>
      <c r="AB7370" s="238" t="s">
        <v>442</v>
      </c>
    </row>
    <row r="7371" spans="8:28" x14ac:dyDescent="0.2">
      <c r="H7371" s="238"/>
      <c r="AB7371" s="238" t="s">
        <v>442</v>
      </c>
    </row>
    <row r="7372" spans="8:28" x14ac:dyDescent="0.2">
      <c r="H7372" s="238"/>
      <c r="AB7372" s="238" t="s">
        <v>442</v>
      </c>
    </row>
    <row r="7373" spans="8:28" x14ac:dyDescent="0.2">
      <c r="H7373" s="238"/>
      <c r="AB7373" s="238" t="s">
        <v>442</v>
      </c>
    </row>
    <row r="7374" spans="8:28" x14ac:dyDescent="0.2">
      <c r="H7374" s="238"/>
      <c r="AB7374" s="238" t="s">
        <v>442</v>
      </c>
    </row>
    <row r="7375" spans="8:28" x14ac:dyDescent="0.2">
      <c r="H7375" s="238"/>
      <c r="AB7375" s="238" t="s">
        <v>442</v>
      </c>
    </row>
    <row r="7376" spans="8:28" x14ac:dyDescent="0.2">
      <c r="H7376" s="238"/>
      <c r="AB7376" s="238" t="s">
        <v>442</v>
      </c>
    </row>
    <row r="7377" spans="8:28" x14ac:dyDescent="0.2">
      <c r="H7377" s="238"/>
      <c r="AB7377" s="238" t="s">
        <v>442</v>
      </c>
    </row>
    <row r="7378" spans="8:28" x14ac:dyDescent="0.2">
      <c r="H7378" s="238"/>
      <c r="AB7378" s="238" t="s">
        <v>442</v>
      </c>
    </row>
    <row r="7379" spans="8:28" x14ac:dyDescent="0.2">
      <c r="H7379" s="238"/>
      <c r="AB7379" s="238" t="s">
        <v>442</v>
      </c>
    </row>
    <row r="7380" spans="8:28" x14ac:dyDescent="0.2">
      <c r="H7380" s="238"/>
      <c r="AB7380" s="238" t="s">
        <v>442</v>
      </c>
    </row>
    <row r="7381" spans="8:28" x14ac:dyDescent="0.2">
      <c r="H7381" s="238"/>
      <c r="AB7381" s="238" t="s">
        <v>442</v>
      </c>
    </row>
    <row r="7382" spans="8:28" x14ac:dyDescent="0.2">
      <c r="H7382" s="238"/>
      <c r="AB7382" s="238" t="s">
        <v>442</v>
      </c>
    </row>
    <row r="7383" spans="8:28" x14ac:dyDescent="0.2">
      <c r="H7383" s="238"/>
      <c r="AB7383" s="238" t="s">
        <v>442</v>
      </c>
    </row>
    <row r="7384" spans="8:28" x14ac:dyDescent="0.2">
      <c r="H7384" s="238"/>
      <c r="AB7384" s="238" t="s">
        <v>442</v>
      </c>
    </row>
    <row r="7385" spans="8:28" x14ac:dyDescent="0.2">
      <c r="H7385" s="238"/>
      <c r="AB7385" s="238" t="s">
        <v>442</v>
      </c>
    </row>
    <row r="7386" spans="8:28" x14ac:dyDescent="0.2">
      <c r="H7386" s="238"/>
      <c r="AB7386" s="238" t="s">
        <v>442</v>
      </c>
    </row>
    <row r="7387" spans="8:28" x14ac:dyDescent="0.2">
      <c r="H7387" s="238"/>
      <c r="AB7387" s="238" t="s">
        <v>442</v>
      </c>
    </row>
    <row r="7388" spans="8:28" x14ac:dyDescent="0.2">
      <c r="H7388" s="238"/>
      <c r="AB7388" s="238" t="s">
        <v>442</v>
      </c>
    </row>
    <row r="7389" spans="8:28" x14ac:dyDescent="0.2">
      <c r="H7389" s="238"/>
      <c r="AB7389" s="238" t="s">
        <v>442</v>
      </c>
    </row>
    <row r="7390" spans="8:28" x14ac:dyDescent="0.2">
      <c r="H7390" s="238"/>
      <c r="AB7390" s="238" t="s">
        <v>442</v>
      </c>
    </row>
    <row r="7391" spans="8:28" x14ac:dyDescent="0.2">
      <c r="H7391" s="238"/>
      <c r="AB7391" s="238" t="s">
        <v>442</v>
      </c>
    </row>
    <row r="7392" spans="8:28" x14ac:dyDescent="0.2">
      <c r="H7392" s="238"/>
      <c r="AB7392" s="238" t="s">
        <v>442</v>
      </c>
    </row>
    <row r="7393" spans="8:28" x14ac:dyDescent="0.2">
      <c r="H7393" s="238"/>
      <c r="AB7393" s="238" t="s">
        <v>442</v>
      </c>
    </row>
    <row r="7394" spans="8:28" x14ac:dyDescent="0.2">
      <c r="H7394" s="238"/>
      <c r="AB7394" s="238" t="s">
        <v>442</v>
      </c>
    </row>
    <row r="7395" spans="8:28" x14ac:dyDescent="0.2">
      <c r="H7395" s="238"/>
      <c r="AB7395" s="238" t="s">
        <v>442</v>
      </c>
    </row>
    <row r="7396" spans="8:28" x14ac:dyDescent="0.2">
      <c r="H7396" s="238"/>
      <c r="AB7396" s="238" t="s">
        <v>442</v>
      </c>
    </row>
    <row r="7397" spans="8:28" x14ac:dyDescent="0.2">
      <c r="H7397" s="238"/>
      <c r="AB7397" s="238" t="s">
        <v>442</v>
      </c>
    </row>
    <row r="7398" spans="8:28" x14ac:dyDescent="0.2">
      <c r="H7398" s="238"/>
      <c r="AB7398" s="238" t="s">
        <v>442</v>
      </c>
    </row>
    <row r="7399" spans="8:28" x14ac:dyDescent="0.2">
      <c r="H7399" s="238"/>
      <c r="AB7399" s="238" t="s">
        <v>442</v>
      </c>
    </row>
    <row r="7400" spans="8:28" x14ac:dyDescent="0.2">
      <c r="H7400" s="238"/>
      <c r="AB7400" s="238" t="s">
        <v>442</v>
      </c>
    </row>
    <row r="7401" spans="8:28" x14ac:dyDescent="0.2">
      <c r="H7401" s="238"/>
      <c r="AB7401" s="238" t="s">
        <v>442</v>
      </c>
    </row>
    <row r="7402" spans="8:28" x14ac:dyDescent="0.2">
      <c r="H7402" s="238"/>
      <c r="AB7402" s="238" t="s">
        <v>442</v>
      </c>
    </row>
    <row r="7403" spans="8:28" x14ac:dyDescent="0.2">
      <c r="H7403" s="238"/>
      <c r="AB7403" s="238" t="s">
        <v>442</v>
      </c>
    </row>
    <row r="7404" spans="8:28" x14ac:dyDescent="0.2">
      <c r="H7404" s="238"/>
      <c r="AB7404" s="238" t="s">
        <v>442</v>
      </c>
    </row>
    <row r="7405" spans="8:28" x14ac:dyDescent="0.2">
      <c r="H7405" s="238"/>
      <c r="AB7405" s="238" t="s">
        <v>442</v>
      </c>
    </row>
    <row r="7406" spans="8:28" x14ac:dyDescent="0.2">
      <c r="H7406" s="238"/>
      <c r="AB7406" s="238" t="s">
        <v>442</v>
      </c>
    </row>
    <row r="7407" spans="8:28" x14ac:dyDescent="0.2">
      <c r="H7407" s="238"/>
      <c r="AB7407" s="238" t="s">
        <v>442</v>
      </c>
    </row>
    <row r="7408" spans="8:28" x14ac:dyDescent="0.2">
      <c r="H7408" s="238"/>
      <c r="AB7408" s="238" t="s">
        <v>442</v>
      </c>
    </row>
    <row r="7409" spans="8:28" x14ac:dyDescent="0.2">
      <c r="H7409" s="238"/>
      <c r="AB7409" s="238" t="s">
        <v>442</v>
      </c>
    </row>
    <row r="7410" spans="8:28" x14ac:dyDescent="0.2">
      <c r="H7410" s="238"/>
      <c r="AB7410" s="238" t="s">
        <v>442</v>
      </c>
    </row>
    <row r="7411" spans="8:28" x14ac:dyDescent="0.2">
      <c r="H7411" s="238"/>
      <c r="AB7411" s="238" t="s">
        <v>442</v>
      </c>
    </row>
    <row r="7412" spans="8:28" x14ac:dyDescent="0.2">
      <c r="H7412" s="238"/>
      <c r="AB7412" s="238" t="s">
        <v>442</v>
      </c>
    </row>
    <row r="7413" spans="8:28" x14ac:dyDescent="0.2">
      <c r="H7413" s="238"/>
      <c r="AB7413" s="238" t="s">
        <v>442</v>
      </c>
    </row>
    <row r="7414" spans="8:28" x14ac:dyDescent="0.2">
      <c r="H7414" s="238"/>
      <c r="AB7414" s="238" t="s">
        <v>442</v>
      </c>
    </row>
    <row r="7415" spans="8:28" x14ac:dyDescent="0.2">
      <c r="H7415" s="238"/>
      <c r="AB7415" s="238" t="s">
        <v>442</v>
      </c>
    </row>
    <row r="7416" spans="8:28" x14ac:dyDescent="0.2">
      <c r="H7416" s="238"/>
      <c r="AB7416" s="238" t="s">
        <v>442</v>
      </c>
    </row>
    <row r="7417" spans="8:28" x14ac:dyDescent="0.2">
      <c r="H7417" s="238"/>
      <c r="AB7417" s="238" t="s">
        <v>442</v>
      </c>
    </row>
    <row r="7418" spans="8:28" x14ac:dyDescent="0.2">
      <c r="H7418" s="238"/>
      <c r="AB7418" s="238" t="s">
        <v>442</v>
      </c>
    </row>
    <row r="7419" spans="8:28" x14ac:dyDescent="0.2">
      <c r="H7419" s="238"/>
      <c r="AB7419" s="238" t="s">
        <v>442</v>
      </c>
    </row>
    <row r="7420" spans="8:28" x14ac:dyDescent="0.2">
      <c r="H7420" s="238"/>
      <c r="AB7420" s="238" t="s">
        <v>442</v>
      </c>
    </row>
    <row r="7421" spans="8:28" x14ac:dyDescent="0.2">
      <c r="H7421" s="238"/>
      <c r="AB7421" s="238" t="s">
        <v>442</v>
      </c>
    </row>
    <row r="7422" spans="8:28" x14ac:dyDescent="0.2">
      <c r="H7422" s="238"/>
      <c r="AB7422" s="238" t="s">
        <v>442</v>
      </c>
    </row>
    <row r="7423" spans="8:28" x14ac:dyDescent="0.2">
      <c r="H7423" s="238"/>
      <c r="AB7423" s="238" t="s">
        <v>442</v>
      </c>
    </row>
    <row r="7424" spans="8:28" x14ac:dyDescent="0.2">
      <c r="H7424" s="238"/>
      <c r="AB7424" s="238" t="s">
        <v>442</v>
      </c>
    </row>
    <row r="7425" spans="8:28" x14ac:dyDescent="0.2">
      <c r="H7425" s="238"/>
      <c r="AB7425" s="238" t="s">
        <v>442</v>
      </c>
    </row>
    <row r="7426" spans="8:28" x14ac:dyDescent="0.2">
      <c r="H7426" s="238"/>
      <c r="AB7426" s="238" t="s">
        <v>442</v>
      </c>
    </row>
    <row r="7427" spans="8:28" x14ac:dyDescent="0.2">
      <c r="H7427" s="238"/>
      <c r="AB7427" s="238" t="s">
        <v>442</v>
      </c>
    </row>
    <row r="7428" spans="8:28" x14ac:dyDescent="0.2">
      <c r="H7428" s="238"/>
      <c r="AB7428" s="238" t="s">
        <v>442</v>
      </c>
    </row>
    <row r="7429" spans="8:28" x14ac:dyDescent="0.2">
      <c r="H7429" s="238"/>
      <c r="AB7429" s="238" t="s">
        <v>442</v>
      </c>
    </row>
    <row r="7430" spans="8:28" x14ac:dyDescent="0.2">
      <c r="H7430" s="238"/>
      <c r="AB7430" s="238" t="s">
        <v>442</v>
      </c>
    </row>
    <row r="7431" spans="8:28" x14ac:dyDescent="0.2">
      <c r="H7431" s="238"/>
      <c r="AB7431" s="238" t="s">
        <v>442</v>
      </c>
    </row>
    <row r="7432" spans="8:28" x14ac:dyDescent="0.2">
      <c r="H7432" s="238"/>
      <c r="AB7432" s="238" t="s">
        <v>442</v>
      </c>
    </row>
    <row r="7433" spans="8:28" x14ac:dyDescent="0.2">
      <c r="H7433" s="238"/>
      <c r="AB7433" s="238" t="s">
        <v>442</v>
      </c>
    </row>
    <row r="7434" spans="8:28" x14ac:dyDescent="0.2">
      <c r="H7434" s="238"/>
      <c r="AB7434" s="238" t="s">
        <v>442</v>
      </c>
    </row>
    <row r="7435" spans="8:28" x14ac:dyDescent="0.2">
      <c r="H7435" s="238"/>
      <c r="AB7435" s="238" t="s">
        <v>442</v>
      </c>
    </row>
    <row r="7436" spans="8:28" x14ac:dyDescent="0.2">
      <c r="H7436" s="238"/>
      <c r="AB7436" s="238" t="s">
        <v>442</v>
      </c>
    </row>
    <row r="7437" spans="8:28" x14ac:dyDescent="0.2">
      <c r="H7437" s="238"/>
      <c r="AB7437" s="238" t="s">
        <v>442</v>
      </c>
    </row>
    <row r="7438" spans="8:28" x14ac:dyDescent="0.2">
      <c r="H7438" s="238"/>
      <c r="AB7438" s="238" t="s">
        <v>442</v>
      </c>
    </row>
    <row r="7439" spans="8:28" x14ac:dyDescent="0.2">
      <c r="H7439" s="238"/>
      <c r="AB7439" s="238" t="s">
        <v>442</v>
      </c>
    </row>
    <row r="7440" spans="8:28" x14ac:dyDescent="0.2">
      <c r="H7440" s="238"/>
      <c r="AB7440" s="238" t="s">
        <v>442</v>
      </c>
    </row>
    <row r="7441" spans="8:28" x14ac:dyDescent="0.2">
      <c r="H7441" s="238"/>
      <c r="AB7441" s="238" t="s">
        <v>442</v>
      </c>
    </row>
    <row r="7442" spans="8:28" x14ac:dyDescent="0.2">
      <c r="H7442" s="238"/>
      <c r="AB7442" s="238" t="s">
        <v>442</v>
      </c>
    </row>
    <row r="7443" spans="8:28" x14ac:dyDescent="0.2">
      <c r="H7443" s="238"/>
      <c r="AB7443" s="238" t="s">
        <v>442</v>
      </c>
    </row>
    <row r="7444" spans="8:28" x14ac:dyDescent="0.2">
      <c r="H7444" s="238"/>
      <c r="AB7444" s="238" t="s">
        <v>442</v>
      </c>
    </row>
    <row r="7445" spans="8:28" x14ac:dyDescent="0.2">
      <c r="H7445" s="238"/>
      <c r="AB7445" s="238" t="s">
        <v>442</v>
      </c>
    </row>
    <row r="7446" spans="8:28" x14ac:dyDescent="0.2">
      <c r="H7446" s="238"/>
      <c r="AB7446" s="238" t="s">
        <v>442</v>
      </c>
    </row>
    <row r="7447" spans="8:28" x14ac:dyDescent="0.2">
      <c r="H7447" s="238"/>
      <c r="AB7447" s="238" t="s">
        <v>442</v>
      </c>
    </row>
    <row r="7448" spans="8:28" x14ac:dyDescent="0.2">
      <c r="H7448" s="238"/>
      <c r="AB7448" s="238" t="s">
        <v>442</v>
      </c>
    </row>
    <row r="7449" spans="8:28" x14ac:dyDescent="0.2">
      <c r="H7449" s="238"/>
      <c r="AB7449" s="238" t="s">
        <v>442</v>
      </c>
    </row>
    <row r="7450" spans="8:28" x14ac:dyDescent="0.2">
      <c r="H7450" s="238"/>
      <c r="AB7450" s="238" t="s">
        <v>442</v>
      </c>
    </row>
    <row r="7451" spans="8:28" x14ac:dyDescent="0.2">
      <c r="H7451" s="238"/>
      <c r="AB7451" s="238" t="s">
        <v>442</v>
      </c>
    </row>
    <row r="7452" spans="8:28" x14ac:dyDescent="0.2">
      <c r="H7452" s="238"/>
      <c r="AB7452" s="238" t="s">
        <v>442</v>
      </c>
    </row>
    <row r="7453" spans="8:28" x14ac:dyDescent="0.2">
      <c r="H7453" s="238"/>
      <c r="AB7453" s="238" t="s">
        <v>442</v>
      </c>
    </row>
    <row r="7454" spans="8:28" x14ac:dyDescent="0.2">
      <c r="H7454" s="238"/>
      <c r="AB7454" s="238" t="s">
        <v>442</v>
      </c>
    </row>
    <row r="7455" spans="8:28" x14ac:dyDescent="0.2">
      <c r="H7455" s="238"/>
      <c r="AB7455" s="238" t="s">
        <v>442</v>
      </c>
    </row>
    <row r="7456" spans="8:28" x14ac:dyDescent="0.2">
      <c r="H7456" s="238"/>
      <c r="AB7456" s="238" t="s">
        <v>442</v>
      </c>
    </row>
    <row r="7457" spans="8:28" x14ac:dyDescent="0.2">
      <c r="H7457" s="238"/>
      <c r="AB7457" s="238" t="s">
        <v>442</v>
      </c>
    </row>
    <row r="7458" spans="8:28" x14ac:dyDescent="0.2">
      <c r="H7458" s="238"/>
      <c r="AB7458" s="238" t="s">
        <v>442</v>
      </c>
    </row>
    <row r="7459" spans="8:28" x14ac:dyDescent="0.2">
      <c r="H7459" s="238"/>
      <c r="AB7459" s="238" t="s">
        <v>442</v>
      </c>
    </row>
    <row r="7460" spans="8:28" x14ac:dyDescent="0.2">
      <c r="H7460" s="238"/>
      <c r="AB7460" s="238" t="s">
        <v>442</v>
      </c>
    </row>
    <row r="7461" spans="8:28" x14ac:dyDescent="0.2">
      <c r="H7461" s="238"/>
      <c r="AB7461" s="238" t="s">
        <v>442</v>
      </c>
    </row>
    <row r="7462" spans="8:28" x14ac:dyDescent="0.2">
      <c r="H7462" s="238"/>
      <c r="AB7462" s="238" t="s">
        <v>442</v>
      </c>
    </row>
    <row r="7463" spans="8:28" x14ac:dyDescent="0.2">
      <c r="H7463" s="238"/>
      <c r="AB7463" s="238" t="s">
        <v>442</v>
      </c>
    </row>
    <row r="7464" spans="8:28" x14ac:dyDescent="0.2">
      <c r="H7464" s="238"/>
      <c r="AB7464" s="238" t="s">
        <v>442</v>
      </c>
    </row>
    <row r="7465" spans="8:28" x14ac:dyDescent="0.2">
      <c r="H7465" s="238"/>
      <c r="AB7465" s="238" t="s">
        <v>442</v>
      </c>
    </row>
    <row r="7466" spans="8:28" x14ac:dyDescent="0.2">
      <c r="H7466" s="238"/>
      <c r="AB7466" s="238" t="s">
        <v>442</v>
      </c>
    </row>
    <row r="7467" spans="8:28" x14ac:dyDescent="0.2">
      <c r="H7467" s="238"/>
      <c r="AB7467" s="238" t="s">
        <v>442</v>
      </c>
    </row>
    <row r="7468" spans="8:28" x14ac:dyDescent="0.2">
      <c r="H7468" s="238"/>
      <c r="AB7468" s="238" t="s">
        <v>442</v>
      </c>
    </row>
    <row r="7469" spans="8:28" x14ac:dyDescent="0.2">
      <c r="H7469" s="238"/>
      <c r="AB7469" s="238" t="s">
        <v>442</v>
      </c>
    </row>
    <row r="7470" spans="8:28" x14ac:dyDescent="0.2">
      <c r="H7470" s="238"/>
      <c r="AB7470" s="238" t="s">
        <v>442</v>
      </c>
    </row>
    <row r="7471" spans="8:28" x14ac:dyDescent="0.2">
      <c r="H7471" s="238"/>
      <c r="AB7471" s="238" t="s">
        <v>442</v>
      </c>
    </row>
    <row r="7472" spans="8:28" x14ac:dyDescent="0.2">
      <c r="H7472" s="238"/>
      <c r="AB7472" s="238" t="s">
        <v>442</v>
      </c>
    </row>
    <row r="7473" spans="8:28" x14ac:dyDescent="0.2">
      <c r="H7473" s="238"/>
      <c r="AB7473" s="238" t="s">
        <v>442</v>
      </c>
    </row>
    <row r="7474" spans="8:28" x14ac:dyDescent="0.2">
      <c r="H7474" s="238"/>
      <c r="AB7474" s="238" t="s">
        <v>442</v>
      </c>
    </row>
    <row r="7475" spans="8:28" x14ac:dyDescent="0.2">
      <c r="H7475" s="238"/>
      <c r="AB7475" s="238" t="s">
        <v>442</v>
      </c>
    </row>
    <row r="7476" spans="8:28" x14ac:dyDescent="0.2">
      <c r="H7476" s="238"/>
      <c r="AB7476" s="238" t="s">
        <v>442</v>
      </c>
    </row>
    <row r="7477" spans="8:28" x14ac:dyDescent="0.2">
      <c r="H7477" s="238"/>
      <c r="AB7477" s="238" t="s">
        <v>442</v>
      </c>
    </row>
    <row r="7478" spans="8:28" x14ac:dyDescent="0.2">
      <c r="H7478" s="238"/>
      <c r="AB7478" s="238" t="s">
        <v>442</v>
      </c>
    </row>
    <row r="7479" spans="8:28" x14ac:dyDescent="0.2">
      <c r="H7479" s="238"/>
      <c r="AB7479" s="238" t="s">
        <v>442</v>
      </c>
    </row>
    <row r="7480" spans="8:28" x14ac:dyDescent="0.2">
      <c r="H7480" s="238"/>
      <c r="AB7480" s="238" t="s">
        <v>442</v>
      </c>
    </row>
    <row r="7481" spans="8:28" x14ac:dyDescent="0.2">
      <c r="H7481" s="238"/>
      <c r="AB7481" s="238" t="s">
        <v>442</v>
      </c>
    </row>
    <row r="7482" spans="8:28" x14ac:dyDescent="0.2">
      <c r="H7482" s="238"/>
      <c r="AB7482" s="238" t="s">
        <v>442</v>
      </c>
    </row>
    <row r="7483" spans="8:28" x14ac:dyDescent="0.2">
      <c r="H7483" s="238"/>
      <c r="AB7483" s="238" t="s">
        <v>442</v>
      </c>
    </row>
    <row r="7484" spans="8:28" x14ac:dyDescent="0.2">
      <c r="H7484" s="238"/>
      <c r="AB7484" s="238" t="s">
        <v>442</v>
      </c>
    </row>
    <row r="7485" spans="8:28" x14ac:dyDescent="0.2">
      <c r="H7485" s="238"/>
      <c r="AB7485" s="238" t="s">
        <v>442</v>
      </c>
    </row>
    <row r="7486" spans="8:28" x14ac:dyDescent="0.2">
      <c r="H7486" s="238"/>
      <c r="AB7486" s="238" t="s">
        <v>442</v>
      </c>
    </row>
    <row r="7487" spans="8:28" x14ac:dyDescent="0.2">
      <c r="H7487" s="238"/>
      <c r="AB7487" s="238" t="s">
        <v>442</v>
      </c>
    </row>
    <row r="7488" spans="8:28" x14ac:dyDescent="0.2">
      <c r="H7488" s="238"/>
      <c r="AB7488" s="238" t="s">
        <v>442</v>
      </c>
    </row>
    <row r="7489" spans="8:28" x14ac:dyDescent="0.2">
      <c r="H7489" s="238"/>
      <c r="AB7489" s="238" t="s">
        <v>442</v>
      </c>
    </row>
    <row r="7490" spans="8:28" x14ac:dyDescent="0.2">
      <c r="H7490" s="238"/>
      <c r="AB7490" s="238" t="s">
        <v>442</v>
      </c>
    </row>
    <row r="7491" spans="8:28" x14ac:dyDescent="0.2">
      <c r="H7491" s="238"/>
      <c r="AB7491" s="238" t="s">
        <v>442</v>
      </c>
    </row>
    <row r="7492" spans="8:28" x14ac:dyDescent="0.2">
      <c r="H7492" s="238"/>
      <c r="AB7492" s="238" t="s">
        <v>442</v>
      </c>
    </row>
    <row r="7493" spans="8:28" x14ac:dyDescent="0.2">
      <c r="H7493" s="238"/>
      <c r="AB7493" s="238" t="s">
        <v>442</v>
      </c>
    </row>
    <row r="7494" spans="8:28" x14ac:dyDescent="0.2">
      <c r="H7494" s="238"/>
      <c r="AB7494" s="238" t="s">
        <v>442</v>
      </c>
    </row>
    <row r="7495" spans="8:28" x14ac:dyDescent="0.2">
      <c r="H7495" s="238"/>
      <c r="AB7495" s="238" t="s">
        <v>442</v>
      </c>
    </row>
    <row r="7496" spans="8:28" x14ac:dyDescent="0.2">
      <c r="H7496" s="238"/>
      <c r="AB7496" s="238" t="s">
        <v>442</v>
      </c>
    </row>
    <row r="7497" spans="8:28" x14ac:dyDescent="0.2">
      <c r="H7497" s="238"/>
      <c r="AB7497" s="238" t="s">
        <v>442</v>
      </c>
    </row>
    <row r="7498" spans="8:28" x14ac:dyDescent="0.2">
      <c r="H7498" s="238"/>
      <c r="AB7498" s="238" t="s">
        <v>442</v>
      </c>
    </row>
    <row r="7499" spans="8:28" x14ac:dyDescent="0.2">
      <c r="H7499" s="238"/>
      <c r="AB7499" s="238" t="s">
        <v>442</v>
      </c>
    </row>
    <row r="7500" spans="8:28" x14ac:dyDescent="0.2">
      <c r="H7500" s="238"/>
      <c r="AB7500" s="238" t="s">
        <v>442</v>
      </c>
    </row>
    <row r="7501" spans="8:28" x14ac:dyDescent="0.2">
      <c r="H7501" s="238"/>
      <c r="AB7501" s="238" t="s">
        <v>442</v>
      </c>
    </row>
    <row r="7502" spans="8:28" x14ac:dyDescent="0.2">
      <c r="H7502" s="238"/>
      <c r="AB7502" s="238" t="s">
        <v>442</v>
      </c>
    </row>
    <row r="7503" spans="8:28" x14ac:dyDescent="0.2">
      <c r="H7503" s="238"/>
      <c r="AB7503" s="238" t="s">
        <v>442</v>
      </c>
    </row>
    <row r="7504" spans="8:28" x14ac:dyDescent="0.2">
      <c r="H7504" s="238"/>
      <c r="AB7504" s="238" t="s">
        <v>442</v>
      </c>
    </row>
    <row r="7505" spans="8:28" x14ac:dyDescent="0.2">
      <c r="H7505" s="238"/>
      <c r="AB7505" s="238" t="s">
        <v>442</v>
      </c>
    </row>
    <row r="7506" spans="8:28" x14ac:dyDescent="0.2">
      <c r="H7506" s="238"/>
      <c r="AB7506" s="238" t="s">
        <v>442</v>
      </c>
    </row>
    <row r="7507" spans="8:28" x14ac:dyDescent="0.2">
      <c r="H7507" s="238"/>
      <c r="AB7507" s="238" t="s">
        <v>442</v>
      </c>
    </row>
    <row r="7508" spans="8:28" x14ac:dyDescent="0.2">
      <c r="H7508" s="238"/>
      <c r="AB7508" s="238" t="s">
        <v>442</v>
      </c>
    </row>
    <row r="7509" spans="8:28" x14ac:dyDescent="0.2">
      <c r="H7509" s="238"/>
      <c r="AB7509" s="238" t="s">
        <v>442</v>
      </c>
    </row>
    <row r="7510" spans="8:28" x14ac:dyDescent="0.2">
      <c r="H7510" s="238"/>
      <c r="AB7510" s="238" t="s">
        <v>442</v>
      </c>
    </row>
    <row r="7511" spans="8:28" x14ac:dyDescent="0.2">
      <c r="H7511" s="238"/>
      <c r="AB7511" s="238" t="s">
        <v>442</v>
      </c>
    </row>
    <row r="7512" spans="8:28" x14ac:dyDescent="0.2">
      <c r="H7512" s="238"/>
      <c r="AB7512" s="238" t="s">
        <v>442</v>
      </c>
    </row>
    <row r="7513" spans="8:28" x14ac:dyDescent="0.2">
      <c r="H7513" s="238"/>
      <c r="AB7513" s="238" t="s">
        <v>442</v>
      </c>
    </row>
    <row r="7514" spans="8:28" x14ac:dyDescent="0.2">
      <c r="H7514" s="238"/>
      <c r="AB7514" s="238" t="s">
        <v>442</v>
      </c>
    </row>
    <row r="7515" spans="8:28" x14ac:dyDescent="0.2">
      <c r="H7515" s="238"/>
      <c r="AB7515" s="238" t="s">
        <v>442</v>
      </c>
    </row>
    <row r="7516" spans="8:28" x14ac:dyDescent="0.2">
      <c r="H7516" s="238"/>
      <c r="AB7516" s="238" t="s">
        <v>442</v>
      </c>
    </row>
    <row r="7517" spans="8:28" x14ac:dyDescent="0.2">
      <c r="H7517" s="238"/>
      <c r="AB7517" s="238" t="s">
        <v>442</v>
      </c>
    </row>
    <row r="7518" spans="8:28" x14ac:dyDescent="0.2">
      <c r="H7518" s="238"/>
      <c r="AB7518" s="238" t="s">
        <v>442</v>
      </c>
    </row>
    <row r="7519" spans="8:28" x14ac:dyDescent="0.2">
      <c r="H7519" s="238"/>
      <c r="AB7519" s="238" t="s">
        <v>442</v>
      </c>
    </row>
    <row r="7520" spans="8:28" x14ac:dyDescent="0.2">
      <c r="H7520" s="238"/>
      <c r="AB7520" s="238" t="s">
        <v>442</v>
      </c>
    </row>
    <row r="7521" spans="8:28" x14ac:dyDescent="0.2">
      <c r="H7521" s="238"/>
      <c r="AB7521" s="238" t="s">
        <v>442</v>
      </c>
    </row>
    <row r="7522" spans="8:28" x14ac:dyDescent="0.2">
      <c r="H7522" s="238"/>
      <c r="AB7522" s="238" t="s">
        <v>442</v>
      </c>
    </row>
    <row r="7523" spans="8:28" x14ac:dyDescent="0.2">
      <c r="H7523" s="238"/>
      <c r="AB7523" s="238" t="s">
        <v>442</v>
      </c>
    </row>
    <row r="7524" spans="8:28" x14ac:dyDescent="0.2">
      <c r="H7524" s="238"/>
      <c r="AB7524" s="238" t="s">
        <v>442</v>
      </c>
    </row>
    <row r="7525" spans="8:28" x14ac:dyDescent="0.2">
      <c r="H7525" s="238"/>
      <c r="AB7525" s="238" t="s">
        <v>442</v>
      </c>
    </row>
    <row r="7526" spans="8:28" x14ac:dyDescent="0.2">
      <c r="H7526" s="238"/>
      <c r="AB7526" s="238" t="s">
        <v>442</v>
      </c>
    </row>
    <row r="7527" spans="8:28" x14ac:dyDescent="0.2">
      <c r="H7527" s="238"/>
      <c r="AB7527" s="238" t="s">
        <v>442</v>
      </c>
    </row>
    <row r="7528" spans="8:28" x14ac:dyDescent="0.2">
      <c r="H7528" s="238"/>
      <c r="AB7528" s="238" t="s">
        <v>442</v>
      </c>
    </row>
    <row r="7529" spans="8:28" x14ac:dyDescent="0.2">
      <c r="H7529" s="238"/>
      <c r="AB7529" s="238" t="s">
        <v>442</v>
      </c>
    </row>
    <row r="7530" spans="8:28" x14ac:dyDescent="0.2">
      <c r="H7530" s="238"/>
      <c r="AB7530" s="238" t="s">
        <v>442</v>
      </c>
    </row>
    <row r="7531" spans="8:28" x14ac:dyDescent="0.2">
      <c r="H7531" s="238"/>
      <c r="AB7531" s="238" t="s">
        <v>442</v>
      </c>
    </row>
    <row r="7532" spans="8:28" x14ac:dyDescent="0.2">
      <c r="H7532" s="238"/>
      <c r="AB7532" s="238" t="s">
        <v>442</v>
      </c>
    </row>
    <row r="7533" spans="8:28" x14ac:dyDescent="0.2">
      <c r="H7533" s="238"/>
      <c r="AB7533" s="238" t="s">
        <v>442</v>
      </c>
    </row>
    <row r="7534" spans="8:28" x14ac:dyDescent="0.2">
      <c r="H7534" s="238"/>
      <c r="AB7534" s="238" t="s">
        <v>442</v>
      </c>
    </row>
    <row r="7535" spans="8:28" x14ac:dyDescent="0.2">
      <c r="H7535" s="238"/>
      <c r="AB7535" s="238" t="s">
        <v>442</v>
      </c>
    </row>
    <row r="7536" spans="8:28" x14ac:dyDescent="0.2">
      <c r="H7536" s="238"/>
      <c r="AB7536" s="238" t="s">
        <v>442</v>
      </c>
    </row>
    <row r="7537" spans="8:28" x14ac:dyDescent="0.2">
      <c r="H7537" s="238"/>
      <c r="AB7537" s="238" t="s">
        <v>442</v>
      </c>
    </row>
    <row r="7538" spans="8:28" x14ac:dyDescent="0.2">
      <c r="H7538" s="238"/>
      <c r="AB7538" s="238" t="s">
        <v>442</v>
      </c>
    </row>
    <row r="7539" spans="8:28" x14ac:dyDescent="0.2">
      <c r="H7539" s="238"/>
      <c r="AB7539" s="238" t="s">
        <v>442</v>
      </c>
    </row>
    <row r="7540" spans="8:28" x14ac:dyDescent="0.2">
      <c r="H7540" s="238"/>
      <c r="AB7540" s="238" t="s">
        <v>442</v>
      </c>
    </row>
    <row r="7541" spans="8:28" x14ac:dyDescent="0.2">
      <c r="H7541" s="238"/>
      <c r="AB7541" s="238" t="s">
        <v>442</v>
      </c>
    </row>
    <row r="7542" spans="8:28" x14ac:dyDescent="0.2">
      <c r="H7542" s="238"/>
      <c r="AB7542" s="238" t="s">
        <v>442</v>
      </c>
    </row>
    <row r="7543" spans="8:28" x14ac:dyDescent="0.2">
      <c r="H7543" s="238"/>
      <c r="AB7543" s="238" t="s">
        <v>442</v>
      </c>
    </row>
    <row r="7544" spans="8:28" x14ac:dyDescent="0.2">
      <c r="H7544" s="238"/>
      <c r="AB7544" s="238" t="s">
        <v>442</v>
      </c>
    </row>
    <row r="7545" spans="8:28" x14ac:dyDescent="0.2">
      <c r="H7545" s="238"/>
      <c r="AB7545" s="238" t="s">
        <v>442</v>
      </c>
    </row>
    <row r="7546" spans="8:28" x14ac:dyDescent="0.2">
      <c r="H7546" s="238"/>
      <c r="AB7546" s="238" t="s">
        <v>442</v>
      </c>
    </row>
    <row r="7547" spans="8:28" x14ac:dyDescent="0.2">
      <c r="H7547" s="238"/>
      <c r="AB7547" s="238" t="s">
        <v>442</v>
      </c>
    </row>
    <row r="7548" spans="8:28" x14ac:dyDescent="0.2">
      <c r="H7548" s="238"/>
      <c r="AB7548" s="238" t="s">
        <v>442</v>
      </c>
    </row>
    <row r="7549" spans="8:28" x14ac:dyDescent="0.2">
      <c r="H7549" s="238"/>
      <c r="AB7549" s="238" t="s">
        <v>442</v>
      </c>
    </row>
    <row r="7550" spans="8:28" x14ac:dyDescent="0.2">
      <c r="H7550" s="238"/>
      <c r="AB7550" s="238" t="s">
        <v>442</v>
      </c>
    </row>
    <row r="7551" spans="8:28" x14ac:dyDescent="0.2">
      <c r="H7551" s="238"/>
      <c r="AB7551" s="238" t="s">
        <v>442</v>
      </c>
    </row>
    <row r="7552" spans="8:28" x14ac:dyDescent="0.2">
      <c r="H7552" s="238"/>
      <c r="AB7552" s="238" t="s">
        <v>442</v>
      </c>
    </row>
    <row r="7553" spans="8:28" x14ac:dyDescent="0.2">
      <c r="H7553" s="238"/>
      <c r="AB7553" s="238" t="s">
        <v>442</v>
      </c>
    </row>
    <row r="7554" spans="8:28" x14ac:dyDescent="0.2">
      <c r="H7554" s="238"/>
      <c r="AB7554" s="238" t="s">
        <v>442</v>
      </c>
    </row>
    <row r="7555" spans="8:28" x14ac:dyDescent="0.2">
      <c r="H7555" s="238"/>
      <c r="AB7555" s="238" t="s">
        <v>442</v>
      </c>
    </row>
    <row r="7556" spans="8:28" x14ac:dyDescent="0.2">
      <c r="H7556" s="238"/>
      <c r="AB7556" s="238" t="s">
        <v>442</v>
      </c>
    </row>
    <row r="7557" spans="8:28" x14ac:dyDescent="0.2">
      <c r="H7557" s="238"/>
      <c r="AB7557" s="238" t="s">
        <v>442</v>
      </c>
    </row>
    <row r="7558" spans="8:28" x14ac:dyDescent="0.2">
      <c r="H7558" s="238"/>
      <c r="AB7558" s="238" t="s">
        <v>442</v>
      </c>
    </row>
    <row r="7559" spans="8:28" x14ac:dyDescent="0.2">
      <c r="H7559" s="238"/>
      <c r="AB7559" s="238" t="s">
        <v>442</v>
      </c>
    </row>
    <row r="7560" spans="8:28" x14ac:dyDescent="0.2">
      <c r="H7560" s="238"/>
      <c r="AB7560" s="238" t="s">
        <v>442</v>
      </c>
    </row>
    <row r="7561" spans="8:28" x14ac:dyDescent="0.2">
      <c r="H7561" s="238"/>
      <c r="AB7561" s="238" t="s">
        <v>442</v>
      </c>
    </row>
    <row r="7562" spans="8:28" x14ac:dyDescent="0.2">
      <c r="H7562" s="238"/>
      <c r="AB7562" s="238" t="s">
        <v>442</v>
      </c>
    </row>
    <row r="7563" spans="8:28" x14ac:dyDescent="0.2">
      <c r="H7563" s="238"/>
      <c r="AB7563" s="238" t="s">
        <v>442</v>
      </c>
    </row>
    <row r="7564" spans="8:28" x14ac:dyDescent="0.2">
      <c r="H7564" s="238"/>
      <c r="AB7564" s="238" t="s">
        <v>442</v>
      </c>
    </row>
    <row r="7565" spans="8:28" x14ac:dyDescent="0.2">
      <c r="H7565" s="238"/>
      <c r="AB7565" s="238" t="s">
        <v>442</v>
      </c>
    </row>
    <row r="7566" spans="8:28" x14ac:dyDescent="0.2">
      <c r="H7566" s="238"/>
      <c r="AB7566" s="238" t="s">
        <v>442</v>
      </c>
    </row>
    <row r="7567" spans="8:28" x14ac:dyDescent="0.2">
      <c r="H7567" s="238"/>
      <c r="AB7567" s="238" t="s">
        <v>442</v>
      </c>
    </row>
    <row r="7568" spans="8:28" x14ac:dyDescent="0.2">
      <c r="H7568" s="238"/>
      <c r="AB7568" s="238" t="s">
        <v>442</v>
      </c>
    </row>
    <row r="7569" spans="8:28" x14ac:dyDescent="0.2">
      <c r="H7569" s="238"/>
      <c r="AB7569" s="238" t="s">
        <v>442</v>
      </c>
    </row>
    <row r="7570" spans="8:28" x14ac:dyDescent="0.2">
      <c r="H7570" s="238"/>
      <c r="AB7570" s="238" t="s">
        <v>442</v>
      </c>
    </row>
    <row r="7571" spans="8:28" x14ac:dyDescent="0.2">
      <c r="H7571" s="238"/>
      <c r="AB7571" s="238" t="s">
        <v>442</v>
      </c>
    </row>
    <row r="7572" spans="8:28" x14ac:dyDescent="0.2">
      <c r="H7572" s="238"/>
      <c r="AB7572" s="238" t="s">
        <v>442</v>
      </c>
    </row>
    <row r="7573" spans="8:28" x14ac:dyDescent="0.2">
      <c r="H7573" s="238"/>
      <c r="AB7573" s="238" t="s">
        <v>442</v>
      </c>
    </row>
    <row r="7574" spans="8:28" x14ac:dyDescent="0.2">
      <c r="H7574" s="238"/>
      <c r="AB7574" s="238" t="s">
        <v>442</v>
      </c>
    </row>
    <row r="7575" spans="8:28" x14ac:dyDescent="0.2">
      <c r="H7575" s="238"/>
      <c r="AB7575" s="238" t="s">
        <v>442</v>
      </c>
    </row>
    <row r="7576" spans="8:28" x14ac:dyDescent="0.2">
      <c r="H7576" s="238"/>
      <c r="AB7576" s="238" t="s">
        <v>442</v>
      </c>
    </row>
    <row r="7577" spans="8:28" x14ac:dyDescent="0.2">
      <c r="H7577" s="238"/>
      <c r="AB7577" s="238" t="s">
        <v>442</v>
      </c>
    </row>
    <row r="7578" spans="8:28" x14ac:dyDescent="0.2">
      <c r="H7578" s="238"/>
      <c r="AB7578" s="238" t="s">
        <v>442</v>
      </c>
    </row>
    <row r="7579" spans="8:28" x14ac:dyDescent="0.2">
      <c r="H7579" s="238"/>
      <c r="AB7579" s="238" t="s">
        <v>442</v>
      </c>
    </row>
    <row r="7580" spans="8:28" x14ac:dyDescent="0.2">
      <c r="H7580" s="238"/>
      <c r="AB7580" s="238" t="s">
        <v>442</v>
      </c>
    </row>
    <row r="7581" spans="8:28" x14ac:dyDescent="0.2">
      <c r="H7581" s="238"/>
      <c r="AB7581" s="238" t="s">
        <v>442</v>
      </c>
    </row>
    <row r="7582" spans="8:28" x14ac:dyDescent="0.2">
      <c r="H7582" s="238"/>
      <c r="AB7582" s="238" t="s">
        <v>442</v>
      </c>
    </row>
    <row r="7583" spans="8:28" x14ac:dyDescent="0.2">
      <c r="H7583" s="238"/>
      <c r="AB7583" s="238" t="s">
        <v>442</v>
      </c>
    </row>
    <row r="7584" spans="8:28" x14ac:dyDescent="0.2">
      <c r="H7584" s="238"/>
      <c r="AB7584" s="238" t="s">
        <v>442</v>
      </c>
    </row>
    <row r="7585" spans="8:28" x14ac:dyDescent="0.2">
      <c r="H7585" s="238"/>
      <c r="AB7585" s="238" t="s">
        <v>442</v>
      </c>
    </row>
    <row r="7586" spans="8:28" x14ac:dyDescent="0.2">
      <c r="H7586" s="238"/>
      <c r="AB7586" s="238" t="s">
        <v>442</v>
      </c>
    </row>
    <row r="7587" spans="8:28" x14ac:dyDescent="0.2">
      <c r="H7587" s="238"/>
      <c r="AB7587" s="238" t="s">
        <v>442</v>
      </c>
    </row>
    <row r="7588" spans="8:28" x14ac:dyDescent="0.2">
      <c r="H7588" s="238"/>
      <c r="AB7588" s="238" t="s">
        <v>442</v>
      </c>
    </row>
    <row r="7589" spans="8:28" x14ac:dyDescent="0.2">
      <c r="H7589" s="238"/>
      <c r="AB7589" s="238" t="s">
        <v>442</v>
      </c>
    </row>
    <row r="7590" spans="8:28" x14ac:dyDescent="0.2">
      <c r="H7590" s="238"/>
      <c r="AB7590" s="238" t="s">
        <v>442</v>
      </c>
    </row>
    <row r="7591" spans="8:28" x14ac:dyDescent="0.2">
      <c r="H7591" s="238"/>
      <c r="AB7591" s="238" t="s">
        <v>442</v>
      </c>
    </row>
    <row r="7592" spans="8:28" x14ac:dyDescent="0.2">
      <c r="H7592" s="238"/>
      <c r="AB7592" s="238" t="s">
        <v>442</v>
      </c>
    </row>
    <row r="7593" spans="8:28" x14ac:dyDescent="0.2">
      <c r="H7593" s="238"/>
      <c r="AB7593" s="238" t="s">
        <v>442</v>
      </c>
    </row>
    <row r="7594" spans="8:28" x14ac:dyDescent="0.2">
      <c r="H7594" s="238"/>
      <c r="AB7594" s="238" t="s">
        <v>442</v>
      </c>
    </row>
    <row r="7595" spans="8:28" x14ac:dyDescent="0.2">
      <c r="H7595" s="238"/>
      <c r="AB7595" s="238" t="s">
        <v>442</v>
      </c>
    </row>
    <row r="7596" spans="8:28" x14ac:dyDescent="0.2">
      <c r="H7596" s="238"/>
      <c r="AB7596" s="238" t="s">
        <v>442</v>
      </c>
    </row>
    <row r="7597" spans="8:28" x14ac:dyDescent="0.2">
      <c r="H7597" s="238"/>
      <c r="AB7597" s="238" t="s">
        <v>442</v>
      </c>
    </row>
    <row r="7598" spans="8:28" x14ac:dyDescent="0.2">
      <c r="H7598" s="238"/>
      <c r="AB7598" s="238" t="s">
        <v>442</v>
      </c>
    </row>
    <row r="7599" spans="8:28" x14ac:dyDescent="0.2">
      <c r="H7599" s="238"/>
      <c r="AB7599" s="238" t="s">
        <v>442</v>
      </c>
    </row>
    <row r="7600" spans="8:28" x14ac:dyDescent="0.2">
      <c r="H7600" s="238"/>
      <c r="AB7600" s="238" t="s">
        <v>442</v>
      </c>
    </row>
    <row r="7601" spans="8:28" x14ac:dyDescent="0.2">
      <c r="H7601" s="238"/>
      <c r="AB7601" s="238" t="s">
        <v>442</v>
      </c>
    </row>
    <row r="7602" spans="8:28" x14ac:dyDescent="0.2">
      <c r="H7602" s="238"/>
      <c r="AB7602" s="238" t="s">
        <v>442</v>
      </c>
    </row>
    <row r="7603" spans="8:28" x14ac:dyDescent="0.2">
      <c r="H7603" s="238"/>
      <c r="AB7603" s="238" t="s">
        <v>442</v>
      </c>
    </row>
    <row r="7604" spans="8:28" x14ac:dyDescent="0.2">
      <c r="H7604" s="238"/>
      <c r="AB7604" s="238" t="s">
        <v>442</v>
      </c>
    </row>
    <row r="7605" spans="8:28" x14ac:dyDescent="0.2">
      <c r="H7605" s="238"/>
      <c r="AB7605" s="238" t="s">
        <v>442</v>
      </c>
    </row>
    <row r="7606" spans="8:28" x14ac:dyDescent="0.2">
      <c r="H7606" s="238"/>
      <c r="AB7606" s="238" t="s">
        <v>442</v>
      </c>
    </row>
    <row r="7607" spans="8:28" x14ac:dyDescent="0.2">
      <c r="H7607" s="238"/>
      <c r="AB7607" s="238" t="s">
        <v>442</v>
      </c>
    </row>
    <row r="7608" spans="8:28" x14ac:dyDescent="0.2">
      <c r="H7608" s="238"/>
      <c r="AB7608" s="238" t="s">
        <v>442</v>
      </c>
    </row>
    <row r="7609" spans="8:28" x14ac:dyDescent="0.2">
      <c r="H7609" s="238"/>
      <c r="AB7609" s="238" t="s">
        <v>442</v>
      </c>
    </row>
    <row r="7610" spans="8:28" x14ac:dyDescent="0.2">
      <c r="H7610" s="238"/>
      <c r="AB7610" s="238" t="s">
        <v>442</v>
      </c>
    </row>
    <row r="7611" spans="8:28" x14ac:dyDescent="0.2">
      <c r="H7611" s="238"/>
      <c r="AB7611" s="238" t="s">
        <v>442</v>
      </c>
    </row>
    <row r="7612" spans="8:28" x14ac:dyDescent="0.2">
      <c r="H7612" s="238"/>
      <c r="AB7612" s="238" t="s">
        <v>442</v>
      </c>
    </row>
    <row r="7613" spans="8:28" x14ac:dyDescent="0.2">
      <c r="H7613" s="238"/>
      <c r="AB7613" s="238" t="s">
        <v>442</v>
      </c>
    </row>
    <row r="7614" spans="8:28" x14ac:dyDescent="0.2">
      <c r="H7614" s="238"/>
      <c r="AB7614" s="238" t="s">
        <v>442</v>
      </c>
    </row>
    <row r="7615" spans="8:28" x14ac:dyDescent="0.2">
      <c r="H7615" s="238"/>
      <c r="AB7615" s="238" t="s">
        <v>442</v>
      </c>
    </row>
    <row r="7616" spans="8:28" x14ac:dyDescent="0.2">
      <c r="H7616" s="238"/>
      <c r="AB7616" s="238" t="s">
        <v>442</v>
      </c>
    </row>
    <row r="7617" spans="8:28" x14ac:dyDescent="0.2">
      <c r="H7617" s="238"/>
      <c r="AB7617" s="238" t="s">
        <v>442</v>
      </c>
    </row>
    <row r="7618" spans="8:28" x14ac:dyDescent="0.2">
      <c r="H7618" s="238"/>
      <c r="AB7618" s="238" t="s">
        <v>442</v>
      </c>
    </row>
    <row r="7619" spans="8:28" x14ac:dyDescent="0.2">
      <c r="H7619" s="238"/>
      <c r="AB7619" s="238" t="s">
        <v>442</v>
      </c>
    </row>
    <row r="7620" spans="8:28" x14ac:dyDescent="0.2">
      <c r="H7620" s="238"/>
      <c r="AB7620" s="238" t="s">
        <v>442</v>
      </c>
    </row>
    <row r="7621" spans="8:28" x14ac:dyDescent="0.2">
      <c r="H7621" s="238"/>
      <c r="AB7621" s="238" t="s">
        <v>442</v>
      </c>
    </row>
    <row r="7622" spans="8:28" x14ac:dyDescent="0.2">
      <c r="H7622" s="238"/>
      <c r="AB7622" s="238" t="s">
        <v>442</v>
      </c>
    </row>
    <row r="7623" spans="8:28" x14ac:dyDescent="0.2">
      <c r="H7623" s="238"/>
      <c r="AB7623" s="238" t="s">
        <v>442</v>
      </c>
    </row>
    <row r="7624" spans="8:28" x14ac:dyDescent="0.2">
      <c r="H7624" s="238"/>
      <c r="AB7624" s="238" t="s">
        <v>442</v>
      </c>
    </row>
    <row r="7625" spans="8:28" x14ac:dyDescent="0.2">
      <c r="H7625" s="238"/>
      <c r="AB7625" s="238" t="s">
        <v>442</v>
      </c>
    </row>
    <row r="7626" spans="8:28" x14ac:dyDescent="0.2">
      <c r="H7626" s="238"/>
      <c r="AB7626" s="238" t="s">
        <v>442</v>
      </c>
    </row>
    <row r="7627" spans="8:28" x14ac:dyDescent="0.2">
      <c r="H7627" s="238"/>
      <c r="AB7627" s="238" t="s">
        <v>442</v>
      </c>
    </row>
    <row r="7628" spans="8:28" x14ac:dyDescent="0.2">
      <c r="H7628" s="238"/>
      <c r="AB7628" s="238" t="s">
        <v>442</v>
      </c>
    </row>
    <row r="7629" spans="8:28" x14ac:dyDescent="0.2">
      <c r="H7629" s="238"/>
      <c r="AB7629" s="238" t="s">
        <v>442</v>
      </c>
    </row>
    <row r="7630" spans="8:28" x14ac:dyDescent="0.2">
      <c r="H7630" s="238"/>
      <c r="AB7630" s="238" t="s">
        <v>442</v>
      </c>
    </row>
    <row r="7631" spans="8:28" x14ac:dyDescent="0.2">
      <c r="H7631" s="238"/>
      <c r="AB7631" s="238" t="s">
        <v>442</v>
      </c>
    </row>
    <row r="7632" spans="8:28" x14ac:dyDescent="0.2">
      <c r="H7632" s="238"/>
      <c r="AB7632" s="238" t="s">
        <v>442</v>
      </c>
    </row>
    <row r="7633" spans="8:28" x14ac:dyDescent="0.2">
      <c r="H7633" s="238"/>
      <c r="AB7633" s="238" t="s">
        <v>442</v>
      </c>
    </row>
    <row r="7634" spans="8:28" x14ac:dyDescent="0.2">
      <c r="H7634" s="238"/>
      <c r="AB7634" s="238" t="s">
        <v>442</v>
      </c>
    </row>
    <row r="7635" spans="8:28" x14ac:dyDescent="0.2">
      <c r="H7635" s="238"/>
      <c r="AB7635" s="238" t="s">
        <v>442</v>
      </c>
    </row>
    <row r="7636" spans="8:28" x14ac:dyDescent="0.2">
      <c r="H7636" s="238"/>
      <c r="AB7636" s="238" t="s">
        <v>442</v>
      </c>
    </row>
    <row r="7637" spans="8:28" x14ac:dyDescent="0.2">
      <c r="H7637" s="238"/>
      <c r="AB7637" s="238" t="s">
        <v>442</v>
      </c>
    </row>
    <row r="7638" spans="8:28" x14ac:dyDescent="0.2">
      <c r="H7638" s="238"/>
      <c r="AB7638" s="238" t="s">
        <v>442</v>
      </c>
    </row>
    <row r="7639" spans="8:28" x14ac:dyDescent="0.2">
      <c r="H7639" s="238"/>
      <c r="AB7639" s="238" t="s">
        <v>442</v>
      </c>
    </row>
    <row r="7640" spans="8:28" x14ac:dyDescent="0.2">
      <c r="H7640" s="238"/>
      <c r="AB7640" s="238" t="s">
        <v>442</v>
      </c>
    </row>
    <row r="7641" spans="8:28" x14ac:dyDescent="0.2">
      <c r="H7641" s="238"/>
      <c r="AB7641" s="238" t="s">
        <v>442</v>
      </c>
    </row>
    <row r="7642" spans="8:28" x14ac:dyDescent="0.2">
      <c r="H7642" s="238"/>
      <c r="AB7642" s="238" t="s">
        <v>442</v>
      </c>
    </row>
    <row r="7643" spans="8:28" x14ac:dyDescent="0.2">
      <c r="H7643" s="238"/>
      <c r="AB7643" s="238" t="s">
        <v>442</v>
      </c>
    </row>
    <row r="7644" spans="8:28" x14ac:dyDescent="0.2">
      <c r="H7644" s="238"/>
      <c r="AB7644" s="238" t="s">
        <v>442</v>
      </c>
    </row>
    <row r="7645" spans="8:28" x14ac:dyDescent="0.2">
      <c r="H7645" s="238"/>
      <c r="AB7645" s="238" t="s">
        <v>442</v>
      </c>
    </row>
    <row r="7646" spans="8:28" x14ac:dyDescent="0.2">
      <c r="H7646" s="238"/>
      <c r="AB7646" s="238" t="s">
        <v>442</v>
      </c>
    </row>
    <row r="7647" spans="8:28" x14ac:dyDescent="0.2">
      <c r="H7647" s="238"/>
      <c r="AB7647" s="238" t="s">
        <v>442</v>
      </c>
    </row>
    <row r="7648" spans="8:28" x14ac:dyDescent="0.2">
      <c r="H7648" s="238"/>
      <c r="AB7648" s="238" t="s">
        <v>442</v>
      </c>
    </row>
    <row r="7649" spans="8:28" x14ac:dyDescent="0.2">
      <c r="H7649" s="238"/>
      <c r="AB7649" s="238" t="s">
        <v>442</v>
      </c>
    </row>
    <row r="7650" spans="8:28" x14ac:dyDescent="0.2">
      <c r="H7650" s="238"/>
      <c r="AB7650" s="238" t="s">
        <v>442</v>
      </c>
    </row>
    <row r="7651" spans="8:28" x14ac:dyDescent="0.2">
      <c r="H7651" s="238"/>
      <c r="AB7651" s="238" t="s">
        <v>442</v>
      </c>
    </row>
    <row r="7652" spans="8:28" x14ac:dyDescent="0.2">
      <c r="H7652" s="238"/>
      <c r="AB7652" s="238" t="s">
        <v>442</v>
      </c>
    </row>
    <row r="7653" spans="8:28" x14ac:dyDescent="0.2">
      <c r="H7653" s="238"/>
      <c r="AB7653" s="238" t="s">
        <v>442</v>
      </c>
    </row>
    <row r="7654" spans="8:28" x14ac:dyDescent="0.2">
      <c r="H7654" s="238"/>
      <c r="AB7654" s="238" t="s">
        <v>442</v>
      </c>
    </row>
    <row r="7655" spans="8:28" x14ac:dyDescent="0.2">
      <c r="H7655" s="238"/>
      <c r="AB7655" s="238" t="s">
        <v>442</v>
      </c>
    </row>
    <row r="7656" spans="8:28" x14ac:dyDescent="0.2">
      <c r="H7656" s="238"/>
      <c r="AB7656" s="238" t="s">
        <v>442</v>
      </c>
    </row>
    <row r="7657" spans="8:28" x14ac:dyDescent="0.2">
      <c r="H7657" s="238"/>
      <c r="AB7657" s="238" t="s">
        <v>442</v>
      </c>
    </row>
    <row r="7658" spans="8:28" x14ac:dyDescent="0.2">
      <c r="H7658" s="238"/>
      <c r="AB7658" s="238" t="s">
        <v>442</v>
      </c>
    </row>
    <row r="7659" spans="8:28" x14ac:dyDescent="0.2">
      <c r="H7659" s="238"/>
      <c r="AB7659" s="238" t="s">
        <v>442</v>
      </c>
    </row>
    <row r="7660" spans="8:28" x14ac:dyDescent="0.2">
      <c r="H7660" s="238"/>
      <c r="AB7660" s="238" t="s">
        <v>442</v>
      </c>
    </row>
    <row r="7661" spans="8:28" x14ac:dyDescent="0.2">
      <c r="H7661" s="238"/>
      <c r="AB7661" s="238" t="s">
        <v>442</v>
      </c>
    </row>
    <row r="7662" spans="8:28" x14ac:dyDescent="0.2">
      <c r="H7662" s="238"/>
      <c r="AB7662" s="238" t="s">
        <v>442</v>
      </c>
    </row>
    <row r="7663" spans="8:28" x14ac:dyDescent="0.2">
      <c r="H7663" s="238"/>
      <c r="AB7663" s="238" t="s">
        <v>442</v>
      </c>
    </row>
    <row r="7664" spans="8:28" x14ac:dyDescent="0.2">
      <c r="H7664" s="238"/>
      <c r="AB7664" s="238" t="s">
        <v>442</v>
      </c>
    </row>
    <row r="7665" spans="8:28" x14ac:dyDescent="0.2">
      <c r="H7665" s="238"/>
      <c r="AB7665" s="238" t="s">
        <v>442</v>
      </c>
    </row>
    <row r="7666" spans="8:28" x14ac:dyDescent="0.2">
      <c r="H7666" s="238"/>
      <c r="AB7666" s="238" t="s">
        <v>442</v>
      </c>
    </row>
    <row r="7667" spans="8:28" x14ac:dyDescent="0.2">
      <c r="H7667" s="238"/>
      <c r="AB7667" s="238" t="s">
        <v>442</v>
      </c>
    </row>
    <row r="7668" spans="8:28" x14ac:dyDescent="0.2">
      <c r="H7668" s="238"/>
      <c r="AB7668" s="238" t="s">
        <v>442</v>
      </c>
    </row>
    <row r="7669" spans="8:28" x14ac:dyDescent="0.2">
      <c r="H7669" s="238"/>
      <c r="AB7669" s="238" t="s">
        <v>442</v>
      </c>
    </row>
    <row r="7670" spans="8:28" x14ac:dyDescent="0.2">
      <c r="H7670" s="238"/>
      <c r="AB7670" s="238" t="s">
        <v>442</v>
      </c>
    </row>
    <row r="7671" spans="8:28" x14ac:dyDescent="0.2">
      <c r="H7671" s="238"/>
      <c r="AB7671" s="238" t="s">
        <v>442</v>
      </c>
    </row>
    <row r="7672" spans="8:28" x14ac:dyDescent="0.2">
      <c r="H7672" s="238"/>
      <c r="AB7672" s="238" t="s">
        <v>442</v>
      </c>
    </row>
    <row r="7673" spans="8:28" x14ac:dyDescent="0.2">
      <c r="H7673" s="238"/>
      <c r="AB7673" s="238" t="s">
        <v>442</v>
      </c>
    </row>
    <row r="7674" spans="8:28" x14ac:dyDescent="0.2">
      <c r="H7674" s="238"/>
      <c r="AB7674" s="238" t="s">
        <v>442</v>
      </c>
    </row>
    <row r="7675" spans="8:28" x14ac:dyDescent="0.2">
      <c r="H7675" s="238"/>
      <c r="AB7675" s="238" t="s">
        <v>442</v>
      </c>
    </row>
    <row r="7676" spans="8:28" x14ac:dyDescent="0.2">
      <c r="H7676" s="238"/>
      <c r="AB7676" s="238" t="s">
        <v>442</v>
      </c>
    </row>
    <row r="7677" spans="8:28" x14ac:dyDescent="0.2">
      <c r="H7677" s="238"/>
      <c r="AB7677" s="238" t="s">
        <v>442</v>
      </c>
    </row>
    <row r="7678" spans="8:28" x14ac:dyDescent="0.2">
      <c r="H7678" s="238"/>
      <c r="AB7678" s="238" t="s">
        <v>442</v>
      </c>
    </row>
    <row r="7679" spans="8:28" x14ac:dyDescent="0.2">
      <c r="H7679" s="238"/>
      <c r="AB7679" s="238" t="s">
        <v>442</v>
      </c>
    </row>
    <row r="7680" spans="8:28" x14ac:dyDescent="0.2">
      <c r="H7680" s="238"/>
      <c r="AB7680" s="238" t="s">
        <v>442</v>
      </c>
    </row>
    <row r="7681" spans="8:28" x14ac:dyDescent="0.2">
      <c r="H7681" s="238"/>
      <c r="AB7681" s="238" t="s">
        <v>442</v>
      </c>
    </row>
    <row r="7682" spans="8:28" x14ac:dyDescent="0.2">
      <c r="H7682" s="238"/>
      <c r="AB7682" s="238" t="s">
        <v>442</v>
      </c>
    </row>
    <row r="7683" spans="8:28" x14ac:dyDescent="0.2">
      <c r="H7683" s="238"/>
      <c r="AB7683" s="238" t="s">
        <v>442</v>
      </c>
    </row>
    <row r="7684" spans="8:28" x14ac:dyDescent="0.2">
      <c r="H7684" s="238"/>
      <c r="AB7684" s="238" t="s">
        <v>442</v>
      </c>
    </row>
    <row r="7685" spans="8:28" x14ac:dyDescent="0.2">
      <c r="H7685" s="238"/>
      <c r="AB7685" s="238" t="s">
        <v>442</v>
      </c>
    </row>
    <row r="7686" spans="8:28" x14ac:dyDescent="0.2">
      <c r="H7686" s="238"/>
      <c r="AB7686" s="238" t="s">
        <v>442</v>
      </c>
    </row>
    <row r="7687" spans="8:28" x14ac:dyDescent="0.2">
      <c r="H7687" s="238"/>
      <c r="AB7687" s="238" t="s">
        <v>442</v>
      </c>
    </row>
    <row r="7688" spans="8:28" x14ac:dyDescent="0.2">
      <c r="H7688" s="238"/>
      <c r="AB7688" s="238" t="s">
        <v>442</v>
      </c>
    </row>
    <row r="7689" spans="8:28" x14ac:dyDescent="0.2">
      <c r="H7689" s="238"/>
      <c r="AB7689" s="238" t="s">
        <v>442</v>
      </c>
    </row>
    <row r="7690" spans="8:28" x14ac:dyDescent="0.2">
      <c r="H7690" s="238"/>
      <c r="AB7690" s="238" t="s">
        <v>442</v>
      </c>
    </row>
    <row r="7691" spans="8:28" x14ac:dyDescent="0.2">
      <c r="H7691" s="238"/>
      <c r="AB7691" s="238" t="s">
        <v>442</v>
      </c>
    </row>
    <row r="7692" spans="8:28" x14ac:dyDescent="0.2">
      <c r="H7692" s="238"/>
      <c r="AB7692" s="238" t="s">
        <v>442</v>
      </c>
    </row>
    <row r="7693" spans="8:28" x14ac:dyDescent="0.2">
      <c r="H7693" s="238"/>
      <c r="AB7693" s="238" t="s">
        <v>442</v>
      </c>
    </row>
    <row r="7694" spans="8:28" x14ac:dyDescent="0.2">
      <c r="H7694" s="238"/>
      <c r="AB7694" s="238" t="s">
        <v>442</v>
      </c>
    </row>
    <row r="7695" spans="8:28" x14ac:dyDescent="0.2">
      <c r="H7695" s="238"/>
      <c r="AB7695" s="238" t="s">
        <v>442</v>
      </c>
    </row>
    <row r="7696" spans="8:28" x14ac:dyDescent="0.2">
      <c r="H7696" s="238"/>
      <c r="AB7696" s="238" t="s">
        <v>442</v>
      </c>
    </row>
    <row r="7697" spans="8:28" x14ac:dyDescent="0.2">
      <c r="H7697" s="238"/>
      <c r="AB7697" s="238" t="s">
        <v>442</v>
      </c>
    </row>
    <row r="7698" spans="8:28" x14ac:dyDescent="0.2">
      <c r="H7698" s="238"/>
      <c r="AB7698" s="238" t="s">
        <v>442</v>
      </c>
    </row>
    <row r="7699" spans="8:28" x14ac:dyDescent="0.2">
      <c r="H7699" s="238"/>
      <c r="AB7699" s="238" t="s">
        <v>442</v>
      </c>
    </row>
    <row r="7700" spans="8:28" x14ac:dyDescent="0.2">
      <c r="H7700" s="238"/>
      <c r="AB7700" s="238" t="s">
        <v>442</v>
      </c>
    </row>
    <row r="7701" spans="8:28" x14ac:dyDescent="0.2">
      <c r="H7701" s="238"/>
      <c r="AB7701" s="238" t="s">
        <v>442</v>
      </c>
    </row>
    <row r="7702" spans="8:28" x14ac:dyDescent="0.2">
      <c r="H7702" s="238"/>
      <c r="AB7702" s="238" t="s">
        <v>442</v>
      </c>
    </row>
    <row r="7703" spans="8:28" x14ac:dyDescent="0.2">
      <c r="H7703" s="238"/>
      <c r="AB7703" s="238" t="s">
        <v>442</v>
      </c>
    </row>
    <row r="7704" spans="8:28" x14ac:dyDescent="0.2">
      <c r="H7704" s="238"/>
      <c r="AB7704" s="238" t="s">
        <v>442</v>
      </c>
    </row>
    <row r="7705" spans="8:28" x14ac:dyDescent="0.2">
      <c r="H7705" s="238"/>
      <c r="AB7705" s="238" t="s">
        <v>442</v>
      </c>
    </row>
    <row r="7706" spans="8:28" x14ac:dyDescent="0.2">
      <c r="H7706" s="238"/>
      <c r="AB7706" s="238" t="s">
        <v>442</v>
      </c>
    </row>
    <row r="7707" spans="8:28" x14ac:dyDescent="0.2">
      <c r="H7707" s="238"/>
      <c r="AB7707" s="238" t="s">
        <v>442</v>
      </c>
    </row>
    <row r="7708" spans="8:28" x14ac:dyDescent="0.2">
      <c r="H7708" s="238"/>
      <c r="AB7708" s="238" t="s">
        <v>442</v>
      </c>
    </row>
    <row r="7709" spans="8:28" x14ac:dyDescent="0.2">
      <c r="H7709" s="238"/>
      <c r="AB7709" s="238" t="s">
        <v>442</v>
      </c>
    </row>
    <row r="7710" spans="8:28" x14ac:dyDescent="0.2">
      <c r="H7710" s="238"/>
      <c r="AB7710" s="238" t="s">
        <v>442</v>
      </c>
    </row>
    <row r="7711" spans="8:28" x14ac:dyDescent="0.2">
      <c r="H7711" s="238"/>
      <c r="AB7711" s="238" t="s">
        <v>442</v>
      </c>
    </row>
    <row r="7712" spans="8:28" x14ac:dyDescent="0.2">
      <c r="H7712" s="238"/>
      <c r="AB7712" s="238" t="s">
        <v>442</v>
      </c>
    </row>
    <row r="7713" spans="8:28" x14ac:dyDescent="0.2">
      <c r="H7713" s="238"/>
      <c r="AB7713" s="238" t="s">
        <v>442</v>
      </c>
    </row>
    <row r="7714" spans="8:28" x14ac:dyDescent="0.2">
      <c r="H7714" s="238"/>
      <c r="AB7714" s="238" t="s">
        <v>442</v>
      </c>
    </row>
    <row r="7715" spans="8:28" x14ac:dyDescent="0.2">
      <c r="H7715" s="238"/>
      <c r="AB7715" s="238" t="s">
        <v>442</v>
      </c>
    </row>
    <row r="7716" spans="8:28" x14ac:dyDescent="0.2">
      <c r="H7716" s="238"/>
      <c r="AB7716" s="238" t="s">
        <v>442</v>
      </c>
    </row>
    <row r="7717" spans="8:28" x14ac:dyDescent="0.2">
      <c r="H7717" s="238"/>
      <c r="AB7717" s="238" t="s">
        <v>442</v>
      </c>
    </row>
    <row r="7718" spans="8:28" x14ac:dyDescent="0.2">
      <c r="H7718" s="238"/>
      <c r="AB7718" s="238" t="s">
        <v>442</v>
      </c>
    </row>
    <row r="7719" spans="8:28" x14ac:dyDescent="0.2">
      <c r="H7719" s="238"/>
      <c r="AB7719" s="238" t="s">
        <v>442</v>
      </c>
    </row>
    <row r="7720" spans="8:28" x14ac:dyDescent="0.2">
      <c r="H7720" s="238"/>
      <c r="AB7720" s="238" t="s">
        <v>442</v>
      </c>
    </row>
    <row r="7721" spans="8:28" x14ac:dyDescent="0.2">
      <c r="H7721" s="238"/>
      <c r="AB7721" s="238" t="s">
        <v>442</v>
      </c>
    </row>
    <row r="7722" spans="8:28" x14ac:dyDescent="0.2">
      <c r="H7722" s="238"/>
      <c r="AB7722" s="238" t="s">
        <v>442</v>
      </c>
    </row>
    <row r="7723" spans="8:28" x14ac:dyDescent="0.2">
      <c r="H7723" s="238"/>
      <c r="AB7723" s="238" t="s">
        <v>442</v>
      </c>
    </row>
    <row r="7724" spans="8:28" x14ac:dyDescent="0.2">
      <c r="H7724" s="238"/>
      <c r="AB7724" s="238" t="s">
        <v>442</v>
      </c>
    </row>
    <row r="7725" spans="8:28" x14ac:dyDescent="0.2">
      <c r="H7725" s="238"/>
      <c r="AB7725" s="238" t="s">
        <v>442</v>
      </c>
    </row>
    <row r="7726" spans="8:28" x14ac:dyDescent="0.2">
      <c r="H7726" s="238"/>
      <c r="AB7726" s="238" t="s">
        <v>442</v>
      </c>
    </row>
    <row r="7727" spans="8:28" x14ac:dyDescent="0.2">
      <c r="H7727" s="238"/>
      <c r="AB7727" s="238" t="s">
        <v>442</v>
      </c>
    </row>
    <row r="7728" spans="8:28" x14ac:dyDescent="0.2">
      <c r="H7728" s="238"/>
      <c r="AB7728" s="238" t="s">
        <v>442</v>
      </c>
    </row>
    <row r="7729" spans="8:28" x14ac:dyDescent="0.2">
      <c r="H7729" s="238"/>
      <c r="AB7729" s="238" t="s">
        <v>442</v>
      </c>
    </row>
    <row r="7730" spans="8:28" x14ac:dyDescent="0.2">
      <c r="H7730" s="238"/>
      <c r="AB7730" s="238" t="s">
        <v>442</v>
      </c>
    </row>
    <row r="7731" spans="8:28" x14ac:dyDescent="0.2">
      <c r="H7731" s="238"/>
      <c r="AB7731" s="238" t="s">
        <v>442</v>
      </c>
    </row>
    <row r="7732" spans="8:28" x14ac:dyDescent="0.2">
      <c r="H7732" s="238"/>
      <c r="AB7732" s="238" t="s">
        <v>442</v>
      </c>
    </row>
    <row r="7733" spans="8:28" x14ac:dyDescent="0.2">
      <c r="H7733" s="238"/>
      <c r="AB7733" s="238" t="s">
        <v>442</v>
      </c>
    </row>
    <row r="7734" spans="8:28" x14ac:dyDescent="0.2">
      <c r="H7734" s="238"/>
      <c r="AB7734" s="238" t="s">
        <v>442</v>
      </c>
    </row>
    <row r="7735" spans="8:28" x14ac:dyDescent="0.2">
      <c r="H7735" s="238"/>
      <c r="AB7735" s="238" t="s">
        <v>442</v>
      </c>
    </row>
    <row r="7736" spans="8:28" x14ac:dyDescent="0.2">
      <c r="H7736" s="238"/>
      <c r="AB7736" s="238" t="s">
        <v>442</v>
      </c>
    </row>
    <row r="7737" spans="8:28" x14ac:dyDescent="0.2">
      <c r="H7737" s="238"/>
      <c r="AB7737" s="238" t="s">
        <v>442</v>
      </c>
    </row>
    <row r="7738" spans="8:28" x14ac:dyDescent="0.2">
      <c r="H7738" s="238"/>
      <c r="AB7738" s="238" t="s">
        <v>442</v>
      </c>
    </row>
    <row r="7739" spans="8:28" x14ac:dyDescent="0.2">
      <c r="H7739" s="238"/>
      <c r="AB7739" s="238" t="s">
        <v>442</v>
      </c>
    </row>
    <row r="7740" spans="8:28" x14ac:dyDescent="0.2">
      <c r="H7740" s="238"/>
      <c r="AB7740" s="238" t="s">
        <v>442</v>
      </c>
    </row>
    <row r="7741" spans="8:28" x14ac:dyDescent="0.2">
      <c r="H7741" s="238"/>
      <c r="AB7741" s="238" t="s">
        <v>442</v>
      </c>
    </row>
    <row r="7742" spans="8:28" x14ac:dyDescent="0.2">
      <c r="H7742" s="238"/>
      <c r="AB7742" s="238" t="s">
        <v>442</v>
      </c>
    </row>
    <row r="7743" spans="8:28" x14ac:dyDescent="0.2">
      <c r="H7743" s="238"/>
      <c r="AB7743" s="238" t="s">
        <v>442</v>
      </c>
    </row>
    <row r="7744" spans="8:28" x14ac:dyDescent="0.2">
      <c r="H7744" s="238"/>
      <c r="AB7744" s="238" t="s">
        <v>442</v>
      </c>
    </row>
    <row r="7745" spans="8:28" x14ac:dyDescent="0.2">
      <c r="H7745" s="238"/>
      <c r="AB7745" s="238" t="s">
        <v>442</v>
      </c>
    </row>
    <row r="7746" spans="8:28" x14ac:dyDescent="0.2">
      <c r="H7746" s="238"/>
      <c r="AB7746" s="238" t="s">
        <v>442</v>
      </c>
    </row>
    <row r="7747" spans="8:28" x14ac:dyDescent="0.2">
      <c r="H7747" s="238"/>
      <c r="AB7747" s="238" t="s">
        <v>442</v>
      </c>
    </row>
    <row r="7748" spans="8:28" x14ac:dyDescent="0.2">
      <c r="H7748" s="238"/>
      <c r="AB7748" s="238" t="s">
        <v>442</v>
      </c>
    </row>
    <row r="7749" spans="8:28" x14ac:dyDescent="0.2">
      <c r="H7749" s="238"/>
      <c r="AB7749" s="238" t="s">
        <v>442</v>
      </c>
    </row>
    <row r="7750" spans="8:28" x14ac:dyDescent="0.2">
      <c r="H7750" s="238"/>
      <c r="AB7750" s="238" t="s">
        <v>442</v>
      </c>
    </row>
    <row r="7751" spans="8:28" x14ac:dyDescent="0.2">
      <c r="H7751" s="238"/>
      <c r="AB7751" s="238" t="s">
        <v>442</v>
      </c>
    </row>
    <row r="7752" spans="8:28" x14ac:dyDescent="0.2">
      <c r="H7752" s="238"/>
      <c r="AB7752" s="238" t="s">
        <v>442</v>
      </c>
    </row>
    <row r="7753" spans="8:28" x14ac:dyDescent="0.2">
      <c r="H7753" s="238"/>
      <c r="AB7753" s="238" t="s">
        <v>442</v>
      </c>
    </row>
    <row r="7754" spans="8:28" x14ac:dyDescent="0.2">
      <c r="H7754" s="238"/>
      <c r="AB7754" s="238" t="s">
        <v>442</v>
      </c>
    </row>
    <row r="7755" spans="8:28" x14ac:dyDescent="0.2">
      <c r="H7755" s="238"/>
      <c r="AB7755" s="238" t="s">
        <v>442</v>
      </c>
    </row>
    <row r="7756" spans="8:28" x14ac:dyDescent="0.2">
      <c r="H7756" s="238"/>
      <c r="AB7756" s="238" t="s">
        <v>442</v>
      </c>
    </row>
    <row r="7757" spans="8:28" x14ac:dyDescent="0.2">
      <c r="H7757" s="238"/>
      <c r="AB7757" s="238" t="s">
        <v>442</v>
      </c>
    </row>
    <row r="7758" spans="8:28" x14ac:dyDescent="0.2">
      <c r="H7758" s="238"/>
      <c r="AB7758" s="238" t="s">
        <v>442</v>
      </c>
    </row>
    <row r="7759" spans="8:28" x14ac:dyDescent="0.2">
      <c r="H7759" s="238"/>
      <c r="AB7759" s="238" t="s">
        <v>442</v>
      </c>
    </row>
    <row r="7760" spans="8:28" x14ac:dyDescent="0.2">
      <c r="H7760" s="238"/>
      <c r="AB7760" s="238" t="s">
        <v>442</v>
      </c>
    </row>
    <row r="7761" spans="8:28" x14ac:dyDescent="0.2">
      <c r="H7761" s="238"/>
      <c r="AB7761" s="238" t="s">
        <v>442</v>
      </c>
    </row>
    <row r="7762" spans="8:28" x14ac:dyDescent="0.2">
      <c r="H7762" s="238"/>
      <c r="AB7762" s="238" t="s">
        <v>442</v>
      </c>
    </row>
    <row r="7763" spans="8:28" x14ac:dyDescent="0.2">
      <c r="H7763" s="238"/>
      <c r="AB7763" s="238" t="s">
        <v>442</v>
      </c>
    </row>
    <row r="7764" spans="8:28" x14ac:dyDescent="0.2">
      <c r="H7764" s="238"/>
      <c r="AB7764" s="238" t="s">
        <v>442</v>
      </c>
    </row>
    <row r="7765" spans="8:28" x14ac:dyDescent="0.2">
      <c r="H7765" s="238"/>
      <c r="AB7765" s="238" t="s">
        <v>442</v>
      </c>
    </row>
    <row r="7766" spans="8:28" x14ac:dyDescent="0.2">
      <c r="H7766" s="238"/>
      <c r="AB7766" s="238" t="s">
        <v>442</v>
      </c>
    </row>
    <row r="7767" spans="8:28" x14ac:dyDescent="0.2">
      <c r="H7767" s="238"/>
      <c r="AB7767" s="238" t="s">
        <v>442</v>
      </c>
    </row>
    <row r="7768" spans="8:28" x14ac:dyDescent="0.2">
      <c r="H7768" s="238"/>
      <c r="AB7768" s="238" t="s">
        <v>442</v>
      </c>
    </row>
    <row r="7769" spans="8:28" x14ac:dyDescent="0.2">
      <c r="H7769" s="238"/>
      <c r="AB7769" s="238" t="s">
        <v>442</v>
      </c>
    </row>
    <row r="7770" spans="8:28" x14ac:dyDescent="0.2">
      <c r="H7770" s="238"/>
      <c r="AB7770" s="238" t="s">
        <v>442</v>
      </c>
    </row>
    <row r="7771" spans="8:28" x14ac:dyDescent="0.2">
      <c r="H7771" s="238"/>
      <c r="AB7771" s="238" t="s">
        <v>442</v>
      </c>
    </row>
    <row r="7772" spans="8:28" x14ac:dyDescent="0.2">
      <c r="H7772" s="238"/>
      <c r="AB7772" s="238" t="s">
        <v>442</v>
      </c>
    </row>
    <row r="7773" spans="8:28" x14ac:dyDescent="0.2">
      <c r="H7773" s="238"/>
      <c r="AB7773" s="238" t="s">
        <v>442</v>
      </c>
    </row>
    <row r="7774" spans="8:28" x14ac:dyDescent="0.2">
      <c r="H7774" s="238"/>
      <c r="AB7774" s="238" t="s">
        <v>442</v>
      </c>
    </row>
    <row r="7775" spans="8:28" x14ac:dyDescent="0.2">
      <c r="H7775" s="238"/>
      <c r="AB7775" s="238" t="s">
        <v>442</v>
      </c>
    </row>
    <row r="7776" spans="8:28" x14ac:dyDescent="0.2">
      <c r="H7776" s="238"/>
      <c r="AB7776" s="238" t="s">
        <v>442</v>
      </c>
    </row>
    <row r="7777" spans="8:28" x14ac:dyDescent="0.2">
      <c r="H7777" s="238"/>
      <c r="AB7777" s="238" t="s">
        <v>442</v>
      </c>
    </row>
    <row r="7778" spans="8:28" x14ac:dyDescent="0.2">
      <c r="H7778" s="238"/>
      <c r="AB7778" s="238" t="s">
        <v>442</v>
      </c>
    </row>
    <row r="7779" spans="8:28" x14ac:dyDescent="0.2">
      <c r="H7779" s="238"/>
      <c r="AB7779" s="238" t="s">
        <v>442</v>
      </c>
    </row>
    <row r="7780" spans="8:28" x14ac:dyDescent="0.2">
      <c r="H7780" s="238"/>
      <c r="AB7780" s="238" t="s">
        <v>442</v>
      </c>
    </row>
    <row r="7781" spans="8:28" x14ac:dyDescent="0.2">
      <c r="H7781" s="238"/>
      <c r="AB7781" s="238" t="s">
        <v>442</v>
      </c>
    </row>
    <row r="7782" spans="8:28" x14ac:dyDescent="0.2">
      <c r="H7782" s="238"/>
      <c r="AB7782" s="238" t="s">
        <v>442</v>
      </c>
    </row>
    <row r="7783" spans="8:28" x14ac:dyDescent="0.2">
      <c r="H7783" s="238"/>
      <c r="AB7783" s="238" t="s">
        <v>442</v>
      </c>
    </row>
    <row r="7784" spans="8:28" x14ac:dyDescent="0.2">
      <c r="H7784" s="238"/>
      <c r="AB7784" s="238" t="s">
        <v>442</v>
      </c>
    </row>
    <row r="7785" spans="8:28" x14ac:dyDescent="0.2">
      <c r="H7785" s="238"/>
      <c r="AB7785" s="238" t="s">
        <v>442</v>
      </c>
    </row>
    <row r="7786" spans="8:28" x14ac:dyDescent="0.2">
      <c r="H7786" s="238"/>
      <c r="AB7786" s="238" t="s">
        <v>442</v>
      </c>
    </row>
    <row r="7787" spans="8:28" x14ac:dyDescent="0.2">
      <c r="H7787" s="238"/>
      <c r="AB7787" s="238" t="s">
        <v>442</v>
      </c>
    </row>
    <row r="7788" spans="8:28" x14ac:dyDescent="0.2">
      <c r="H7788" s="238"/>
      <c r="AB7788" s="238" t="s">
        <v>442</v>
      </c>
    </row>
    <row r="7789" spans="8:28" x14ac:dyDescent="0.2">
      <c r="H7789" s="238"/>
      <c r="AB7789" s="238" t="s">
        <v>442</v>
      </c>
    </row>
    <row r="7790" spans="8:28" x14ac:dyDescent="0.2">
      <c r="H7790" s="238"/>
      <c r="AB7790" s="238" t="s">
        <v>442</v>
      </c>
    </row>
    <row r="7791" spans="8:28" x14ac:dyDescent="0.2">
      <c r="H7791" s="238"/>
      <c r="AB7791" s="238" t="s">
        <v>442</v>
      </c>
    </row>
    <row r="7792" spans="8:28" x14ac:dyDescent="0.2">
      <c r="H7792" s="238"/>
      <c r="AB7792" s="238" t="s">
        <v>442</v>
      </c>
    </row>
    <row r="7793" spans="8:28" x14ac:dyDescent="0.2">
      <c r="H7793" s="238"/>
      <c r="AB7793" s="238" t="s">
        <v>442</v>
      </c>
    </row>
    <row r="7794" spans="8:28" x14ac:dyDescent="0.2">
      <c r="H7794" s="238"/>
      <c r="AB7794" s="238" t="s">
        <v>442</v>
      </c>
    </row>
    <row r="7795" spans="8:28" x14ac:dyDescent="0.2">
      <c r="H7795" s="238"/>
      <c r="AB7795" s="238" t="s">
        <v>442</v>
      </c>
    </row>
    <row r="7796" spans="8:28" x14ac:dyDescent="0.2">
      <c r="H7796" s="238"/>
      <c r="AB7796" s="238" t="s">
        <v>442</v>
      </c>
    </row>
    <row r="7797" spans="8:28" x14ac:dyDescent="0.2">
      <c r="H7797" s="238"/>
      <c r="AB7797" s="238" t="s">
        <v>442</v>
      </c>
    </row>
    <row r="7798" spans="8:28" x14ac:dyDescent="0.2">
      <c r="H7798" s="238"/>
      <c r="AB7798" s="238" t="s">
        <v>442</v>
      </c>
    </row>
    <row r="7799" spans="8:28" x14ac:dyDescent="0.2">
      <c r="H7799" s="238"/>
      <c r="AB7799" s="238" t="s">
        <v>442</v>
      </c>
    </row>
    <row r="7800" spans="8:28" x14ac:dyDescent="0.2">
      <c r="H7800" s="238"/>
      <c r="AB7800" s="238" t="s">
        <v>442</v>
      </c>
    </row>
    <row r="7801" spans="8:28" x14ac:dyDescent="0.2">
      <c r="H7801" s="238"/>
      <c r="AB7801" s="238" t="s">
        <v>442</v>
      </c>
    </row>
    <row r="7802" spans="8:28" x14ac:dyDescent="0.2">
      <c r="H7802" s="238"/>
      <c r="AB7802" s="238" t="s">
        <v>442</v>
      </c>
    </row>
    <row r="7803" spans="8:28" x14ac:dyDescent="0.2">
      <c r="H7803" s="238"/>
      <c r="AB7803" s="238" t="s">
        <v>442</v>
      </c>
    </row>
    <row r="7804" spans="8:28" x14ac:dyDescent="0.2">
      <c r="H7804" s="238"/>
      <c r="AB7804" s="238" t="s">
        <v>442</v>
      </c>
    </row>
    <row r="7805" spans="8:28" x14ac:dyDescent="0.2">
      <c r="H7805" s="238"/>
      <c r="AB7805" s="238" t="s">
        <v>442</v>
      </c>
    </row>
    <row r="7806" spans="8:28" x14ac:dyDescent="0.2">
      <c r="H7806" s="238"/>
      <c r="AB7806" s="238" t="s">
        <v>442</v>
      </c>
    </row>
    <row r="7807" spans="8:28" x14ac:dyDescent="0.2">
      <c r="H7807" s="238"/>
      <c r="AB7807" s="238" t="s">
        <v>442</v>
      </c>
    </row>
    <row r="7808" spans="8:28" x14ac:dyDescent="0.2">
      <c r="H7808" s="238"/>
      <c r="AB7808" s="238" t="s">
        <v>442</v>
      </c>
    </row>
    <row r="7809" spans="8:28" x14ac:dyDescent="0.2">
      <c r="H7809" s="238"/>
      <c r="AB7809" s="238" t="s">
        <v>442</v>
      </c>
    </row>
    <row r="7810" spans="8:28" x14ac:dyDescent="0.2">
      <c r="H7810" s="238"/>
      <c r="AB7810" s="238" t="s">
        <v>442</v>
      </c>
    </row>
    <row r="7811" spans="8:28" x14ac:dyDescent="0.2">
      <c r="H7811" s="238"/>
      <c r="AB7811" s="238" t="s">
        <v>442</v>
      </c>
    </row>
    <row r="7812" spans="8:28" x14ac:dyDescent="0.2">
      <c r="H7812" s="238"/>
      <c r="AB7812" s="238" t="s">
        <v>442</v>
      </c>
    </row>
    <row r="7813" spans="8:28" x14ac:dyDescent="0.2">
      <c r="H7813" s="238"/>
      <c r="AB7813" s="238" t="s">
        <v>442</v>
      </c>
    </row>
    <row r="7814" spans="8:28" x14ac:dyDescent="0.2">
      <c r="H7814" s="238"/>
      <c r="AB7814" s="238" t="s">
        <v>442</v>
      </c>
    </row>
    <row r="7815" spans="8:28" x14ac:dyDescent="0.2">
      <c r="H7815" s="238"/>
      <c r="AB7815" s="238" t="s">
        <v>442</v>
      </c>
    </row>
    <row r="7816" spans="8:28" x14ac:dyDescent="0.2">
      <c r="H7816" s="238"/>
      <c r="AB7816" s="238" t="s">
        <v>442</v>
      </c>
    </row>
    <row r="7817" spans="8:28" x14ac:dyDescent="0.2">
      <c r="H7817" s="238"/>
      <c r="AB7817" s="238" t="s">
        <v>442</v>
      </c>
    </row>
    <row r="7818" spans="8:28" x14ac:dyDescent="0.2">
      <c r="H7818" s="238"/>
      <c r="AB7818" s="238" t="s">
        <v>442</v>
      </c>
    </row>
    <row r="7819" spans="8:28" x14ac:dyDescent="0.2">
      <c r="H7819" s="238"/>
      <c r="AB7819" s="238" t="s">
        <v>442</v>
      </c>
    </row>
    <row r="7820" spans="8:28" x14ac:dyDescent="0.2">
      <c r="H7820" s="238"/>
      <c r="AB7820" s="238" t="s">
        <v>442</v>
      </c>
    </row>
    <row r="7821" spans="8:28" x14ac:dyDescent="0.2">
      <c r="H7821" s="238"/>
      <c r="AB7821" s="238" t="s">
        <v>442</v>
      </c>
    </row>
    <row r="7822" spans="8:28" x14ac:dyDescent="0.2">
      <c r="H7822" s="238"/>
      <c r="AB7822" s="238" t="s">
        <v>442</v>
      </c>
    </row>
    <row r="7823" spans="8:28" x14ac:dyDescent="0.2">
      <c r="H7823" s="238"/>
      <c r="AB7823" s="238" t="s">
        <v>442</v>
      </c>
    </row>
    <row r="7824" spans="8:28" x14ac:dyDescent="0.2">
      <c r="H7824" s="238"/>
      <c r="AB7824" s="238" t="s">
        <v>442</v>
      </c>
    </row>
    <row r="7825" spans="8:28" x14ac:dyDescent="0.2">
      <c r="H7825" s="238"/>
      <c r="AB7825" s="238" t="s">
        <v>442</v>
      </c>
    </row>
    <row r="7826" spans="8:28" x14ac:dyDescent="0.2">
      <c r="H7826" s="238"/>
      <c r="AB7826" s="238" t="s">
        <v>442</v>
      </c>
    </row>
    <row r="7827" spans="8:28" x14ac:dyDescent="0.2">
      <c r="H7827" s="238"/>
      <c r="AB7827" s="238" t="s">
        <v>442</v>
      </c>
    </row>
    <row r="7828" spans="8:28" x14ac:dyDescent="0.2">
      <c r="H7828" s="238"/>
      <c r="AB7828" s="238" t="s">
        <v>442</v>
      </c>
    </row>
    <row r="7829" spans="8:28" x14ac:dyDescent="0.2">
      <c r="H7829" s="238"/>
      <c r="AB7829" s="238" t="s">
        <v>442</v>
      </c>
    </row>
    <row r="7830" spans="8:28" x14ac:dyDescent="0.2">
      <c r="H7830" s="238"/>
      <c r="AB7830" s="238" t="s">
        <v>442</v>
      </c>
    </row>
    <row r="7831" spans="8:28" x14ac:dyDescent="0.2">
      <c r="H7831" s="238"/>
      <c r="AB7831" s="238" t="s">
        <v>442</v>
      </c>
    </row>
    <row r="7832" spans="8:28" x14ac:dyDescent="0.2">
      <c r="H7832" s="238"/>
      <c r="AB7832" s="238" t="s">
        <v>442</v>
      </c>
    </row>
    <row r="7833" spans="8:28" x14ac:dyDescent="0.2">
      <c r="H7833" s="238"/>
      <c r="AB7833" s="238" t="s">
        <v>442</v>
      </c>
    </row>
    <row r="7834" spans="8:28" x14ac:dyDescent="0.2">
      <c r="H7834" s="238"/>
      <c r="AB7834" s="238" t="s">
        <v>442</v>
      </c>
    </row>
    <row r="7835" spans="8:28" x14ac:dyDescent="0.2">
      <c r="H7835" s="238"/>
      <c r="AB7835" s="238" t="s">
        <v>442</v>
      </c>
    </row>
    <row r="7836" spans="8:28" x14ac:dyDescent="0.2">
      <c r="H7836" s="238"/>
      <c r="AB7836" s="238" t="s">
        <v>442</v>
      </c>
    </row>
    <row r="7837" spans="8:28" x14ac:dyDescent="0.2">
      <c r="H7837" s="238"/>
      <c r="AB7837" s="238" t="s">
        <v>442</v>
      </c>
    </row>
    <row r="7838" spans="8:28" x14ac:dyDescent="0.2">
      <c r="H7838" s="238"/>
      <c r="AB7838" s="238" t="s">
        <v>442</v>
      </c>
    </row>
    <row r="7839" spans="8:28" x14ac:dyDescent="0.2">
      <c r="H7839" s="238"/>
      <c r="AB7839" s="238" t="s">
        <v>442</v>
      </c>
    </row>
    <row r="7840" spans="8:28" x14ac:dyDescent="0.2">
      <c r="H7840" s="238"/>
      <c r="AB7840" s="238" t="s">
        <v>442</v>
      </c>
    </row>
    <row r="7841" spans="8:28" x14ac:dyDescent="0.2">
      <c r="H7841" s="238"/>
      <c r="AB7841" s="238" t="s">
        <v>442</v>
      </c>
    </row>
    <row r="7842" spans="8:28" x14ac:dyDescent="0.2">
      <c r="H7842" s="238"/>
      <c r="AB7842" s="238" t="s">
        <v>442</v>
      </c>
    </row>
    <row r="7843" spans="8:28" x14ac:dyDescent="0.2">
      <c r="H7843" s="238"/>
      <c r="AB7843" s="238" t="s">
        <v>442</v>
      </c>
    </row>
    <row r="7844" spans="8:28" x14ac:dyDescent="0.2">
      <c r="H7844" s="238"/>
      <c r="AB7844" s="238" t="s">
        <v>442</v>
      </c>
    </row>
    <row r="7845" spans="8:28" x14ac:dyDescent="0.2">
      <c r="H7845" s="238"/>
      <c r="AB7845" s="238" t="s">
        <v>442</v>
      </c>
    </row>
    <row r="7846" spans="8:28" x14ac:dyDescent="0.2">
      <c r="H7846" s="238"/>
      <c r="AB7846" s="238" t="s">
        <v>442</v>
      </c>
    </row>
    <row r="7847" spans="8:28" x14ac:dyDescent="0.2">
      <c r="H7847" s="238"/>
      <c r="AB7847" s="238" t="s">
        <v>442</v>
      </c>
    </row>
    <row r="7848" spans="8:28" x14ac:dyDescent="0.2">
      <c r="H7848" s="238"/>
      <c r="AB7848" s="238" t="s">
        <v>442</v>
      </c>
    </row>
    <row r="7849" spans="8:28" x14ac:dyDescent="0.2">
      <c r="H7849" s="238"/>
      <c r="AB7849" s="238" t="s">
        <v>442</v>
      </c>
    </row>
    <row r="7850" spans="8:28" x14ac:dyDescent="0.2">
      <c r="H7850" s="238"/>
      <c r="AB7850" s="238" t="s">
        <v>442</v>
      </c>
    </row>
    <row r="7851" spans="8:28" x14ac:dyDescent="0.2">
      <c r="H7851" s="238"/>
      <c r="AB7851" s="238" t="s">
        <v>442</v>
      </c>
    </row>
    <row r="7852" spans="8:28" x14ac:dyDescent="0.2">
      <c r="H7852" s="238"/>
      <c r="AB7852" s="238" t="s">
        <v>442</v>
      </c>
    </row>
    <row r="7853" spans="8:28" x14ac:dyDescent="0.2">
      <c r="H7853" s="238"/>
      <c r="AB7853" s="238" t="s">
        <v>442</v>
      </c>
    </row>
    <row r="7854" spans="8:28" x14ac:dyDescent="0.2">
      <c r="H7854" s="238"/>
      <c r="AB7854" s="238" t="s">
        <v>442</v>
      </c>
    </row>
    <row r="7855" spans="8:28" x14ac:dyDescent="0.2">
      <c r="H7855" s="238"/>
      <c r="AB7855" s="238" t="s">
        <v>442</v>
      </c>
    </row>
    <row r="7856" spans="8:28" x14ac:dyDescent="0.2">
      <c r="H7856" s="238"/>
      <c r="AB7856" s="238" t="s">
        <v>442</v>
      </c>
    </row>
    <row r="7857" spans="8:28" x14ac:dyDescent="0.2">
      <c r="H7857" s="238"/>
      <c r="AB7857" s="238" t="s">
        <v>442</v>
      </c>
    </row>
    <row r="7858" spans="8:28" x14ac:dyDescent="0.2">
      <c r="H7858" s="238"/>
      <c r="AB7858" s="238" t="s">
        <v>442</v>
      </c>
    </row>
    <row r="7859" spans="8:28" x14ac:dyDescent="0.2">
      <c r="H7859" s="238"/>
      <c r="AB7859" s="238" t="s">
        <v>442</v>
      </c>
    </row>
    <row r="7860" spans="8:28" x14ac:dyDescent="0.2">
      <c r="H7860" s="238"/>
      <c r="AB7860" s="238" t="s">
        <v>442</v>
      </c>
    </row>
    <row r="7861" spans="8:28" x14ac:dyDescent="0.2">
      <c r="H7861" s="238"/>
      <c r="AB7861" s="238" t="s">
        <v>442</v>
      </c>
    </row>
    <row r="7862" spans="8:28" x14ac:dyDescent="0.2">
      <c r="H7862" s="238"/>
      <c r="AB7862" s="238" t="s">
        <v>442</v>
      </c>
    </row>
    <row r="7863" spans="8:28" x14ac:dyDescent="0.2">
      <c r="H7863" s="238"/>
      <c r="AB7863" s="238" t="s">
        <v>442</v>
      </c>
    </row>
    <row r="7864" spans="8:28" x14ac:dyDescent="0.2">
      <c r="H7864" s="238"/>
      <c r="AB7864" s="238" t="s">
        <v>442</v>
      </c>
    </row>
    <row r="7865" spans="8:28" x14ac:dyDescent="0.2">
      <c r="H7865" s="238"/>
      <c r="AB7865" s="238" t="s">
        <v>442</v>
      </c>
    </row>
    <row r="7866" spans="8:28" x14ac:dyDescent="0.2">
      <c r="H7866" s="238"/>
      <c r="AB7866" s="238" t="s">
        <v>442</v>
      </c>
    </row>
    <row r="7867" spans="8:28" x14ac:dyDescent="0.2">
      <c r="H7867" s="238"/>
      <c r="AB7867" s="238" t="s">
        <v>442</v>
      </c>
    </row>
    <row r="7868" spans="8:28" x14ac:dyDescent="0.2">
      <c r="H7868" s="238"/>
      <c r="AB7868" s="238" t="s">
        <v>442</v>
      </c>
    </row>
    <row r="7869" spans="8:28" x14ac:dyDescent="0.2">
      <c r="H7869" s="238"/>
      <c r="AB7869" s="238" t="s">
        <v>442</v>
      </c>
    </row>
    <row r="7870" spans="8:28" x14ac:dyDescent="0.2">
      <c r="H7870" s="238"/>
      <c r="AB7870" s="238" t="s">
        <v>442</v>
      </c>
    </row>
    <row r="7871" spans="8:28" x14ac:dyDescent="0.2">
      <c r="H7871" s="238"/>
      <c r="AB7871" s="238" t="s">
        <v>442</v>
      </c>
    </row>
    <row r="7872" spans="8:28" x14ac:dyDescent="0.2">
      <c r="H7872" s="238"/>
      <c r="AB7872" s="238" t="s">
        <v>442</v>
      </c>
    </row>
    <row r="7873" spans="8:28" x14ac:dyDescent="0.2">
      <c r="H7873" s="238"/>
      <c r="AB7873" s="238" t="s">
        <v>442</v>
      </c>
    </row>
    <row r="7874" spans="8:28" x14ac:dyDescent="0.2">
      <c r="H7874" s="238"/>
      <c r="AB7874" s="238" t="s">
        <v>442</v>
      </c>
    </row>
    <row r="7875" spans="8:28" x14ac:dyDescent="0.2">
      <c r="H7875" s="238"/>
      <c r="AB7875" s="238" t="s">
        <v>442</v>
      </c>
    </row>
    <row r="7876" spans="8:28" x14ac:dyDescent="0.2">
      <c r="H7876" s="238"/>
      <c r="AB7876" s="238" t="s">
        <v>442</v>
      </c>
    </row>
    <row r="7877" spans="8:28" x14ac:dyDescent="0.2">
      <c r="H7877" s="238"/>
      <c r="AB7877" s="238" t="s">
        <v>442</v>
      </c>
    </row>
    <row r="7878" spans="8:28" x14ac:dyDescent="0.2">
      <c r="H7878" s="238"/>
      <c r="AB7878" s="238" t="s">
        <v>442</v>
      </c>
    </row>
    <row r="7879" spans="8:28" x14ac:dyDescent="0.2">
      <c r="H7879" s="238"/>
      <c r="AB7879" s="238" t="s">
        <v>442</v>
      </c>
    </row>
    <row r="7880" spans="8:28" x14ac:dyDescent="0.2">
      <c r="H7880" s="238"/>
      <c r="AB7880" s="238" t="s">
        <v>442</v>
      </c>
    </row>
    <row r="7881" spans="8:28" x14ac:dyDescent="0.2">
      <c r="H7881" s="238"/>
      <c r="AB7881" s="238" t="s">
        <v>442</v>
      </c>
    </row>
    <row r="7882" spans="8:28" x14ac:dyDescent="0.2">
      <c r="H7882" s="238"/>
      <c r="AB7882" s="238" t="s">
        <v>442</v>
      </c>
    </row>
    <row r="7883" spans="8:28" x14ac:dyDescent="0.2">
      <c r="H7883" s="238"/>
      <c r="AB7883" s="238" t="s">
        <v>442</v>
      </c>
    </row>
    <row r="7884" spans="8:28" x14ac:dyDescent="0.2">
      <c r="H7884" s="238"/>
      <c r="AB7884" s="238" t="s">
        <v>442</v>
      </c>
    </row>
    <row r="7885" spans="8:28" x14ac:dyDescent="0.2">
      <c r="H7885" s="238"/>
      <c r="AB7885" s="238" t="s">
        <v>442</v>
      </c>
    </row>
    <row r="7886" spans="8:28" x14ac:dyDescent="0.2">
      <c r="H7886" s="238"/>
      <c r="AB7886" s="238" t="s">
        <v>442</v>
      </c>
    </row>
    <row r="7887" spans="8:28" x14ac:dyDescent="0.2">
      <c r="H7887" s="238"/>
      <c r="AB7887" s="238" t="s">
        <v>442</v>
      </c>
    </row>
    <row r="7888" spans="8:28" x14ac:dyDescent="0.2">
      <c r="H7888" s="238"/>
      <c r="AB7888" s="238" t="s">
        <v>442</v>
      </c>
    </row>
    <row r="7889" spans="8:28" x14ac:dyDescent="0.2">
      <c r="H7889" s="238"/>
      <c r="AB7889" s="238" t="s">
        <v>442</v>
      </c>
    </row>
    <row r="7890" spans="8:28" x14ac:dyDescent="0.2">
      <c r="H7890" s="238"/>
      <c r="AB7890" s="238" t="s">
        <v>442</v>
      </c>
    </row>
    <row r="7891" spans="8:28" x14ac:dyDescent="0.2">
      <c r="H7891" s="238"/>
      <c r="AB7891" s="238" t="s">
        <v>442</v>
      </c>
    </row>
    <row r="7892" spans="8:28" x14ac:dyDescent="0.2">
      <c r="H7892" s="238"/>
      <c r="AB7892" s="238" t="s">
        <v>442</v>
      </c>
    </row>
    <row r="7893" spans="8:28" x14ac:dyDescent="0.2">
      <c r="H7893" s="238"/>
      <c r="AB7893" s="238" t="s">
        <v>442</v>
      </c>
    </row>
    <row r="7894" spans="8:28" x14ac:dyDescent="0.2">
      <c r="H7894" s="238"/>
      <c r="AB7894" s="238" t="s">
        <v>442</v>
      </c>
    </row>
    <row r="7895" spans="8:28" x14ac:dyDescent="0.2">
      <c r="H7895" s="238"/>
      <c r="AB7895" s="238" t="s">
        <v>442</v>
      </c>
    </row>
    <row r="7896" spans="8:28" x14ac:dyDescent="0.2">
      <c r="H7896" s="238"/>
      <c r="AB7896" s="238" t="s">
        <v>442</v>
      </c>
    </row>
    <row r="7897" spans="8:28" x14ac:dyDescent="0.2">
      <c r="H7897" s="238"/>
      <c r="AB7897" s="238" t="s">
        <v>442</v>
      </c>
    </row>
    <row r="7898" spans="8:28" x14ac:dyDescent="0.2">
      <c r="H7898" s="238"/>
      <c r="AB7898" s="238" t="s">
        <v>442</v>
      </c>
    </row>
    <row r="7899" spans="8:28" x14ac:dyDescent="0.2">
      <c r="H7899" s="238"/>
      <c r="AB7899" s="238" t="s">
        <v>442</v>
      </c>
    </row>
    <row r="7900" spans="8:28" x14ac:dyDescent="0.2">
      <c r="H7900" s="238"/>
      <c r="AB7900" s="238" t="s">
        <v>442</v>
      </c>
    </row>
    <row r="7901" spans="8:28" x14ac:dyDescent="0.2">
      <c r="H7901" s="238"/>
      <c r="AB7901" s="238" t="s">
        <v>442</v>
      </c>
    </row>
    <row r="7902" spans="8:28" x14ac:dyDescent="0.2">
      <c r="H7902" s="238"/>
      <c r="AB7902" s="238" t="s">
        <v>442</v>
      </c>
    </row>
    <row r="7903" spans="8:28" x14ac:dyDescent="0.2">
      <c r="H7903" s="238"/>
      <c r="AB7903" s="238" t="s">
        <v>442</v>
      </c>
    </row>
    <row r="7904" spans="8:28" x14ac:dyDescent="0.2">
      <c r="H7904" s="238"/>
      <c r="AB7904" s="238" t="s">
        <v>442</v>
      </c>
    </row>
    <row r="7905" spans="8:28" x14ac:dyDescent="0.2">
      <c r="H7905" s="238"/>
      <c r="AB7905" s="238" t="s">
        <v>442</v>
      </c>
    </row>
    <row r="7906" spans="8:28" x14ac:dyDescent="0.2">
      <c r="H7906" s="238"/>
      <c r="AB7906" s="238" t="s">
        <v>442</v>
      </c>
    </row>
    <row r="7907" spans="8:28" x14ac:dyDescent="0.2">
      <c r="H7907" s="238"/>
      <c r="AB7907" s="238" t="s">
        <v>442</v>
      </c>
    </row>
    <row r="7908" spans="8:28" x14ac:dyDescent="0.2">
      <c r="H7908" s="238"/>
      <c r="AB7908" s="238" t="s">
        <v>442</v>
      </c>
    </row>
    <row r="7909" spans="8:28" x14ac:dyDescent="0.2">
      <c r="H7909" s="238"/>
      <c r="AB7909" s="238" t="s">
        <v>442</v>
      </c>
    </row>
    <row r="7910" spans="8:28" x14ac:dyDescent="0.2">
      <c r="H7910" s="238"/>
      <c r="AB7910" s="238" t="s">
        <v>442</v>
      </c>
    </row>
    <row r="7911" spans="8:28" x14ac:dyDescent="0.2">
      <c r="H7911" s="238"/>
      <c r="AB7911" s="238" t="s">
        <v>442</v>
      </c>
    </row>
    <row r="7912" spans="8:28" x14ac:dyDescent="0.2">
      <c r="H7912" s="238"/>
      <c r="AB7912" s="238" t="s">
        <v>442</v>
      </c>
    </row>
    <row r="7913" spans="8:28" x14ac:dyDescent="0.2">
      <c r="H7913" s="238"/>
      <c r="AB7913" s="238" t="s">
        <v>442</v>
      </c>
    </row>
    <row r="7914" spans="8:28" x14ac:dyDescent="0.2">
      <c r="H7914" s="238"/>
      <c r="AB7914" s="238" t="s">
        <v>442</v>
      </c>
    </row>
    <row r="7915" spans="8:28" x14ac:dyDescent="0.2">
      <c r="H7915" s="238"/>
      <c r="AB7915" s="238" t="s">
        <v>442</v>
      </c>
    </row>
    <row r="7916" spans="8:28" x14ac:dyDescent="0.2">
      <c r="H7916" s="238"/>
      <c r="AB7916" s="238" t="s">
        <v>442</v>
      </c>
    </row>
    <row r="7917" spans="8:28" x14ac:dyDescent="0.2">
      <c r="H7917" s="238"/>
      <c r="AB7917" s="238" t="s">
        <v>442</v>
      </c>
    </row>
    <row r="7918" spans="8:28" x14ac:dyDescent="0.2">
      <c r="H7918" s="238"/>
      <c r="AB7918" s="238" t="s">
        <v>442</v>
      </c>
    </row>
    <row r="7919" spans="8:28" x14ac:dyDescent="0.2">
      <c r="H7919" s="238"/>
      <c r="AB7919" s="238" t="s">
        <v>442</v>
      </c>
    </row>
    <row r="7920" spans="8:28" x14ac:dyDescent="0.2">
      <c r="H7920" s="238"/>
      <c r="AB7920" s="238" t="s">
        <v>442</v>
      </c>
    </row>
    <row r="7921" spans="8:28" x14ac:dyDescent="0.2">
      <c r="H7921" s="238"/>
      <c r="AB7921" s="238" t="s">
        <v>442</v>
      </c>
    </row>
    <row r="7922" spans="8:28" x14ac:dyDescent="0.2">
      <c r="H7922" s="238"/>
      <c r="AB7922" s="238" t="s">
        <v>442</v>
      </c>
    </row>
    <row r="7923" spans="8:28" x14ac:dyDescent="0.2">
      <c r="H7923" s="238"/>
      <c r="AB7923" s="238" t="s">
        <v>442</v>
      </c>
    </row>
    <row r="7924" spans="8:28" x14ac:dyDescent="0.2">
      <c r="H7924" s="238"/>
      <c r="AB7924" s="238" t="s">
        <v>442</v>
      </c>
    </row>
    <row r="7925" spans="8:28" x14ac:dyDescent="0.2">
      <c r="H7925" s="238"/>
      <c r="AB7925" s="238" t="s">
        <v>442</v>
      </c>
    </row>
    <row r="7926" spans="8:28" x14ac:dyDescent="0.2">
      <c r="H7926" s="238"/>
      <c r="AB7926" s="238" t="s">
        <v>442</v>
      </c>
    </row>
    <row r="7927" spans="8:28" x14ac:dyDescent="0.2">
      <c r="H7927" s="238"/>
      <c r="AB7927" s="238" t="s">
        <v>442</v>
      </c>
    </row>
    <row r="7928" spans="8:28" x14ac:dyDescent="0.2">
      <c r="H7928" s="238"/>
      <c r="AB7928" s="238" t="s">
        <v>442</v>
      </c>
    </row>
    <row r="7929" spans="8:28" x14ac:dyDescent="0.2">
      <c r="H7929" s="238"/>
      <c r="AB7929" s="238" t="s">
        <v>442</v>
      </c>
    </row>
    <row r="7930" spans="8:28" x14ac:dyDescent="0.2">
      <c r="H7930" s="238"/>
      <c r="AB7930" s="238" t="s">
        <v>442</v>
      </c>
    </row>
    <row r="7931" spans="8:28" x14ac:dyDescent="0.2">
      <c r="H7931" s="238"/>
      <c r="AB7931" s="238" t="s">
        <v>442</v>
      </c>
    </row>
    <row r="7932" spans="8:28" x14ac:dyDescent="0.2">
      <c r="H7932" s="238"/>
      <c r="AB7932" s="238" t="s">
        <v>442</v>
      </c>
    </row>
    <row r="7933" spans="8:28" x14ac:dyDescent="0.2">
      <c r="H7933" s="238"/>
      <c r="AB7933" s="238" t="s">
        <v>442</v>
      </c>
    </row>
    <row r="7934" spans="8:28" x14ac:dyDescent="0.2">
      <c r="H7934" s="238"/>
      <c r="AB7934" s="238" t="s">
        <v>442</v>
      </c>
    </row>
    <row r="7935" spans="8:28" x14ac:dyDescent="0.2">
      <c r="H7935" s="238"/>
      <c r="AB7935" s="238" t="s">
        <v>442</v>
      </c>
    </row>
    <row r="7936" spans="8:28" x14ac:dyDescent="0.2">
      <c r="H7936" s="238"/>
      <c r="AB7936" s="238" t="s">
        <v>442</v>
      </c>
    </row>
    <row r="7937" spans="8:28" x14ac:dyDescent="0.2">
      <c r="H7937" s="238"/>
      <c r="AB7937" s="238" t="s">
        <v>442</v>
      </c>
    </row>
    <row r="7938" spans="8:28" x14ac:dyDescent="0.2">
      <c r="H7938" s="238"/>
      <c r="AB7938" s="238" t="s">
        <v>442</v>
      </c>
    </row>
    <row r="7939" spans="8:28" x14ac:dyDescent="0.2">
      <c r="H7939" s="238"/>
      <c r="AB7939" s="238" t="s">
        <v>442</v>
      </c>
    </row>
    <row r="7940" spans="8:28" x14ac:dyDescent="0.2">
      <c r="H7940" s="238"/>
      <c r="AB7940" s="238" t="s">
        <v>442</v>
      </c>
    </row>
    <row r="7941" spans="8:28" x14ac:dyDescent="0.2">
      <c r="H7941" s="238"/>
      <c r="AB7941" s="238" t="s">
        <v>442</v>
      </c>
    </row>
    <row r="7942" spans="8:28" x14ac:dyDescent="0.2">
      <c r="H7942" s="238"/>
      <c r="AB7942" s="238" t="s">
        <v>442</v>
      </c>
    </row>
    <row r="7943" spans="8:28" x14ac:dyDescent="0.2">
      <c r="H7943" s="238"/>
      <c r="AB7943" s="238" t="s">
        <v>442</v>
      </c>
    </row>
    <row r="7944" spans="8:28" x14ac:dyDescent="0.2">
      <c r="H7944" s="238"/>
      <c r="AB7944" s="238" t="s">
        <v>442</v>
      </c>
    </row>
    <row r="7945" spans="8:28" x14ac:dyDescent="0.2">
      <c r="H7945" s="238"/>
      <c r="AB7945" s="238" t="s">
        <v>442</v>
      </c>
    </row>
    <row r="7946" spans="8:28" x14ac:dyDescent="0.2">
      <c r="H7946" s="238"/>
      <c r="AB7946" s="238" t="s">
        <v>442</v>
      </c>
    </row>
    <row r="7947" spans="8:28" x14ac:dyDescent="0.2">
      <c r="H7947" s="238"/>
      <c r="AB7947" s="238" t="s">
        <v>442</v>
      </c>
    </row>
    <row r="7948" spans="8:28" x14ac:dyDescent="0.2">
      <c r="H7948" s="238"/>
      <c r="AB7948" s="238" t="s">
        <v>442</v>
      </c>
    </row>
    <row r="7949" spans="8:28" x14ac:dyDescent="0.2">
      <c r="H7949" s="238"/>
      <c r="AB7949" s="238" t="s">
        <v>442</v>
      </c>
    </row>
    <row r="7950" spans="8:28" x14ac:dyDescent="0.2">
      <c r="H7950" s="238"/>
      <c r="AB7950" s="238" t="s">
        <v>442</v>
      </c>
    </row>
    <row r="7951" spans="8:28" x14ac:dyDescent="0.2">
      <c r="H7951" s="238"/>
      <c r="AB7951" s="238" t="s">
        <v>442</v>
      </c>
    </row>
    <row r="7952" spans="8:28" x14ac:dyDescent="0.2">
      <c r="H7952" s="238"/>
      <c r="AB7952" s="238" t="s">
        <v>442</v>
      </c>
    </row>
    <row r="7953" spans="8:28" x14ac:dyDescent="0.2">
      <c r="H7953" s="238"/>
      <c r="AB7953" s="238" t="s">
        <v>442</v>
      </c>
    </row>
    <row r="7954" spans="8:28" x14ac:dyDescent="0.2">
      <c r="H7954" s="238"/>
      <c r="AB7954" s="238" t="s">
        <v>442</v>
      </c>
    </row>
    <row r="7955" spans="8:28" x14ac:dyDescent="0.2">
      <c r="H7955" s="238"/>
      <c r="AB7955" s="238" t="s">
        <v>442</v>
      </c>
    </row>
    <row r="7956" spans="8:28" x14ac:dyDescent="0.2">
      <c r="H7956" s="238"/>
      <c r="AB7956" s="238" t="s">
        <v>442</v>
      </c>
    </row>
    <row r="7957" spans="8:28" x14ac:dyDescent="0.2">
      <c r="H7957" s="238"/>
      <c r="AB7957" s="238" t="s">
        <v>442</v>
      </c>
    </row>
    <row r="7958" spans="8:28" x14ac:dyDescent="0.2">
      <c r="H7958" s="238"/>
      <c r="AB7958" s="238" t="s">
        <v>442</v>
      </c>
    </row>
    <row r="7959" spans="8:28" x14ac:dyDescent="0.2">
      <c r="H7959" s="238"/>
      <c r="AB7959" s="238" t="s">
        <v>442</v>
      </c>
    </row>
    <row r="7960" spans="8:28" x14ac:dyDescent="0.2">
      <c r="H7960" s="238"/>
      <c r="AB7960" s="238" t="s">
        <v>442</v>
      </c>
    </row>
    <row r="7961" spans="8:28" x14ac:dyDescent="0.2">
      <c r="H7961" s="238"/>
      <c r="AB7961" s="238" t="s">
        <v>442</v>
      </c>
    </row>
    <row r="7962" spans="8:28" x14ac:dyDescent="0.2">
      <c r="H7962" s="238"/>
      <c r="AB7962" s="238" t="s">
        <v>442</v>
      </c>
    </row>
    <row r="7963" spans="8:28" x14ac:dyDescent="0.2">
      <c r="H7963" s="238"/>
      <c r="AB7963" s="238" t="s">
        <v>442</v>
      </c>
    </row>
    <row r="7964" spans="8:28" x14ac:dyDescent="0.2">
      <c r="H7964" s="238"/>
      <c r="AB7964" s="238" t="s">
        <v>442</v>
      </c>
    </row>
    <row r="7965" spans="8:28" x14ac:dyDescent="0.2">
      <c r="H7965" s="238"/>
      <c r="AB7965" s="238" t="s">
        <v>442</v>
      </c>
    </row>
    <row r="7966" spans="8:28" x14ac:dyDescent="0.2">
      <c r="H7966" s="238"/>
      <c r="AB7966" s="238" t="s">
        <v>442</v>
      </c>
    </row>
    <row r="7967" spans="8:28" x14ac:dyDescent="0.2">
      <c r="H7967" s="238"/>
      <c r="AB7967" s="238" t="s">
        <v>442</v>
      </c>
    </row>
    <row r="7968" spans="8:28" x14ac:dyDescent="0.2">
      <c r="H7968" s="238"/>
      <c r="AB7968" s="238" t="s">
        <v>442</v>
      </c>
    </row>
    <row r="7969" spans="8:28" x14ac:dyDescent="0.2">
      <c r="H7969" s="238"/>
      <c r="AB7969" s="238" t="s">
        <v>442</v>
      </c>
    </row>
    <row r="7970" spans="8:28" x14ac:dyDescent="0.2">
      <c r="H7970" s="238"/>
      <c r="AB7970" s="238" t="s">
        <v>442</v>
      </c>
    </row>
    <row r="7971" spans="8:28" x14ac:dyDescent="0.2">
      <c r="H7971" s="238"/>
      <c r="AB7971" s="238" t="s">
        <v>442</v>
      </c>
    </row>
    <row r="7972" spans="8:28" x14ac:dyDescent="0.2">
      <c r="H7972" s="238"/>
      <c r="AB7972" s="238" t="s">
        <v>442</v>
      </c>
    </row>
    <row r="7973" spans="8:28" x14ac:dyDescent="0.2">
      <c r="H7973" s="238"/>
      <c r="AB7973" s="238" t="s">
        <v>442</v>
      </c>
    </row>
    <row r="7974" spans="8:28" x14ac:dyDescent="0.2">
      <c r="H7974" s="238"/>
      <c r="AB7974" s="238" t="s">
        <v>442</v>
      </c>
    </row>
    <row r="7975" spans="8:28" x14ac:dyDescent="0.2">
      <c r="H7975" s="238"/>
      <c r="AB7975" s="238" t="s">
        <v>442</v>
      </c>
    </row>
    <row r="7976" spans="8:28" x14ac:dyDescent="0.2">
      <c r="H7976" s="238"/>
      <c r="AB7976" s="238" t="s">
        <v>442</v>
      </c>
    </row>
    <row r="7977" spans="8:28" x14ac:dyDescent="0.2">
      <c r="H7977" s="238"/>
      <c r="AB7977" s="238" t="s">
        <v>442</v>
      </c>
    </row>
    <row r="7978" spans="8:28" x14ac:dyDescent="0.2">
      <c r="H7978" s="238"/>
      <c r="AB7978" s="238" t="s">
        <v>442</v>
      </c>
    </row>
    <row r="7979" spans="8:28" x14ac:dyDescent="0.2">
      <c r="H7979" s="238"/>
      <c r="AB7979" s="238" t="s">
        <v>442</v>
      </c>
    </row>
    <row r="7980" spans="8:28" x14ac:dyDescent="0.2">
      <c r="H7980" s="238"/>
      <c r="AB7980" s="238" t="s">
        <v>442</v>
      </c>
    </row>
    <row r="7981" spans="8:28" x14ac:dyDescent="0.2">
      <c r="H7981" s="238"/>
      <c r="AB7981" s="238" t="s">
        <v>442</v>
      </c>
    </row>
    <row r="7982" spans="8:28" x14ac:dyDescent="0.2">
      <c r="H7982" s="238"/>
      <c r="AB7982" s="238" t="s">
        <v>442</v>
      </c>
    </row>
    <row r="7983" spans="8:28" x14ac:dyDescent="0.2">
      <c r="H7983" s="238"/>
      <c r="AB7983" s="238" t="s">
        <v>442</v>
      </c>
    </row>
    <row r="7984" spans="8:28" x14ac:dyDescent="0.2">
      <c r="H7984" s="238"/>
      <c r="AB7984" s="238" t="s">
        <v>442</v>
      </c>
    </row>
    <row r="7985" spans="8:28" x14ac:dyDescent="0.2">
      <c r="H7985" s="238"/>
      <c r="AB7985" s="238" t="s">
        <v>442</v>
      </c>
    </row>
    <row r="7986" spans="8:28" x14ac:dyDescent="0.2">
      <c r="H7986" s="238"/>
      <c r="AB7986" s="238" t="s">
        <v>442</v>
      </c>
    </row>
    <row r="7987" spans="8:28" x14ac:dyDescent="0.2">
      <c r="H7987" s="238"/>
      <c r="AB7987" s="238" t="s">
        <v>442</v>
      </c>
    </row>
    <row r="7988" spans="8:28" x14ac:dyDescent="0.2">
      <c r="H7988" s="238"/>
      <c r="AB7988" s="238" t="s">
        <v>442</v>
      </c>
    </row>
    <row r="7989" spans="8:28" x14ac:dyDescent="0.2">
      <c r="H7989" s="238"/>
      <c r="AB7989" s="238" t="s">
        <v>442</v>
      </c>
    </row>
    <row r="7990" spans="8:28" x14ac:dyDescent="0.2">
      <c r="H7990" s="238"/>
      <c r="AB7990" s="238" t="s">
        <v>442</v>
      </c>
    </row>
    <row r="7991" spans="8:28" x14ac:dyDescent="0.2">
      <c r="H7991" s="238"/>
      <c r="AB7991" s="238" t="s">
        <v>442</v>
      </c>
    </row>
    <row r="7992" spans="8:28" x14ac:dyDescent="0.2">
      <c r="H7992" s="238"/>
      <c r="AB7992" s="238" t="s">
        <v>442</v>
      </c>
    </row>
    <row r="7993" spans="8:28" x14ac:dyDescent="0.2">
      <c r="H7993" s="238"/>
      <c r="AB7993" s="238" t="s">
        <v>442</v>
      </c>
    </row>
    <row r="7994" spans="8:28" x14ac:dyDescent="0.2">
      <c r="H7994" s="238"/>
      <c r="AB7994" s="238" t="s">
        <v>442</v>
      </c>
    </row>
    <row r="7995" spans="8:28" x14ac:dyDescent="0.2">
      <c r="H7995" s="238"/>
      <c r="AB7995" s="238" t="s">
        <v>442</v>
      </c>
    </row>
    <row r="7996" spans="8:28" x14ac:dyDescent="0.2">
      <c r="H7996" s="238"/>
      <c r="AB7996" s="238" t="s">
        <v>442</v>
      </c>
    </row>
    <row r="7997" spans="8:28" x14ac:dyDescent="0.2">
      <c r="H7997" s="238"/>
      <c r="AB7997" s="238" t="s">
        <v>442</v>
      </c>
    </row>
    <row r="7998" spans="8:28" x14ac:dyDescent="0.2">
      <c r="H7998" s="238"/>
      <c r="AB7998" s="238" t="s">
        <v>442</v>
      </c>
    </row>
    <row r="7999" spans="8:28" x14ac:dyDescent="0.2">
      <c r="H7999" s="238"/>
      <c r="AB7999" s="238" t="s">
        <v>442</v>
      </c>
    </row>
    <row r="8000" spans="8:28" x14ac:dyDescent="0.2">
      <c r="H8000" s="238"/>
      <c r="AB8000" s="238" t="s">
        <v>442</v>
      </c>
    </row>
    <row r="8001" spans="8:28" x14ac:dyDescent="0.2">
      <c r="H8001" s="238"/>
      <c r="AB8001" s="238" t="s">
        <v>442</v>
      </c>
    </row>
    <row r="8002" spans="8:28" x14ac:dyDescent="0.2">
      <c r="H8002" s="238"/>
      <c r="AB8002" s="238" t="s">
        <v>442</v>
      </c>
    </row>
    <row r="8003" spans="8:28" x14ac:dyDescent="0.2">
      <c r="H8003" s="238"/>
      <c r="AB8003" s="238" t="s">
        <v>442</v>
      </c>
    </row>
    <row r="8004" spans="8:28" x14ac:dyDescent="0.2">
      <c r="H8004" s="238"/>
      <c r="AB8004" s="238" t="s">
        <v>442</v>
      </c>
    </row>
    <row r="8005" spans="8:28" x14ac:dyDescent="0.2">
      <c r="H8005" s="238"/>
      <c r="AB8005" s="238" t="s">
        <v>442</v>
      </c>
    </row>
    <row r="8006" spans="8:28" x14ac:dyDescent="0.2">
      <c r="H8006" s="238"/>
      <c r="AB8006" s="238" t="s">
        <v>442</v>
      </c>
    </row>
    <row r="8007" spans="8:28" x14ac:dyDescent="0.2">
      <c r="H8007" s="238"/>
      <c r="AB8007" s="238" t="s">
        <v>442</v>
      </c>
    </row>
    <row r="8008" spans="8:28" x14ac:dyDescent="0.2">
      <c r="H8008" s="238"/>
      <c r="AB8008" s="238" t="s">
        <v>442</v>
      </c>
    </row>
    <row r="8009" spans="8:28" x14ac:dyDescent="0.2">
      <c r="H8009" s="238"/>
      <c r="AB8009" s="238" t="s">
        <v>442</v>
      </c>
    </row>
    <row r="8010" spans="8:28" x14ac:dyDescent="0.2">
      <c r="H8010" s="238"/>
      <c r="AB8010" s="238" t="s">
        <v>442</v>
      </c>
    </row>
    <row r="8011" spans="8:28" x14ac:dyDescent="0.2">
      <c r="H8011" s="238"/>
      <c r="AB8011" s="238" t="s">
        <v>442</v>
      </c>
    </row>
    <row r="8012" spans="8:28" x14ac:dyDescent="0.2">
      <c r="H8012" s="238"/>
      <c r="AB8012" s="238" t="s">
        <v>442</v>
      </c>
    </row>
    <row r="8013" spans="8:28" x14ac:dyDescent="0.2">
      <c r="H8013" s="238"/>
      <c r="AB8013" s="238" t="s">
        <v>442</v>
      </c>
    </row>
    <row r="8014" spans="8:28" x14ac:dyDescent="0.2">
      <c r="H8014" s="238"/>
      <c r="AB8014" s="238" t="s">
        <v>442</v>
      </c>
    </row>
    <row r="8015" spans="8:28" x14ac:dyDescent="0.2">
      <c r="H8015" s="238"/>
      <c r="AB8015" s="238" t="s">
        <v>442</v>
      </c>
    </row>
    <row r="8016" spans="8:28" x14ac:dyDescent="0.2">
      <c r="H8016" s="238"/>
      <c r="AB8016" s="238" t="s">
        <v>442</v>
      </c>
    </row>
    <row r="8017" spans="8:28" x14ac:dyDescent="0.2">
      <c r="H8017" s="238"/>
      <c r="AB8017" s="238" t="s">
        <v>442</v>
      </c>
    </row>
    <row r="8018" spans="8:28" x14ac:dyDescent="0.2">
      <c r="H8018" s="238"/>
      <c r="AB8018" s="238" t="s">
        <v>442</v>
      </c>
    </row>
    <row r="8019" spans="8:28" x14ac:dyDescent="0.2">
      <c r="H8019" s="238"/>
      <c r="AB8019" s="238" t="s">
        <v>442</v>
      </c>
    </row>
    <row r="8020" spans="8:28" x14ac:dyDescent="0.2">
      <c r="H8020" s="238"/>
      <c r="AB8020" s="238" t="s">
        <v>442</v>
      </c>
    </row>
    <row r="8021" spans="8:28" x14ac:dyDescent="0.2">
      <c r="H8021" s="238"/>
      <c r="AB8021" s="238" t="s">
        <v>442</v>
      </c>
    </row>
    <row r="8022" spans="8:28" x14ac:dyDescent="0.2">
      <c r="H8022" s="238"/>
      <c r="AB8022" s="238" t="s">
        <v>442</v>
      </c>
    </row>
    <row r="8023" spans="8:28" x14ac:dyDescent="0.2">
      <c r="H8023" s="238"/>
      <c r="AB8023" s="238" t="s">
        <v>442</v>
      </c>
    </row>
    <row r="8024" spans="8:28" x14ac:dyDescent="0.2">
      <c r="H8024" s="238"/>
      <c r="AB8024" s="238" t="s">
        <v>442</v>
      </c>
    </row>
    <row r="8025" spans="8:28" x14ac:dyDescent="0.2">
      <c r="H8025" s="238"/>
      <c r="AB8025" s="238" t="s">
        <v>442</v>
      </c>
    </row>
    <row r="8026" spans="8:28" x14ac:dyDescent="0.2">
      <c r="H8026" s="238"/>
      <c r="AB8026" s="238" t="s">
        <v>442</v>
      </c>
    </row>
    <row r="8027" spans="8:28" x14ac:dyDescent="0.2">
      <c r="H8027" s="238"/>
      <c r="AB8027" s="238" t="s">
        <v>442</v>
      </c>
    </row>
    <row r="8028" spans="8:28" x14ac:dyDescent="0.2">
      <c r="H8028" s="238"/>
      <c r="AB8028" s="238" t="s">
        <v>442</v>
      </c>
    </row>
    <row r="8029" spans="8:28" x14ac:dyDescent="0.2">
      <c r="H8029" s="238"/>
      <c r="AB8029" s="238" t="s">
        <v>442</v>
      </c>
    </row>
    <row r="8030" spans="8:28" x14ac:dyDescent="0.2">
      <c r="H8030" s="238"/>
      <c r="AB8030" s="238" t="s">
        <v>442</v>
      </c>
    </row>
    <row r="8031" spans="8:28" x14ac:dyDescent="0.2">
      <c r="H8031" s="238"/>
      <c r="AB8031" s="238" t="s">
        <v>442</v>
      </c>
    </row>
    <row r="8032" spans="8:28" x14ac:dyDescent="0.2">
      <c r="H8032" s="238"/>
      <c r="AB8032" s="238" t="s">
        <v>442</v>
      </c>
    </row>
    <row r="8033" spans="8:28" x14ac:dyDescent="0.2">
      <c r="H8033" s="238"/>
      <c r="AB8033" s="238" t="s">
        <v>442</v>
      </c>
    </row>
    <row r="8034" spans="8:28" x14ac:dyDescent="0.2">
      <c r="H8034" s="238"/>
      <c r="AB8034" s="238" t="s">
        <v>442</v>
      </c>
    </row>
    <row r="8035" spans="8:28" x14ac:dyDescent="0.2">
      <c r="H8035" s="238"/>
      <c r="AB8035" s="238" t="s">
        <v>442</v>
      </c>
    </row>
    <row r="8036" spans="8:28" x14ac:dyDescent="0.2">
      <c r="H8036" s="238"/>
      <c r="AB8036" s="238" t="s">
        <v>442</v>
      </c>
    </row>
    <row r="8037" spans="8:28" x14ac:dyDescent="0.2">
      <c r="H8037" s="238"/>
      <c r="AB8037" s="238" t="s">
        <v>442</v>
      </c>
    </row>
    <row r="8038" spans="8:28" x14ac:dyDescent="0.2">
      <c r="H8038" s="238"/>
      <c r="AB8038" s="238" t="s">
        <v>442</v>
      </c>
    </row>
    <row r="8039" spans="8:28" x14ac:dyDescent="0.2">
      <c r="H8039" s="238"/>
      <c r="AB8039" s="238" t="s">
        <v>442</v>
      </c>
    </row>
    <row r="8040" spans="8:28" x14ac:dyDescent="0.2">
      <c r="H8040" s="238"/>
      <c r="AB8040" s="238" t="s">
        <v>442</v>
      </c>
    </row>
    <row r="8041" spans="8:28" x14ac:dyDescent="0.2">
      <c r="H8041" s="238"/>
      <c r="AB8041" s="238" t="s">
        <v>442</v>
      </c>
    </row>
    <row r="8042" spans="8:28" x14ac:dyDescent="0.2">
      <c r="H8042" s="238"/>
      <c r="AB8042" s="238" t="s">
        <v>442</v>
      </c>
    </row>
    <row r="8043" spans="8:28" x14ac:dyDescent="0.2">
      <c r="H8043" s="238"/>
      <c r="AB8043" s="238" t="s">
        <v>442</v>
      </c>
    </row>
    <row r="8044" spans="8:28" x14ac:dyDescent="0.2">
      <c r="H8044" s="238"/>
      <c r="AB8044" s="238" t="s">
        <v>442</v>
      </c>
    </row>
    <row r="8045" spans="8:28" x14ac:dyDescent="0.2">
      <c r="H8045" s="238"/>
      <c r="AB8045" s="238" t="s">
        <v>442</v>
      </c>
    </row>
    <row r="8046" spans="8:28" x14ac:dyDescent="0.2">
      <c r="H8046" s="238"/>
      <c r="AB8046" s="238" t="s">
        <v>442</v>
      </c>
    </row>
    <row r="8047" spans="8:28" x14ac:dyDescent="0.2">
      <c r="H8047" s="238"/>
      <c r="AB8047" s="238" t="s">
        <v>442</v>
      </c>
    </row>
    <row r="8048" spans="8:28" x14ac:dyDescent="0.2">
      <c r="H8048" s="238"/>
      <c r="AB8048" s="238" t="s">
        <v>442</v>
      </c>
    </row>
    <row r="8049" spans="8:28" x14ac:dyDescent="0.2">
      <c r="H8049" s="238"/>
      <c r="AB8049" s="238" t="s">
        <v>442</v>
      </c>
    </row>
    <row r="8050" spans="8:28" x14ac:dyDescent="0.2">
      <c r="H8050" s="238"/>
      <c r="AB8050" s="238" t="s">
        <v>442</v>
      </c>
    </row>
    <row r="8051" spans="8:28" x14ac:dyDescent="0.2">
      <c r="H8051" s="238"/>
      <c r="AB8051" s="238" t="s">
        <v>442</v>
      </c>
    </row>
    <row r="8052" spans="8:28" x14ac:dyDescent="0.2">
      <c r="H8052" s="238"/>
      <c r="AB8052" s="238" t="s">
        <v>442</v>
      </c>
    </row>
    <row r="8053" spans="8:28" x14ac:dyDescent="0.2">
      <c r="H8053" s="238"/>
      <c r="AB8053" s="238" t="s">
        <v>442</v>
      </c>
    </row>
    <row r="8054" spans="8:28" x14ac:dyDescent="0.2">
      <c r="H8054" s="238"/>
      <c r="AB8054" s="238" t="s">
        <v>442</v>
      </c>
    </row>
    <row r="8055" spans="8:28" x14ac:dyDescent="0.2">
      <c r="H8055" s="238"/>
      <c r="AB8055" s="238" t="s">
        <v>442</v>
      </c>
    </row>
    <row r="8056" spans="8:28" x14ac:dyDescent="0.2">
      <c r="H8056" s="238"/>
      <c r="AB8056" s="238" t="s">
        <v>442</v>
      </c>
    </row>
    <row r="8057" spans="8:28" x14ac:dyDescent="0.2">
      <c r="H8057" s="238"/>
      <c r="AB8057" s="238" t="s">
        <v>442</v>
      </c>
    </row>
    <row r="8058" spans="8:28" x14ac:dyDescent="0.2">
      <c r="H8058" s="238"/>
      <c r="AB8058" s="238" t="s">
        <v>442</v>
      </c>
    </row>
    <row r="8059" spans="8:28" x14ac:dyDescent="0.2">
      <c r="H8059" s="238"/>
      <c r="AB8059" s="238" t="s">
        <v>442</v>
      </c>
    </row>
    <row r="8060" spans="8:28" x14ac:dyDescent="0.2">
      <c r="H8060" s="238"/>
      <c r="AB8060" s="238" t="s">
        <v>442</v>
      </c>
    </row>
    <row r="8061" spans="8:28" x14ac:dyDescent="0.2">
      <c r="H8061" s="238"/>
      <c r="AB8061" s="238" t="s">
        <v>442</v>
      </c>
    </row>
    <row r="8062" spans="8:28" x14ac:dyDescent="0.2">
      <c r="H8062" s="238"/>
      <c r="AB8062" s="238" t="s">
        <v>442</v>
      </c>
    </row>
    <row r="8063" spans="8:28" x14ac:dyDescent="0.2">
      <c r="H8063" s="238"/>
      <c r="AB8063" s="238" t="s">
        <v>442</v>
      </c>
    </row>
    <row r="8064" spans="8:28" x14ac:dyDescent="0.2">
      <c r="H8064" s="238"/>
      <c r="AB8064" s="238" t="s">
        <v>442</v>
      </c>
    </row>
    <row r="8065" spans="8:28" x14ac:dyDescent="0.2">
      <c r="H8065" s="238"/>
      <c r="AB8065" s="238" t="s">
        <v>442</v>
      </c>
    </row>
    <row r="8066" spans="8:28" x14ac:dyDescent="0.2">
      <c r="H8066" s="238"/>
      <c r="AB8066" s="238" t="s">
        <v>442</v>
      </c>
    </row>
    <row r="8067" spans="8:28" x14ac:dyDescent="0.2">
      <c r="H8067" s="238"/>
      <c r="AB8067" s="238" t="s">
        <v>442</v>
      </c>
    </row>
    <row r="8068" spans="8:28" x14ac:dyDescent="0.2">
      <c r="H8068" s="238"/>
      <c r="AB8068" s="238" t="s">
        <v>442</v>
      </c>
    </row>
    <row r="8069" spans="8:28" x14ac:dyDescent="0.2">
      <c r="H8069" s="238"/>
      <c r="AB8069" s="238" t="s">
        <v>442</v>
      </c>
    </row>
    <row r="8070" spans="8:28" x14ac:dyDescent="0.2">
      <c r="H8070" s="238"/>
      <c r="AB8070" s="238" t="s">
        <v>442</v>
      </c>
    </row>
    <row r="8071" spans="8:28" x14ac:dyDescent="0.2">
      <c r="H8071" s="238"/>
      <c r="AB8071" s="238" t="s">
        <v>442</v>
      </c>
    </row>
    <row r="8072" spans="8:28" x14ac:dyDescent="0.2">
      <c r="H8072" s="238"/>
      <c r="AB8072" s="238" t="s">
        <v>442</v>
      </c>
    </row>
    <row r="8073" spans="8:28" x14ac:dyDescent="0.2">
      <c r="H8073" s="238"/>
      <c r="AB8073" s="238" t="s">
        <v>442</v>
      </c>
    </row>
    <row r="8074" spans="8:28" x14ac:dyDescent="0.2">
      <c r="H8074" s="238"/>
      <c r="AB8074" s="238" t="s">
        <v>442</v>
      </c>
    </row>
    <row r="8075" spans="8:28" x14ac:dyDescent="0.2">
      <c r="H8075" s="238"/>
      <c r="AB8075" s="238" t="s">
        <v>442</v>
      </c>
    </row>
    <row r="8076" spans="8:28" x14ac:dyDescent="0.2">
      <c r="H8076" s="238"/>
      <c r="AB8076" s="238" t="s">
        <v>442</v>
      </c>
    </row>
    <row r="8077" spans="8:28" x14ac:dyDescent="0.2">
      <c r="H8077" s="238"/>
      <c r="AB8077" s="238" t="s">
        <v>442</v>
      </c>
    </row>
    <row r="8078" spans="8:28" x14ac:dyDescent="0.2">
      <c r="H8078" s="238"/>
      <c r="AB8078" s="238" t="s">
        <v>442</v>
      </c>
    </row>
    <row r="8079" spans="8:28" x14ac:dyDescent="0.2">
      <c r="H8079" s="238"/>
      <c r="AB8079" s="238" t="s">
        <v>442</v>
      </c>
    </row>
    <row r="8080" spans="8:28" x14ac:dyDescent="0.2">
      <c r="H8080" s="238"/>
      <c r="AB8080" s="238" t="s">
        <v>442</v>
      </c>
    </row>
    <row r="8081" spans="8:28" x14ac:dyDescent="0.2">
      <c r="H8081" s="238"/>
      <c r="AB8081" s="238" t="s">
        <v>442</v>
      </c>
    </row>
    <row r="8082" spans="8:28" x14ac:dyDescent="0.2">
      <c r="H8082" s="238"/>
      <c r="AB8082" s="238" t="s">
        <v>442</v>
      </c>
    </row>
    <row r="8083" spans="8:28" x14ac:dyDescent="0.2">
      <c r="H8083" s="238"/>
      <c r="AB8083" s="238" t="s">
        <v>442</v>
      </c>
    </row>
    <row r="8084" spans="8:28" x14ac:dyDescent="0.2">
      <c r="H8084" s="238"/>
      <c r="AB8084" s="238" t="s">
        <v>442</v>
      </c>
    </row>
    <row r="8085" spans="8:28" x14ac:dyDescent="0.2">
      <c r="H8085" s="238"/>
      <c r="AB8085" s="238" t="s">
        <v>442</v>
      </c>
    </row>
    <row r="8086" spans="8:28" x14ac:dyDescent="0.2">
      <c r="H8086" s="238"/>
      <c r="AB8086" s="238" t="s">
        <v>442</v>
      </c>
    </row>
    <row r="8087" spans="8:28" x14ac:dyDescent="0.2">
      <c r="H8087" s="238"/>
      <c r="AB8087" s="238" t="s">
        <v>442</v>
      </c>
    </row>
    <row r="8088" spans="8:28" x14ac:dyDescent="0.2">
      <c r="H8088" s="238"/>
      <c r="AB8088" s="238" t="s">
        <v>442</v>
      </c>
    </row>
    <row r="8089" spans="8:28" x14ac:dyDescent="0.2">
      <c r="H8089" s="238"/>
      <c r="AB8089" s="238" t="s">
        <v>442</v>
      </c>
    </row>
    <row r="8090" spans="8:28" x14ac:dyDescent="0.2">
      <c r="H8090" s="238"/>
      <c r="AB8090" s="238" t="s">
        <v>442</v>
      </c>
    </row>
    <row r="8091" spans="8:28" x14ac:dyDescent="0.2">
      <c r="H8091" s="238"/>
      <c r="AB8091" s="238" t="s">
        <v>442</v>
      </c>
    </row>
    <row r="8092" spans="8:28" x14ac:dyDescent="0.2">
      <c r="H8092" s="238"/>
      <c r="AB8092" s="238" t="s">
        <v>442</v>
      </c>
    </row>
    <row r="8093" spans="8:28" x14ac:dyDescent="0.2">
      <c r="H8093" s="238"/>
      <c r="AB8093" s="238" t="s">
        <v>442</v>
      </c>
    </row>
    <row r="8094" spans="8:28" x14ac:dyDescent="0.2">
      <c r="H8094" s="238"/>
      <c r="AB8094" s="238" t="s">
        <v>442</v>
      </c>
    </row>
    <row r="8095" spans="8:28" x14ac:dyDescent="0.2">
      <c r="H8095" s="238"/>
      <c r="AB8095" s="238" t="s">
        <v>442</v>
      </c>
    </row>
    <row r="8096" spans="8:28" x14ac:dyDescent="0.2">
      <c r="H8096" s="238"/>
      <c r="AB8096" s="238" t="s">
        <v>442</v>
      </c>
    </row>
    <row r="8097" spans="8:28" x14ac:dyDescent="0.2">
      <c r="H8097" s="238"/>
      <c r="AB8097" s="238" t="s">
        <v>442</v>
      </c>
    </row>
    <row r="8098" spans="8:28" x14ac:dyDescent="0.2">
      <c r="H8098" s="238"/>
      <c r="AB8098" s="238" t="s">
        <v>442</v>
      </c>
    </row>
    <row r="8099" spans="8:28" x14ac:dyDescent="0.2">
      <c r="H8099" s="238"/>
      <c r="AB8099" s="238" t="s">
        <v>442</v>
      </c>
    </row>
    <row r="8100" spans="8:28" x14ac:dyDescent="0.2">
      <c r="H8100" s="238"/>
      <c r="AB8100" s="238" t="s">
        <v>442</v>
      </c>
    </row>
    <row r="8101" spans="8:28" x14ac:dyDescent="0.2">
      <c r="H8101" s="238"/>
      <c r="AB8101" s="238" t="s">
        <v>442</v>
      </c>
    </row>
    <row r="8102" spans="8:28" x14ac:dyDescent="0.2">
      <c r="H8102" s="238"/>
      <c r="AB8102" s="238" t="s">
        <v>442</v>
      </c>
    </row>
    <row r="8103" spans="8:28" x14ac:dyDescent="0.2">
      <c r="H8103" s="238"/>
      <c r="AB8103" s="238" t="s">
        <v>442</v>
      </c>
    </row>
    <row r="8104" spans="8:28" x14ac:dyDescent="0.2">
      <c r="H8104" s="238"/>
      <c r="AB8104" s="238" t="s">
        <v>442</v>
      </c>
    </row>
    <row r="8105" spans="8:28" x14ac:dyDescent="0.2">
      <c r="H8105" s="238"/>
      <c r="AB8105" s="238" t="s">
        <v>442</v>
      </c>
    </row>
    <row r="8106" spans="8:28" x14ac:dyDescent="0.2">
      <c r="H8106" s="238"/>
      <c r="AB8106" s="238" t="s">
        <v>442</v>
      </c>
    </row>
    <row r="8107" spans="8:28" x14ac:dyDescent="0.2">
      <c r="H8107" s="238"/>
      <c r="AB8107" s="238" t="s">
        <v>442</v>
      </c>
    </row>
    <row r="8108" spans="8:28" x14ac:dyDescent="0.2">
      <c r="H8108" s="238"/>
      <c r="AB8108" s="238" t="s">
        <v>442</v>
      </c>
    </row>
    <row r="8109" spans="8:28" x14ac:dyDescent="0.2">
      <c r="H8109" s="238"/>
      <c r="AB8109" s="238" t="s">
        <v>442</v>
      </c>
    </row>
    <row r="8110" spans="8:28" x14ac:dyDescent="0.2">
      <c r="H8110" s="238"/>
      <c r="AB8110" s="238" t="s">
        <v>442</v>
      </c>
    </row>
    <row r="8111" spans="8:28" x14ac:dyDescent="0.2">
      <c r="H8111" s="238"/>
      <c r="AB8111" s="238" t="s">
        <v>442</v>
      </c>
    </row>
    <row r="8112" spans="8:28" x14ac:dyDescent="0.2">
      <c r="H8112" s="238"/>
      <c r="AB8112" s="238" t="s">
        <v>442</v>
      </c>
    </row>
    <row r="8113" spans="8:28" x14ac:dyDescent="0.2">
      <c r="H8113" s="238"/>
      <c r="AB8113" s="238" t="s">
        <v>442</v>
      </c>
    </row>
    <row r="8114" spans="8:28" x14ac:dyDescent="0.2">
      <c r="H8114" s="238"/>
      <c r="AB8114" s="238" t="s">
        <v>442</v>
      </c>
    </row>
    <row r="8115" spans="8:28" x14ac:dyDescent="0.2">
      <c r="H8115" s="238"/>
      <c r="AB8115" s="238" t="s">
        <v>442</v>
      </c>
    </row>
    <row r="8116" spans="8:28" x14ac:dyDescent="0.2">
      <c r="H8116" s="238"/>
      <c r="AB8116" s="238" t="s">
        <v>442</v>
      </c>
    </row>
    <row r="8117" spans="8:28" x14ac:dyDescent="0.2">
      <c r="H8117" s="238"/>
      <c r="AB8117" s="238" t="s">
        <v>442</v>
      </c>
    </row>
    <row r="8118" spans="8:28" x14ac:dyDescent="0.2">
      <c r="H8118" s="238"/>
      <c r="AB8118" s="238" t="s">
        <v>442</v>
      </c>
    </row>
    <row r="8119" spans="8:28" x14ac:dyDescent="0.2">
      <c r="H8119" s="238"/>
      <c r="AB8119" s="238" t="s">
        <v>442</v>
      </c>
    </row>
    <row r="8120" spans="8:28" x14ac:dyDescent="0.2">
      <c r="H8120" s="238"/>
      <c r="AB8120" s="238" t="s">
        <v>442</v>
      </c>
    </row>
    <row r="8121" spans="8:28" x14ac:dyDescent="0.2">
      <c r="H8121" s="238"/>
      <c r="AB8121" s="238" t="s">
        <v>442</v>
      </c>
    </row>
    <row r="8122" spans="8:28" x14ac:dyDescent="0.2">
      <c r="H8122" s="238"/>
      <c r="AB8122" s="238" t="s">
        <v>442</v>
      </c>
    </row>
    <row r="8123" spans="8:28" x14ac:dyDescent="0.2">
      <c r="H8123" s="238"/>
      <c r="AB8123" s="238" t="s">
        <v>442</v>
      </c>
    </row>
    <row r="8124" spans="8:28" x14ac:dyDescent="0.2">
      <c r="H8124" s="238"/>
      <c r="AB8124" s="238" t="s">
        <v>442</v>
      </c>
    </row>
    <row r="8125" spans="8:28" x14ac:dyDescent="0.2">
      <c r="H8125" s="238"/>
      <c r="AB8125" s="238" t="s">
        <v>442</v>
      </c>
    </row>
    <row r="8126" spans="8:28" x14ac:dyDescent="0.2">
      <c r="H8126" s="238"/>
      <c r="AB8126" s="238" t="s">
        <v>442</v>
      </c>
    </row>
    <row r="8127" spans="8:28" x14ac:dyDescent="0.2">
      <c r="H8127" s="238"/>
      <c r="AB8127" s="238" t="s">
        <v>442</v>
      </c>
    </row>
    <row r="8128" spans="8:28" x14ac:dyDescent="0.2">
      <c r="H8128" s="238"/>
      <c r="AB8128" s="238" t="s">
        <v>442</v>
      </c>
    </row>
    <row r="8129" spans="8:28" x14ac:dyDescent="0.2">
      <c r="H8129" s="238"/>
      <c r="AB8129" s="238" t="s">
        <v>442</v>
      </c>
    </row>
    <row r="8130" spans="8:28" x14ac:dyDescent="0.2">
      <c r="H8130" s="238"/>
      <c r="AB8130" s="238" t="s">
        <v>442</v>
      </c>
    </row>
    <row r="8131" spans="8:28" x14ac:dyDescent="0.2">
      <c r="H8131" s="238"/>
      <c r="AB8131" s="238" t="s">
        <v>442</v>
      </c>
    </row>
    <row r="8132" spans="8:28" x14ac:dyDescent="0.2">
      <c r="H8132" s="238"/>
      <c r="AB8132" s="238" t="s">
        <v>442</v>
      </c>
    </row>
    <row r="8133" spans="8:28" x14ac:dyDescent="0.2">
      <c r="H8133" s="238"/>
      <c r="AB8133" s="238" t="s">
        <v>442</v>
      </c>
    </row>
    <row r="8134" spans="8:28" x14ac:dyDescent="0.2">
      <c r="H8134" s="238"/>
      <c r="AB8134" s="238" t="s">
        <v>442</v>
      </c>
    </row>
    <row r="8135" spans="8:28" x14ac:dyDescent="0.2">
      <c r="H8135" s="238"/>
      <c r="AB8135" s="238" t="s">
        <v>442</v>
      </c>
    </row>
    <row r="8136" spans="8:28" x14ac:dyDescent="0.2">
      <c r="H8136" s="238"/>
      <c r="AB8136" s="238" t="s">
        <v>442</v>
      </c>
    </row>
    <row r="8137" spans="8:28" x14ac:dyDescent="0.2">
      <c r="H8137" s="238"/>
      <c r="AB8137" s="238" t="s">
        <v>442</v>
      </c>
    </row>
    <row r="8138" spans="8:28" x14ac:dyDescent="0.2">
      <c r="H8138" s="238"/>
      <c r="AB8138" s="238" t="s">
        <v>442</v>
      </c>
    </row>
    <row r="8139" spans="8:28" x14ac:dyDescent="0.2">
      <c r="H8139" s="238"/>
      <c r="AB8139" s="238" t="s">
        <v>442</v>
      </c>
    </row>
    <row r="8140" spans="8:28" x14ac:dyDescent="0.2">
      <c r="H8140" s="238"/>
      <c r="AB8140" s="238" t="s">
        <v>442</v>
      </c>
    </row>
    <row r="8141" spans="8:28" x14ac:dyDescent="0.2">
      <c r="H8141" s="238"/>
      <c r="AB8141" s="238" t="s">
        <v>442</v>
      </c>
    </row>
    <row r="8142" spans="8:28" x14ac:dyDescent="0.2">
      <c r="H8142" s="238"/>
      <c r="AB8142" s="238" t="s">
        <v>442</v>
      </c>
    </row>
    <row r="8143" spans="8:28" x14ac:dyDescent="0.2">
      <c r="H8143" s="238"/>
      <c r="AB8143" s="238" t="s">
        <v>442</v>
      </c>
    </row>
    <row r="8144" spans="8:28" x14ac:dyDescent="0.2">
      <c r="H8144" s="238"/>
      <c r="AB8144" s="238" t="s">
        <v>442</v>
      </c>
    </row>
    <row r="8145" spans="8:28" x14ac:dyDescent="0.2">
      <c r="H8145" s="238"/>
      <c r="AB8145" s="238" t="s">
        <v>442</v>
      </c>
    </row>
    <row r="8146" spans="8:28" x14ac:dyDescent="0.2">
      <c r="H8146" s="238"/>
      <c r="AB8146" s="238" t="s">
        <v>442</v>
      </c>
    </row>
    <row r="8147" spans="8:28" x14ac:dyDescent="0.2">
      <c r="H8147" s="238"/>
      <c r="AB8147" s="238" t="s">
        <v>442</v>
      </c>
    </row>
    <row r="8148" spans="8:28" x14ac:dyDescent="0.2">
      <c r="H8148" s="238"/>
      <c r="AB8148" s="238" t="s">
        <v>442</v>
      </c>
    </row>
    <row r="8149" spans="8:28" x14ac:dyDescent="0.2">
      <c r="H8149" s="238"/>
      <c r="AB8149" s="238" t="s">
        <v>442</v>
      </c>
    </row>
    <row r="8150" spans="8:28" x14ac:dyDescent="0.2">
      <c r="H8150" s="238"/>
      <c r="AB8150" s="238" t="s">
        <v>442</v>
      </c>
    </row>
    <row r="8151" spans="8:28" x14ac:dyDescent="0.2">
      <c r="H8151" s="238"/>
      <c r="AB8151" s="238" t="s">
        <v>442</v>
      </c>
    </row>
    <row r="8152" spans="8:28" x14ac:dyDescent="0.2">
      <c r="H8152" s="238"/>
      <c r="AB8152" s="238" t="s">
        <v>442</v>
      </c>
    </row>
    <row r="8153" spans="8:28" x14ac:dyDescent="0.2">
      <c r="H8153" s="238"/>
      <c r="AB8153" s="238" t="s">
        <v>442</v>
      </c>
    </row>
    <row r="8154" spans="8:28" x14ac:dyDescent="0.2">
      <c r="H8154" s="238"/>
      <c r="AB8154" s="238" t="s">
        <v>442</v>
      </c>
    </row>
    <row r="8155" spans="8:28" x14ac:dyDescent="0.2">
      <c r="H8155" s="238"/>
      <c r="AB8155" s="238" t="s">
        <v>442</v>
      </c>
    </row>
    <row r="8156" spans="8:28" x14ac:dyDescent="0.2">
      <c r="H8156" s="238"/>
      <c r="AB8156" s="238" t="s">
        <v>442</v>
      </c>
    </row>
    <row r="8157" spans="8:28" x14ac:dyDescent="0.2">
      <c r="H8157" s="238"/>
      <c r="AB8157" s="238" t="s">
        <v>442</v>
      </c>
    </row>
    <row r="8158" spans="8:28" x14ac:dyDescent="0.2">
      <c r="H8158" s="238"/>
      <c r="AB8158" s="238" t="s">
        <v>442</v>
      </c>
    </row>
    <row r="8159" spans="8:28" x14ac:dyDescent="0.2">
      <c r="H8159" s="238"/>
      <c r="AB8159" s="238" t="s">
        <v>442</v>
      </c>
    </row>
    <row r="8160" spans="8:28" x14ac:dyDescent="0.2">
      <c r="H8160" s="238"/>
      <c r="AB8160" s="238" t="s">
        <v>442</v>
      </c>
    </row>
    <row r="8161" spans="8:28" x14ac:dyDescent="0.2">
      <c r="H8161" s="238"/>
      <c r="AB8161" s="238" t="s">
        <v>442</v>
      </c>
    </row>
    <row r="8162" spans="8:28" x14ac:dyDescent="0.2">
      <c r="H8162" s="238"/>
      <c r="AB8162" s="238" t="s">
        <v>442</v>
      </c>
    </row>
    <row r="8163" spans="8:28" x14ac:dyDescent="0.2">
      <c r="H8163" s="238"/>
      <c r="AB8163" s="238" t="s">
        <v>442</v>
      </c>
    </row>
    <row r="8164" spans="8:28" x14ac:dyDescent="0.2">
      <c r="H8164" s="238"/>
      <c r="AB8164" s="238" t="s">
        <v>442</v>
      </c>
    </row>
    <row r="8165" spans="8:28" x14ac:dyDescent="0.2">
      <c r="H8165" s="238"/>
      <c r="AB8165" s="238" t="s">
        <v>442</v>
      </c>
    </row>
    <row r="8166" spans="8:28" x14ac:dyDescent="0.2">
      <c r="H8166" s="238"/>
      <c r="AB8166" s="238" t="s">
        <v>442</v>
      </c>
    </row>
    <row r="8167" spans="8:28" x14ac:dyDescent="0.2">
      <c r="H8167" s="238"/>
      <c r="AB8167" s="238" t="s">
        <v>442</v>
      </c>
    </row>
    <row r="8168" spans="8:28" x14ac:dyDescent="0.2">
      <c r="H8168" s="238"/>
      <c r="AB8168" s="238" t="s">
        <v>442</v>
      </c>
    </row>
    <row r="8169" spans="8:28" x14ac:dyDescent="0.2">
      <c r="H8169" s="238"/>
      <c r="AB8169" s="238" t="s">
        <v>442</v>
      </c>
    </row>
    <row r="8170" spans="8:28" x14ac:dyDescent="0.2">
      <c r="H8170" s="238"/>
      <c r="AB8170" s="238" t="s">
        <v>442</v>
      </c>
    </row>
    <row r="8171" spans="8:28" x14ac:dyDescent="0.2">
      <c r="H8171" s="238"/>
      <c r="AB8171" s="238" t="s">
        <v>442</v>
      </c>
    </row>
    <row r="8172" spans="8:28" x14ac:dyDescent="0.2">
      <c r="H8172" s="238"/>
      <c r="AB8172" s="238" t="s">
        <v>442</v>
      </c>
    </row>
    <row r="8173" spans="8:28" x14ac:dyDescent="0.2">
      <c r="H8173" s="238"/>
      <c r="AB8173" s="238" t="s">
        <v>442</v>
      </c>
    </row>
    <row r="8174" spans="8:28" x14ac:dyDescent="0.2">
      <c r="H8174" s="238"/>
      <c r="AB8174" s="238" t="s">
        <v>442</v>
      </c>
    </row>
    <row r="8175" spans="8:28" x14ac:dyDescent="0.2">
      <c r="H8175" s="238"/>
      <c r="AB8175" s="238" t="s">
        <v>442</v>
      </c>
    </row>
    <row r="8176" spans="8:28" x14ac:dyDescent="0.2">
      <c r="H8176" s="238"/>
      <c r="AB8176" s="238" t="s">
        <v>442</v>
      </c>
    </row>
    <row r="8177" spans="8:28" x14ac:dyDescent="0.2">
      <c r="H8177" s="238"/>
      <c r="AB8177" s="238" t="s">
        <v>442</v>
      </c>
    </row>
    <row r="8178" spans="8:28" x14ac:dyDescent="0.2">
      <c r="H8178" s="238"/>
      <c r="AB8178" s="238" t="s">
        <v>442</v>
      </c>
    </row>
    <row r="8179" spans="8:28" x14ac:dyDescent="0.2">
      <c r="H8179" s="238"/>
      <c r="AB8179" s="238" t="s">
        <v>442</v>
      </c>
    </row>
    <row r="8180" spans="8:28" x14ac:dyDescent="0.2">
      <c r="H8180" s="238"/>
      <c r="AB8180" s="238" t="s">
        <v>442</v>
      </c>
    </row>
    <row r="8181" spans="8:28" x14ac:dyDescent="0.2">
      <c r="H8181" s="238"/>
      <c r="AB8181" s="238" t="s">
        <v>442</v>
      </c>
    </row>
    <row r="8182" spans="8:28" x14ac:dyDescent="0.2">
      <c r="H8182" s="238"/>
      <c r="AB8182" s="238" t="s">
        <v>442</v>
      </c>
    </row>
    <row r="8183" spans="8:28" x14ac:dyDescent="0.2">
      <c r="H8183" s="238"/>
      <c r="AB8183" s="238" t="s">
        <v>442</v>
      </c>
    </row>
    <row r="8184" spans="8:28" x14ac:dyDescent="0.2">
      <c r="H8184" s="238"/>
      <c r="AB8184" s="238" t="s">
        <v>442</v>
      </c>
    </row>
    <row r="8185" spans="8:28" x14ac:dyDescent="0.2">
      <c r="H8185" s="238"/>
      <c r="AB8185" s="238" t="s">
        <v>442</v>
      </c>
    </row>
    <row r="8186" spans="8:28" x14ac:dyDescent="0.2">
      <c r="H8186" s="238"/>
      <c r="AB8186" s="238" t="s">
        <v>442</v>
      </c>
    </row>
    <row r="8187" spans="8:28" x14ac:dyDescent="0.2">
      <c r="H8187" s="238"/>
      <c r="AB8187" s="238" t="s">
        <v>442</v>
      </c>
    </row>
    <row r="8188" spans="8:28" x14ac:dyDescent="0.2">
      <c r="H8188" s="238"/>
      <c r="AB8188" s="238" t="s">
        <v>442</v>
      </c>
    </row>
    <row r="8189" spans="8:28" x14ac:dyDescent="0.2">
      <c r="H8189" s="238"/>
      <c r="AB8189" s="238" t="s">
        <v>442</v>
      </c>
    </row>
    <row r="8190" spans="8:28" x14ac:dyDescent="0.2">
      <c r="H8190" s="238"/>
      <c r="AB8190" s="238" t="s">
        <v>442</v>
      </c>
    </row>
    <row r="8191" spans="8:28" x14ac:dyDescent="0.2">
      <c r="H8191" s="238"/>
      <c r="AB8191" s="238" t="s">
        <v>442</v>
      </c>
    </row>
    <row r="8192" spans="8:28" x14ac:dyDescent="0.2">
      <c r="H8192" s="238"/>
      <c r="AB8192" s="238" t="s">
        <v>442</v>
      </c>
    </row>
    <row r="8193" spans="8:28" x14ac:dyDescent="0.2">
      <c r="H8193" s="238"/>
      <c r="AB8193" s="238" t="s">
        <v>442</v>
      </c>
    </row>
    <row r="8194" spans="8:28" x14ac:dyDescent="0.2">
      <c r="H8194" s="238"/>
      <c r="AB8194" s="238" t="s">
        <v>442</v>
      </c>
    </row>
    <row r="8195" spans="8:28" x14ac:dyDescent="0.2">
      <c r="H8195" s="238"/>
      <c r="AB8195" s="238" t="s">
        <v>442</v>
      </c>
    </row>
    <row r="8196" spans="8:28" x14ac:dyDescent="0.2">
      <c r="H8196" s="238"/>
      <c r="AB8196" s="238" t="s">
        <v>442</v>
      </c>
    </row>
    <row r="8197" spans="8:28" x14ac:dyDescent="0.2">
      <c r="H8197" s="238"/>
      <c r="AB8197" s="238" t="s">
        <v>442</v>
      </c>
    </row>
    <row r="8198" spans="8:28" x14ac:dyDescent="0.2">
      <c r="H8198" s="238"/>
      <c r="AB8198" s="238" t="s">
        <v>442</v>
      </c>
    </row>
    <row r="8199" spans="8:28" x14ac:dyDescent="0.2">
      <c r="H8199" s="238"/>
      <c r="AB8199" s="238" t="s">
        <v>442</v>
      </c>
    </row>
    <row r="8200" spans="8:28" x14ac:dyDescent="0.2">
      <c r="H8200" s="238"/>
      <c r="AB8200" s="238" t="s">
        <v>442</v>
      </c>
    </row>
    <row r="8201" spans="8:28" x14ac:dyDescent="0.2">
      <c r="H8201" s="238"/>
      <c r="AB8201" s="238" t="s">
        <v>442</v>
      </c>
    </row>
    <row r="8202" spans="8:28" x14ac:dyDescent="0.2">
      <c r="H8202" s="238"/>
      <c r="AB8202" s="238" t="s">
        <v>442</v>
      </c>
    </row>
    <row r="8203" spans="8:28" x14ac:dyDescent="0.2">
      <c r="H8203" s="238"/>
      <c r="AB8203" s="238" t="s">
        <v>442</v>
      </c>
    </row>
    <row r="8204" spans="8:28" x14ac:dyDescent="0.2">
      <c r="H8204" s="238"/>
      <c r="AB8204" s="238" t="s">
        <v>442</v>
      </c>
    </row>
    <row r="8205" spans="8:28" x14ac:dyDescent="0.2">
      <c r="H8205" s="238"/>
      <c r="AB8205" s="238" t="s">
        <v>442</v>
      </c>
    </row>
    <row r="8206" spans="8:28" x14ac:dyDescent="0.2">
      <c r="H8206" s="238"/>
      <c r="AB8206" s="238" t="s">
        <v>442</v>
      </c>
    </row>
    <row r="8207" spans="8:28" x14ac:dyDescent="0.2">
      <c r="H8207" s="238"/>
      <c r="AB8207" s="238" t="s">
        <v>442</v>
      </c>
    </row>
    <row r="8208" spans="8:28" x14ac:dyDescent="0.2">
      <c r="H8208" s="238"/>
      <c r="AB8208" s="238" t="s">
        <v>442</v>
      </c>
    </row>
    <row r="8209" spans="8:28" x14ac:dyDescent="0.2">
      <c r="H8209" s="238"/>
      <c r="AB8209" s="238" t="s">
        <v>442</v>
      </c>
    </row>
    <row r="8210" spans="8:28" x14ac:dyDescent="0.2">
      <c r="H8210" s="238"/>
      <c r="AB8210" s="238" t="s">
        <v>442</v>
      </c>
    </row>
    <row r="8211" spans="8:28" x14ac:dyDescent="0.2">
      <c r="H8211" s="238"/>
      <c r="AB8211" s="238" t="s">
        <v>442</v>
      </c>
    </row>
    <row r="8212" spans="8:28" x14ac:dyDescent="0.2">
      <c r="H8212" s="238"/>
      <c r="AB8212" s="238" t="s">
        <v>442</v>
      </c>
    </row>
    <row r="8213" spans="8:28" x14ac:dyDescent="0.2">
      <c r="H8213" s="238"/>
      <c r="AB8213" s="238" t="s">
        <v>442</v>
      </c>
    </row>
    <row r="8214" spans="8:28" x14ac:dyDescent="0.2">
      <c r="H8214" s="238"/>
      <c r="AB8214" s="238" t="s">
        <v>442</v>
      </c>
    </row>
    <row r="8215" spans="8:28" x14ac:dyDescent="0.2">
      <c r="H8215" s="238"/>
      <c r="AB8215" s="238" t="s">
        <v>442</v>
      </c>
    </row>
    <row r="8216" spans="8:28" x14ac:dyDescent="0.2">
      <c r="H8216" s="238"/>
      <c r="AB8216" s="238" t="s">
        <v>442</v>
      </c>
    </row>
    <row r="8217" spans="8:28" x14ac:dyDescent="0.2">
      <c r="H8217" s="238"/>
      <c r="AB8217" s="238" t="s">
        <v>442</v>
      </c>
    </row>
    <row r="8218" spans="8:28" x14ac:dyDescent="0.2">
      <c r="H8218" s="238"/>
      <c r="AB8218" s="238" t="s">
        <v>442</v>
      </c>
    </row>
    <row r="8219" spans="8:28" x14ac:dyDescent="0.2">
      <c r="H8219" s="238"/>
      <c r="AB8219" s="238" t="s">
        <v>442</v>
      </c>
    </row>
    <row r="8220" spans="8:28" x14ac:dyDescent="0.2">
      <c r="H8220" s="238"/>
      <c r="AB8220" s="238" t="s">
        <v>442</v>
      </c>
    </row>
    <row r="8221" spans="8:28" x14ac:dyDescent="0.2">
      <c r="H8221" s="238"/>
      <c r="AB8221" s="238" t="s">
        <v>442</v>
      </c>
    </row>
    <row r="8222" spans="8:28" x14ac:dyDescent="0.2">
      <c r="H8222" s="238"/>
      <c r="AB8222" s="238" t="s">
        <v>442</v>
      </c>
    </row>
    <row r="8223" spans="8:28" x14ac:dyDescent="0.2">
      <c r="H8223" s="238"/>
      <c r="AB8223" s="238" t="s">
        <v>442</v>
      </c>
    </row>
    <row r="8224" spans="8:28" x14ac:dyDescent="0.2">
      <c r="H8224" s="238"/>
      <c r="AB8224" s="238" t="s">
        <v>442</v>
      </c>
    </row>
    <row r="8225" spans="8:28" x14ac:dyDescent="0.2">
      <c r="H8225" s="238"/>
      <c r="AB8225" s="238" t="s">
        <v>442</v>
      </c>
    </row>
    <row r="8226" spans="8:28" x14ac:dyDescent="0.2">
      <c r="H8226" s="238"/>
      <c r="AB8226" s="238" t="s">
        <v>442</v>
      </c>
    </row>
    <row r="8227" spans="8:28" x14ac:dyDescent="0.2">
      <c r="H8227" s="238"/>
      <c r="AB8227" s="238" t="s">
        <v>442</v>
      </c>
    </row>
    <row r="8228" spans="8:28" x14ac:dyDescent="0.2">
      <c r="H8228" s="238"/>
      <c r="AB8228" s="238" t="s">
        <v>442</v>
      </c>
    </row>
    <row r="8229" spans="8:28" x14ac:dyDescent="0.2">
      <c r="H8229" s="238"/>
      <c r="AB8229" s="238" t="s">
        <v>442</v>
      </c>
    </row>
    <row r="8230" spans="8:28" x14ac:dyDescent="0.2">
      <c r="H8230" s="238"/>
      <c r="AB8230" s="238" t="s">
        <v>442</v>
      </c>
    </row>
    <row r="8231" spans="8:28" x14ac:dyDescent="0.2">
      <c r="H8231" s="238"/>
      <c r="AB8231" s="238" t="s">
        <v>442</v>
      </c>
    </row>
    <row r="8232" spans="8:28" x14ac:dyDescent="0.2">
      <c r="H8232" s="238"/>
      <c r="AB8232" s="238" t="s">
        <v>442</v>
      </c>
    </row>
    <row r="8233" spans="8:28" x14ac:dyDescent="0.2">
      <c r="H8233" s="238"/>
      <c r="AB8233" s="238" t="s">
        <v>442</v>
      </c>
    </row>
    <row r="8234" spans="8:28" x14ac:dyDescent="0.2">
      <c r="H8234" s="238"/>
      <c r="AB8234" s="238" t="s">
        <v>442</v>
      </c>
    </row>
    <row r="8235" spans="8:28" x14ac:dyDescent="0.2">
      <c r="H8235" s="238"/>
      <c r="AB8235" s="238" t="s">
        <v>442</v>
      </c>
    </row>
    <row r="8236" spans="8:28" x14ac:dyDescent="0.2">
      <c r="H8236" s="238"/>
      <c r="AB8236" s="238" t="s">
        <v>442</v>
      </c>
    </row>
    <row r="8237" spans="8:28" x14ac:dyDescent="0.2">
      <c r="H8237" s="238"/>
      <c r="AB8237" s="238" t="s">
        <v>442</v>
      </c>
    </row>
    <row r="8238" spans="8:28" x14ac:dyDescent="0.2">
      <c r="H8238" s="238"/>
      <c r="AB8238" s="238" t="s">
        <v>442</v>
      </c>
    </row>
    <row r="8239" spans="8:28" x14ac:dyDescent="0.2">
      <c r="H8239" s="238"/>
      <c r="AB8239" s="238" t="s">
        <v>442</v>
      </c>
    </row>
    <row r="8240" spans="8:28" x14ac:dyDescent="0.2">
      <c r="H8240" s="238"/>
      <c r="AB8240" s="238" t="s">
        <v>442</v>
      </c>
    </row>
    <row r="8241" spans="8:28" x14ac:dyDescent="0.2">
      <c r="H8241" s="238"/>
      <c r="AB8241" s="238" t="s">
        <v>442</v>
      </c>
    </row>
    <row r="8242" spans="8:28" x14ac:dyDescent="0.2">
      <c r="H8242" s="238"/>
      <c r="AB8242" s="238" t="s">
        <v>442</v>
      </c>
    </row>
    <row r="8243" spans="8:28" x14ac:dyDescent="0.2">
      <c r="H8243" s="238"/>
      <c r="AB8243" s="238" t="s">
        <v>442</v>
      </c>
    </row>
    <row r="8244" spans="8:28" x14ac:dyDescent="0.2">
      <c r="H8244" s="238"/>
      <c r="AB8244" s="238" t="s">
        <v>442</v>
      </c>
    </row>
    <row r="8245" spans="8:28" x14ac:dyDescent="0.2">
      <c r="H8245" s="238"/>
      <c r="AB8245" s="238" t="s">
        <v>442</v>
      </c>
    </row>
    <row r="8246" spans="8:28" x14ac:dyDescent="0.2">
      <c r="H8246" s="238"/>
      <c r="AB8246" s="238" t="s">
        <v>442</v>
      </c>
    </row>
    <row r="8247" spans="8:28" x14ac:dyDescent="0.2">
      <c r="H8247" s="238"/>
      <c r="AB8247" s="238" t="s">
        <v>442</v>
      </c>
    </row>
    <row r="8248" spans="8:28" x14ac:dyDescent="0.2">
      <c r="H8248" s="238"/>
      <c r="AB8248" s="238" t="s">
        <v>442</v>
      </c>
    </row>
    <row r="8249" spans="8:28" x14ac:dyDescent="0.2">
      <c r="H8249" s="238"/>
      <c r="AB8249" s="238" t="s">
        <v>442</v>
      </c>
    </row>
    <row r="8250" spans="8:28" x14ac:dyDescent="0.2">
      <c r="H8250" s="238"/>
      <c r="AB8250" s="238" t="s">
        <v>442</v>
      </c>
    </row>
    <row r="8251" spans="8:28" x14ac:dyDescent="0.2">
      <c r="H8251" s="238"/>
      <c r="AB8251" s="238" t="s">
        <v>442</v>
      </c>
    </row>
    <row r="8252" spans="8:28" x14ac:dyDescent="0.2">
      <c r="H8252" s="238"/>
      <c r="AB8252" s="238" t="s">
        <v>442</v>
      </c>
    </row>
    <row r="8253" spans="8:28" x14ac:dyDescent="0.2">
      <c r="H8253" s="238"/>
      <c r="AB8253" s="238" t="s">
        <v>442</v>
      </c>
    </row>
    <row r="8254" spans="8:28" x14ac:dyDescent="0.2">
      <c r="H8254" s="238"/>
      <c r="AB8254" s="238" t="s">
        <v>442</v>
      </c>
    </row>
    <row r="8255" spans="8:28" x14ac:dyDescent="0.2">
      <c r="H8255" s="238"/>
      <c r="AB8255" s="238" t="s">
        <v>442</v>
      </c>
    </row>
    <row r="8256" spans="8:28" x14ac:dyDescent="0.2">
      <c r="H8256" s="238"/>
      <c r="AB8256" s="238" t="s">
        <v>442</v>
      </c>
    </row>
    <row r="8257" spans="8:28" x14ac:dyDescent="0.2">
      <c r="H8257" s="238"/>
      <c r="AB8257" s="238" t="s">
        <v>442</v>
      </c>
    </row>
    <row r="8258" spans="8:28" x14ac:dyDescent="0.2">
      <c r="H8258" s="238"/>
      <c r="AB8258" s="238" t="s">
        <v>442</v>
      </c>
    </row>
    <row r="8259" spans="8:28" x14ac:dyDescent="0.2">
      <c r="H8259" s="238"/>
      <c r="AB8259" s="238" t="s">
        <v>442</v>
      </c>
    </row>
    <row r="8260" spans="8:28" x14ac:dyDescent="0.2">
      <c r="H8260" s="238"/>
      <c r="AB8260" s="238" t="s">
        <v>442</v>
      </c>
    </row>
    <row r="8261" spans="8:28" x14ac:dyDescent="0.2">
      <c r="H8261" s="238"/>
      <c r="AB8261" s="238" t="s">
        <v>442</v>
      </c>
    </row>
    <row r="8262" spans="8:28" x14ac:dyDescent="0.2">
      <c r="H8262" s="238"/>
      <c r="AB8262" s="238" t="s">
        <v>442</v>
      </c>
    </row>
    <row r="8263" spans="8:28" x14ac:dyDescent="0.2">
      <c r="H8263" s="238"/>
      <c r="AB8263" s="238" t="s">
        <v>442</v>
      </c>
    </row>
    <row r="8264" spans="8:28" x14ac:dyDescent="0.2">
      <c r="H8264" s="238"/>
      <c r="AB8264" s="238" t="s">
        <v>442</v>
      </c>
    </row>
    <row r="8265" spans="8:28" x14ac:dyDescent="0.2">
      <c r="H8265" s="238"/>
      <c r="AB8265" s="238" t="s">
        <v>442</v>
      </c>
    </row>
    <row r="8266" spans="8:28" x14ac:dyDescent="0.2">
      <c r="H8266" s="238"/>
      <c r="AB8266" s="238" t="s">
        <v>442</v>
      </c>
    </row>
    <row r="8267" spans="8:28" x14ac:dyDescent="0.2">
      <c r="H8267" s="238"/>
      <c r="AB8267" s="238" t="s">
        <v>442</v>
      </c>
    </row>
    <row r="8268" spans="8:28" x14ac:dyDescent="0.2">
      <c r="H8268" s="238"/>
      <c r="AB8268" s="238" t="s">
        <v>442</v>
      </c>
    </row>
    <row r="8269" spans="8:28" x14ac:dyDescent="0.2">
      <c r="H8269" s="238"/>
      <c r="AB8269" s="238" t="s">
        <v>442</v>
      </c>
    </row>
    <row r="8270" spans="8:28" x14ac:dyDescent="0.2">
      <c r="H8270" s="238"/>
      <c r="AB8270" s="238" t="s">
        <v>442</v>
      </c>
    </row>
    <row r="8271" spans="8:28" x14ac:dyDescent="0.2">
      <c r="H8271" s="238"/>
      <c r="AB8271" s="238" t="s">
        <v>442</v>
      </c>
    </row>
    <row r="8272" spans="8:28" x14ac:dyDescent="0.2">
      <c r="H8272" s="238"/>
      <c r="AB8272" s="238" t="s">
        <v>442</v>
      </c>
    </row>
    <row r="8273" spans="8:28" x14ac:dyDescent="0.2">
      <c r="H8273" s="238"/>
      <c r="AB8273" s="238" t="s">
        <v>442</v>
      </c>
    </row>
    <row r="8274" spans="8:28" x14ac:dyDescent="0.2">
      <c r="H8274" s="238"/>
      <c r="AB8274" s="238" t="s">
        <v>442</v>
      </c>
    </row>
    <row r="8275" spans="8:28" x14ac:dyDescent="0.2">
      <c r="H8275" s="238"/>
      <c r="AB8275" s="238" t="s">
        <v>442</v>
      </c>
    </row>
    <row r="8276" spans="8:28" x14ac:dyDescent="0.2">
      <c r="H8276" s="238"/>
      <c r="AB8276" s="238" t="s">
        <v>442</v>
      </c>
    </row>
    <row r="8277" spans="8:28" x14ac:dyDescent="0.2">
      <c r="H8277" s="238"/>
      <c r="AB8277" s="238" t="s">
        <v>442</v>
      </c>
    </row>
    <row r="8278" spans="8:28" x14ac:dyDescent="0.2">
      <c r="H8278" s="238"/>
      <c r="AB8278" s="238" t="s">
        <v>442</v>
      </c>
    </row>
    <row r="8279" spans="8:28" x14ac:dyDescent="0.2">
      <c r="H8279" s="238"/>
      <c r="AB8279" s="238" t="s">
        <v>442</v>
      </c>
    </row>
    <row r="8280" spans="8:28" x14ac:dyDescent="0.2">
      <c r="H8280" s="238"/>
      <c r="AB8280" s="238" t="s">
        <v>442</v>
      </c>
    </row>
    <row r="8281" spans="8:28" x14ac:dyDescent="0.2">
      <c r="H8281" s="238"/>
      <c r="AB8281" s="238" t="s">
        <v>442</v>
      </c>
    </row>
    <row r="8282" spans="8:28" x14ac:dyDescent="0.2">
      <c r="H8282" s="238"/>
      <c r="AB8282" s="238" t="s">
        <v>442</v>
      </c>
    </row>
    <row r="8283" spans="8:28" x14ac:dyDescent="0.2">
      <c r="H8283" s="238"/>
      <c r="AB8283" s="238" t="s">
        <v>442</v>
      </c>
    </row>
    <row r="8284" spans="8:28" x14ac:dyDescent="0.2">
      <c r="H8284" s="238"/>
      <c r="AB8284" s="238" t="s">
        <v>442</v>
      </c>
    </row>
    <row r="8285" spans="8:28" x14ac:dyDescent="0.2">
      <c r="H8285" s="238"/>
      <c r="AB8285" s="238" t="s">
        <v>442</v>
      </c>
    </row>
    <row r="8286" spans="8:28" x14ac:dyDescent="0.2">
      <c r="H8286" s="238"/>
      <c r="AB8286" s="238" t="s">
        <v>442</v>
      </c>
    </row>
    <row r="8287" spans="8:28" x14ac:dyDescent="0.2">
      <c r="H8287" s="238"/>
      <c r="AB8287" s="238" t="s">
        <v>442</v>
      </c>
    </row>
    <row r="8288" spans="8:28" x14ac:dyDescent="0.2">
      <c r="H8288" s="238"/>
      <c r="AB8288" s="238" t="s">
        <v>442</v>
      </c>
    </row>
    <row r="8289" spans="8:28" x14ac:dyDescent="0.2">
      <c r="H8289" s="238"/>
      <c r="AB8289" s="238" t="s">
        <v>442</v>
      </c>
    </row>
    <row r="8290" spans="8:28" x14ac:dyDescent="0.2">
      <c r="H8290" s="238"/>
      <c r="AB8290" s="238" t="s">
        <v>442</v>
      </c>
    </row>
    <row r="8291" spans="8:28" x14ac:dyDescent="0.2">
      <c r="H8291" s="238"/>
      <c r="AB8291" s="238" t="s">
        <v>442</v>
      </c>
    </row>
    <row r="8292" spans="8:28" x14ac:dyDescent="0.2">
      <c r="H8292" s="238"/>
      <c r="AB8292" s="238" t="s">
        <v>442</v>
      </c>
    </row>
    <row r="8293" spans="8:28" x14ac:dyDescent="0.2">
      <c r="H8293" s="238"/>
      <c r="AB8293" s="238" t="s">
        <v>442</v>
      </c>
    </row>
    <row r="8294" spans="8:28" x14ac:dyDescent="0.2">
      <c r="H8294" s="238"/>
      <c r="AB8294" s="238" t="s">
        <v>442</v>
      </c>
    </row>
    <row r="8295" spans="8:28" x14ac:dyDescent="0.2">
      <c r="H8295" s="238"/>
      <c r="AB8295" s="238" t="s">
        <v>442</v>
      </c>
    </row>
    <row r="8296" spans="8:28" x14ac:dyDescent="0.2">
      <c r="H8296" s="238"/>
      <c r="AB8296" s="238" t="s">
        <v>442</v>
      </c>
    </row>
    <row r="8297" spans="8:28" x14ac:dyDescent="0.2">
      <c r="H8297" s="238"/>
      <c r="AB8297" s="238" t="s">
        <v>442</v>
      </c>
    </row>
    <row r="8298" spans="8:28" x14ac:dyDescent="0.2">
      <c r="H8298" s="238"/>
      <c r="AB8298" s="238" t="s">
        <v>442</v>
      </c>
    </row>
    <row r="8299" spans="8:28" x14ac:dyDescent="0.2">
      <c r="H8299" s="238"/>
      <c r="AB8299" s="238" t="s">
        <v>442</v>
      </c>
    </row>
    <row r="8300" spans="8:28" x14ac:dyDescent="0.2">
      <c r="H8300" s="238"/>
      <c r="AB8300" s="238" t="s">
        <v>442</v>
      </c>
    </row>
    <row r="8301" spans="8:28" x14ac:dyDescent="0.2">
      <c r="H8301" s="238"/>
      <c r="AB8301" s="238" t="s">
        <v>442</v>
      </c>
    </row>
    <row r="8302" spans="8:28" x14ac:dyDescent="0.2">
      <c r="H8302" s="238"/>
      <c r="AB8302" s="238" t="s">
        <v>442</v>
      </c>
    </row>
    <row r="8303" spans="8:28" x14ac:dyDescent="0.2">
      <c r="H8303" s="238"/>
      <c r="AB8303" s="238" t="s">
        <v>442</v>
      </c>
    </row>
    <row r="8304" spans="8:28" x14ac:dyDescent="0.2">
      <c r="H8304" s="238"/>
      <c r="AB8304" s="238" t="s">
        <v>442</v>
      </c>
    </row>
    <row r="8305" spans="8:28" x14ac:dyDescent="0.2">
      <c r="H8305" s="238"/>
      <c r="AB8305" s="238" t="s">
        <v>442</v>
      </c>
    </row>
    <row r="8306" spans="8:28" x14ac:dyDescent="0.2">
      <c r="H8306" s="238"/>
      <c r="AB8306" s="238" t="s">
        <v>442</v>
      </c>
    </row>
    <row r="8307" spans="8:28" x14ac:dyDescent="0.2">
      <c r="H8307" s="238"/>
      <c r="AB8307" s="238" t="s">
        <v>442</v>
      </c>
    </row>
    <row r="8308" spans="8:28" x14ac:dyDescent="0.2">
      <c r="H8308" s="238"/>
      <c r="AB8308" s="238" t="s">
        <v>442</v>
      </c>
    </row>
    <row r="8309" spans="8:28" x14ac:dyDescent="0.2">
      <c r="H8309" s="238"/>
      <c r="AB8309" s="238" t="s">
        <v>442</v>
      </c>
    </row>
    <row r="8310" spans="8:28" x14ac:dyDescent="0.2">
      <c r="H8310" s="238"/>
      <c r="AB8310" s="238" t="s">
        <v>442</v>
      </c>
    </row>
    <row r="8311" spans="8:28" x14ac:dyDescent="0.2">
      <c r="H8311" s="238"/>
      <c r="AB8311" s="238" t="s">
        <v>442</v>
      </c>
    </row>
    <row r="8312" spans="8:28" x14ac:dyDescent="0.2">
      <c r="H8312" s="238"/>
      <c r="AB8312" s="238" t="s">
        <v>442</v>
      </c>
    </row>
    <row r="8313" spans="8:28" x14ac:dyDescent="0.2">
      <c r="H8313" s="238"/>
      <c r="AB8313" s="238" t="s">
        <v>442</v>
      </c>
    </row>
    <row r="8314" spans="8:28" x14ac:dyDescent="0.2">
      <c r="H8314" s="238"/>
      <c r="AB8314" s="238" t="s">
        <v>442</v>
      </c>
    </row>
    <row r="8315" spans="8:28" x14ac:dyDescent="0.2">
      <c r="H8315" s="238"/>
      <c r="AB8315" s="238" t="s">
        <v>442</v>
      </c>
    </row>
    <row r="8316" spans="8:28" x14ac:dyDescent="0.2">
      <c r="H8316" s="238"/>
      <c r="AB8316" s="238" t="s">
        <v>442</v>
      </c>
    </row>
    <row r="8317" spans="8:28" x14ac:dyDescent="0.2">
      <c r="H8317" s="238"/>
      <c r="AB8317" s="238" t="s">
        <v>442</v>
      </c>
    </row>
    <row r="8318" spans="8:28" x14ac:dyDescent="0.2">
      <c r="H8318" s="238"/>
      <c r="AB8318" s="238" t="s">
        <v>442</v>
      </c>
    </row>
    <row r="8319" spans="8:28" x14ac:dyDescent="0.2">
      <c r="H8319" s="238"/>
      <c r="AB8319" s="238" t="s">
        <v>442</v>
      </c>
    </row>
    <row r="8320" spans="8:28" x14ac:dyDescent="0.2">
      <c r="H8320" s="238"/>
      <c r="AB8320" s="238" t="s">
        <v>442</v>
      </c>
    </row>
    <row r="8321" spans="8:28" x14ac:dyDescent="0.2">
      <c r="H8321" s="238"/>
      <c r="AB8321" s="238" t="s">
        <v>442</v>
      </c>
    </row>
    <row r="8322" spans="8:28" x14ac:dyDescent="0.2">
      <c r="H8322" s="238"/>
      <c r="AB8322" s="238" t="s">
        <v>442</v>
      </c>
    </row>
    <row r="8323" spans="8:28" x14ac:dyDescent="0.2">
      <c r="H8323" s="238"/>
      <c r="AB8323" s="238" t="s">
        <v>442</v>
      </c>
    </row>
    <row r="8324" spans="8:28" x14ac:dyDescent="0.2">
      <c r="H8324" s="238"/>
      <c r="AB8324" s="238" t="s">
        <v>442</v>
      </c>
    </row>
    <row r="8325" spans="8:28" x14ac:dyDescent="0.2">
      <c r="H8325" s="238"/>
      <c r="AB8325" s="238" t="s">
        <v>442</v>
      </c>
    </row>
    <row r="8326" spans="8:28" x14ac:dyDescent="0.2">
      <c r="H8326" s="238"/>
      <c r="AB8326" s="238" t="s">
        <v>442</v>
      </c>
    </row>
    <row r="8327" spans="8:28" x14ac:dyDescent="0.2">
      <c r="H8327" s="238"/>
      <c r="AB8327" s="238" t="s">
        <v>442</v>
      </c>
    </row>
    <row r="8328" spans="8:28" x14ac:dyDescent="0.2">
      <c r="H8328" s="238"/>
      <c r="AB8328" s="238" t="s">
        <v>442</v>
      </c>
    </row>
    <row r="8329" spans="8:28" x14ac:dyDescent="0.2">
      <c r="H8329" s="238"/>
      <c r="AB8329" s="238" t="s">
        <v>442</v>
      </c>
    </row>
    <row r="8330" spans="8:28" x14ac:dyDescent="0.2">
      <c r="H8330" s="238"/>
      <c r="AB8330" s="238" t="s">
        <v>442</v>
      </c>
    </row>
    <row r="8331" spans="8:28" x14ac:dyDescent="0.2">
      <c r="H8331" s="238"/>
      <c r="AB8331" s="238" t="s">
        <v>442</v>
      </c>
    </row>
    <row r="8332" spans="8:28" x14ac:dyDescent="0.2">
      <c r="H8332" s="238"/>
      <c r="AB8332" s="238" t="s">
        <v>442</v>
      </c>
    </row>
    <row r="8333" spans="8:28" x14ac:dyDescent="0.2">
      <c r="H8333" s="238"/>
      <c r="AB8333" s="238" t="s">
        <v>442</v>
      </c>
    </row>
    <row r="8334" spans="8:28" x14ac:dyDescent="0.2">
      <c r="H8334" s="238"/>
      <c r="AB8334" s="238" t="s">
        <v>442</v>
      </c>
    </row>
    <row r="8335" spans="8:28" x14ac:dyDescent="0.2">
      <c r="H8335" s="238"/>
      <c r="AB8335" s="238" t="s">
        <v>442</v>
      </c>
    </row>
    <row r="8336" spans="8:28" x14ac:dyDescent="0.2">
      <c r="H8336" s="238"/>
      <c r="AB8336" s="238" t="s">
        <v>442</v>
      </c>
    </row>
    <row r="8337" spans="8:28" x14ac:dyDescent="0.2">
      <c r="H8337" s="238"/>
      <c r="AB8337" s="238" t="s">
        <v>442</v>
      </c>
    </row>
    <row r="8338" spans="8:28" x14ac:dyDescent="0.2">
      <c r="H8338" s="238"/>
      <c r="AB8338" s="238" t="s">
        <v>442</v>
      </c>
    </row>
    <row r="8339" spans="8:28" x14ac:dyDescent="0.2">
      <c r="H8339" s="238"/>
      <c r="AB8339" s="238" t="s">
        <v>442</v>
      </c>
    </row>
    <row r="8340" spans="8:28" x14ac:dyDescent="0.2">
      <c r="H8340" s="238"/>
      <c r="AB8340" s="238" t="s">
        <v>442</v>
      </c>
    </row>
    <row r="8341" spans="8:28" x14ac:dyDescent="0.2">
      <c r="H8341" s="238"/>
      <c r="AB8341" s="238" t="s">
        <v>442</v>
      </c>
    </row>
    <row r="8342" spans="8:28" x14ac:dyDescent="0.2">
      <c r="H8342" s="238"/>
      <c r="AB8342" s="238" t="s">
        <v>442</v>
      </c>
    </row>
    <row r="8343" spans="8:28" x14ac:dyDescent="0.2">
      <c r="H8343" s="238"/>
      <c r="AB8343" s="238" t="s">
        <v>442</v>
      </c>
    </row>
    <row r="8344" spans="8:28" x14ac:dyDescent="0.2">
      <c r="H8344" s="238"/>
      <c r="AB8344" s="238" t="s">
        <v>442</v>
      </c>
    </row>
    <row r="8345" spans="8:28" x14ac:dyDescent="0.2">
      <c r="H8345" s="238"/>
      <c r="AB8345" s="238" t="s">
        <v>442</v>
      </c>
    </row>
    <row r="8346" spans="8:28" x14ac:dyDescent="0.2">
      <c r="H8346" s="238"/>
      <c r="AB8346" s="238" t="s">
        <v>442</v>
      </c>
    </row>
    <row r="8347" spans="8:28" x14ac:dyDescent="0.2">
      <c r="H8347" s="238"/>
      <c r="AB8347" s="238" t="s">
        <v>442</v>
      </c>
    </row>
    <row r="8348" spans="8:28" x14ac:dyDescent="0.2">
      <c r="H8348" s="238"/>
      <c r="AB8348" s="238" t="s">
        <v>442</v>
      </c>
    </row>
    <row r="8349" spans="8:28" x14ac:dyDescent="0.2">
      <c r="H8349" s="238"/>
      <c r="AB8349" s="238" t="s">
        <v>442</v>
      </c>
    </row>
    <row r="8350" spans="8:28" x14ac:dyDescent="0.2">
      <c r="H8350" s="238"/>
      <c r="AB8350" s="238" t="s">
        <v>442</v>
      </c>
    </row>
    <row r="8351" spans="8:28" x14ac:dyDescent="0.2">
      <c r="H8351" s="238"/>
      <c r="AB8351" s="238" t="s">
        <v>442</v>
      </c>
    </row>
    <row r="8352" spans="8:28" x14ac:dyDescent="0.2">
      <c r="H8352" s="238"/>
      <c r="AB8352" s="238" t="s">
        <v>442</v>
      </c>
    </row>
    <row r="8353" spans="8:28" x14ac:dyDescent="0.2">
      <c r="H8353" s="238"/>
      <c r="AB8353" s="238" t="s">
        <v>442</v>
      </c>
    </row>
    <row r="8354" spans="8:28" x14ac:dyDescent="0.2">
      <c r="H8354" s="238"/>
      <c r="AB8354" s="238" t="s">
        <v>442</v>
      </c>
    </row>
    <row r="8355" spans="8:28" x14ac:dyDescent="0.2">
      <c r="H8355" s="238"/>
      <c r="AB8355" s="238" t="s">
        <v>442</v>
      </c>
    </row>
    <row r="8356" spans="8:28" x14ac:dyDescent="0.2">
      <c r="H8356" s="238"/>
      <c r="AB8356" s="238" t="s">
        <v>442</v>
      </c>
    </row>
    <row r="8357" spans="8:28" x14ac:dyDescent="0.2">
      <c r="H8357" s="238"/>
      <c r="AB8357" s="238" t="s">
        <v>442</v>
      </c>
    </row>
    <row r="8358" spans="8:28" x14ac:dyDescent="0.2">
      <c r="H8358" s="238"/>
      <c r="AB8358" s="238" t="s">
        <v>442</v>
      </c>
    </row>
    <row r="8359" spans="8:28" x14ac:dyDescent="0.2">
      <c r="H8359" s="238"/>
      <c r="AB8359" s="238" t="s">
        <v>442</v>
      </c>
    </row>
    <row r="8360" spans="8:28" x14ac:dyDescent="0.2">
      <c r="H8360" s="238"/>
      <c r="AB8360" s="238" t="s">
        <v>442</v>
      </c>
    </row>
    <row r="8361" spans="8:28" x14ac:dyDescent="0.2">
      <c r="H8361" s="238"/>
      <c r="AB8361" s="238" t="s">
        <v>442</v>
      </c>
    </row>
    <row r="8362" spans="8:28" x14ac:dyDescent="0.2">
      <c r="H8362" s="238"/>
      <c r="AB8362" s="238" t="s">
        <v>442</v>
      </c>
    </row>
    <row r="8363" spans="8:28" x14ac:dyDescent="0.2">
      <c r="H8363" s="238"/>
      <c r="AB8363" s="238" t="s">
        <v>442</v>
      </c>
    </row>
    <row r="8364" spans="8:28" x14ac:dyDescent="0.2">
      <c r="H8364" s="238"/>
      <c r="AB8364" s="238" t="s">
        <v>442</v>
      </c>
    </row>
    <row r="8365" spans="8:28" x14ac:dyDescent="0.2">
      <c r="H8365" s="238"/>
      <c r="AB8365" s="238" t="s">
        <v>442</v>
      </c>
    </row>
    <row r="8366" spans="8:28" x14ac:dyDescent="0.2">
      <c r="H8366" s="238"/>
      <c r="AB8366" s="238" t="s">
        <v>442</v>
      </c>
    </row>
    <row r="8367" spans="8:28" x14ac:dyDescent="0.2">
      <c r="H8367" s="238"/>
      <c r="AB8367" s="238" t="s">
        <v>442</v>
      </c>
    </row>
    <row r="8368" spans="8:28" x14ac:dyDescent="0.2">
      <c r="H8368" s="238"/>
      <c r="AB8368" s="238" t="s">
        <v>442</v>
      </c>
    </row>
    <row r="8369" spans="8:28" x14ac:dyDescent="0.2">
      <c r="H8369" s="238"/>
      <c r="AB8369" s="238" t="s">
        <v>442</v>
      </c>
    </row>
    <row r="8370" spans="8:28" x14ac:dyDescent="0.2">
      <c r="H8370" s="238"/>
      <c r="AB8370" s="238" t="s">
        <v>442</v>
      </c>
    </row>
    <row r="8371" spans="8:28" x14ac:dyDescent="0.2">
      <c r="H8371" s="238"/>
      <c r="AB8371" s="238" t="s">
        <v>442</v>
      </c>
    </row>
    <row r="8372" spans="8:28" x14ac:dyDescent="0.2">
      <c r="H8372" s="238"/>
      <c r="AB8372" s="238" t="s">
        <v>442</v>
      </c>
    </row>
    <row r="8373" spans="8:28" x14ac:dyDescent="0.2">
      <c r="H8373" s="238"/>
      <c r="AB8373" s="238" t="s">
        <v>442</v>
      </c>
    </row>
    <row r="8374" spans="8:28" x14ac:dyDescent="0.2">
      <c r="H8374" s="238"/>
      <c r="AB8374" s="238" t="s">
        <v>442</v>
      </c>
    </row>
    <row r="8375" spans="8:28" x14ac:dyDescent="0.2">
      <c r="H8375" s="238"/>
      <c r="AB8375" s="238" t="s">
        <v>442</v>
      </c>
    </row>
    <row r="8376" spans="8:28" x14ac:dyDescent="0.2">
      <c r="H8376" s="238"/>
      <c r="AB8376" s="238" t="s">
        <v>442</v>
      </c>
    </row>
    <row r="8377" spans="8:28" x14ac:dyDescent="0.2">
      <c r="H8377" s="238"/>
      <c r="AB8377" s="238" t="s">
        <v>442</v>
      </c>
    </row>
    <row r="8378" spans="8:28" x14ac:dyDescent="0.2">
      <c r="H8378" s="238"/>
      <c r="AB8378" s="238" t="s">
        <v>442</v>
      </c>
    </row>
    <row r="8379" spans="8:28" x14ac:dyDescent="0.2">
      <c r="H8379" s="238"/>
      <c r="AB8379" s="238" t="s">
        <v>442</v>
      </c>
    </row>
    <row r="8380" spans="8:28" x14ac:dyDescent="0.2">
      <c r="H8380" s="238"/>
      <c r="AB8380" s="238" t="s">
        <v>442</v>
      </c>
    </row>
    <row r="8381" spans="8:28" x14ac:dyDescent="0.2">
      <c r="H8381" s="238"/>
      <c r="AB8381" s="238" t="s">
        <v>442</v>
      </c>
    </row>
    <row r="8382" spans="8:28" x14ac:dyDescent="0.2">
      <c r="H8382" s="238"/>
      <c r="AB8382" s="238" t="s">
        <v>442</v>
      </c>
    </row>
    <row r="8383" spans="8:28" x14ac:dyDescent="0.2">
      <c r="H8383" s="238"/>
      <c r="AB8383" s="238" t="s">
        <v>442</v>
      </c>
    </row>
    <row r="8384" spans="8:28" x14ac:dyDescent="0.2">
      <c r="H8384" s="238"/>
      <c r="AB8384" s="238" t="s">
        <v>442</v>
      </c>
    </row>
    <row r="8385" spans="8:28" x14ac:dyDescent="0.2">
      <c r="H8385" s="238"/>
      <c r="AB8385" s="238" t="s">
        <v>442</v>
      </c>
    </row>
    <row r="8386" spans="8:28" x14ac:dyDescent="0.2">
      <c r="H8386" s="238"/>
      <c r="AB8386" s="238" t="s">
        <v>442</v>
      </c>
    </row>
    <row r="8387" spans="8:28" x14ac:dyDescent="0.2">
      <c r="H8387" s="238"/>
      <c r="AB8387" s="238" t="s">
        <v>442</v>
      </c>
    </row>
    <row r="8388" spans="8:28" x14ac:dyDescent="0.2">
      <c r="H8388" s="238"/>
      <c r="AB8388" s="238" t="s">
        <v>442</v>
      </c>
    </row>
    <row r="8389" spans="8:28" x14ac:dyDescent="0.2">
      <c r="H8389" s="238"/>
      <c r="AB8389" s="238" t="s">
        <v>442</v>
      </c>
    </row>
    <row r="8390" spans="8:28" x14ac:dyDescent="0.2">
      <c r="H8390" s="238"/>
      <c r="AB8390" s="238" t="s">
        <v>442</v>
      </c>
    </row>
    <row r="8391" spans="8:28" x14ac:dyDescent="0.2">
      <c r="H8391" s="238"/>
      <c r="AB8391" s="238" t="s">
        <v>442</v>
      </c>
    </row>
    <row r="8392" spans="8:28" x14ac:dyDescent="0.2">
      <c r="H8392" s="238"/>
      <c r="AB8392" s="238" t="s">
        <v>442</v>
      </c>
    </row>
    <row r="8393" spans="8:28" x14ac:dyDescent="0.2">
      <c r="H8393" s="238"/>
      <c r="AB8393" s="238" t="s">
        <v>442</v>
      </c>
    </row>
    <row r="8394" spans="8:28" x14ac:dyDescent="0.2">
      <c r="H8394" s="238"/>
      <c r="AB8394" s="238" t="s">
        <v>442</v>
      </c>
    </row>
    <row r="8395" spans="8:28" x14ac:dyDescent="0.2">
      <c r="H8395" s="238"/>
      <c r="AB8395" s="238" t="s">
        <v>442</v>
      </c>
    </row>
    <row r="8396" spans="8:28" x14ac:dyDescent="0.2">
      <c r="H8396" s="238"/>
      <c r="AB8396" s="238" t="s">
        <v>442</v>
      </c>
    </row>
    <row r="8397" spans="8:28" x14ac:dyDescent="0.2">
      <c r="H8397" s="238"/>
      <c r="AB8397" s="238" t="s">
        <v>442</v>
      </c>
    </row>
    <row r="8398" spans="8:28" x14ac:dyDescent="0.2">
      <c r="H8398" s="238"/>
      <c r="AB8398" s="238" t="s">
        <v>442</v>
      </c>
    </row>
    <row r="8399" spans="8:28" x14ac:dyDescent="0.2">
      <c r="H8399" s="238"/>
      <c r="AB8399" s="238" t="s">
        <v>442</v>
      </c>
    </row>
    <row r="8400" spans="8:28" x14ac:dyDescent="0.2">
      <c r="H8400" s="238"/>
      <c r="AB8400" s="238" t="s">
        <v>442</v>
      </c>
    </row>
    <row r="8401" spans="8:28" x14ac:dyDescent="0.2">
      <c r="H8401" s="238"/>
      <c r="AB8401" s="238" t="s">
        <v>442</v>
      </c>
    </row>
    <row r="8402" spans="8:28" x14ac:dyDescent="0.2">
      <c r="H8402" s="238"/>
      <c r="AB8402" s="238" t="s">
        <v>442</v>
      </c>
    </row>
    <row r="8403" spans="8:28" x14ac:dyDescent="0.2">
      <c r="H8403" s="238"/>
      <c r="AB8403" s="238" t="s">
        <v>442</v>
      </c>
    </row>
    <row r="8404" spans="8:28" x14ac:dyDescent="0.2">
      <c r="H8404" s="238"/>
      <c r="AB8404" s="238" t="s">
        <v>442</v>
      </c>
    </row>
    <row r="8405" spans="8:28" x14ac:dyDescent="0.2">
      <c r="H8405" s="238"/>
      <c r="AB8405" s="238" t="s">
        <v>442</v>
      </c>
    </row>
    <row r="8406" spans="8:28" x14ac:dyDescent="0.2">
      <c r="H8406" s="238"/>
      <c r="AB8406" s="238" t="s">
        <v>442</v>
      </c>
    </row>
    <row r="8407" spans="8:28" x14ac:dyDescent="0.2">
      <c r="H8407" s="238"/>
      <c r="AB8407" s="238" t="s">
        <v>442</v>
      </c>
    </row>
    <row r="8408" spans="8:28" x14ac:dyDescent="0.2">
      <c r="H8408" s="238"/>
      <c r="AB8408" s="238" t="s">
        <v>442</v>
      </c>
    </row>
    <row r="8409" spans="8:28" x14ac:dyDescent="0.2">
      <c r="H8409" s="238"/>
      <c r="AB8409" s="238" t="s">
        <v>442</v>
      </c>
    </row>
    <row r="8410" spans="8:28" x14ac:dyDescent="0.2">
      <c r="H8410" s="238"/>
      <c r="AB8410" s="238" t="s">
        <v>442</v>
      </c>
    </row>
    <row r="8411" spans="8:28" x14ac:dyDescent="0.2">
      <c r="H8411" s="238"/>
      <c r="AB8411" s="238" t="s">
        <v>442</v>
      </c>
    </row>
    <row r="8412" spans="8:28" x14ac:dyDescent="0.2">
      <c r="H8412" s="238"/>
      <c r="AB8412" s="238" t="s">
        <v>442</v>
      </c>
    </row>
    <row r="8413" spans="8:28" x14ac:dyDescent="0.2">
      <c r="H8413" s="238"/>
      <c r="AB8413" s="238" t="s">
        <v>442</v>
      </c>
    </row>
    <row r="8414" spans="8:28" x14ac:dyDescent="0.2">
      <c r="H8414" s="238"/>
      <c r="AB8414" s="238" t="s">
        <v>442</v>
      </c>
    </row>
    <row r="8415" spans="8:28" x14ac:dyDescent="0.2">
      <c r="H8415" s="238"/>
      <c r="AB8415" s="238" t="s">
        <v>442</v>
      </c>
    </row>
    <row r="8416" spans="8:28" x14ac:dyDescent="0.2">
      <c r="H8416" s="238"/>
      <c r="AB8416" s="238" t="s">
        <v>442</v>
      </c>
    </row>
    <row r="8417" spans="8:28" x14ac:dyDescent="0.2">
      <c r="H8417" s="238"/>
      <c r="AB8417" s="238" t="s">
        <v>442</v>
      </c>
    </row>
    <row r="8418" spans="8:28" x14ac:dyDescent="0.2">
      <c r="H8418" s="238"/>
      <c r="AB8418" s="238" t="s">
        <v>442</v>
      </c>
    </row>
    <row r="8419" spans="8:28" x14ac:dyDescent="0.2">
      <c r="H8419" s="238"/>
      <c r="AB8419" s="238" t="s">
        <v>442</v>
      </c>
    </row>
    <row r="8420" spans="8:28" x14ac:dyDescent="0.2">
      <c r="H8420" s="238"/>
      <c r="AB8420" s="238" t="s">
        <v>442</v>
      </c>
    </row>
    <row r="8421" spans="8:28" x14ac:dyDescent="0.2">
      <c r="H8421" s="238"/>
      <c r="AB8421" s="238" t="s">
        <v>442</v>
      </c>
    </row>
    <row r="8422" spans="8:28" x14ac:dyDescent="0.2">
      <c r="H8422" s="238"/>
      <c r="AB8422" s="238" t="s">
        <v>442</v>
      </c>
    </row>
    <row r="8423" spans="8:28" x14ac:dyDescent="0.2">
      <c r="H8423" s="238"/>
      <c r="AB8423" s="238" t="s">
        <v>442</v>
      </c>
    </row>
    <row r="8424" spans="8:28" x14ac:dyDescent="0.2">
      <c r="H8424" s="238"/>
      <c r="AB8424" s="238" t="s">
        <v>442</v>
      </c>
    </row>
    <row r="8425" spans="8:28" x14ac:dyDescent="0.2">
      <c r="H8425" s="238"/>
      <c r="AB8425" s="238" t="s">
        <v>442</v>
      </c>
    </row>
    <row r="8426" spans="8:28" x14ac:dyDescent="0.2">
      <c r="H8426" s="238"/>
      <c r="AB8426" s="238" t="s">
        <v>442</v>
      </c>
    </row>
    <row r="8427" spans="8:28" x14ac:dyDescent="0.2">
      <c r="H8427" s="238"/>
      <c r="AB8427" s="238" t="s">
        <v>442</v>
      </c>
    </row>
    <row r="8428" spans="8:28" x14ac:dyDescent="0.2">
      <c r="H8428" s="238"/>
      <c r="AB8428" s="238" t="s">
        <v>442</v>
      </c>
    </row>
    <row r="8429" spans="8:28" x14ac:dyDescent="0.2">
      <c r="H8429" s="238"/>
      <c r="AB8429" s="238" t="s">
        <v>442</v>
      </c>
    </row>
    <row r="8430" spans="8:28" x14ac:dyDescent="0.2">
      <c r="H8430" s="238"/>
      <c r="AB8430" s="238" t="s">
        <v>442</v>
      </c>
    </row>
    <row r="8431" spans="8:28" x14ac:dyDescent="0.2">
      <c r="H8431" s="238"/>
      <c r="AB8431" s="238" t="s">
        <v>442</v>
      </c>
    </row>
    <row r="8432" spans="8:28" x14ac:dyDescent="0.2">
      <c r="H8432" s="238"/>
      <c r="AB8432" s="238" t="s">
        <v>442</v>
      </c>
    </row>
    <row r="8433" spans="8:28" x14ac:dyDescent="0.2">
      <c r="H8433" s="238"/>
      <c r="AB8433" s="238" t="s">
        <v>442</v>
      </c>
    </row>
    <row r="8434" spans="8:28" x14ac:dyDescent="0.2">
      <c r="H8434" s="238"/>
      <c r="AB8434" s="238" t="s">
        <v>442</v>
      </c>
    </row>
    <row r="8435" spans="8:28" x14ac:dyDescent="0.2">
      <c r="H8435" s="238"/>
      <c r="AB8435" s="238" t="s">
        <v>442</v>
      </c>
    </row>
    <row r="8436" spans="8:28" x14ac:dyDescent="0.2">
      <c r="H8436" s="238"/>
      <c r="AB8436" s="238" t="s">
        <v>442</v>
      </c>
    </row>
    <row r="8437" spans="8:28" x14ac:dyDescent="0.2">
      <c r="H8437" s="238"/>
      <c r="AB8437" s="238" t="s">
        <v>442</v>
      </c>
    </row>
    <row r="8438" spans="8:28" x14ac:dyDescent="0.2">
      <c r="H8438" s="238"/>
      <c r="AB8438" s="238" t="s">
        <v>442</v>
      </c>
    </row>
    <row r="8439" spans="8:28" x14ac:dyDescent="0.2">
      <c r="H8439" s="238"/>
      <c r="AB8439" s="238" t="s">
        <v>442</v>
      </c>
    </row>
    <row r="8440" spans="8:28" x14ac:dyDescent="0.2">
      <c r="H8440" s="238"/>
      <c r="AB8440" s="238" t="s">
        <v>442</v>
      </c>
    </row>
    <row r="8441" spans="8:28" x14ac:dyDescent="0.2">
      <c r="H8441" s="238"/>
      <c r="AB8441" s="238" t="s">
        <v>442</v>
      </c>
    </row>
    <row r="8442" spans="8:28" x14ac:dyDescent="0.2">
      <c r="H8442" s="238"/>
      <c r="AB8442" s="238" t="s">
        <v>442</v>
      </c>
    </row>
    <row r="8443" spans="8:28" x14ac:dyDescent="0.2">
      <c r="H8443" s="238"/>
      <c r="AB8443" s="238" t="s">
        <v>442</v>
      </c>
    </row>
    <row r="8444" spans="8:28" x14ac:dyDescent="0.2">
      <c r="H8444" s="238"/>
      <c r="AB8444" s="238" t="s">
        <v>442</v>
      </c>
    </row>
    <row r="8445" spans="8:28" x14ac:dyDescent="0.2">
      <c r="H8445" s="238"/>
      <c r="AB8445" s="238" t="s">
        <v>442</v>
      </c>
    </row>
    <row r="8446" spans="8:28" x14ac:dyDescent="0.2">
      <c r="H8446" s="238"/>
      <c r="AB8446" s="238" t="s">
        <v>442</v>
      </c>
    </row>
    <row r="8447" spans="8:28" x14ac:dyDescent="0.2">
      <c r="H8447" s="238"/>
      <c r="AB8447" s="238" t="s">
        <v>442</v>
      </c>
    </row>
    <row r="8448" spans="8:28" x14ac:dyDescent="0.2">
      <c r="H8448" s="238"/>
      <c r="AB8448" s="238" t="s">
        <v>442</v>
      </c>
    </row>
    <row r="8449" spans="8:28" x14ac:dyDescent="0.2">
      <c r="H8449" s="238"/>
      <c r="AB8449" s="238" t="s">
        <v>442</v>
      </c>
    </row>
    <row r="8450" spans="8:28" x14ac:dyDescent="0.2">
      <c r="H8450" s="238"/>
      <c r="AB8450" s="238" t="s">
        <v>442</v>
      </c>
    </row>
    <row r="8451" spans="8:28" x14ac:dyDescent="0.2">
      <c r="H8451" s="238"/>
      <c r="AB8451" s="238" t="s">
        <v>442</v>
      </c>
    </row>
    <row r="8452" spans="8:28" x14ac:dyDescent="0.2">
      <c r="H8452" s="238"/>
      <c r="AB8452" s="238" t="s">
        <v>442</v>
      </c>
    </row>
    <row r="8453" spans="8:28" x14ac:dyDescent="0.2">
      <c r="H8453" s="238"/>
      <c r="AB8453" s="238" t="s">
        <v>442</v>
      </c>
    </row>
    <row r="8454" spans="8:28" x14ac:dyDescent="0.2">
      <c r="H8454" s="238"/>
      <c r="AB8454" s="238" t="s">
        <v>442</v>
      </c>
    </row>
    <row r="8455" spans="8:28" x14ac:dyDescent="0.2">
      <c r="H8455" s="238"/>
      <c r="AB8455" s="238" t="s">
        <v>442</v>
      </c>
    </row>
    <row r="8456" spans="8:28" x14ac:dyDescent="0.2">
      <c r="H8456" s="238"/>
      <c r="AB8456" s="238" t="s">
        <v>442</v>
      </c>
    </row>
    <row r="8457" spans="8:28" x14ac:dyDescent="0.2">
      <c r="H8457" s="238"/>
      <c r="AB8457" s="238" t="s">
        <v>442</v>
      </c>
    </row>
    <row r="8458" spans="8:28" x14ac:dyDescent="0.2">
      <c r="H8458" s="238"/>
      <c r="AB8458" s="238" t="s">
        <v>442</v>
      </c>
    </row>
    <row r="8459" spans="8:28" x14ac:dyDescent="0.2">
      <c r="H8459" s="238"/>
      <c r="AB8459" s="238" t="s">
        <v>442</v>
      </c>
    </row>
    <row r="8460" spans="8:28" x14ac:dyDescent="0.2">
      <c r="H8460" s="238"/>
      <c r="AB8460" s="238" t="s">
        <v>442</v>
      </c>
    </row>
    <row r="8461" spans="8:28" x14ac:dyDescent="0.2">
      <c r="H8461" s="238"/>
      <c r="AB8461" s="238" t="s">
        <v>442</v>
      </c>
    </row>
    <row r="8462" spans="8:28" x14ac:dyDescent="0.2">
      <c r="H8462" s="238"/>
      <c r="AB8462" s="238" t="s">
        <v>442</v>
      </c>
    </row>
    <row r="8463" spans="8:28" x14ac:dyDescent="0.2">
      <c r="H8463" s="238"/>
      <c r="AB8463" s="238" t="s">
        <v>442</v>
      </c>
    </row>
    <row r="8464" spans="8:28" x14ac:dyDescent="0.2">
      <c r="H8464" s="238"/>
      <c r="AB8464" s="238" t="s">
        <v>442</v>
      </c>
    </row>
    <row r="8465" spans="8:28" x14ac:dyDescent="0.2">
      <c r="H8465" s="238"/>
      <c r="AB8465" s="238" t="s">
        <v>442</v>
      </c>
    </row>
    <row r="8466" spans="8:28" x14ac:dyDescent="0.2">
      <c r="H8466" s="238"/>
      <c r="AB8466" s="238" t="s">
        <v>442</v>
      </c>
    </row>
    <row r="8467" spans="8:28" x14ac:dyDescent="0.2">
      <c r="H8467" s="238"/>
      <c r="AB8467" s="238" t="s">
        <v>442</v>
      </c>
    </row>
    <row r="8468" spans="8:28" x14ac:dyDescent="0.2">
      <c r="H8468" s="238"/>
      <c r="AB8468" s="238" t="s">
        <v>442</v>
      </c>
    </row>
    <row r="8469" spans="8:28" x14ac:dyDescent="0.2">
      <c r="H8469" s="238"/>
      <c r="AB8469" s="238" t="s">
        <v>442</v>
      </c>
    </row>
    <row r="8470" spans="8:28" x14ac:dyDescent="0.2">
      <c r="H8470" s="238"/>
      <c r="AB8470" s="238" t="s">
        <v>442</v>
      </c>
    </row>
    <row r="8471" spans="8:28" x14ac:dyDescent="0.2">
      <c r="H8471" s="238"/>
      <c r="AB8471" s="238" t="s">
        <v>442</v>
      </c>
    </row>
    <row r="8472" spans="8:28" x14ac:dyDescent="0.2">
      <c r="H8472" s="238"/>
      <c r="AB8472" s="238" t="s">
        <v>442</v>
      </c>
    </row>
    <row r="8473" spans="8:28" x14ac:dyDescent="0.2">
      <c r="H8473" s="238"/>
      <c r="AB8473" s="238" t="s">
        <v>442</v>
      </c>
    </row>
    <row r="8474" spans="8:28" x14ac:dyDescent="0.2">
      <c r="H8474" s="238"/>
      <c r="AB8474" s="238" t="s">
        <v>442</v>
      </c>
    </row>
    <row r="8475" spans="8:28" x14ac:dyDescent="0.2">
      <c r="H8475" s="238"/>
      <c r="AB8475" s="238" t="s">
        <v>442</v>
      </c>
    </row>
    <row r="8476" spans="8:28" x14ac:dyDescent="0.2">
      <c r="H8476" s="238"/>
      <c r="AB8476" s="238" t="s">
        <v>442</v>
      </c>
    </row>
    <row r="8477" spans="8:28" x14ac:dyDescent="0.2">
      <c r="H8477" s="238"/>
      <c r="AB8477" s="238" t="s">
        <v>442</v>
      </c>
    </row>
    <row r="8478" spans="8:28" x14ac:dyDescent="0.2">
      <c r="H8478" s="238"/>
      <c r="AB8478" s="238" t="s">
        <v>442</v>
      </c>
    </row>
    <row r="8479" spans="8:28" x14ac:dyDescent="0.2">
      <c r="H8479" s="238"/>
      <c r="AB8479" s="238" t="s">
        <v>442</v>
      </c>
    </row>
    <row r="8480" spans="8:28" x14ac:dyDescent="0.2">
      <c r="H8480" s="238"/>
      <c r="AB8480" s="238" t="s">
        <v>442</v>
      </c>
    </row>
    <row r="8481" spans="8:28" x14ac:dyDescent="0.2">
      <c r="H8481" s="238"/>
      <c r="AB8481" s="238" t="s">
        <v>442</v>
      </c>
    </row>
    <row r="8482" spans="8:28" x14ac:dyDescent="0.2">
      <c r="H8482" s="238"/>
      <c r="AB8482" s="238" t="s">
        <v>442</v>
      </c>
    </row>
    <row r="8483" spans="8:28" x14ac:dyDescent="0.2">
      <c r="H8483" s="238"/>
      <c r="AB8483" s="238" t="s">
        <v>442</v>
      </c>
    </row>
    <row r="8484" spans="8:28" x14ac:dyDescent="0.2">
      <c r="H8484" s="238"/>
      <c r="AB8484" s="238" t="s">
        <v>442</v>
      </c>
    </row>
    <row r="8485" spans="8:28" x14ac:dyDescent="0.2">
      <c r="H8485" s="238"/>
      <c r="AB8485" s="238" t="s">
        <v>442</v>
      </c>
    </row>
    <row r="8486" spans="8:28" x14ac:dyDescent="0.2">
      <c r="H8486" s="238"/>
      <c r="AB8486" s="238" t="s">
        <v>442</v>
      </c>
    </row>
    <row r="8487" spans="8:28" x14ac:dyDescent="0.2">
      <c r="H8487" s="238"/>
      <c r="AB8487" s="238" t="s">
        <v>442</v>
      </c>
    </row>
    <row r="8488" spans="8:28" x14ac:dyDescent="0.2">
      <c r="H8488" s="238"/>
      <c r="AB8488" s="238" t="s">
        <v>442</v>
      </c>
    </row>
    <row r="8489" spans="8:28" x14ac:dyDescent="0.2">
      <c r="H8489" s="238"/>
      <c r="AB8489" s="238" t="s">
        <v>442</v>
      </c>
    </row>
    <row r="8490" spans="8:28" x14ac:dyDescent="0.2">
      <c r="H8490" s="238"/>
      <c r="AB8490" s="238" t="s">
        <v>442</v>
      </c>
    </row>
    <row r="8491" spans="8:28" x14ac:dyDescent="0.2">
      <c r="H8491" s="238"/>
      <c r="AB8491" s="238" t="s">
        <v>442</v>
      </c>
    </row>
    <row r="8492" spans="8:28" x14ac:dyDescent="0.2">
      <c r="H8492" s="238"/>
      <c r="AB8492" s="238" t="s">
        <v>442</v>
      </c>
    </row>
    <row r="8493" spans="8:28" x14ac:dyDescent="0.2">
      <c r="H8493" s="238"/>
      <c r="AB8493" s="238" t="s">
        <v>442</v>
      </c>
    </row>
    <row r="8494" spans="8:28" x14ac:dyDescent="0.2">
      <c r="H8494" s="238"/>
      <c r="AB8494" s="238" t="s">
        <v>442</v>
      </c>
    </row>
    <row r="8495" spans="8:28" x14ac:dyDescent="0.2">
      <c r="H8495" s="238"/>
      <c r="AB8495" s="238" t="s">
        <v>442</v>
      </c>
    </row>
    <row r="8496" spans="8:28" x14ac:dyDescent="0.2">
      <c r="H8496" s="238"/>
      <c r="AB8496" s="238" t="s">
        <v>442</v>
      </c>
    </row>
    <row r="8497" spans="8:28" x14ac:dyDescent="0.2">
      <c r="H8497" s="238"/>
      <c r="AB8497" s="238" t="s">
        <v>442</v>
      </c>
    </row>
    <row r="8498" spans="8:28" x14ac:dyDescent="0.2">
      <c r="H8498" s="238"/>
      <c r="AB8498" s="238" t="s">
        <v>442</v>
      </c>
    </row>
    <row r="8499" spans="8:28" x14ac:dyDescent="0.2">
      <c r="H8499" s="238"/>
      <c r="AB8499" s="238" t="s">
        <v>442</v>
      </c>
    </row>
    <row r="8500" spans="8:28" x14ac:dyDescent="0.2">
      <c r="H8500" s="238"/>
      <c r="AB8500" s="238" t="s">
        <v>442</v>
      </c>
    </row>
    <row r="8501" spans="8:28" x14ac:dyDescent="0.2">
      <c r="H8501" s="238"/>
      <c r="AB8501" s="238" t="s">
        <v>442</v>
      </c>
    </row>
    <row r="8502" spans="8:28" x14ac:dyDescent="0.2">
      <c r="H8502" s="238"/>
      <c r="AB8502" s="238" t="s">
        <v>442</v>
      </c>
    </row>
    <row r="8503" spans="8:28" x14ac:dyDescent="0.2">
      <c r="H8503" s="238"/>
      <c r="AB8503" s="238" t="s">
        <v>442</v>
      </c>
    </row>
    <row r="8504" spans="8:28" x14ac:dyDescent="0.2">
      <c r="H8504" s="238"/>
      <c r="AB8504" s="238" t="s">
        <v>442</v>
      </c>
    </row>
    <row r="8505" spans="8:28" x14ac:dyDescent="0.2">
      <c r="H8505" s="238"/>
      <c r="AB8505" s="238" t="s">
        <v>442</v>
      </c>
    </row>
    <row r="8506" spans="8:28" x14ac:dyDescent="0.2">
      <c r="H8506" s="238"/>
      <c r="AB8506" s="238" t="s">
        <v>442</v>
      </c>
    </row>
    <row r="8507" spans="8:28" x14ac:dyDescent="0.2">
      <c r="H8507" s="238"/>
      <c r="AB8507" s="238" t="s">
        <v>442</v>
      </c>
    </row>
    <row r="8508" spans="8:28" x14ac:dyDescent="0.2">
      <c r="H8508" s="238"/>
      <c r="AB8508" s="238" t="s">
        <v>442</v>
      </c>
    </row>
    <row r="8509" spans="8:28" x14ac:dyDescent="0.2">
      <c r="H8509" s="238"/>
      <c r="AB8509" s="238" t="s">
        <v>442</v>
      </c>
    </row>
    <row r="8510" spans="8:28" x14ac:dyDescent="0.2">
      <c r="H8510" s="238"/>
      <c r="AB8510" s="238" t="s">
        <v>442</v>
      </c>
    </row>
    <row r="8511" spans="8:28" x14ac:dyDescent="0.2">
      <c r="H8511" s="238"/>
      <c r="AB8511" s="238" t="s">
        <v>442</v>
      </c>
    </row>
    <row r="8512" spans="8:28" x14ac:dyDescent="0.2">
      <c r="H8512" s="238"/>
      <c r="AB8512" s="238" t="s">
        <v>442</v>
      </c>
    </row>
    <row r="8513" spans="8:28" x14ac:dyDescent="0.2">
      <c r="H8513" s="238"/>
      <c r="AB8513" s="238" t="s">
        <v>442</v>
      </c>
    </row>
    <row r="8514" spans="8:28" x14ac:dyDescent="0.2">
      <c r="H8514" s="238"/>
      <c r="AB8514" s="238" t="s">
        <v>442</v>
      </c>
    </row>
    <row r="8515" spans="8:28" x14ac:dyDescent="0.2">
      <c r="H8515" s="238"/>
      <c r="AB8515" s="238" t="s">
        <v>442</v>
      </c>
    </row>
    <row r="8516" spans="8:28" x14ac:dyDescent="0.2">
      <c r="H8516" s="238"/>
      <c r="AB8516" s="238" t="s">
        <v>442</v>
      </c>
    </row>
    <row r="8517" spans="8:28" x14ac:dyDescent="0.2">
      <c r="H8517" s="238"/>
      <c r="AB8517" s="238" t="s">
        <v>442</v>
      </c>
    </row>
    <row r="8518" spans="8:28" x14ac:dyDescent="0.2">
      <c r="H8518" s="238"/>
      <c r="AB8518" s="238" t="s">
        <v>442</v>
      </c>
    </row>
    <row r="8519" spans="8:28" x14ac:dyDescent="0.2">
      <c r="H8519" s="238"/>
      <c r="AB8519" s="238" t="s">
        <v>442</v>
      </c>
    </row>
    <row r="8520" spans="8:28" x14ac:dyDescent="0.2">
      <c r="H8520" s="238"/>
      <c r="AB8520" s="238" t="s">
        <v>442</v>
      </c>
    </row>
    <row r="8521" spans="8:28" x14ac:dyDescent="0.2">
      <c r="H8521" s="238"/>
      <c r="AB8521" s="238" t="s">
        <v>442</v>
      </c>
    </row>
    <row r="8522" spans="8:28" x14ac:dyDescent="0.2">
      <c r="H8522" s="238"/>
      <c r="AB8522" s="238" t="s">
        <v>442</v>
      </c>
    </row>
    <row r="8523" spans="8:28" x14ac:dyDescent="0.2">
      <c r="H8523" s="238"/>
      <c r="AB8523" s="238" t="s">
        <v>442</v>
      </c>
    </row>
    <row r="8524" spans="8:28" x14ac:dyDescent="0.2">
      <c r="H8524" s="238"/>
      <c r="AB8524" s="238" t="s">
        <v>442</v>
      </c>
    </row>
    <row r="8525" spans="8:28" x14ac:dyDescent="0.2">
      <c r="H8525" s="238"/>
      <c r="AB8525" s="238" t="s">
        <v>442</v>
      </c>
    </row>
    <row r="8526" spans="8:28" x14ac:dyDescent="0.2">
      <c r="H8526" s="238"/>
      <c r="AB8526" s="238" t="s">
        <v>442</v>
      </c>
    </row>
    <row r="8527" spans="8:28" x14ac:dyDescent="0.2">
      <c r="H8527" s="238"/>
      <c r="AB8527" s="238" t="s">
        <v>442</v>
      </c>
    </row>
    <row r="8528" spans="8:28" x14ac:dyDescent="0.2">
      <c r="H8528" s="238"/>
      <c r="AB8528" s="238" t="s">
        <v>442</v>
      </c>
    </row>
    <row r="8529" spans="8:28" x14ac:dyDescent="0.2">
      <c r="H8529" s="238"/>
      <c r="AB8529" s="238" t="s">
        <v>442</v>
      </c>
    </row>
    <row r="8530" spans="8:28" x14ac:dyDescent="0.2">
      <c r="H8530" s="238"/>
      <c r="AB8530" s="238" t="s">
        <v>442</v>
      </c>
    </row>
    <row r="8531" spans="8:28" x14ac:dyDescent="0.2">
      <c r="H8531" s="238"/>
      <c r="AB8531" s="238" t="s">
        <v>442</v>
      </c>
    </row>
    <row r="8532" spans="8:28" x14ac:dyDescent="0.2">
      <c r="H8532" s="238"/>
      <c r="AB8532" s="238" t="s">
        <v>442</v>
      </c>
    </row>
    <row r="8533" spans="8:28" x14ac:dyDescent="0.2">
      <c r="H8533" s="238"/>
      <c r="AB8533" s="238" t="s">
        <v>442</v>
      </c>
    </row>
    <row r="8534" spans="8:28" x14ac:dyDescent="0.2">
      <c r="H8534" s="238"/>
      <c r="AB8534" s="238" t="s">
        <v>442</v>
      </c>
    </row>
    <row r="8535" spans="8:28" x14ac:dyDescent="0.2">
      <c r="H8535" s="238"/>
      <c r="AB8535" s="238" t="s">
        <v>442</v>
      </c>
    </row>
    <row r="8536" spans="8:28" x14ac:dyDescent="0.2">
      <c r="H8536" s="238"/>
      <c r="AB8536" s="238" t="s">
        <v>442</v>
      </c>
    </row>
    <row r="8537" spans="8:28" x14ac:dyDescent="0.2">
      <c r="H8537" s="238"/>
      <c r="AB8537" s="238" t="s">
        <v>442</v>
      </c>
    </row>
    <row r="8538" spans="8:28" x14ac:dyDescent="0.2">
      <c r="H8538" s="238"/>
      <c r="AB8538" s="238" t="s">
        <v>442</v>
      </c>
    </row>
    <row r="8539" spans="8:28" x14ac:dyDescent="0.2">
      <c r="H8539" s="238"/>
      <c r="AB8539" s="238" t="s">
        <v>442</v>
      </c>
    </row>
    <row r="8540" spans="8:28" x14ac:dyDescent="0.2">
      <c r="H8540" s="238"/>
      <c r="AB8540" s="238" t="s">
        <v>442</v>
      </c>
    </row>
    <row r="8541" spans="8:28" x14ac:dyDescent="0.2">
      <c r="H8541" s="238"/>
      <c r="AB8541" s="238" t="s">
        <v>442</v>
      </c>
    </row>
    <row r="8542" spans="8:28" x14ac:dyDescent="0.2">
      <c r="H8542" s="238"/>
      <c r="AB8542" s="238" t="s">
        <v>442</v>
      </c>
    </row>
    <row r="8543" spans="8:28" x14ac:dyDescent="0.2">
      <c r="H8543" s="238"/>
      <c r="AB8543" s="238" t="s">
        <v>442</v>
      </c>
    </row>
    <row r="8544" spans="8:28" x14ac:dyDescent="0.2">
      <c r="H8544" s="238"/>
      <c r="AB8544" s="238" t="s">
        <v>442</v>
      </c>
    </row>
    <row r="8545" spans="8:28" x14ac:dyDescent="0.2">
      <c r="H8545" s="238"/>
      <c r="AB8545" s="238" t="s">
        <v>442</v>
      </c>
    </row>
    <row r="8546" spans="8:28" x14ac:dyDescent="0.2">
      <c r="H8546" s="238"/>
      <c r="AB8546" s="238" t="s">
        <v>442</v>
      </c>
    </row>
    <row r="8547" spans="8:28" x14ac:dyDescent="0.2">
      <c r="H8547" s="238"/>
      <c r="AB8547" s="238" t="s">
        <v>442</v>
      </c>
    </row>
    <row r="8548" spans="8:28" x14ac:dyDescent="0.2">
      <c r="H8548" s="238"/>
      <c r="AB8548" s="238" t="s">
        <v>442</v>
      </c>
    </row>
    <row r="8549" spans="8:28" x14ac:dyDescent="0.2">
      <c r="H8549" s="238"/>
      <c r="AB8549" s="238" t="s">
        <v>442</v>
      </c>
    </row>
    <row r="8550" spans="8:28" x14ac:dyDescent="0.2">
      <c r="H8550" s="238"/>
      <c r="AB8550" s="238" t="s">
        <v>442</v>
      </c>
    </row>
    <row r="8551" spans="8:28" x14ac:dyDescent="0.2">
      <c r="H8551" s="238"/>
      <c r="AB8551" s="238" t="s">
        <v>442</v>
      </c>
    </row>
    <row r="8552" spans="8:28" x14ac:dyDescent="0.2">
      <c r="H8552" s="238"/>
      <c r="AB8552" s="238" t="s">
        <v>442</v>
      </c>
    </row>
    <row r="8553" spans="8:28" x14ac:dyDescent="0.2">
      <c r="H8553" s="238"/>
      <c r="AB8553" s="238" t="s">
        <v>442</v>
      </c>
    </row>
    <row r="8554" spans="8:28" x14ac:dyDescent="0.2">
      <c r="H8554" s="238"/>
      <c r="AB8554" s="238" t="s">
        <v>442</v>
      </c>
    </row>
    <row r="8555" spans="8:28" x14ac:dyDescent="0.2">
      <c r="H8555" s="238"/>
      <c r="AB8555" s="238" t="s">
        <v>442</v>
      </c>
    </row>
    <row r="8556" spans="8:28" x14ac:dyDescent="0.2">
      <c r="H8556" s="238"/>
      <c r="AB8556" s="238" t="s">
        <v>442</v>
      </c>
    </row>
    <row r="8557" spans="8:28" x14ac:dyDescent="0.2">
      <c r="H8557" s="238"/>
      <c r="AB8557" s="238" t="s">
        <v>442</v>
      </c>
    </row>
    <row r="8558" spans="8:28" x14ac:dyDescent="0.2">
      <c r="H8558" s="238"/>
      <c r="AB8558" s="238" t="s">
        <v>442</v>
      </c>
    </row>
    <row r="8559" spans="8:28" x14ac:dyDescent="0.2">
      <c r="H8559" s="238"/>
      <c r="AB8559" s="238" t="s">
        <v>442</v>
      </c>
    </row>
    <row r="8560" spans="8:28" x14ac:dyDescent="0.2">
      <c r="H8560" s="238"/>
      <c r="AB8560" s="238" t="s">
        <v>442</v>
      </c>
    </row>
    <row r="8561" spans="8:28" x14ac:dyDescent="0.2">
      <c r="H8561" s="238"/>
      <c r="AB8561" s="238" t="s">
        <v>442</v>
      </c>
    </row>
    <row r="8562" spans="8:28" x14ac:dyDescent="0.2">
      <c r="H8562" s="238"/>
      <c r="AB8562" s="238" t="s">
        <v>442</v>
      </c>
    </row>
    <row r="8563" spans="8:28" x14ac:dyDescent="0.2">
      <c r="H8563" s="238"/>
      <c r="AB8563" s="238" t="s">
        <v>442</v>
      </c>
    </row>
    <row r="8564" spans="8:28" x14ac:dyDescent="0.2">
      <c r="H8564" s="238"/>
      <c r="AB8564" s="238" t="s">
        <v>442</v>
      </c>
    </row>
    <row r="8565" spans="8:28" x14ac:dyDescent="0.2">
      <c r="H8565" s="238"/>
      <c r="AB8565" s="238" t="s">
        <v>442</v>
      </c>
    </row>
    <row r="8566" spans="8:28" x14ac:dyDescent="0.2">
      <c r="H8566" s="238"/>
      <c r="AB8566" s="238" t="s">
        <v>442</v>
      </c>
    </row>
    <row r="8567" spans="8:28" x14ac:dyDescent="0.2">
      <c r="H8567" s="238"/>
      <c r="AB8567" s="238" t="s">
        <v>442</v>
      </c>
    </row>
    <row r="8568" spans="8:28" x14ac:dyDescent="0.2">
      <c r="H8568" s="238"/>
      <c r="AB8568" s="238" t="s">
        <v>442</v>
      </c>
    </row>
    <row r="8569" spans="8:28" x14ac:dyDescent="0.2">
      <c r="H8569" s="238"/>
      <c r="AB8569" s="238" t="s">
        <v>442</v>
      </c>
    </row>
    <row r="8570" spans="8:28" x14ac:dyDescent="0.2">
      <c r="H8570" s="238"/>
      <c r="AB8570" s="238" t="s">
        <v>442</v>
      </c>
    </row>
    <row r="8571" spans="8:28" x14ac:dyDescent="0.2">
      <c r="H8571" s="238"/>
      <c r="AB8571" s="238" t="s">
        <v>442</v>
      </c>
    </row>
    <row r="8572" spans="8:28" x14ac:dyDescent="0.2">
      <c r="H8572" s="238"/>
      <c r="AB8572" s="238" t="s">
        <v>442</v>
      </c>
    </row>
    <row r="8573" spans="8:28" x14ac:dyDescent="0.2">
      <c r="H8573" s="238"/>
      <c r="AB8573" s="238" t="s">
        <v>442</v>
      </c>
    </row>
    <row r="8574" spans="8:28" x14ac:dyDescent="0.2">
      <c r="H8574" s="238"/>
      <c r="AB8574" s="238" t="s">
        <v>442</v>
      </c>
    </row>
    <row r="8575" spans="8:28" x14ac:dyDescent="0.2">
      <c r="H8575" s="238"/>
      <c r="AB8575" s="238" t="s">
        <v>442</v>
      </c>
    </row>
    <row r="8576" spans="8:28" x14ac:dyDescent="0.2">
      <c r="H8576" s="238"/>
      <c r="AB8576" s="238" t="s">
        <v>442</v>
      </c>
    </row>
    <row r="8577" spans="8:28" x14ac:dyDescent="0.2">
      <c r="H8577" s="238"/>
      <c r="AB8577" s="238" t="s">
        <v>442</v>
      </c>
    </row>
    <row r="8578" spans="8:28" x14ac:dyDescent="0.2">
      <c r="H8578" s="238"/>
      <c r="AB8578" s="238" t="s">
        <v>442</v>
      </c>
    </row>
    <row r="8579" spans="8:28" x14ac:dyDescent="0.2">
      <c r="H8579" s="238"/>
      <c r="AB8579" s="238" t="s">
        <v>442</v>
      </c>
    </row>
    <row r="8580" spans="8:28" x14ac:dyDescent="0.2">
      <c r="H8580" s="238"/>
      <c r="AB8580" s="238" t="s">
        <v>442</v>
      </c>
    </row>
    <row r="8581" spans="8:28" x14ac:dyDescent="0.2">
      <c r="H8581" s="238"/>
      <c r="AB8581" s="238" t="s">
        <v>442</v>
      </c>
    </row>
    <row r="8582" spans="8:28" x14ac:dyDescent="0.2">
      <c r="H8582" s="238"/>
      <c r="AB8582" s="238" t="s">
        <v>442</v>
      </c>
    </row>
    <row r="8583" spans="8:28" x14ac:dyDescent="0.2">
      <c r="H8583" s="238"/>
      <c r="AB8583" s="238" t="s">
        <v>442</v>
      </c>
    </row>
    <row r="8584" spans="8:28" x14ac:dyDescent="0.2">
      <c r="H8584" s="238"/>
      <c r="AB8584" s="238" t="s">
        <v>442</v>
      </c>
    </row>
    <row r="8585" spans="8:28" x14ac:dyDescent="0.2">
      <c r="H8585" s="238"/>
      <c r="AB8585" s="238" t="s">
        <v>442</v>
      </c>
    </row>
    <row r="8586" spans="8:28" x14ac:dyDescent="0.2">
      <c r="H8586" s="238"/>
      <c r="AB8586" s="238" t="s">
        <v>442</v>
      </c>
    </row>
    <row r="8587" spans="8:28" x14ac:dyDescent="0.2">
      <c r="H8587" s="238"/>
      <c r="AB8587" s="238" t="s">
        <v>442</v>
      </c>
    </row>
    <row r="8588" spans="8:28" x14ac:dyDescent="0.2">
      <c r="H8588" s="238"/>
      <c r="AB8588" s="238" t="s">
        <v>442</v>
      </c>
    </row>
    <row r="8589" spans="8:28" x14ac:dyDescent="0.2">
      <c r="H8589" s="238"/>
      <c r="AB8589" s="238" t="s">
        <v>442</v>
      </c>
    </row>
    <row r="8590" spans="8:28" x14ac:dyDescent="0.2">
      <c r="H8590" s="238"/>
      <c r="AB8590" s="238" t="s">
        <v>442</v>
      </c>
    </row>
    <row r="8591" spans="8:28" x14ac:dyDescent="0.2">
      <c r="H8591" s="238"/>
      <c r="AB8591" s="238" t="s">
        <v>442</v>
      </c>
    </row>
    <row r="8592" spans="8:28" x14ac:dyDescent="0.2">
      <c r="H8592" s="238"/>
      <c r="AB8592" s="238" t="s">
        <v>442</v>
      </c>
    </row>
    <row r="8593" spans="8:28" x14ac:dyDescent="0.2">
      <c r="H8593" s="238"/>
      <c r="AB8593" s="238" t="s">
        <v>442</v>
      </c>
    </row>
    <row r="8594" spans="8:28" x14ac:dyDescent="0.2">
      <c r="H8594" s="238"/>
      <c r="AB8594" s="238" t="s">
        <v>442</v>
      </c>
    </row>
    <row r="8595" spans="8:28" x14ac:dyDescent="0.2">
      <c r="H8595" s="238"/>
      <c r="AB8595" s="238" t="s">
        <v>442</v>
      </c>
    </row>
    <row r="8596" spans="8:28" x14ac:dyDescent="0.2">
      <c r="H8596" s="238"/>
      <c r="AB8596" s="238" t="s">
        <v>442</v>
      </c>
    </row>
    <row r="8597" spans="8:28" x14ac:dyDescent="0.2">
      <c r="H8597" s="238"/>
      <c r="AB8597" s="238" t="s">
        <v>442</v>
      </c>
    </row>
    <row r="8598" spans="8:28" x14ac:dyDescent="0.2">
      <c r="H8598" s="238"/>
      <c r="AB8598" s="238" t="s">
        <v>442</v>
      </c>
    </row>
    <row r="8599" spans="8:28" x14ac:dyDescent="0.2">
      <c r="H8599" s="238"/>
      <c r="AB8599" s="238" t="s">
        <v>442</v>
      </c>
    </row>
    <row r="8600" spans="8:28" x14ac:dyDescent="0.2">
      <c r="H8600" s="238"/>
      <c r="AB8600" s="238" t="s">
        <v>442</v>
      </c>
    </row>
    <row r="8601" spans="8:28" x14ac:dyDescent="0.2">
      <c r="H8601" s="238"/>
      <c r="AB8601" s="238" t="s">
        <v>442</v>
      </c>
    </row>
    <row r="8602" spans="8:28" x14ac:dyDescent="0.2">
      <c r="H8602" s="238"/>
      <c r="AB8602" s="238" t="s">
        <v>442</v>
      </c>
    </row>
    <row r="8603" spans="8:28" x14ac:dyDescent="0.2">
      <c r="H8603" s="238"/>
      <c r="AB8603" s="238" t="s">
        <v>442</v>
      </c>
    </row>
    <row r="8604" spans="8:28" x14ac:dyDescent="0.2">
      <c r="H8604" s="238"/>
      <c r="AB8604" s="238" t="s">
        <v>442</v>
      </c>
    </row>
    <row r="8605" spans="8:28" x14ac:dyDescent="0.2">
      <c r="H8605" s="238"/>
      <c r="AB8605" s="238" t="s">
        <v>442</v>
      </c>
    </row>
    <row r="8606" spans="8:28" x14ac:dyDescent="0.2">
      <c r="H8606" s="238"/>
      <c r="AB8606" s="238" t="s">
        <v>442</v>
      </c>
    </row>
    <row r="8607" spans="8:28" x14ac:dyDescent="0.2">
      <c r="H8607" s="238"/>
      <c r="AB8607" s="238" t="s">
        <v>442</v>
      </c>
    </row>
    <row r="8608" spans="8:28" x14ac:dyDescent="0.2">
      <c r="H8608" s="238"/>
      <c r="AB8608" s="238" t="s">
        <v>442</v>
      </c>
    </row>
    <row r="8609" spans="8:28" x14ac:dyDescent="0.2">
      <c r="H8609" s="238"/>
      <c r="AB8609" s="238" t="s">
        <v>442</v>
      </c>
    </row>
    <row r="8610" spans="8:28" x14ac:dyDescent="0.2">
      <c r="H8610" s="238"/>
      <c r="AB8610" s="238" t="s">
        <v>442</v>
      </c>
    </row>
    <row r="8611" spans="8:28" x14ac:dyDescent="0.2">
      <c r="H8611" s="238"/>
      <c r="AB8611" s="238" t="s">
        <v>442</v>
      </c>
    </row>
    <row r="8612" spans="8:28" x14ac:dyDescent="0.2">
      <c r="H8612" s="238"/>
      <c r="AB8612" s="238" t="s">
        <v>442</v>
      </c>
    </row>
    <row r="8613" spans="8:28" x14ac:dyDescent="0.2">
      <c r="H8613" s="238"/>
      <c r="AB8613" s="238" t="s">
        <v>442</v>
      </c>
    </row>
    <row r="8614" spans="8:28" x14ac:dyDescent="0.2">
      <c r="H8614" s="238"/>
      <c r="AB8614" s="238" t="s">
        <v>442</v>
      </c>
    </row>
    <row r="8615" spans="8:28" x14ac:dyDescent="0.2">
      <c r="H8615" s="238"/>
      <c r="AB8615" s="238" t="s">
        <v>442</v>
      </c>
    </row>
    <row r="8616" spans="8:28" x14ac:dyDescent="0.2">
      <c r="H8616" s="238"/>
      <c r="AB8616" s="238" t="s">
        <v>442</v>
      </c>
    </row>
    <row r="8617" spans="8:28" x14ac:dyDescent="0.2">
      <c r="H8617" s="238"/>
      <c r="AB8617" s="238" t="s">
        <v>442</v>
      </c>
    </row>
    <row r="8618" spans="8:28" x14ac:dyDescent="0.2">
      <c r="H8618" s="238"/>
      <c r="AB8618" s="238" t="s">
        <v>442</v>
      </c>
    </row>
    <row r="8619" spans="8:28" x14ac:dyDescent="0.2">
      <c r="H8619" s="238"/>
      <c r="AB8619" s="238" t="s">
        <v>442</v>
      </c>
    </row>
    <row r="8620" spans="8:28" x14ac:dyDescent="0.2">
      <c r="H8620" s="238"/>
      <c r="AB8620" s="238" t="s">
        <v>442</v>
      </c>
    </row>
    <row r="8621" spans="8:28" x14ac:dyDescent="0.2">
      <c r="H8621" s="238"/>
      <c r="AB8621" s="238" t="s">
        <v>442</v>
      </c>
    </row>
    <row r="8622" spans="8:28" x14ac:dyDescent="0.2">
      <c r="H8622" s="238"/>
      <c r="AB8622" s="238" t="s">
        <v>442</v>
      </c>
    </row>
    <row r="8623" spans="8:28" x14ac:dyDescent="0.2">
      <c r="H8623" s="238"/>
      <c r="AB8623" s="238" t="s">
        <v>442</v>
      </c>
    </row>
    <row r="8624" spans="8:28" x14ac:dyDescent="0.2">
      <c r="H8624" s="238"/>
      <c r="AB8624" s="238" t="s">
        <v>442</v>
      </c>
    </row>
    <row r="8625" spans="8:28" x14ac:dyDescent="0.2">
      <c r="H8625" s="238"/>
      <c r="AB8625" s="238" t="s">
        <v>442</v>
      </c>
    </row>
    <row r="8626" spans="8:28" x14ac:dyDescent="0.2">
      <c r="H8626" s="238"/>
      <c r="AB8626" s="238" t="s">
        <v>442</v>
      </c>
    </row>
    <row r="8627" spans="8:28" x14ac:dyDescent="0.2">
      <c r="H8627" s="238"/>
      <c r="AB8627" s="238" t="s">
        <v>442</v>
      </c>
    </row>
    <row r="8628" spans="8:28" x14ac:dyDescent="0.2">
      <c r="H8628" s="238"/>
      <c r="AB8628" s="238" t="s">
        <v>442</v>
      </c>
    </row>
    <row r="8629" spans="8:28" x14ac:dyDescent="0.2">
      <c r="H8629" s="238"/>
      <c r="AB8629" s="238" t="s">
        <v>442</v>
      </c>
    </row>
    <row r="8630" spans="8:28" x14ac:dyDescent="0.2">
      <c r="H8630" s="238"/>
      <c r="AB8630" s="238" t="s">
        <v>442</v>
      </c>
    </row>
    <row r="8631" spans="8:28" x14ac:dyDescent="0.2">
      <c r="H8631" s="238"/>
      <c r="AB8631" s="238" t="s">
        <v>442</v>
      </c>
    </row>
    <row r="8632" spans="8:28" x14ac:dyDescent="0.2">
      <c r="H8632" s="238"/>
      <c r="AB8632" s="238" t="s">
        <v>442</v>
      </c>
    </row>
    <row r="8633" spans="8:28" x14ac:dyDescent="0.2">
      <c r="H8633" s="238"/>
      <c r="AB8633" s="238" t="s">
        <v>442</v>
      </c>
    </row>
    <row r="8634" spans="8:28" x14ac:dyDescent="0.2">
      <c r="H8634" s="238"/>
      <c r="AB8634" s="238" t="s">
        <v>442</v>
      </c>
    </row>
    <row r="8635" spans="8:28" x14ac:dyDescent="0.2">
      <c r="H8635" s="238"/>
      <c r="AB8635" s="238" t="s">
        <v>442</v>
      </c>
    </row>
    <row r="8636" spans="8:28" x14ac:dyDescent="0.2">
      <c r="H8636" s="238"/>
      <c r="AB8636" s="238" t="s">
        <v>442</v>
      </c>
    </row>
    <row r="8637" spans="8:28" x14ac:dyDescent="0.2">
      <c r="H8637" s="238"/>
      <c r="AB8637" s="238" t="s">
        <v>442</v>
      </c>
    </row>
    <row r="8638" spans="8:28" x14ac:dyDescent="0.2">
      <c r="H8638" s="238"/>
      <c r="AB8638" s="238" t="s">
        <v>442</v>
      </c>
    </row>
    <row r="8639" spans="8:28" x14ac:dyDescent="0.2">
      <c r="H8639" s="238"/>
      <c r="AB8639" s="238" t="s">
        <v>442</v>
      </c>
    </row>
    <row r="8640" spans="8:28" x14ac:dyDescent="0.2">
      <c r="H8640" s="238"/>
      <c r="AB8640" s="238" t="s">
        <v>442</v>
      </c>
    </row>
    <row r="8641" spans="8:28" x14ac:dyDescent="0.2">
      <c r="H8641" s="238"/>
      <c r="AB8641" s="238" t="s">
        <v>442</v>
      </c>
    </row>
    <row r="8642" spans="8:28" x14ac:dyDescent="0.2">
      <c r="H8642" s="238"/>
      <c r="AB8642" s="238" t="s">
        <v>442</v>
      </c>
    </row>
    <row r="8643" spans="8:28" x14ac:dyDescent="0.2">
      <c r="H8643" s="238"/>
      <c r="AB8643" s="238" t="s">
        <v>442</v>
      </c>
    </row>
    <row r="8644" spans="8:28" x14ac:dyDescent="0.2">
      <c r="H8644" s="238"/>
      <c r="AB8644" s="238" t="s">
        <v>442</v>
      </c>
    </row>
    <row r="8645" spans="8:28" x14ac:dyDescent="0.2">
      <c r="H8645" s="238"/>
      <c r="AB8645" s="238" t="s">
        <v>442</v>
      </c>
    </row>
    <row r="8646" spans="8:28" x14ac:dyDescent="0.2">
      <c r="H8646" s="238"/>
      <c r="AB8646" s="238" t="s">
        <v>442</v>
      </c>
    </row>
    <row r="8647" spans="8:28" x14ac:dyDescent="0.2">
      <c r="H8647" s="238"/>
      <c r="AB8647" s="238" t="s">
        <v>442</v>
      </c>
    </row>
    <row r="8648" spans="8:28" x14ac:dyDescent="0.2">
      <c r="H8648" s="238"/>
      <c r="AB8648" s="238" t="s">
        <v>442</v>
      </c>
    </row>
    <row r="8649" spans="8:28" x14ac:dyDescent="0.2">
      <c r="H8649" s="238"/>
      <c r="AB8649" s="238" t="s">
        <v>442</v>
      </c>
    </row>
    <row r="8650" spans="8:28" x14ac:dyDescent="0.2">
      <c r="H8650" s="238"/>
      <c r="AB8650" s="238" t="s">
        <v>442</v>
      </c>
    </row>
    <row r="8651" spans="8:28" x14ac:dyDescent="0.2">
      <c r="H8651" s="238"/>
      <c r="AB8651" s="238" t="s">
        <v>442</v>
      </c>
    </row>
    <row r="8652" spans="8:28" x14ac:dyDescent="0.2">
      <c r="H8652" s="238"/>
      <c r="AB8652" s="238" t="s">
        <v>442</v>
      </c>
    </row>
    <row r="8653" spans="8:28" x14ac:dyDescent="0.2">
      <c r="H8653" s="238"/>
      <c r="AB8653" s="238" t="s">
        <v>442</v>
      </c>
    </row>
    <row r="8654" spans="8:28" x14ac:dyDescent="0.2">
      <c r="H8654" s="238"/>
      <c r="AB8654" s="238" t="s">
        <v>442</v>
      </c>
    </row>
    <row r="8655" spans="8:28" x14ac:dyDescent="0.2">
      <c r="H8655" s="238"/>
      <c r="AB8655" s="238" t="s">
        <v>442</v>
      </c>
    </row>
    <row r="8656" spans="8:28" x14ac:dyDescent="0.2">
      <c r="H8656" s="238"/>
      <c r="AB8656" s="238" t="s">
        <v>442</v>
      </c>
    </row>
    <row r="8657" spans="8:28" x14ac:dyDescent="0.2">
      <c r="H8657" s="238"/>
      <c r="AB8657" s="238" t="s">
        <v>442</v>
      </c>
    </row>
    <row r="8658" spans="8:28" x14ac:dyDescent="0.2">
      <c r="H8658" s="238"/>
      <c r="AB8658" s="238" t="s">
        <v>442</v>
      </c>
    </row>
    <row r="8659" spans="8:28" x14ac:dyDescent="0.2">
      <c r="H8659" s="238"/>
      <c r="AB8659" s="238" t="s">
        <v>442</v>
      </c>
    </row>
    <row r="8660" spans="8:28" x14ac:dyDescent="0.2">
      <c r="H8660" s="238"/>
      <c r="AB8660" s="238" t="s">
        <v>442</v>
      </c>
    </row>
    <row r="8661" spans="8:28" x14ac:dyDescent="0.2">
      <c r="H8661" s="238"/>
      <c r="AB8661" s="238" t="s">
        <v>442</v>
      </c>
    </row>
    <row r="8662" spans="8:28" x14ac:dyDescent="0.2">
      <c r="H8662" s="238"/>
      <c r="AB8662" s="238" t="s">
        <v>442</v>
      </c>
    </row>
    <row r="8663" spans="8:28" x14ac:dyDescent="0.2">
      <c r="H8663" s="238"/>
      <c r="AB8663" s="238" t="s">
        <v>442</v>
      </c>
    </row>
    <row r="8664" spans="8:28" x14ac:dyDescent="0.2">
      <c r="H8664" s="238"/>
      <c r="AB8664" s="238" t="s">
        <v>442</v>
      </c>
    </row>
    <row r="8665" spans="8:28" x14ac:dyDescent="0.2">
      <c r="H8665" s="238"/>
      <c r="AB8665" s="238" t="s">
        <v>442</v>
      </c>
    </row>
    <row r="8666" spans="8:28" x14ac:dyDescent="0.2">
      <c r="H8666" s="238"/>
      <c r="AB8666" s="238" t="s">
        <v>442</v>
      </c>
    </row>
    <row r="8667" spans="8:28" x14ac:dyDescent="0.2">
      <c r="H8667" s="238"/>
      <c r="AB8667" s="238" t="s">
        <v>442</v>
      </c>
    </row>
    <row r="8668" spans="8:28" x14ac:dyDescent="0.2">
      <c r="H8668" s="238"/>
      <c r="AB8668" s="238" t="s">
        <v>442</v>
      </c>
    </row>
    <row r="8669" spans="8:28" x14ac:dyDescent="0.2">
      <c r="H8669" s="238"/>
      <c r="AB8669" s="238" t="s">
        <v>442</v>
      </c>
    </row>
    <row r="8670" spans="8:28" x14ac:dyDescent="0.2">
      <c r="H8670" s="238"/>
      <c r="AB8670" s="238" t="s">
        <v>442</v>
      </c>
    </row>
    <row r="8671" spans="8:28" x14ac:dyDescent="0.2">
      <c r="H8671" s="238"/>
      <c r="AB8671" s="238" t="s">
        <v>442</v>
      </c>
    </row>
    <row r="8672" spans="8:28" x14ac:dyDescent="0.2">
      <c r="H8672" s="238"/>
      <c r="AB8672" s="238" t="s">
        <v>442</v>
      </c>
    </row>
    <row r="8673" spans="8:28" x14ac:dyDescent="0.2">
      <c r="H8673" s="238"/>
      <c r="AB8673" s="238" t="s">
        <v>442</v>
      </c>
    </row>
    <row r="8674" spans="8:28" x14ac:dyDescent="0.2">
      <c r="H8674" s="238"/>
      <c r="AB8674" s="238" t="s">
        <v>442</v>
      </c>
    </row>
    <row r="8675" spans="8:28" x14ac:dyDescent="0.2">
      <c r="H8675" s="238"/>
      <c r="AB8675" s="238" t="s">
        <v>442</v>
      </c>
    </row>
    <row r="8676" spans="8:28" x14ac:dyDescent="0.2">
      <c r="H8676" s="238"/>
      <c r="AB8676" s="238" t="s">
        <v>442</v>
      </c>
    </row>
    <row r="8677" spans="8:28" x14ac:dyDescent="0.2">
      <c r="H8677" s="238"/>
      <c r="AB8677" s="238" t="s">
        <v>442</v>
      </c>
    </row>
    <row r="8678" spans="8:28" x14ac:dyDescent="0.2">
      <c r="H8678" s="238"/>
      <c r="AB8678" s="238" t="s">
        <v>442</v>
      </c>
    </row>
    <row r="8679" spans="8:28" x14ac:dyDescent="0.2">
      <c r="H8679" s="238"/>
      <c r="AB8679" s="238" t="s">
        <v>442</v>
      </c>
    </row>
    <row r="8680" spans="8:28" x14ac:dyDescent="0.2">
      <c r="H8680" s="238"/>
      <c r="AB8680" s="238" t="s">
        <v>442</v>
      </c>
    </row>
    <row r="8681" spans="8:28" x14ac:dyDescent="0.2">
      <c r="H8681" s="238"/>
      <c r="AB8681" s="238" t="s">
        <v>442</v>
      </c>
    </row>
    <row r="8682" spans="8:28" x14ac:dyDescent="0.2">
      <c r="H8682" s="238"/>
      <c r="AB8682" s="238" t="s">
        <v>442</v>
      </c>
    </row>
    <row r="8683" spans="8:28" x14ac:dyDescent="0.2">
      <c r="H8683" s="238"/>
      <c r="AB8683" s="238" t="s">
        <v>442</v>
      </c>
    </row>
    <row r="8684" spans="8:28" x14ac:dyDescent="0.2">
      <c r="H8684" s="238"/>
      <c r="AB8684" s="238" t="s">
        <v>442</v>
      </c>
    </row>
    <row r="8685" spans="8:28" x14ac:dyDescent="0.2">
      <c r="H8685" s="238"/>
      <c r="AB8685" s="238" t="s">
        <v>442</v>
      </c>
    </row>
    <row r="8686" spans="8:28" x14ac:dyDescent="0.2">
      <c r="H8686" s="238"/>
      <c r="AB8686" s="238" t="s">
        <v>442</v>
      </c>
    </row>
    <row r="8687" spans="8:28" x14ac:dyDescent="0.2">
      <c r="H8687" s="238"/>
      <c r="AB8687" s="238" t="s">
        <v>442</v>
      </c>
    </row>
    <row r="8688" spans="8:28" x14ac:dyDescent="0.2">
      <c r="H8688" s="238"/>
      <c r="AB8688" s="238" t="s">
        <v>442</v>
      </c>
    </row>
    <row r="8689" spans="8:28" x14ac:dyDescent="0.2">
      <c r="H8689" s="238"/>
      <c r="AB8689" s="238" t="s">
        <v>442</v>
      </c>
    </row>
    <row r="8690" spans="8:28" x14ac:dyDescent="0.2">
      <c r="H8690" s="238"/>
      <c r="AB8690" s="238" t="s">
        <v>442</v>
      </c>
    </row>
    <row r="8691" spans="8:28" x14ac:dyDescent="0.2">
      <c r="H8691" s="238"/>
      <c r="AB8691" s="238" t="s">
        <v>442</v>
      </c>
    </row>
    <row r="8692" spans="8:28" x14ac:dyDescent="0.2">
      <c r="H8692" s="238"/>
      <c r="AB8692" s="238" t="s">
        <v>442</v>
      </c>
    </row>
    <row r="8693" spans="8:28" x14ac:dyDescent="0.2">
      <c r="H8693" s="238"/>
      <c r="AB8693" s="238" t="s">
        <v>442</v>
      </c>
    </row>
    <row r="8694" spans="8:28" x14ac:dyDescent="0.2">
      <c r="H8694" s="238"/>
      <c r="AB8694" s="238" t="s">
        <v>442</v>
      </c>
    </row>
    <row r="8695" spans="8:28" x14ac:dyDescent="0.2">
      <c r="H8695" s="238"/>
      <c r="AB8695" s="238" t="s">
        <v>442</v>
      </c>
    </row>
    <row r="8696" spans="8:28" x14ac:dyDescent="0.2">
      <c r="H8696" s="238"/>
      <c r="AB8696" s="238" t="s">
        <v>442</v>
      </c>
    </row>
    <row r="8697" spans="8:28" x14ac:dyDescent="0.2">
      <c r="H8697" s="238"/>
      <c r="AB8697" s="238" t="s">
        <v>442</v>
      </c>
    </row>
    <row r="8698" spans="8:28" x14ac:dyDescent="0.2">
      <c r="H8698" s="238"/>
      <c r="AB8698" s="238" t="s">
        <v>442</v>
      </c>
    </row>
    <row r="8699" spans="8:28" x14ac:dyDescent="0.2">
      <c r="H8699" s="238"/>
      <c r="AB8699" s="238" t="s">
        <v>442</v>
      </c>
    </row>
    <row r="8700" spans="8:28" x14ac:dyDescent="0.2">
      <c r="H8700" s="238"/>
      <c r="AB8700" s="238" t="s">
        <v>442</v>
      </c>
    </row>
    <row r="8701" spans="8:28" x14ac:dyDescent="0.2">
      <c r="H8701" s="238"/>
      <c r="AB8701" s="238" t="s">
        <v>442</v>
      </c>
    </row>
    <row r="8702" spans="8:28" x14ac:dyDescent="0.2">
      <c r="H8702" s="238"/>
      <c r="AB8702" s="238" t="s">
        <v>442</v>
      </c>
    </row>
    <row r="8703" spans="8:28" x14ac:dyDescent="0.2">
      <c r="H8703" s="238"/>
      <c r="AB8703" s="238" t="s">
        <v>442</v>
      </c>
    </row>
    <row r="8704" spans="8:28" x14ac:dyDescent="0.2">
      <c r="H8704" s="238"/>
      <c r="AB8704" s="238" t="s">
        <v>442</v>
      </c>
    </row>
    <row r="8705" spans="8:28" x14ac:dyDescent="0.2">
      <c r="H8705" s="238"/>
      <c r="AB8705" s="238" t="s">
        <v>442</v>
      </c>
    </row>
    <row r="8706" spans="8:28" x14ac:dyDescent="0.2">
      <c r="H8706" s="238"/>
      <c r="AB8706" s="238" t="s">
        <v>442</v>
      </c>
    </row>
    <row r="8707" spans="8:28" x14ac:dyDescent="0.2">
      <c r="H8707" s="238"/>
      <c r="AB8707" s="238" t="s">
        <v>442</v>
      </c>
    </row>
    <row r="8708" spans="8:28" x14ac:dyDescent="0.2">
      <c r="H8708" s="238"/>
      <c r="AB8708" s="238" t="s">
        <v>442</v>
      </c>
    </row>
    <row r="8709" spans="8:28" x14ac:dyDescent="0.2">
      <c r="H8709" s="238"/>
      <c r="AB8709" s="238" t="s">
        <v>442</v>
      </c>
    </row>
    <row r="8710" spans="8:28" x14ac:dyDescent="0.2">
      <c r="H8710" s="238"/>
      <c r="AB8710" s="238" t="s">
        <v>442</v>
      </c>
    </row>
    <row r="8711" spans="8:28" x14ac:dyDescent="0.2">
      <c r="H8711" s="238"/>
      <c r="AB8711" s="238" t="s">
        <v>442</v>
      </c>
    </row>
    <row r="8712" spans="8:28" x14ac:dyDescent="0.2">
      <c r="H8712" s="238"/>
      <c r="AB8712" s="238" t="s">
        <v>442</v>
      </c>
    </row>
    <row r="8713" spans="8:28" x14ac:dyDescent="0.2">
      <c r="H8713" s="238"/>
      <c r="AB8713" s="238" t="s">
        <v>442</v>
      </c>
    </row>
    <row r="8714" spans="8:28" x14ac:dyDescent="0.2">
      <c r="H8714" s="238"/>
      <c r="AB8714" s="238" t="s">
        <v>442</v>
      </c>
    </row>
    <row r="8715" spans="8:28" x14ac:dyDescent="0.2">
      <c r="H8715" s="238"/>
      <c r="AB8715" s="238" t="s">
        <v>442</v>
      </c>
    </row>
    <row r="8716" spans="8:28" x14ac:dyDescent="0.2">
      <c r="H8716" s="238"/>
      <c r="AB8716" s="238" t="s">
        <v>442</v>
      </c>
    </row>
    <row r="8717" spans="8:28" x14ac:dyDescent="0.2">
      <c r="H8717" s="238"/>
      <c r="AB8717" s="238" t="s">
        <v>442</v>
      </c>
    </row>
    <row r="8718" spans="8:28" x14ac:dyDescent="0.2">
      <c r="H8718" s="238"/>
      <c r="AB8718" s="238" t="s">
        <v>442</v>
      </c>
    </row>
    <row r="8719" spans="8:28" x14ac:dyDescent="0.2">
      <c r="H8719" s="238"/>
      <c r="AB8719" s="238" t="s">
        <v>442</v>
      </c>
    </row>
    <row r="8720" spans="8:28" x14ac:dyDescent="0.2">
      <c r="H8720" s="238"/>
      <c r="AB8720" s="238" t="s">
        <v>442</v>
      </c>
    </row>
    <row r="8721" spans="8:28" x14ac:dyDescent="0.2">
      <c r="H8721" s="238"/>
      <c r="AB8721" s="238" t="s">
        <v>442</v>
      </c>
    </row>
    <row r="8722" spans="8:28" x14ac:dyDescent="0.2">
      <c r="H8722" s="238"/>
      <c r="AB8722" s="238" t="s">
        <v>442</v>
      </c>
    </row>
    <row r="8723" spans="8:28" x14ac:dyDescent="0.2">
      <c r="H8723" s="238"/>
      <c r="AB8723" s="238" t="s">
        <v>442</v>
      </c>
    </row>
    <row r="8724" spans="8:28" x14ac:dyDescent="0.2">
      <c r="H8724" s="238"/>
      <c r="AB8724" s="238" t="s">
        <v>442</v>
      </c>
    </row>
    <row r="8725" spans="8:28" x14ac:dyDescent="0.2">
      <c r="H8725" s="238"/>
      <c r="AB8725" s="238" t="s">
        <v>442</v>
      </c>
    </row>
    <row r="8726" spans="8:28" x14ac:dyDescent="0.2">
      <c r="H8726" s="238"/>
      <c r="AB8726" s="238" t="s">
        <v>442</v>
      </c>
    </row>
    <row r="8727" spans="8:28" x14ac:dyDescent="0.2">
      <c r="H8727" s="238"/>
      <c r="AB8727" s="238" t="s">
        <v>442</v>
      </c>
    </row>
    <row r="8728" spans="8:28" x14ac:dyDescent="0.2">
      <c r="H8728" s="238"/>
      <c r="AB8728" s="238" t="s">
        <v>442</v>
      </c>
    </row>
    <row r="8729" spans="8:28" x14ac:dyDescent="0.2">
      <c r="H8729" s="238"/>
      <c r="AB8729" s="238" t="s">
        <v>442</v>
      </c>
    </row>
    <row r="8730" spans="8:28" x14ac:dyDescent="0.2">
      <c r="H8730" s="238"/>
      <c r="AB8730" s="238" t="s">
        <v>442</v>
      </c>
    </row>
    <row r="8731" spans="8:28" x14ac:dyDescent="0.2">
      <c r="H8731" s="238"/>
      <c r="AB8731" s="238" t="s">
        <v>442</v>
      </c>
    </row>
    <row r="8732" spans="8:28" x14ac:dyDescent="0.2">
      <c r="H8732" s="238"/>
      <c r="AB8732" s="238" t="s">
        <v>442</v>
      </c>
    </row>
    <row r="8733" spans="8:28" x14ac:dyDescent="0.2">
      <c r="H8733" s="238"/>
      <c r="AB8733" s="238" t="s">
        <v>442</v>
      </c>
    </row>
    <row r="8734" spans="8:28" x14ac:dyDescent="0.2">
      <c r="H8734" s="238"/>
      <c r="AB8734" s="238" t="s">
        <v>442</v>
      </c>
    </row>
    <row r="8735" spans="8:28" x14ac:dyDescent="0.2">
      <c r="H8735" s="238"/>
      <c r="AB8735" s="238" t="s">
        <v>442</v>
      </c>
    </row>
    <row r="8736" spans="8:28" x14ac:dyDescent="0.2">
      <c r="H8736" s="238"/>
      <c r="AB8736" s="238" t="s">
        <v>442</v>
      </c>
    </row>
    <row r="8737" spans="8:28" x14ac:dyDescent="0.2">
      <c r="H8737" s="238"/>
      <c r="AB8737" s="238" t="s">
        <v>442</v>
      </c>
    </row>
    <row r="8738" spans="8:28" x14ac:dyDescent="0.2">
      <c r="H8738" s="238"/>
      <c r="AB8738" s="238" t="s">
        <v>442</v>
      </c>
    </row>
    <row r="8739" spans="8:28" x14ac:dyDescent="0.2">
      <c r="H8739" s="238"/>
      <c r="AB8739" s="238" t="s">
        <v>442</v>
      </c>
    </row>
    <row r="8740" spans="8:28" x14ac:dyDescent="0.2">
      <c r="H8740" s="238"/>
      <c r="AB8740" s="238" t="s">
        <v>442</v>
      </c>
    </row>
    <row r="8741" spans="8:28" x14ac:dyDescent="0.2">
      <c r="H8741" s="238"/>
      <c r="AB8741" s="238" t="s">
        <v>442</v>
      </c>
    </row>
    <row r="8742" spans="8:28" x14ac:dyDescent="0.2">
      <c r="H8742" s="238"/>
      <c r="AB8742" s="238" t="s">
        <v>442</v>
      </c>
    </row>
    <row r="8743" spans="8:28" x14ac:dyDescent="0.2">
      <c r="H8743" s="238"/>
      <c r="AB8743" s="238" t="s">
        <v>442</v>
      </c>
    </row>
    <row r="8744" spans="8:28" x14ac:dyDescent="0.2">
      <c r="H8744" s="238"/>
      <c r="AB8744" s="238" t="s">
        <v>442</v>
      </c>
    </row>
    <row r="8745" spans="8:28" x14ac:dyDescent="0.2">
      <c r="H8745" s="238"/>
      <c r="AB8745" s="238" t="s">
        <v>442</v>
      </c>
    </row>
    <row r="8746" spans="8:28" x14ac:dyDescent="0.2">
      <c r="H8746" s="238"/>
      <c r="AB8746" s="238" t="s">
        <v>442</v>
      </c>
    </row>
    <row r="8747" spans="8:28" x14ac:dyDescent="0.2">
      <c r="H8747" s="238"/>
      <c r="AB8747" s="238" t="s">
        <v>442</v>
      </c>
    </row>
    <row r="8748" spans="8:28" x14ac:dyDescent="0.2">
      <c r="H8748" s="238"/>
      <c r="AB8748" s="238" t="s">
        <v>442</v>
      </c>
    </row>
    <row r="8749" spans="8:28" x14ac:dyDescent="0.2">
      <c r="H8749" s="238"/>
      <c r="AB8749" s="238" t="s">
        <v>442</v>
      </c>
    </row>
    <row r="8750" spans="8:28" x14ac:dyDescent="0.2">
      <c r="H8750" s="238"/>
      <c r="AB8750" s="238" t="s">
        <v>442</v>
      </c>
    </row>
    <row r="8751" spans="8:28" x14ac:dyDescent="0.2">
      <c r="H8751" s="238"/>
      <c r="AB8751" s="238" t="s">
        <v>442</v>
      </c>
    </row>
    <row r="8752" spans="8:28" x14ac:dyDescent="0.2">
      <c r="H8752" s="238"/>
      <c r="AB8752" s="238" t="s">
        <v>442</v>
      </c>
    </row>
    <row r="8753" spans="8:28" x14ac:dyDescent="0.2">
      <c r="H8753" s="238"/>
      <c r="AB8753" s="238" t="s">
        <v>442</v>
      </c>
    </row>
    <row r="8754" spans="8:28" x14ac:dyDescent="0.2">
      <c r="H8754" s="238"/>
      <c r="AB8754" s="238" t="s">
        <v>442</v>
      </c>
    </row>
    <row r="8755" spans="8:28" x14ac:dyDescent="0.2">
      <c r="H8755" s="238"/>
      <c r="AB8755" s="238" t="s">
        <v>442</v>
      </c>
    </row>
    <row r="8756" spans="8:28" x14ac:dyDescent="0.2">
      <c r="H8756" s="238"/>
      <c r="AB8756" s="238" t="s">
        <v>442</v>
      </c>
    </row>
    <row r="8757" spans="8:28" x14ac:dyDescent="0.2">
      <c r="H8757" s="238"/>
      <c r="AB8757" s="238" t="s">
        <v>442</v>
      </c>
    </row>
    <row r="8758" spans="8:28" x14ac:dyDescent="0.2">
      <c r="H8758" s="238"/>
      <c r="AB8758" s="238" t="s">
        <v>442</v>
      </c>
    </row>
    <row r="8759" spans="8:28" x14ac:dyDescent="0.2">
      <c r="H8759" s="238"/>
      <c r="AB8759" s="238" t="s">
        <v>442</v>
      </c>
    </row>
    <row r="8760" spans="8:28" x14ac:dyDescent="0.2">
      <c r="H8760" s="238"/>
      <c r="AB8760" s="238" t="s">
        <v>442</v>
      </c>
    </row>
    <row r="8761" spans="8:28" x14ac:dyDescent="0.2">
      <c r="H8761" s="238"/>
      <c r="AB8761" s="238" t="s">
        <v>442</v>
      </c>
    </row>
    <row r="8762" spans="8:28" x14ac:dyDescent="0.2">
      <c r="H8762" s="238"/>
      <c r="AB8762" s="238" t="s">
        <v>442</v>
      </c>
    </row>
    <row r="8763" spans="8:28" x14ac:dyDescent="0.2">
      <c r="H8763" s="238"/>
      <c r="AB8763" s="238" t="s">
        <v>442</v>
      </c>
    </row>
    <row r="8764" spans="8:28" x14ac:dyDescent="0.2">
      <c r="H8764" s="238"/>
      <c r="AB8764" s="238" t="s">
        <v>442</v>
      </c>
    </row>
    <row r="8765" spans="8:28" x14ac:dyDescent="0.2">
      <c r="H8765" s="238"/>
      <c r="AB8765" s="238" t="s">
        <v>442</v>
      </c>
    </row>
    <row r="8766" spans="8:28" x14ac:dyDescent="0.2">
      <c r="H8766" s="238"/>
      <c r="AB8766" s="238" t="s">
        <v>442</v>
      </c>
    </row>
    <row r="8767" spans="8:28" x14ac:dyDescent="0.2">
      <c r="H8767" s="238"/>
      <c r="AB8767" s="238" t="s">
        <v>442</v>
      </c>
    </row>
    <row r="8768" spans="8:28" x14ac:dyDescent="0.2">
      <c r="H8768" s="238"/>
      <c r="AB8768" s="238" t="s">
        <v>442</v>
      </c>
    </row>
    <row r="8769" spans="8:28" x14ac:dyDescent="0.2">
      <c r="H8769" s="238"/>
      <c r="AB8769" s="238" t="s">
        <v>442</v>
      </c>
    </row>
    <row r="8770" spans="8:28" x14ac:dyDescent="0.2">
      <c r="H8770" s="238"/>
      <c r="AB8770" s="238" t="s">
        <v>442</v>
      </c>
    </row>
    <row r="8771" spans="8:28" x14ac:dyDescent="0.2">
      <c r="H8771" s="238"/>
      <c r="AB8771" s="238" t="s">
        <v>442</v>
      </c>
    </row>
    <row r="8772" spans="8:28" x14ac:dyDescent="0.2">
      <c r="H8772" s="238"/>
      <c r="AB8772" s="238" t="s">
        <v>442</v>
      </c>
    </row>
    <row r="8773" spans="8:28" x14ac:dyDescent="0.2">
      <c r="H8773" s="238"/>
      <c r="AB8773" s="238" t="s">
        <v>442</v>
      </c>
    </row>
    <row r="8774" spans="8:28" x14ac:dyDescent="0.2">
      <c r="H8774" s="238"/>
      <c r="AB8774" s="238" t="s">
        <v>442</v>
      </c>
    </row>
    <row r="8775" spans="8:28" x14ac:dyDescent="0.2">
      <c r="H8775" s="238"/>
      <c r="AB8775" s="238" t="s">
        <v>442</v>
      </c>
    </row>
    <row r="8776" spans="8:28" x14ac:dyDescent="0.2">
      <c r="H8776" s="238"/>
      <c r="AB8776" s="238" t="s">
        <v>442</v>
      </c>
    </row>
    <row r="8777" spans="8:28" x14ac:dyDescent="0.2">
      <c r="H8777" s="238"/>
      <c r="AB8777" s="238" t="s">
        <v>442</v>
      </c>
    </row>
    <row r="8778" spans="8:28" x14ac:dyDescent="0.2">
      <c r="H8778" s="238"/>
      <c r="AB8778" s="238" t="s">
        <v>442</v>
      </c>
    </row>
    <row r="8779" spans="8:28" x14ac:dyDescent="0.2">
      <c r="H8779" s="238"/>
      <c r="AB8779" s="238" t="s">
        <v>442</v>
      </c>
    </row>
    <row r="8780" spans="8:28" x14ac:dyDescent="0.2">
      <c r="H8780" s="238"/>
      <c r="AB8780" s="238" t="s">
        <v>442</v>
      </c>
    </row>
    <row r="8781" spans="8:28" x14ac:dyDescent="0.2">
      <c r="H8781" s="238"/>
      <c r="AB8781" s="238" t="s">
        <v>442</v>
      </c>
    </row>
    <row r="8782" spans="8:28" x14ac:dyDescent="0.2">
      <c r="H8782" s="238"/>
      <c r="AB8782" s="238" t="s">
        <v>442</v>
      </c>
    </row>
    <row r="8783" spans="8:28" x14ac:dyDescent="0.2">
      <c r="H8783" s="238"/>
      <c r="AB8783" s="238" t="s">
        <v>442</v>
      </c>
    </row>
    <row r="8784" spans="8:28" x14ac:dyDescent="0.2">
      <c r="H8784" s="238"/>
      <c r="AB8784" s="238" t="s">
        <v>442</v>
      </c>
    </row>
    <row r="8785" spans="8:28" x14ac:dyDescent="0.2">
      <c r="H8785" s="238"/>
      <c r="AB8785" s="238" t="s">
        <v>442</v>
      </c>
    </row>
    <row r="8786" spans="8:28" x14ac:dyDescent="0.2">
      <c r="H8786" s="238"/>
      <c r="AB8786" s="238" t="s">
        <v>442</v>
      </c>
    </row>
    <row r="8787" spans="8:28" x14ac:dyDescent="0.2">
      <c r="H8787" s="238"/>
      <c r="AB8787" s="238" t="s">
        <v>442</v>
      </c>
    </row>
    <row r="8788" spans="8:28" x14ac:dyDescent="0.2">
      <c r="H8788" s="238"/>
      <c r="AB8788" s="238" t="s">
        <v>442</v>
      </c>
    </row>
    <row r="8789" spans="8:28" x14ac:dyDescent="0.2">
      <c r="H8789" s="238"/>
      <c r="AB8789" s="238" t="s">
        <v>442</v>
      </c>
    </row>
    <row r="8790" spans="8:28" x14ac:dyDescent="0.2">
      <c r="H8790" s="238"/>
      <c r="AB8790" s="238" t="s">
        <v>442</v>
      </c>
    </row>
    <row r="8791" spans="8:28" x14ac:dyDescent="0.2">
      <c r="H8791" s="238"/>
      <c r="AB8791" s="238" t="s">
        <v>442</v>
      </c>
    </row>
    <row r="8792" spans="8:28" x14ac:dyDescent="0.2">
      <c r="H8792" s="238"/>
      <c r="AB8792" s="238" t="s">
        <v>442</v>
      </c>
    </row>
    <row r="8793" spans="8:28" x14ac:dyDescent="0.2">
      <c r="H8793" s="238"/>
      <c r="AB8793" s="238" t="s">
        <v>442</v>
      </c>
    </row>
    <row r="8794" spans="8:28" x14ac:dyDescent="0.2">
      <c r="H8794" s="238"/>
      <c r="AB8794" s="238" t="s">
        <v>442</v>
      </c>
    </row>
    <row r="8795" spans="8:28" x14ac:dyDescent="0.2">
      <c r="H8795" s="238"/>
      <c r="AB8795" s="238" t="s">
        <v>442</v>
      </c>
    </row>
    <row r="8796" spans="8:28" x14ac:dyDescent="0.2">
      <c r="H8796" s="238"/>
      <c r="AB8796" s="238" t="s">
        <v>442</v>
      </c>
    </row>
    <row r="8797" spans="8:28" x14ac:dyDescent="0.2">
      <c r="H8797" s="238"/>
      <c r="AB8797" s="238" t="s">
        <v>442</v>
      </c>
    </row>
    <row r="8798" spans="8:28" x14ac:dyDescent="0.2">
      <c r="H8798" s="238"/>
      <c r="AB8798" s="238" t="s">
        <v>442</v>
      </c>
    </row>
    <row r="8799" spans="8:28" x14ac:dyDescent="0.2">
      <c r="H8799" s="238"/>
      <c r="AB8799" s="238" t="s">
        <v>442</v>
      </c>
    </row>
    <row r="8800" spans="8:28" x14ac:dyDescent="0.2">
      <c r="H8800" s="238"/>
      <c r="AB8800" s="238" t="s">
        <v>442</v>
      </c>
    </row>
    <row r="8801" spans="8:28" x14ac:dyDescent="0.2">
      <c r="H8801" s="238"/>
      <c r="AB8801" s="238" t="s">
        <v>442</v>
      </c>
    </row>
    <row r="8802" spans="8:28" x14ac:dyDescent="0.2">
      <c r="H8802" s="238"/>
      <c r="AB8802" s="238" t="s">
        <v>442</v>
      </c>
    </row>
    <row r="8803" spans="8:28" x14ac:dyDescent="0.2">
      <c r="H8803" s="238"/>
      <c r="AB8803" s="238" t="s">
        <v>442</v>
      </c>
    </row>
    <row r="8804" spans="8:28" x14ac:dyDescent="0.2">
      <c r="H8804" s="238"/>
      <c r="AB8804" s="238" t="s">
        <v>442</v>
      </c>
    </row>
    <row r="8805" spans="8:28" x14ac:dyDescent="0.2">
      <c r="H8805" s="238"/>
      <c r="AB8805" s="238" t="s">
        <v>442</v>
      </c>
    </row>
    <row r="8806" spans="8:28" x14ac:dyDescent="0.2">
      <c r="H8806" s="238"/>
      <c r="AB8806" s="238" t="s">
        <v>442</v>
      </c>
    </row>
    <row r="8807" spans="8:28" x14ac:dyDescent="0.2">
      <c r="H8807" s="238"/>
      <c r="AB8807" s="238" t="s">
        <v>442</v>
      </c>
    </row>
    <row r="8808" spans="8:28" x14ac:dyDescent="0.2">
      <c r="H8808" s="238"/>
      <c r="AB8808" s="238" t="s">
        <v>442</v>
      </c>
    </row>
    <row r="8809" spans="8:28" x14ac:dyDescent="0.2">
      <c r="H8809" s="238"/>
      <c r="AB8809" s="238" t="s">
        <v>442</v>
      </c>
    </row>
    <row r="8810" spans="8:28" x14ac:dyDescent="0.2">
      <c r="H8810" s="238"/>
      <c r="AB8810" s="238" t="s">
        <v>442</v>
      </c>
    </row>
    <row r="8811" spans="8:28" x14ac:dyDescent="0.2">
      <c r="H8811" s="238"/>
      <c r="AB8811" s="238" t="s">
        <v>442</v>
      </c>
    </row>
    <row r="8812" spans="8:28" x14ac:dyDescent="0.2">
      <c r="H8812" s="238"/>
      <c r="AB8812" s="238" t="s">
        <v>442</v>
      </c>
    </row>
    <row r="8813" spans="8:28" x14ac:dyDescent="0.2">
      <c r="H8813" s="238"/>
      <c r="AB8813" s="238" t="s">
        <v>442</v>
      </c>
    </row>
    <row r="8814" spans="8:28" x14ac:dyDescent="0.2">
      <c r="H8814" s="238"/>
      <c r="AB8814" s="238" t="s">
        <v>442</v>
      </c>
    </row>
    <row r="8815" spans="8:28" x14ac:dyDescent="0.2">
      <c r="H8815" s="238"/>
      <c r="AB8815" s="238" t="s">
        <v>442</v>
      </c>
    </row>
    <row r="8816" spans="8:28" x14ac:dyDescent="0.2">
      <c r="H8816" s="238"/>
      <c r="AB8816" s="238" t="s">
        <v>442</v>
      </c>
    </row>
    <row r="8817" spans="8:28" x14ac:dyDescent="0.2">
      <c r="H8817" s="238"/>
      <c r="AB8817" s="238" t="s">
        <v>442</v>
      </c>
    </row>
    <row r="8818" spans="8:28" x14ac:dyDescent="0.2">
      <c r="H8818" s="238"/>
      <c r="AB8818" s="238" t="s">
        <v>442</v>
      </c>
    </row>
    <row r="8819" spans="8:28" x14ac:dyDescent="0.2">
      <c r="H8819" s="238"/>
      <c r="AB8819" s="238" t="s">
        <v>442</v>
      </c>
    </row>
    <row r="8820" spans="8:28" x14ac:dyDescent="0.2">
      <c r="H8820" s="238"/>
      <c r="AB8820" s="238" t="s">
        <v>442</v>
      </c>
    </row>
    <row r="8821" spans="8:28" x14ac:dyDescent="0.2">
      <c r="H8821" s="238"/>
      <c r="AB8821" s="238" t="s">
        <v>442</v>
      </c>
    </row>
    <row r="8822" spans="8:28" x14ac:dyDescent="0.2">
      <c r="H8822" s="238"/>
      <c r="AB8822" s="238" t="s">
        <v>442</v>
      </c>
    </row>
    <row r="8823" spans="8:28" x14ac:dyDescent="0.2">
      <c r="H8823" s="238"/>
      <c r="AB8823" s="238" t="s">
        <v>442</v>
      </c>
    </row>
    <row r="8824" spans="8:28" x14ac:dyDescent="0.2">
      <c r="H8824" s="238"/>
      <c r="AB8824" s="238" t="s">
        <v>442</v>
      </c>
    </row>
    <row r="8825" spans="8:28" x14ac:dyDescent="0.2">
      <c r="H8825" s="238"/>
      <c r="AB8825" s="238" t="s">
        <v>442</v>
      </c>
    </row>
    <row r="8826" spans="8:28" x14ac:dyDescent="0.2">
      <c r="H8826" s="238"/>
      <c r="AB8826" s="238" t="s">
        <v>442</v>
      </c>
    </row>
    <row r="8827" spans="8:28" x14ac:dyDescent="0.2">
      <c r="H8827" s="238"/>
      <c r="AB8827" s="238" t="s">
        <v>442</v>
      </c>
    </row>
    <row r="8828" spans="8:28" x14ac:dyDescent="0.2">
      <c r="H8828" s="238"/>
      <c r="AB8828" s="238" t="s">
        <v>442</v>
      </c>
    </row>
    <row r="8829" spans="8:28" x14ac:dyDescent="0.2">
      <c r="H8829" s="238"/>
      <c r="AB8829" s="238" t="s">
        <v>442</v>
      </c>
    </row>
    <row r="8830" spans="8:28" x14ac:dyDescent="0.2">
      <c r="H8830" s="238"/>
      <c r="AB8830" s="238" t="s">
        <v>442</v>
      </c>
    </row>
    <row r="8831" spans="8:28" x14ac:dyDescent="0.2">
      <c r="H8831" s="238"/>
      <c r="AB8831" s="238" t="s">
        <v>442</v>
      </c>
    </row>
    <row r="8832" spans="8:28" x14ac:dyDescent="0.2">
      <c r="H8832" s="238"/>
      <c r="AB8832" s="238" t="s">
        <v>442</v>
      </c>
    </row>
    <row r="8833" spans="8:28" x14ac:dyDescent="0.2">
      <c r="H8833" s="238"/>
      <c r="AB8833" s="238" t="s">
        <v>442</v>
      </c>
    </row>
    <row r="8834" spans="8:28" x14ac:dyDescent="0.2">
      <c r="H8834" s="238"/>
      <c r="AB8834" s="238" t="s">
        <v>442</v>
      </c>
    </row>
    <row r="8835" spans="8:28" x14ac:dyDescent="0.2">
      <c r="H8835" s="238"/>
      <c r="AB8835" s="238" t="s">
        <v>442</v>
      </c>
    </row>
    <row r="8836" spans="8:28" x14ac:dyDescent="0.2">
      <c r="H8836" s="238"/>
      <c r="AB8836" s="238" t="s">
        <v>442</v>
      </c>
    </row>
    <row r="8837" spans="8:28" x14ac:dyDescent="0.2">
      <c r="H8837" s="238"/>
      <c r="AB8837" s="238" t="s">
        <v>442</v>
      </c>
    </row>
    <row r="8838" spans="8:28" x14ac:dyDescent="0.2">
      <c r="H8838" s="238"/>
      <c r="AB8838" s="238" t="s">
        <v>442</v>
      </c>
    </row>
    <row r="8839" spans="8:28" x14ac:dyDescent="0.2">
      <c r="H8839" s="238"/>
      <c r="AB8839" s="238" t="s">
        <v>442</v>
      </c>
    </row>
    <row r="8840" spans="8:28" x14ac:dyDescent="0.2">
      <c r="H8840" s="238"/>
      <c r="AB8840" s="238" t="s">
        <v>442</v>
      </c>
    </row>
    <row r="8841" spans="8:28" x14ac:dyDescent="0.2">
      <c r="H8841" s="238"/>
      <c r="AB8841" s="238" t="s">
        <v>442</v>
      </c>
    </row>
    <row r="8842" spans="8:28" x14ac:dyDescent="0.2">
      <c r="H8842" s="238"/>
      <c r="AB8842" s="238" t="s">
        <v>442</v>
      </c>
    </row>
    <row r="8843" spans="8:28" x14ac:dyDescent="0.2">
      <c r="H8843" s="238"/>
      <c r="AB8843" s="238" t="s">
        <v>442</v>
      </c>
    </row>
    <row r="8844" spans="8:28" x14ac:dyDescent="0.2">
      <c r="H8844" s="238"/>
      <c r="AB8844" s="238" t="s">
        <v>442</v>
      </c>
    </row>
    <row r="8845" spans="8:28" x14ac:dyDescent="0.2">
      <c r="H8845" s="238"/>
      <c r="AB8845" s="238" t="s">
        <v>442</v>
      </c>
    </row>
    <row r="8846" spans="8:28" x14ac:dyDescent="0.2">
      <c r="H8846" s="238"/>
      <c r="AB8846" s="238" t="s">
        <v>442</v>
      </c>
    </row>
    <row r="8847" spans="8:28" x14ac:dyDescent="0.2">
      <c r="H8847" s="238"/>
      <c r="AB8847" s="238" t="s">
        <v>442</v>
      </c>
    </row>
    <row r="8848" spans="8:28" x14ac:dyDescent="0.2">
      <c r="H8848" s="238"/>
      <c r="AB8848" s="238" t="s">
        <v>442</v>
      </c>
    </row>
    <row r="8849" spans="8:28" x14ac:dyDescent="0.2">
      <c r="H8849" s="238"/>
      <c r="AB8849" s="238" t="s">
        <v>442</v>
      </c>
    </row>
    <row r="8850" spans="8:28" x14ac:dyDescent="0.2">
      <c r="H8850" s="238"/>
      <c r="AB8850" s="238" t="s">
        <v>442</v>
      </c>
    </row>
    <row r="8851" spans="8:28" x14ac:dyDescent="0.2">
      <c r="H8851" s="238"/>
      <c r="AB8851" s="238" t="s">
        <v>442</v>
      </c>
    </row>
    <row r="8852" spans="8:28" x14ac:dyDescent="0.2">
      <c r="H8852" s="238"/>
      <c r="AB8852" s="238" t="s">
        <v>442</v>
      </c>
    </row>
    <row r="8853" spans="8:28" x14ac:dyDescent="0.2">
      <c r="H8853" s="238"/>
      <c r="AB8853" s="238" t="s">
        <v>442</v>
      </c>
    </row>
    <row r="8854" spans="8:28" x14ac:dyDescent="0.2">
      <c r="H8854" s="238"/>
      <c r="AB8854" s="238" t="s">
        <v>442</v>
      </c>
    </row>
    <row r="8855" spans="8:28" x14ac:dyDescent="0.2">
      <c r="H8855" s="238"/>
      <c r="AB8855" s="238" t="s">
        <v>442</v>
      </c>
    </row>
    <row r="8856" spans="8:28" x14ac:dyDescent="0.2">
      <c r="H8856" s="238"/>
      <c r="AB8856" s="238" t="s">
        <v>442</v>
      </c>
    </row>
    <row r="8857" spans="8:28" x14ac:dyDescent="0.2">
      <c r="H8857" s="238"/>
      <c r="AB8857" s="238" t="s">
        <v>442</v>
      </c>
    </row>
    <row r="8858" spans="8:28" x14ac:dyDescent="0.2">
      <c r="H8858" s="238"/>
      <c r="AB8858" s="238" t="s">
        <v>442</v>
      </c>
    </row>
    <row r="8859" spans="8:28" x14ac:dyDescent="0.2">
      <c r="H8859" s="238"/>
      <c r="AB8859" s="238" t="s">
        <v>442</v>
      </c>
    </row>
    <row r="8860" spans="8:28" x14ac:dyDescent="0.2">
      <c r="H8860" s="238"/>
      <c r="AB8860" s="238" t="s">
        <v>442</v>
      </c>
    </row>
    <row r="8861" spans="8:28" x14ac:dyDescent="0.2">
      <c r="H8861" s="238"/>
      <c r="AB8861" s="238" t="s">
        <v>442</v>
      </c>
    </row>
    <row r="8862" spans="8:28" x14ac:dyDescent="0.2">
      <c r="H8862" s="238"/>
      <c r="AB8862" s="238" t="s">
        <v>442</v>
      </c>
    </row>
    <row r="8863" spans="8:28" x14ac:dyDescent="0.2">
      <c r="H8863" s="238"/>
      <c r="AB8863" s="238" t="s">
        <v>442</v>
      </c>
    </row>
    <row r="8864" spans="8:28" x14ac:dyDescent="0.2">
      <c r="H8864" s="238"/>
      <c r="AB8864" s="238" t="s">
        <v>442</v>
      </c>
    </row>
    <row r="8865" spans="8:28" x14ac:dyDescent="0.2">
      <c r="H8865" s="238"/>
      <c r="AB8865" s="238" t="s">
        <v>442</v>
      </c>
    </row>
    <row r="8866" spans="8:28" x14ac:dyDescent="0.2">
      <c r="H8866" s="238"/>
      <c r="AB8866" s="238" t="s">
        <v>442</v>
      </c>
    </row>
    <row r="8867" spans="8:28" x14ac:dyDescent="0.2">
      <c r="H8867" s="238"/>
      <c r="AB8867" s="238" t="s">
        <v>442</v>
      </c>
    </row>
    <row r="8868" spans="8:28" x14ac:dyDescent="0.2">
      <c r="H8868" s="238"/>
      <c r="AB8868" s="238" t="s">
        <v>442</v>
      </c>
    </row>
    <row r="8869" spans="8:28" x14ac:dyDescent="0.2">
      <c r="H8869" s="238"/>
      <c r="AB8869" s="238" t="s">
        <v>442</v>
      </c>
    </row>
    <row r="8870" spans="8:28" x14ac:dyDescent="0.2">
      <c r="H8870" s="238"/>
      <c r="AB8870" s="238" t="s">
        <v>442</v>
      </c>
    </row>
    <row r="8871" spans="8:28" x14ac:dyDescent="0.2">
      <c r="H8871" s="238"/>
      <c r="AB8871" s="238" t="s">
        <v>442</v>
      </c>
    </row>
    <row r="8872" spans="8:28" x14ac:dyDescent="0.2">
      <c r="H8872" s="238"/>
      <c r="AB8872" s="238" t="s">
        <v>442</v>
      </c>
    </row>
    <row r="8873" spans="8:28" x14ac:dyDescent="0.2">
      <c r="H8873" s="238"/>
      <c r="AB8873" s="238" t="s">
        <v>442</v>
      </c>
    </row>
    <row r="8874" spans="8:28" x14ac:dyDescent="0.2">
      <c r="H8874" s="238"/>
      <c r="AB8874" s="238" t="s">
        <v>442</v>
      </c>
    </row>
    <row r="8875" spans="8:28" x14ac:dyDescent="0.2">
      <c r="H8875" s="238"/>
      <c r="AB8875" s="238" t="s">
        <v>442</v>
      </c>
    </row>
    <row r="8876" spans="8:28" x14ac:dyDescent="0.2">
      <c r="H8876" s="238"/>
      <c r="AB8876" s="238" t="s">
        <v>442</v>
      </c>
    </row>
    <row r="8877" spans="8:28" x14ac:dyDescent="0.2">
      <c r="H8877" s="238"/>
      <c r="AB8877" s="238" t="s">
        <v>442</v>
      </c>
    </row>
    <row r="8878" spans="8:28" x14ac:dyDescent="0.2">
      <c r="H8878" s="238"/>
      <c r="AB8878" s="238" t="s">
        <v>442</v>
      </c>
    </row>
    <row r="8879" spans="8:28" x14ac:dyDescent="0.2">
      <c r="H8879" s="238"/>
      <c r="AB8879" s="238" t="s">
        <v>442</v>
      </c>
    </row>
    <row r="8880" spans="8:28" x14ac:dyDescent="0.2">
      <c r="H8880" s="238"/>
      <c r="AB8880" s="238" t="s">
        <v>442</v>
      </c>
    </row>
    <row r="8881" spans="8:28" x14ac:dyDescent="0.2">
      <c r="H8881" s="238"/>
      <c r="AB8881" s="238" t="s">
        <v>442</v>
      </c>
    </row>
    <row r="8882" spans="8:28" x14ac:dyDescent="0.2">
      <c r="H8882" s="238"/>
      <c r="AB8882" s="238" t="s">
        <v>442</v>
      </c>
    </row>
    <row r="8883" spans="8:28" x14ac:dyDescent="0.2">
      <c r="H8883" s="238"/>
      <c r="AB8883" s="238" t="s">
        <v>442</v>
      </c>
    </row>
    <row r="8884" spans="8:28" x14ac:dyDescent="0.2">
      <c r="H8884" s="238"/>
      <c r="AB8884" s="238" t="s">
        <v>442</v>
      </c>
    </row>
    <row r="8885" spans="8:28" x14ac:dyDescent="0.2">
      <c r="H8885" s="238"/>
      <c r="AB8885" s="238" t="s">
        <v>442</v>
      </c>
    </row>
    <row r="8886" spans="8:28" x14ac:dyDescent="0.2">
      <c r="H8886" s="238"/>
      <c r="AB8886" s="238" t="s">
        <v>442</v>
      </c>
    </row>
    <row r="8887" spans="8:28" x14ac:dyDescent="0.2">
      <c r="H8887" s="238"/>
      <c r="AB8887" s="238" t="s">
        <v>442</v>
      </c>
    </row>
    <row r="8888" spans="8:28" x14ac:dyDescent="0.2">
      <c r="H8888" s="238"/>
      <c r="AB8888" s="238" t="s">
        <v>442</v>
      </c>
    </row>
    <row r="8889" spans="8:28" x14ac:dyDescent="0.2">
      <c r="H8889" s="238"/>
      <c r="AB8889" s="238" t="s">
        <v>442</v>
      </c>
    </row>
    <row r="8890" spans="8:28" x14ac:dyDescent="0.2">
      <c r="H8890" s="238"/>
      <c r="AB8890" s="238" t="s">
        <v>442</v>
      </c>
    </row>
    <row r="8891" spans="8:28" x14ac:dyDescent="0.2">
      <c r="H8891" s="238"/>
      <c r="AB8891" s="238" t="s">
        <v>442</v>
      </c>
    </row>
    <row r="8892" spans="8:28" x14ac:dyDescent="0.2">
      <c r="H8892" s="238"/>
      <c r="AB8892" s="238" t="s">
        <v>442</v>
      </c>
    </row>
    <row r="8893" spans="8:28" x14ac:dyDescent="0.2">
      <c r="H8893" s="238"/>
      <c r="AB8893" s="238" t="s">
        <v>442</v>
      </c>
    </row>
    <row r="8894" spans="8:28" x14ac:dyDescent="0.2">
      <c r="H8894" s="238"/>
      <c r="AB8894" s="238" t="s">
        <v>442</v>
      </c>
    </row>
    <row r="8895" spans="8:28" x14ac:dyDescent="0.2">
      <c r="H8895" s="238"/>
      <c r="AB8895" s="238" t="s">
        <v>442</v>
      </c>
    </row>
    <row r="8896" spans="8:28" x14ac:dyDescent="0.2">
      <c r="H8896" s="238"/>
      <c r="AB8896" s="238" t="s">
        <v>442</v>
      </c>
    </row>
    <row r="8897" spans="8:28" x14ac:dyDescent="0.2">
      <c r="H8897" s="238"/>
      <c r="AB8897" s="238" t="s">
        <v>442</v>
      </c>
    </row>
    <row r="8898" spans="8:28" x14ac:dyDescent="0.2">
      <c r="H8898" s="238"/>
      <c r="AB8898" s="238" t="s">
        <v>442</v>
      </c>
    </row>
    <row r="8899" spans="8:28" x14ac:dyDescent="0.2">
      <c r="H8899" s="238"/>
      <c r="AB8899" s="238" t="s">
        <v>442</v>
      </c>
    </row>
    <row r="8900" spans="8:28" x14ac:dyDescent="0.2">
      <c r="H8900" s="238"/>
      <c r="AB8900" s="238" t="s">
        <v>442</v>
      </c>
    </row>
    <row r="8901" spans="8:28" x14ac:dyDescent="0.2">
      <c r="H8901" s="238"/>
      <c r="AB8901" s="238" t="s">
        <v>442</v>
      </c>
    </row>
    <row r="8902" spans="8:28" x14ac:dyDescent="0.2">
      <c r="H8902" s="238"/>
      <c r="AB8902" s="238" t="s">
        <v>442</v>
      </c>
    </row>
    <row r="8903" spans="8:28" x14ac:dyDescent="0.2">
      <c r="H8903" s="238"/>
      <c r="AB8903" s="238" t="s">
        <v>442</v>
      </c>
    </row>
    <row r="8904" spans="8:28" x14ac:dyDescent="0.2">
      <c r="H8904" s="238"/>
      <c r="AB8904" s="238" t="s">
        <v>442</v>
      </c>
    </row>
    <row r="8905" spans="8:28" x14ac:dyDescent="0.2">
      <c r="H8905" s="238"/>
      <c r="AB8905" s="238" t="s">
        <v>442</v>
      </c>
    </row>
    <row r="8906" spans="8:28" x14ac:dyDescent="0.2">
      <c r="H8906" s="238"/>
      <c r="AB8906" s="238" t="s">
        <v>442</v>
      </c>
    </row>
    <row r="8907" spans="8:28" x14ac:dyDescent="0.2">
      <c r="H8907" s="238"/>
      <c r="AB8907" s="238" t="s">
        <v>442</v>
      </c>
    </row>
    <row r="8908" spans="8:28" x14ac:dyDescent="0.2">
      <c r="H8908" s="238"/>
      <c r="AB8908" s="238" t="s">
        <v>442</v>
      </c>
    </row>
    <row r="8909" spans="8:28" x14ac:dyDescent="0.2">
      <c r="H8909" s="238"/>
      <c r="AB8909" s="238" t="s">
        <v>442</v>
      </c>
    </row>
    <row r="8910" spans="8:28" x14ac:dyDescent="0.2">
      <c r="H8910" s="238"/>
      <c r="AB8910" s="238" t="s">
        <v>442</v>
      </c>
    </row>
    <row r="8911" spans="8:28" x14ac:dyDescent="0.2">
      <c r="H8911" s="238"/>
      <c r="AB8911" s="238" t="s">
        <v>442</v>
      </c>
    </row>
    <row r="8912" spans="8:28" x14ac:dyDescent="0.2">
      <c r="H8912" s="238"/>
      <c r="AB8912" s="238" t="s">
        <v>442</v>
      </c>
    </row>
    <row r="8913" spans="8:28" x14ac:dyDescent="0.2">
      <c r="H8913" s="238"/>
      <c r="AB8913" s="238" t="s">
        <v>442</v>
      </c>
    </row>
    <row r="8914" spans="8:28" x14ac:dyDescent="0.2">
      <c r="H8914" s="238"/>
      <c r="AB8914" s="238" t="s">
        <v>442</v>
      </c>
    </row>
    <row r="8915" spans="8:28" x14ac:dyDescent="0.2">
      <c r="H8915" s="238"/>
      <c r="AB8915" s="238" t="s">
        <v>442</v>
      </c>
    </row>
    <row r="8916" spans="8:28" x14ac:dyDescent="0.2">
      <c r="H8916" s="238"/>
      <c r="AB8916" s="238" t="s">
        <v>442</v>
      </c>
    </row>
    <row r="8917" spans="8:28" x14ac:dyDescent="0.2">
      <c r="H8917" s="238"/>
      <c r="AB8917" s="238" t="s">
        <v>442</v>
      </c>
    </row>
    <row r="8918" spans="8:28" x14ac:dyDescent="0.2">
      <c r="H8918" s="238"/>
      <c r="AB8918" s="238" t="s">
        <v>442</v>
      </c>
    </row>
    <row r="8919" spans="8:28" x14ac:dyDescent="0.2">
      <c r="H8919" s="238"/>
      <c r="AB8919" s="238" t="s">
        <v>442</v>
      </c>
    </row>
    <row r="8920" spans="8:28" x14ac:dyDescent="0.2">
      <c r="H8920" s="238"/>
      <c r="AB8920" s="238" t="s">
        <v>442</v>
      </c>
    </row>
    <row r="8921" spans="8:28" x14ac:dyDescent="0.2">
      <c r="H8921" s="238"/>
      <c r="AB8921" s="238" t="s">
        <v>442</v>
      </c>
    </row>
    <row r="8922" spans="8:28" x14ac:dyDescent="0.2">
      <c r="H8922" s="238"/>
      <c r="AB8922" s="238" t="s">
        <v>442</v>
      </c>
    </row>
    <row r="8923" spans="8:28" x14ac:dyDescent="0.2">
      <c r="H8923" s="238"/>
      <c r="AB8923" s="238" t="s">
        <v>442</v>
      </c>
    </row>
    <row r="8924" spans="8:28" x14ac:dyDescent="0.2">
      <c r="H8924" s="238"/>
      <c r="AB8924" s="238" t="s">
        <v>442</v>
      </c>
    </row>
    <row r="8925" spans="8:28" x14ac:dyDescent="0.2">
      <c r="H8925" s="238"/>
      <c r="AB8925" s="238" t="s">
        <v>442</v>
      </c>
    </row>
    <row r="8926" spans="8:28" x14ac:dyDescent="0.2">
      <c r="H8926" s="238"/>
      <c r="AB8926" s="238" t="s">
        <v>442</v>
      </c>
    </row>
    <row r="8927" spans="8:28" x14ac:dyDescent="0.2">
      <c r="H8927" s="238"/>
      <c r="AB8927" s="238" t="s">
        <v>442</v>
      </c>
    </row>
    <row r="8928" spans="8:28" x14ac:dyDescent="0.2">
      <c r="H8928" s="238"/>
      <c r="AB8928" s="238" t="s">
        <v>442</v>
      </c>
    </row>
    <row r="8929" spans="8:28" x14ac:dyDescent="0.2">
      <c r="H8929" s="238"/>
      <c r="AB8929" s="238" t="s">
        <v>442</v>
      </c>
    </row>
    <row r="8930" spans="8:28" x14ac:dyDescent="0.2">
      <c r="H8930" s="238"/>
      <c r="AB8930" s="238" t="s">
        <v>442</v>
      </c>
    </row>
    <row r="8931" spans="8:28" x14ac:dyDescent="0.2">
      <c r="H8931" s="238"/>
      <c r="AB8931" s="238" t="s">
        <v>442</v>
      </c>
    </row>
    <row r="8932" spans="8:28" x14ac:dyDescent="0.2">
      <c r="H8932" s="238"/>
      <c r="AB8932" s="238" t="s">
        <v>442</v>
      </c>
    </row>
    <row r="8933" spans="8:28" x14ac:dyDescent="0.2">
      <c r="H8933" s="238"/>
      <c r="AB8933" s="238" t="s">
        <v>442</v>
      </c>
    </row>
    <row r="8934" spans="8:28" x14ac:dyDescent="0.2">
      <c r="H8934" s="238"/>
      <c r="AB8934" s="238" t="s">
        <v>442</v>
      </c>
    </row>
    <row r="8935" spans="8:28" x14ac:dyDescent="0.2">
      <c r="H8935" s="238"/>
      <c r="AB8935" s="238" t="s">
        <v>442</v>
      </c>
    </row>
    <row r="8936" spans="8:28" x14ac:dyDescent="0.2">
      <c r="H8936" s="238"/>
      <c r="AB8936" s="238" t="s">
        <v>442</v>
      </c>
    </row>
    <row r="8937" spans="8:28" x14ac:dyDescent="0.2">
      <c r="H8937" s="238"/>
      <c r="AB8937" s="238" t="s">
        <v>442</v>
      </c>
    </row>
    <row r="8938" spans="8:28" x14ac:dyDescent="0.2">
      <c r="H8938" s="238"/>
      <c r="AB8938" s="238" t="s">
        <v>442</v>
      </c>
    </row>
    <row r="8939" spans="8:28" x14ac:dyDescent="0.2">
      <c r="H8939" s="238"/>
      <c r="AB8939" s="238" t="s">
        <v>442</v>
      </c>
    </row>
    <row r="8940" spans="8:28" x14ac:dyDescent="0.2">
      <c r="H8940" s="238"/>
      <c r="AB8940" s="238" t="s">
        <v>442</v>
      </c>
    </row>
    <row r="8941" spans="8:28" x14ac:dyDescent="0.2">
      <c r="H8941" s="238"/>
      <c r="AB8941" s="238" t="s">
        <v>442</v>
      </c>
    </row>
    <row r="8942" spans="8:28" x14ac:dyDescent="0.2">
      <c r="H8942" s="238"/>
      <c r="AB8942" s="238" t="s">
        <v>442</v>
      </c>
    </row>
    <row r="8943" spans="8:28" x14ac:dyDescent="0.2">
      <c r="H8943" s="238"/>
      <c r="AB8943" s="238" t="s">
        <v>442</v>
      </c>
    </row>
    <row r="8944" spans="8:28" x14ac:dyDescent="0.2">
      <c r="H8944" s="238"/>
      <c r="AB8944" s="238" t="s">
        <v>442</v>
      </c>
    </row>
    <row r="8945" spans="8:28" x14ac:dyDescent="0.2">
      <c r="H8945" s="238"/>
      <c r="AB8945" s="238" t="s">
        <v>442</v>
      </c>
    </row>
    <row r="8946" spans="8:28" x14ac:dyDescent="0.2">
      <c r="H8946" s="238"/>
      <c r="AB8946" s="238" t="s">
        <v>442</v>
      </c>
    </row>
    <row r="8947" spans="8:28" x14ac:dyDescent="0.2">
      <c r="H8947" s="238"/>
      <c r="AB8947" s="238" t="s">
        <v>442</v>
      </c>
    </row>
    <row r="8948" spans="8:28" x14ac:dyDescent="0.2">
      <c r="H8948" s="238"/>
      <c r="AB8948" s="238" t="s">
        <v>442</v>
      </c>
    </row>
    <row r="8949" spans="8:28" x14ac:dyDescent="0.2">
      <c r="H8949" s="238"/>
      <c r="AB8949" s="238" t="s">
        <v>442</v>
      </c>
    </row>
    <row r="8950" spans="8:28" x14ac:dyDescent="0.2">
      <c r="H8950" s="238"/>
      <c r="AB8950" s="238" t="s">
        <v>442</v>
      </c>
    </row>
    <row r="8951" spans="8:28" x14ac:dyDescent="0.2">
      <c r="H8951" s="238"/>
      <c r="AB8951" s="238" t="s">
        <v>442</v>
      </c>
    </row>
    <row r="8952" spans="8:28" x14ac:dyDescent="0.2">
      <c r="H8952" s="238"/>
      <c r="AB8952" s="238" t="s">
        <v>442</v>
      </c>
    </row>
    <row r="8953" spans="8:28" x14ac:dyDescent="0.2">
      <c r="H8953" s="238"/>
      <c r="AB8953" s="238" t="s">
        <v>442</v>
      </c>
    </row>
    <row r="8954" spans="8:28" x14ac:dyDescent="0.2">
      <c r="H8954" s="238"/>
      <c r="AB8954" s="238" t="s">
        <v>442</v>
      </c>
    </row>
    <row r="8955" spans="8:28" x14ac:dyDescent="0.2">
      <c r="H8955" s="238"/>
      <c r="AB8955" s="238" t="s">
        <v>442</v>
      </c>
    </row>
    <row r="8956" spans="8:28" x14ac:dyDescent="0.2">
      <c r="H8956" s="238"/>
      <c r="AB8956" s="238" t="s">
        <v>442</v>
      </c>
    </row>
    <row r="8957" spans="8:28" x14ac:dyDescent="0.2">
      <c r="H8957" s="238"/>
      <c r="AB8957" s="238" t="s">
        <v>442</v>
      </c>
    </row>
    <row r="8958" spans="8:28" x14ac:dyDescent="0.2">
      <c r="H8958" s="238"/>
      <c r="AB8958" s="238" t="s">
        <v>442</v>
      </c>
    </row>
    <row r="8959" spans="8:28" x14ac:dyDescent="0.2">
      <c r="H8959" s="238"/>
      <c r="AB8959" s="238" t="s">
        <v>442</v>
      </c>
    </row>
    <row r="8960" spans="8:28" x14ac:dyDescent="0.2">
      <c r="H8960" s="238"/>
      <c r="AB8960" s="238" t="s">
        <v>442</v>
      </c>
    </row>
    <row r="8961" spans="8:28" x14ac:dyDescent="0.2">
      <c r="H8961" s="238"/>
      <c r="AB8961" s="238" t="s">
        <v>442</v>
      </c>
    </row>
    <row r="8962" spans="8:28" x14ac:dyDescent="0.2">
      <c r="H8962" s="238"/>
      <c r="AB8962" s="238" t="s">
        <v>442</v>
      </c>
    </row>
    <row r="8963" spans="8:28" x14ac:dyDescent="0.2">
      <c r="H8963" s="238"/>
      <c r="AB8963" s="238" t="s">
        <v>442</v>
      </c>
    </row>
    <row r="8964" spans="8:28" x14ac:dyDescent="0.2">
      <c r="H8964" s="238"/>
      <c r="AB8964" s="238" t="s">
        <v>442</v>
      </c>
    </row>
    <row r="8965" spans="8:28" x14ac:dyDescent="0.2">
      <c r="H8965" s="238"/>
      <c r="AB8965" s="238" t="s">
        <v>442</v>
      </c>
    </row>
    <row r="8966" spans="8:28" x14ac:dyDescent="0.2">
      <c r="H8966" s="238"/>
      <c r="AB8966" s="238" t="s">
        <v>442</v>
      </c>
    </row>
    <row r="8967" spans="8:28" x14ac:dyDescent="0.2">
      <c r="H8967" s="238"/>
      <c r="AB8967" s="238" t="s">
        <v>442</v>
      </c>
    </row>
    <row r="8968" spans="8:28" x14ac:dyDescent="0.2">
      <c r="H8968" s="238"/>
      <c r="AB8968" s="238" t="s">
        <v>442</v>
      </c>
    </row>
    <row r="8969" spans="8:28" x14ac:dyDescent="0.2">
      <c r="H8969" s="238"/>
      <c r="AB8969" s="238" t="s">
        <v>442</v>
      </c>
    </row>
    <row r="8970" spans="8:28" x14ac:dyDescent="0.2">
      <c r="H8970" s="238"/>
      <c r="AB8970" s="238" t="s">
        <v>442</v>
      </c>
    </row>
    <row r="8971" spans="8:28" x14ac:dyDescent="0.2">
      <c r="H8971" s="238"/>
      <c r="AB8971" s="238" t="s">
        <v>442</v>
      </c>
    </row>
    <row r="8972" spans="8:28" x14ac:dyDescent="0.2">
      <c r="H8972" s="238"/>
      <c r="AB8972" s="238" t="s">
        <v>442</v>
      </c>
    </row>
    <row r="8973" spans="8:28" x14ac:dyDescent="0.2">
      <c r="H8973" s="238"/>
      <c r="AB8973" s="238" t="s">
        <v>442</v>
      </c>
    </row>
    <row r="8974" spans="8:28" x14ac:dyDescent="0.2">
      <c r="H8974" s="238"/>
      <c r="AB8974" s="238" t="s">
        <v>442</v>
      </c>
    </row>
    <row r="8975" spans="8:28" x14ac:dyDescent="0.2">
      <c r="H8975" s="238"/>
      <c r="AB8975" s="238" t="s">
        <v>442</v>
      </c>
    </row>
    <row r="8976" spans="8:28" x14ac:dyDescent="0.2">
      <c r="H8976" s="238"/>
      <c r="AB8976" s="238" t="s">
        <v>442</v>
      </c>
    </row>
    <row r="8977" spans="8:28" x14ac:dyDescent="0.2">
      <c r="H8977" s="238"/>
      <c r="AB8977" s="238" t="s">
        <v>442</v>
      </c>
    </row>
    <row r="8978" spans="8:28" x14ac:dyDescent="0.2">
      <c r="H8978" s="238"/>
      <c r="AB8978" s="238" t="s">
        <v>442</v>
      </c>
    </row>
    <row r="8979" spans="8:28" x14ac:dyDescent="0.2">
      <c r="H8979" s="238"/>
      <c r="AB8979" s="238" t="s">
        <v>442</v>
      </c>
    </row>
    <row r="8980" spans="8:28" x14ac:dyDescent="0.2">
      <c r="H8980" s="238"/>
      <c r="AB8980" s="238" t="s">
        <v>442</v>
      </c>
    </row>
    <row r="8981" spans="8:28" x14ac:dyDescent="0.2">
      <c r="H8981" s="238"/>
      <c r="AB8981" s="238" t="s">
        <v>442</v>
      </c>
    </row>
    <row r="8982" spans="8:28" x14ac:dyDescent="0.2">
      <c r="H8982" s="238"/>
      <c r="AB8982" s="238" t="s">
        <v>442</v>
      </c>
    </row>
    <row r="8983" spans="8:28" x14ac:dyDescent="0.2">
      <c r="H8983" s="238"/>
      <c r="AB8983" s="238" t="s">
        <v>442</v>
      </c>
    </row>
    <row r="8984" spans="8:28" x14ac:dyDescent="0.2">
      <c r="H8984" s="238"/>
      <c r="AB8984" s="238" t="s">
        <v>442</v>
      </c>
    </row>
    <row r="8985" spans="8:28" x14ac:dyDescent="0.2">
      <c r="H8985" s="238"/>
      <c r="AB8985" s="238" t="s">
        <v>442</v>
      </c>
    </row>
    <row r="8986" spans="8:28" x14ac:dyDescent="0.2">
      <c r="H8986" s="238"/>
      <c r="AB8986" s="238" t="s">
        <v>442</v>
      </c>
    </row>
    <row r="8987" spans="8:28" x14ac:dyDescent="0.2">
      <c r="H8987" s="238"/>
      <c r="AB8987" s="238" t="s">
        <v>442</v>
      </c>
    </row>
    <row r="8988" spans="8:28" x14ac:dyDescent="0.2">
      <c r="H8988" s="238"/>
      <c r="AB8988" s="238" t="s">
        <v>442</v>
      </c>
    </row>
    <row r="8989" spans="8:28" x14ac:dyDescent="0.2">
      <c r="H8989" s="238"/>
      <c r="AB8989" s="238" t="s">
        <v>442</v>
      </c>
    </row>
    <row r="8990" spans="8:28" x14ac:dyDescent="0.2">
      <c r="H8990" s="238"/>
      <c r="AB8990" s="238" t="s">
        <v>442</v>
      </c>
    </row>
    <row r="8991" spans="8:28" x14ac:dyDescent="0.2">
      <c r="H8991" s="238"/>
      <c r="AB8991" s="238" t="s">
        <v>442</v>
      </c>
    </row>
    <row r="8992" spans="8:28" x14ac:dyDescent="0.2">
      <c r="H8992" s="238"/>
      <c r="AB8992" s="238" t="s">
        <v>442</v>
      </c>
    </row>
    <row r="8993" spans="8:28" x14ac:dyDescent="0.2">
      <c r="H8993" s="238"/>
      <c r="AB8993" s="238" t="s">
        <v>442</v>
      </c>
    </row>
    <row r="8994" spans="8:28" x14ac:dyDescent="0.2">
      <c r="H8994" s="238"/>
      <c r="AB8994" s="238" t="s">
        <v>442</v>
      </c>
    </row>
    <row r="8995" spans="8:28" x14ac:dyDescent="0.2">
      <c r="H8995" s="238"/>
      <c r="AB8995" s="238" t="s">
        <v>442</v>
      </c>
    </row>
    <row r="8996" spans="8:28" x14ac:dyDescent="0.2">
      <c r="H8996" s="238"/>
      <c r="AB8996" s="238" t="s">
        <v>442</v>
      </c>
    </row>
    <row r="8997" spans="8:28" x14ac:dyDescent="0.2">
      <c r="H8997" s="238"/>
      <c r="AB8997" s="238" t="s">
        <v>442</v>
      </c>
    </row>
    <row r="8998" spans="8:28" x14ac:dyDescent="0.2">
      <c r="H8998" s="238"/>
      <c r="AB8998" s="238" t="s">
        <v>442</v>
      </c>
    </row>
    <row r="8999" spans="8:28" x14ac:dyDescent="0.2">
      <c r="H8999" s="238"/>
      <c r="AB8999" s="238" t="s">
        <v>442</v>
      </c>
    </row>
    <row r="9000" spans="8:28" x14ac:dyDescent="0.2">
      <c r="H9000" s="238"/>
      <c r="AB9000" s="238" t="s">
        <v>442</v>
      </c>
    </row>
    <row r="9001" spans="8:28" x14ac:dyDescent="0.2">
      <c r="H9001" s="238"/>
      <c r="AB9001" s="238" t="s">
        <v>442</v>
      </c>
    </row>
    <row r="9002" spans="8:28" x14ac:dyDescent="0.2">
      <c r="H9002" s="238"/>
      <c r="AB9002" s="238" t="s">
        <v>442</v>
      </c>
    </row>
    <row r="9003" spans="8:28" x14ac:dyDescent="0.2">
      <c r="H9003" s="238"/>
      <c r="AB9003" s="238" t="s">
        <v>442</v>
      </c>
    </row>
    <row r="9004" spans="8:28" x14ac:dyDescent="0.2">
      <c r="H9004" s="238"/>
      <c r="AB9004" s="238" t="s">
        <v>442</v>
      </c>
    </row>
    <row r="9005" spans="8:28" x14ac:dyDescent="0.2">
      <c r="H9005" s="238"/>
      <c r="AB9005" s="238" t="s">
        <v>442</v>
      </c>
    </row>
    <row r="9006" spans="8:28" x14ac:dyDescent="0.2">
      <c r="H9006" s="238"/>
      <c r="AB9006" s="238" t="s">
        <v>442</v>
      </c>
    </row>
    <row r="9007" spans="8:28" x14ac:dyDescent="0.2">
      <c r="H9007" s="238"/>
      <c r="AB9007" s="238" t="s">
        <v>442</v>
      </c>
    </row>
    <row r="9008" spans="8:28" x14ac:dyDescent="0.2">
      <c r="H9008" s="238"/>
      <c r="AB9008" s="238" t="s">
        <v>442</v>
      </c>
    </row>
    <row r="9009" spans="8:28" x14ac:dyDescent="0.2">
      <c r="H9009" s="238"/>
      <c r="AB9009" s="238" t="s">
        <v>442</v>
      </c>
    </row>
    <row r="9010" spans="8:28" x14ac:dyDescent="0.2">
      <c r="H9010" s="238"/>
      <c r="AB9010" s="238" t="s">
        <v>442</v>
      </c>
    </row>
    <row r="9011" spans="8:28" x14ac:dyDescent="0.2">
      <c r="H9011" s="238"/>
      <c r="AB9011" s="238" t="s">
        <v>442</v>
      </c>
    </row>
    <row r="9012" spans="8:28" x14ac:dyDescent="0.2">
      <c r="H9012" s="238"/>
      <c r="AB9012" s="238" t="s">
        <v>442</v>
      </c>
    </row>
    <row r="9013" spans="8:28" x14ac:dyDescent="0.2">
      <c r="H9013" s="238"/>
      <c r="AB9013" s="238" t="s">
        <v>442</v>
      </c>
    </row>
    <row r="9014" spans="8:28" x14ac:dyDescent="0.2">
      <c r="H9014" s="238"/>
      <c r="AB9014" s="238" t="s">
        <v>442</v>
      </c>
    </row>
    <row r="9015" spans="8:28" x14ac:dyDescent="0.2">
      <c r="H9015" s="238"/>
      <c r="AB9015" s="238" t="s">
        <v>442</v>
      </c>
    </row>
    <row r="9016" spans="8:28" x14ac:dyDescent="0.2">
      <c r="H9016" s="238"/>
      <c r="AB9016" s="238" t="s">
        <v>442</v>
      </c>
    </row>
    <row r="9017" spans="8:28" x14ac:dyDescent="0.2">
      <c r="H9017" s="238"/>
      <c r="AB9017" s="238" t="s">
        <v>442</v>
      </c>
    </row>
    <row r="9018" spans="8:28" x14ac:dyDescent="0.2">
      <c r="H9018" s="238"/>
      <c r="AB9018" s="238" t="s">
        <v>442</v>
      </c>
    </row>
    <row r="9019" spans="8:28" x14ac:dyDescent="0.2">
      <c r="H9019" s="238"/>
      <c r="AB9019" s="238" t="s">
        <v>442</v>
      </c>
    </row>
    <row r="9020" spans="8:28" x14ac:dyDescent="0.2">
      <c r="H9020" s="238"/>
      <c r="AB9020" s="238" t="s">
        <v>442</v>
      </c>
    </row>
    <row r="9021" spans="8:28" x14ac:dyDescent="0.2">
      <c r="H9021" s="238"/>
      <c r="AB9021" s="238" t="s">
        <v>442</v>
      </c>
    </row>
    <row r="9022" spans="8:28" x14ac:dyDescent="0.2">
      <c r="H9022" s="238"/>
      <c r="AB9022" s="238" t="s">
        <v>442</v>
      </c>
    </row>
    <row r="9023" spans="8:28" x14ac:dyDescent="0.2">
      <c r="H9023" s="238"/>
      <c r="AB9023" s="238" t="s">
        <v>442</v>
      </c>
    </row>
    <row r="9024" spans="8:28" x14ac:dyDescent="0.2">
      <c r="H9024" s="238"/>
      <c r="AB9024" s="238" t="s">
        <v>442</v>
      </c>
    </row>
    <row r="9025" spans="8:28" x14ac:dyDescent="0.2">
      <c r="H9025" s="238"/>
      <c r="AB9025" s="238" t="s">
        <v>442</v>
      </c>
    </row>
    <row r="9026" spans="8:28" x14ac:dyDescent="0.2">
      <c r="H9026" s="238"/>
      <c r="AB9026" s="238" t="s">
        <v>442</v>
      </c>
    </row>
    <row r="9027" spans="8:28" x14ac:dyDescent="0.2">
      <c r="H9027" s="238"/>
      <c r="AB9027" s="238" t="s">
        <v>442</v>
      </c>
    </row>
    <row r="9028" spans="8:28" x14ac:dyDescent="0.2">
      <c r="H9028" s="238"/>
      <c r="AB9028" s="238" t="s">
        <v>442</v>
      </c>
    </row>
    <row r="9029" spans="8:28" x14ac:dyDescent="0.2">
      <c r="H9029" s="238"/>
      <c r="AB9029" s="238" t="s">
        <v>442</v>
      </c>
    </row>
    <row r="9030" spans="8:28" x14ac:dyDescent="0.2">
      <c r="H9030" s="238"/>
      <c r="AB9030" s="238" t="s">
        <v>442</v>
      </c>
    </row>
    <row r="9031" spans="8:28" x14ac:dyDescent="0.2">
      <c r="H9031" s="238"/>
      <c r="AB9031" s="238" t="s">
        <v>442</v>
      </c>
    </row>
    <row r="9032" spans="8:28" x14ac:dyDescent="0.2">
      <c r="H9032" s="238"/>
      <c r="AB9032" s="238" t="s">
        <v>442</v>
      </c>
    </row>
    <row r="9033" spans="8:28" x14ac:dyDescent="0.2">
      <c r="H9033" s="238"/>
      <c r="AB9033" s="238" t="s">
        <v>442</v>
      </c>
    </row>
    <row r="9034" spans="8:28" x14ac:dyDescent="0.2">
      <c r="H9034" s="238"/>
      <c r="AB9034" s="238" t="s">
        <v>442</v>
      </c>
    </row>
    <row r="9035" spans="8:28" x14ac:dyDescent="0.2">
      <c r="H9035" s="238"/>
      <c r="AB9035" s="238" t="s">
        <v>442</v>
      </c>
    </row>
    <row r="9036" spans="8:28" x14ac:dyDescent="0.2">
      <c r="H9036" s="238"/>
      <c r="AB9036" s="238" t="s">
        <v>442</v>
      </c>
    </row>
    <row r="9037" spans="8:28" x14ac:dyDescent="0.2">
      <c r="H9037" s="238"/>
      <c r="AB9037" s="238" t="s">
        <v>442</v>
      </c>
    </row>
    <row r="9038" spans="8:28" x14ac:dyDescent="0.2">
      <c r="H9038" s="238"/>
      <c r="AB9038" s="238" t="s">
        <v>442</v>
      </c>
    </row>
    <row r="9039" spans="8:28" x14ac:dyDescent="0.2">
      <c r="H9039" s="238"/>
      <c r="AB9039" s="238" t="s">
        <v>442</v>
      </c>
    </row>
    <row r="9040" spans="8:28" x14ac:dyDescent="0.2">
      <c r="H9040" s="238"/>
      <c r="AB9040" s="238" t="s">
        <v>442</v>
      </c>
    </row>
    <row r="9041" spans="8:28" x14ac:dyDescent="0.2">
      <c r="H9041" s="238"/>
      <c r="AB9041" s="238" t="s">
        <v>442</v>
      </c>
    </row>
    <row r="9042" spans="8:28" x14ac:dyDescent="0.2">
      <c r="H9042" s="238"/>
      <c r="AB9042" s="238" t="s">
        <v>442</v>
      </c>
    </row>
    <row r="9043" spans="8:28" x14ac:dyDescent="0.2">
      <c r="H9043" s="238"/>
      <c r="AB9043" s="238" t="s">
        <v>442</v>
      </c>
    </row>
    <row r="9044" spans="8:28" x14ac:dyDescent="0.2">
      <c r="H9044" s="238"/>
      <c r="AB9044" s="238" t="s">
        <v>442</v>
      </c>
    </row>
    <row r="9045" spans="8:28" x14ac:dyDescent="0.2">
      <c r="H9045" s="238"/>
      <c r="AB9045" s="238" t="s">
        <v>442</v>
      </c>
    </row>
    <row r="9046" spans="8:28" x14ac:dyDescent="0.2">
      <c r="H9046" s="238"/>
      <c r="AB9046" s="238" t="s">
        <v>442</v>
      </c>
    </row>
    <row r="9047" spans="8:28" x14ac:dyDescent="0.2">
      <c r="H9047" s="238"/>
      <c r="AB9047" s="238" t="s">
        <v>442</v>
      </c>
    </row>
    <row r="9048" spans="8:28" x14ac:dyDescent="0.2">
      <c r="H9048" s="238"/>
      <c r="AB9048" s="238" t="s">
        <v>442</v>
      </c>
    </row>
    <row r="9049" spans="8:28" x14ac:dyDescent="0.2">
      <c r="H9049" s="238"/>
      <c r="AB9049" s="238" t="s">
        <v>442</v>
      </c>
    </row>
    <row r="9050" spans="8:28" x14ac:dyDescent="0.2">
      <c r="H9050" s="238"/>
      <c r="AB9050" s="238" t="s">
        <v>442</v>
      </c>
    </row>
    <row r="9051" spans="8:28" x14ac:dyDescent="0.2">
      <c r="H9051" s="238"/>
      <c r="AB9051" s="238" t="s">
        <v>442</v>
      </c>
    </row>
    <row r="9052" spans="8:28" x14ac:dyDescent="0.2">
      <c r="H9052" s="238"/>
      <c r="AB9052" s="238" t="s">
        <v>442</v>
      </c>
    </row>
    <row r="9053" spans="8:28" x14ac:dyDescent="0.2">
      <c r="H9053" s="238"/>
      <c r="AB9053" s="238" t="s">
        <v>442</v>
      </c>
    </row>
    <row r="9054" spans="8:28" x14ac:dyDescent="0.2">
      <c r="H9054" s="238"/>
      <c r="AB9054" s="238" t="s">
        <v>442</v>
      </c>
    </row>
    <row r="9055" spans="8:28" x14ac:dyDescent="0.2">
      <c r="H9055" s="238"/>
      <c r="AB9055" s="238" t="s">
        <v>442</v>
      </c>
    </row>
    <row r="9056" spans="8:28" x14ac:dyDescent="0.2">
      <c r="H9056" s="238"/>
      <c r="AB9056" s="238" t="s">
        <v>442</v>
      </c>
    </row>
    <row r="9057" spans="8:28" x14ac:dyDescent="0.2">
      <c r="H9057" s="238"/>
      <c r="AB9057" s="238" t="s">
        <v>442</v>
      </c>
    </row>
    <row r="9058" spans="8:28" x14ac:dyDescent="0.2">
      <c r="H9058" s="238"/>
      <c r="AB9058" s="238" t="s">
        <v>442</v>
      </c>
    </row>
    <row r="9059" spans="8:28" x14ac:dyDescent="0.2">
      <c r="H9059" s="238"/>
      <c r="AB9059" s="238" t="s">
        <v>442</v>
      </c>
    </row>
    <row r="9060" spans="8:28" x14ac:dyDescent="0.2">
      <c r="H9060" s="238"/>
      <c r="AB9060" s="238" t="s">
        <v>442</v>
      </c>
    </row>
    <row r="9061" spans="8:28" x14ac:dyDescent="0.2">
      <c r="H9061" s="238"/>
      <c r="AB9061" s="238" t="s">
        <v>442</v>
      </c>
    </row>
    <row r="9062" spans="8:28" x14ac:dyDescent="0.2">
      <c r="H9062" s="238"/>
      <c r="AB9062" s="238" t="s">
        <v>442</v>
      </c>
    </row>
    <row r="9063" spans="8:28" x14ac:dyDescent="0.2">
      <c r="H9063" s="238"/>
      <c r="AB9063" s="238" t="s">
        <v>442</v>
      </c>
    </row>
    <row r="9064" spans="8:28" x14ac:dyDescent="0.2">
      <c r="H9064" s="238"/>
      <c r="AB9064" s="238" t="s">
        <v>442</v>
      </c>
    </row>
    <row r="9065" spans="8:28" x14ac:dyDescent="0.2">
      <c r="H9065" s="238"/>
      <c r="AB9065" s="238" t="s">
        <v>442</v>
      </c>
    </row>
    <row r="9066" spans="8:28" x14ac:dyDescent="0.2">
      <c r="H9066" s="238"/>
      <c r="AB9066" s="238" t="s">
        <v>442</v>
      </c>
    </row>
    <row r="9067" spans="8:28" x14ac:dyDescent="0.2">
      <c r="H9067" s="238"/>
      <c r="AB9067" s="238" t="s">
        <v>442</v>
      </c>
    </row>
    <row r="9068" spans="8:28" x14ac:dyDescent="0.2">
      <c r="H9068" s="238"/>
      <c r="AB9068" s="238" t="s">
        <v>442</v>
      </c>
    </row>
    <row r="9069" spans="8:28" x14ac:dyDescent="0.2">
      <c r="H9069" s="238"/>
      <c r="AB9069" s="238" t="s">
        <v>442</v>
      </c>
    </row>
    <row r="9070" spans="8:28" x14ac:dyDescent="0.2">
      <c r="H9070" s="238"/>
      <c r="AB9070" s="238" t="s">
        <v>442</v>
      </c>
    </row>
    <row r="9071" spans="8:28" x14ac:dyDescent="0.2">
      <c r="H9071" s="238"/>
      <c r="AB9071" s="238" t="s">
        <v>442</v>
      </c>
    </row>
    <row r="9072" spans="8:28" x14ac:dyDescent="0.2">
      <c r="H9072" s="238"/>
      <c r="AB9072" s="238" t="s">
        <v>442</v>
      </c>
    </row>
    <row r="9073" spans="8:28" x14ac:dyDescent="0.2">
      <c r="H9073" s="238"/>
      <c r="AB9073" s="238" t="s">
        <v>442</v>
      </c>
    </row>
    <row r="9074" spans="8:28" x14ac:dyDescent="0.2">
      <c r="H9074" s="238"/>
      <c r="AB9074" s="238" t="s">
        <v>442</v>
      </c>
    </row>
    <row r="9075" spans="8:28" x14ac:dyDescent="0.2">
      <c r="H9075" s="238"/>
      <c r="AB9075" s="238" t="s">
        <v>442</v>
      </c>
    </row>
    <row r="9076" spans="8:28" x14ac:dyDescent="0.2">
      <c r="H9076" s="238"/>
      <c r="AB9076" s="238" t="s">
        <v>442</v>
      </c>
    </row>
    <row r="9077" spans="8:28" x14ac:dyDescent="0.2">
      <c r="H9077" s="238"/>
      <c r="AB9077" s="238" t="s">
        <v>442</v>
      </c>
    </row>
    <row r="9078" spans="8:28" x14ac:dyDescent="0.2">
      <c r="H9078" s="238"/>
      <c r="AB9078" s="238" t="s">
        <v>442</v>
      </c>
    </row>
    <row r="9079" spans="8:28" x14ac:dyDescent="0.2">
      <c r="H9079" s="238"/>
      <c r="AB9079" s="238" t="s">
        <v>442</v>
      </c>
    </row>
    <row r="9080" spans="8:28" x14ac:dyDescent="0.2">
      <c r="H9080" s="238"/>
      <c r="AB9080" s="238" t="s">
        <v>442</v>
      </c>
    </row>
    <row r="9081" spans="8:28" x14ac:dyDescent="0.2">
      <c r="H9081" s="238"/>
      <c r="AB9081" s="238" t="s">
        <v>442</v>
      </c>
    </row>
    <row r="9082" spans="8:28" x14ac:dyDescent="0.2">
      <c r="H9082" s="238"/>
      <c r="AB9082" s="238" t="s">
        <v>442</v>
      </c>
    </row>
    <row r="9083" spans="8:28" x14ac:dyDescent="0.2">
      <c r="H9083" s="238"/>
      <c r="AB9083" s="238" t="s">
        <v>442</v>
      </c>
    </row>
    <row r="9084" spans="8:28" x14ac:dyDescent="0.2">
      <c r="H9084" s="238"/>
      <c r="AB9084" s="238" t="s">
        <v>442</v>
      </c>
    </row>
    <row r="9085" spans="8:28" x14ac:dyDescent="0.2">
      <c r="H9085" s="238"/>
      <c r="AB9085" s="238" t="s">
        <v>442</v>
      </c>
    </row>
    <row r="9086" spans="8:28" x14ac:dyDescent="0.2">
      <c r="H9086" s="238"/>
      <c r="AB9086" s="238" t="s">
        <v>442</v>
      </c>
    </row>
    <row r="9087" spans="8:28" x14ac:dyDescent="0.2">
      <c r="H9087" s="238"/>
      <c r="AB9087" s="238" t="s">
        <v>442</v>
      </c>
    </row>
    <row r="9088" spans="8:28" x14ac:dyDescent="0.2">
      <c r="H9088" s="238"/>
      <c r="AB9088" s="238" t="s">
        <v>442</v>
      </c>
    </row>
    <row r="9089" spans="8:28" x14ac:dyDescent="0.2">
      <c r="H9089" s="238"/>
      <c r="AB9089" s="238" t="s">
        <v>442</v>
      </c>
    </row>
    <row r="9090" spans="8:28" x14ac:dyDescent="0.2">
      <c r="H9090" s="238"/>
      <c r="AB9090" s="238" t="s">
        <v>442</v>
      </c>
    </row>
    <row r="9091" spans="8:28" x14ac:dyDescent="0.2">
      <c r="H9091" s="238"/>
      <c r="AB9091" s="238" t="s">
        <v>442</v>
      </c>
    </row>
    <row r="9092" spans="8:28" x14ac:dyDescent="0.2">
      <c r="H9092" s="238"/>
      <c r="AB9092" s="238" t="s">
        <v>442</v>
      </c>
    </row>
    <row r="9093" spans="8:28" x14ac:dyDescent="0.2">
      <c r="H9093" s="238"/>
      <c r="AB9093" s="238" t="s">
        <v>442</v>
      </c>
    </row>
    <row r="9094" spans="8:28" x14ac:dyDescent="0.2">
      <c r="H9094" s="238"/>
      <c r="AB9094" s="238" t="s">
        <v>442</v>
      </c>
    </row>
    <row r="9095" spans="8:28" x14ac:dyDescent="0.2">
      <c r="H9095" s="238"/>
      <c r="AB9095" s="238" t="s">
        <v>442</v>
      </c>
    </row>
    <row r="9096" spans="8:28" x14ac:dyDescent="0.2">
      <c r="H9096" s="238"/>
      <c r="AB9096" s="238" t="s">
        <v>442</v>
      </c>
    </row>
    <row r="9097" spans="8:28" x14ac:dyDescent="0.2">
      <c r="H9097" s="238"/>
      <c r="AB9097" s="238" t="s">
        <v>442</v>
      </c>
    </row>
    <row r="9098" spans="8:28" x14ac:dyDescent="0.2">
      <c r="H9098" s="238"/>
      <c r="AB9098" s="238" t="s">
        <v>442</v>
      </c>
    </row>
    <row r="9099" spans="8:28" x14ac:dyDescent="0.2">
      <c r="H9099" s="238"/>
      <c r="AB9099" s="238" t="s">
        <v>442</v>
      </c>
    </row>
    <row r="9100" spans="8:28" x14ac:dyDescent="0.2">
      <c r="H9100" s="238"/>
      <c r="AB9100" s="238" t="s">
        <v>442</v>
      </c>
    </row>
    <row r="9101" spans="8:28" x14ac:dyDescent="0.2">
      <c r="H9101" s="238"/>
      <c r="AB9101" s="238" t="s">
        <v>442</v>
      </c>
    </row>
    <row r="9102" spans="8:28" x14ac:dyDescent="0.2">
      <c r="H9102" s="238"/>
      <c r="AB9102" s="238" t="s">
        <v>442</v>
      </c>
    </row>
    <row r="9103" spans="8:28" x14ac:dyDescent="0.2">
      <c r="H9103" s="238"/>
      <c r="AB9103" s="238" t="s">
        <v>442</v>
      </c>
    </row>
    <row r="9104" spans="8:28" x14ac:dyDescent="0.2">
      <c r="H9104" s="238"/>
      <c r="AB9104" s="238" t="s">
        <v>442</v>
      </c>
    </row>
    <row r="9105" spans="8:28" x14ac:dyDescent="0.2">
      <c r="H9105" s="238"/>
      <c r="AB9105" s="238" t="s">
        <v>442</v>
      </c>
    </row>
    <row r="9106" spans="8:28" x14ac:dyDescent="0.2">
      <c r="H9106" s="238"/>
      <c r="AB9106" s="238" t="s">
        <v>442</v>
      </c>
    </row>
    <row r="9107" spans="8:28" x14ac:dyDescent="0.2">
      <c r="H9107" s="238"/>
      <c r="AB9107" s="238" t="s">
        <v>442</v>
      </c>
    </row>
    <row r="9108" spans="8:28" x14ac:dyDescent="0.2">
      <c r="H9108" s="238"/>
      <c r="AB9108" s="238" t="s">
        <v>442</v>
      </c>
    </row>
    <row r="9109" spans="8:28" x14ac:dyDescent="0.2">
      <c r="H9109" s="238"/>
      <c r="AB9109" s="238" t="s">
        <v>442</v>
      </c>
    </row>
    <row r="9110" spans="8:28" x14ac:dyDescent="0.2">
      <c r="H9110" s="238"/>
      <c r="AB9110" s="238" t="s">
        <v>442</v>
      </c>
    </row>
    <row r="9111" spans="8:28" x14ac:dyDescent="0.2">
      <c r="H9111" s="238"/>
      <c r="AB9111" s="238" t="s">
        <v>442</v>
      </c>
    </row>
    <row r="9112" spans="8:28" x14ac:dyDescent="0.2">
      <c r="H9112" s="238"/>
      <c r="AB9112" s="238" t="s">
        <v>442</v>
      </c>
    </row>
    <row r="9113" spans="8:28" x14ac:dyDescent="0.2">
      <c r="H9113" s="238"/>
      <c r="AB9113" s="238" t="s">
        <v>442</v>
      </c>
    </row>
    <row r="9114" spans="8:28" x14ac:dyDescent="0.2">
      <c r="H9114" s="238"/>
      <c r="AB9114" s="238" t="s">
        <v>442</v>
      </c>
    </row>
    <row r="9115" spans="8:28" x14ac:dyDescent="0.2">
      <c r="H9115" s="238"/>
      <c r="AB9115" s="238" t="s">
        <v>442</v>
      </c>
    </row>
    <row r="9116" spans="8:28" x14ac:dyDescent="0.2">
      <c r="H9116" s="238"/>
      <c r="AB9116" s="238" t="s">
        <v>442</v>
      </c>
    </row>
    <row r="9117" spans="8:28" x14ac:dyDescent="0.2">
      <c r="H9117" s="238"/>
      <c r="AB9117" s="238" t="s">
        <v>442</v>
      </c>
    </row>
    <row r="9118" spans="8:28" x14ac:dyDescent="0.2">
      <c r="H9118" s="238"/>
      <c r="AB9118" s="238" t="s">
        <v>442</v>
      </c>
    </row>
    <row r="9119" spans="8:28" x14ac:dyDescent="0.2">
      <c r="H9119" s="238"/>
      <c r="AB9119" s="238" t="s">
        <v>442</v>
      </c>
    </row>
    <row r="9120" spans="8:28" x14ac:dyDescent="0.2">
      <c r="H9120" s="238"/>
      <c r="AB9120" s="238" t="s">
        <v>442</v>
      </c>
    </row>
    <row r="9121" spans="8:28" x14ac:dyDescent="0.2">
      <c r="H9121" s="238"/>
      <c r="AB9121" s="238" t="s">
        <v>442</v>
      </c>
    </row>
    <row r="9122" spans="8:28" x14ac:dyDescent="0.2">
      <c r="H9122" s="238"/>
      <c r="AB9122" s="238" t="s">
        <v>442</v>
      </c>
    </row>
    <row r="9123" spans="8:28" x14ac:dyDescent="0.2">
      <c r="H9123" s="238"/>
      <c r="AB9123" s="238" t="s">
        <v>442</v>
      </c>
    </row>
    <row r="9124" spans="8:28" x14ac:dyDescent="0.2">
      <c r="H9124" s="238"/>
      <c r="AB9124" s="238" t="s">
        <v>442</v>
      </c>
    </row>
    <row r="9125" spans="8:28" x14ac:dyDescent="0.2">
      <c r="H9125" s="238"/>
      <c r="AB9125" s="238" t="s">
        <v>442</v>
      </c>
    </row>
    <row r="9126" spans="8:28" x14ac:dyDescent="0.2">
      <c r="H9126" s="238"/>
      <c r="AB9126" s="238" t="s">
        <v>442</v>
      </c>
    </row>
    <row r="9127" spans="8:28" x14ac:dyDescent="0.2">
      <c r="H9127" s="238"/>
      <c r="AB9127" s="238" t="s">
        <v>442</v>
      </c>
    </row>
    <row r="9128" spans="8:28" x14ac:dyDescent="0.2">
      <c r="H9128" s="238"/>
      <c r="AB9128" s="238" t="s">
        <v>442</v>
      </c>
    </row>
    <row r="9129" spans="8:28" x14ac:dyDescent="0.2">
      <c r="H9129" s="238"/>
      <c r="AB9129" s="238" t="s">
        <v>442</v>
      </c>
    </row>
    <row r="9130" spans="8:28" x14ac:dyDescent="0.2">
      <c r="H9130" s="238"/>
      <c r="AB9130" s="238" t="s">
        <v>442</v>
      </c>
    </row>
    <row r="9131" spans="8:28" x14ac:dyDescent="0.2">
      <c r="H9131" s="238"/>
      <c r="AB9131" s="238" t="s">
        <v>442</v>
      </c>
    </row>
    <row r="9132" spans="8:28" x14ac:dyDescent="0.2">
      <c r="H9132" s="238"/>
      <c r="AB9132" s="238" t="s">
        <v>442</v>
      </c>
    </row>
    <row r="9133" spans="8:28" x14ac:dyDescent="0.2">
      <c r="H9133" s="238"/>
      <c r="AB9133" s="238" t="s">
        <v>442</v>
      </c>
    </row>
    <row r="9134" spans="8:28" x14ac:dyDescent="0.2">
      <c r="H9134" s="238"/>
      <c r="AB9134" s="238" t="s">
        <v>442</v>
      </c>
    </row>
    <row r="9135" spans="8:28" x14ac:dyDescent="0.2">
      <c r="H9135" s="238"/>
      <c r="AB9135" s="238" t="s">
        <v>442</v>
      </c>
    </row>
    <row r="9136" spans="8:28" x14ac:dyDescent="0.2">
      <c r="H9136" s="238"/>
      <c r="AB9136" s="238" t="s">
        <v>442</v>
      </c>
    </row>
    <row r="9137" spans="8:28" x14ac:dyDescent="0.2">
      <c r="H9137" s="238"/>
      <c r="AB9137" s="238" t="s">
        <v>442</v>
      </c>
    </row>
    <row r="9138" spans="8:28" x14ac:dyDescent="0.2">
      <c r="H9138" s="238"/>
      <c r="AB9138" s="238" t="s">
        <v>442</v>
      </c>
    </row>
    <row r="9139" spans="8:28" x14ac:dyDescent="0.2">
      <c r="H9139" s="238"/>
      <c r="AB9139" s="238" t="s">
        <v>442</v>
      </c>
    </row>
    <row r="9140" spans="8:28" x14ac:dyDescent="0.2">
      <c r="H9140" s="238"/>
      <c r="AB9140" s="238" t="s">
        <v>442</v>
      </c>
    </row>
    <row r="9141" spans="8:28" x14ac:dyDescent="0.2">
      <c r="H9141" s="238"/>
      <c r="AB9141" s="238" t="s">
        <v>442</v>
      </c>
    </row>
    <row r="9142" spans="8:28" x14ac:dyDescent="0.2">
      <c r="H9142" s="238"/>
      <c r="AB9142" s="238" t="s">
        <v>442</v>
      </c>
    </row>
    <row r="9143" spans="8:28" x14ac:dyDescent="0.2">
      <c r="H9143" s="238"/>
      <c r="AB9143" s="238" t="s">
        <v>442</v>
      </c>
    </row>
    <row r="9144" spans="8:28" x14ac:dyDescent="0.2">
      <c r="H9144" s="238"/>
      <c r="AB9144" s="238" t="s">
        <v>442</v>
      </c>
    </row>
    <row r="9145" spans="8:28" x14ac:dyDescent="0.2">
      <c r="H9145" s="238"/>
      <c r="AB9145" s="238" t="s">
        <v>442</v>
      </c>
    </row>
    <row r="9146" spans="8:28" x14ac:dyDescent="0.2">
      <c r="H9146" s="238"/>
      <c r="AB9146" s="238" t="s">
        <v>442</v>
      </c>
    </row>
    <row r="9147" spans="8:28" x14ac:dyDescent="0.2">
      <c r="H9147" s="238"/>
      <c r="AB9147" s="238" t="s">
        <v>442</v>
      </c>
    </row>
    <row r="9148" spans="8:28" x14ac:dyDescent="0.2">
      <c r="H9148" s="238"/>
      <c r="AB9148" s="238" t="s">
        <v>442</v>
      </c>
    </row>
    <row r="9149" spans="8:28" x14ac:dyDescent="0.2">
      <c r="H9149" s="238"/>
      <c r="AB9149" s="238" t="s">
        <v>442</v>
      </c>
    </row>
    <row r="9150" spans="8:28" x14ac:dyDescent="0.2">
      <c r="H9150" s="238"/>
      <c r="AB9150" s="238" t="s">
        <v>442</v>
      </c>
    </row>
    <row r="9151" spans="8:28" x14ac:dyDescent="0.2">
      <c r="H9151" s="238"/>
      <c r="AB9151" s="238" t="s">
        <v>442</v>
      </c>
    </row>
    <row r="9152" spans="8:28" x14ac:dyDescent="0.2">
      <c r="H9152" s="238"/>
      <c r="AB9152" s="238" t="s">
        <v>442</v>
      </c>
    </row>
    <row r="9153" spans="8:28" x14ac:dyDescent="0.2">
      <c r="H9153" s="238"/>
      <c r="AB9153" s="238" t="s">
        <v>442</v>
      </c>
    </row>
    <row r="9154" spans="8:28" x14ac:dyDescent="0.2">
      <c r="H9154" s="238"/>
      <c r="AB9154" s="238" t="s">
        <v>442</v>
      </c>
    </row>
    <row r="9155" spans="8:28" x14ac:dyDescent="0.2">
      <c r="H9155" s="238"/>
      <c r="AB9155" s="238" t="s">
        <v>442</v>
      </c>
    </row>
    <row r="9156" spans="8:28" x14ac:dyDescent="0.2">
      <c r="H9156" s="238"/>
      <c r="AB9156" s="238" t="s">
        <v>442</v>
      </c>
    </row>
    <row r="9157" spans="8:28" x14ac:dyDescent="0.2">
      <c r="H9157" s="238"/>
      <c r="AB9157" s="238" t="s">
        <v>442</v>
      </c>
    </row>
    <row r="9158" spans="8:28" x14ac:dyDescent="0.2">
      <c r="H9158" s="238"/>
      <c r="AB9158" s="238" t="s">
        <v>442</v>
      </c>
    </row>
    <row r="9159" spans="8:28" x14ac:dyDescent="0.2">
      <c r="H9159" s="238"/>
      <c r="AB9159" s="238" t="s">
        <v>442</v>
      </c>
    </row>
    <row r="9160" spans="8:28" x14ac:dyDescent="0.2">
      <c r="H9160" s="238"/>
      <c r="AB9160" s="238" t="s">
        <v>442</v>
      </c>
    </row>
    <row r="9161" spans="8:28" x14ac:dyDescent="0.2">
      <c r="H9161" s="238"/>
      <c r="AB9161" s="238" t="s">
        <v>442</v>
      </c>
    </row>
    <row r="9162" spans="8:28" x14ac:dyDescent="0.2">
      <c r="H9162" s="238"/>
      <c r="AB9162" s="238" t="s">
        <v>442</v>
      </c>
    </row>
    <row r="9163" spans="8:28" x14ac:dyDescent="0.2">
      <c r="H9163" s="238"/>
      <c r="AB9163" s="238" t="s">
        <v>442</v>
      </c>
    </row>
    <row r="9164" spans="8:28" x14ac:dyDescent="0.2">
      <c r="H9164" s="238"/>
      <c r="AB9164" s="238" t="s">
        <v>442</v>
      </c>
    </row>
    <row r="9165" spans="8:28" x14ac:dyDescent="0.2">
      <c r="H9165" s="238"/>
      <c r="AB9165" s="238" t="s">
        <v>442</v>
      </c>
    </row>
    <row r="9166" spans="8:28" x14ac:dyDescent="0.2">
      <c r="H9166" s="238"/>
      <c r="AB9166" s="238" t="s">
        <v>442</v>
      </c>
    </row>
    <row r="9167" spans="8:28" x14ac:dyDescent="0.2">
      <c r="H9167" s="238"/>
      <c r="AB9167" s="238" t="s">
        <v>442</v>
      </c>
    </row>
    <row r="9168" spans="8:28" x14ac:dyDescent="0.2">
      <c r="H9168" s="238"/>
      <c r="AB9168" s="238" t="s">
        <v>442</v>
      </c>
    </row>
    <row r="9169" spans="8:28" x14ac:dyDescent="0.2">
      <c r="H9169" s="238"/>
      <c r="AB9169" s="238" t="s">
        <v>442</v>
      </c>
    </row>
    <row r="9170" spans="8:28" x14ac:dyDescent="0.2">
      <c r="H9170" s="238"/>
      <c r="AB9170" s="238" t="s">
        <v>442</v>
      </c>
    </row>
    <row r="9171" spans="8:28" x14ac:dyDescent="0.2">
      <c r="H9171" s="238"/>
      <c r="AB9171" s="238" t="s">
        <v>442</v>
      </c>
    </row>
    <row r="9172" spans="8:28" x14ac:dyDescent="0.2">
      <c r="H9172" s="238"/>
      <c r="AB9172" s="238" t="s">
        <v>442</v>
      </c>
    </row>
    <row r="9173" spans="8:28" x14ac:dyDescent="0.2">
      <c r="H9173" s="238"/>
      <c r="AB9173" s="238" t="s">
        <v>442</v>
      </c>
    </row>
    <row r="9174" spans="8:28" x14ac:dyDescent="0.2">
      <c r="H9174" s="238"/>
      <c r="AB9174" s="238" t="s">
        <v>442</v>
      </c>
    </row>
    <row r="9175" spans="8:28" x14ac:dyDescent="0.2">
      <c r="H9175" s="238"/>
      <c r="AB9175" s="238" t="s">
        <v>442</v>
      </c>
    </row>
    <row r="9176" spans="8:28" x14ac:dyDescent="0.2">
      <c r="H9176" s="238"/>
      <c r="AB9176" s="238" t="s">
        <v>442</v>
      </c>
    </row>
    <row r="9177" spans="8:28" x14ac:dyDescent="0.2">
      <c r="H9177" s="238"/>
      <c r="AB9177" s="238" t="s">
        <v>442</v>
      </c>
    </row>
    <row r="9178" spans="8:28" x14ac:dyDescent="0.2">
      <c r="H9178" s="238"/>
      <c r="AB9178" s="238" t="s">
        <v>442</v>
      </c>
    </row>
    <row r="9179" spans="8:28" x14ac:dyDescent="0.2">
      <c r="H9179" s="238"/>
      <c r="AB9179" s="238" t="s">
        <v>442</v>
      </c>
    </row>
    <row r="9180" spans="8:28" x14ac:dyDescent="0.2">
      <c r="H9180" s="238"/>
      <c r="AB9180" s="238" t="s">
        <v>442</v>
      </c>
    </row>
    <row r="9181" spans="8:28" x14ac:dyDescent="0.2">
      <c r="H9181" s="238"/>
      <c r="AB9181" s="238" t="s">
        <v>442</v>
      </c>
    </row>
    <row r="9182" spans="8:28" x14ac:dyDescent="0.2">
      <c r="H9182" s="238"/>
      <c r="AB9182" s="238" t="s">
        <v>442</v>
      </c>
    </row>
    <row r="9183" spans="8:28" x14ac:dyDescent="0.2">
      <c r="H9183" s="238"/>
      <c r="AB9183" s="238" t="s">
        <v>442</v>
      </c>
    </row>
    <row r="9184" spans="8:28" x14ac:dyDescent="0.2">
      <c r="H9184" s="238"/>
      <c r="AB9184" s="238" t="s">
        <v>442</v>
      </c>
    </row>
    <row r="9185" spans="8:28" x14ac:dyDescent="0.2">
      <c r="H9185" s="238"/>
      <c r="AB9185" s="238" t="s">
        <v>442</v>
      </c>
    </row>
    <row r="9186" spans="8:28" x14ac:dyDescent="0.2">
      <c r="H9186" s="238"/>
      <c r="AB9186" s="238" t="s">
        <v>442</v>
      </c>
    </row>
    <row r="9187" spans="8:28" x14ac:dyDescent="0.2">
      <c r="H9187" s="238"/>
      <c r="AB9187" s="238" t="s">
        <v>442</v>
      </c>
    </row>
    <row r="9188" spans="8:28" x14ac:dyDescent="0.2">
      <c r="H9188" s="238"/>
      <c r="AB9188" s="238" t="s">
        <v>442</v>
      </c>
    </row>
    <row r="9189" spans="8:28" x14ac:dyDescent="0.2">
      <c r="H9189" s="238"/>
      <c r="AB9189" s="238" t="s">
        <v>442</v>
      </c>
    </row>
    <row r="9190" spans="8:28" x14ac:dyDescent="0.2">
      <c r="H9190" s="238"/>
      <c r="AB9190" s="238" t="s">
        <v>442</v>
      </c>
    </row>
    <row r="9191" spans="8:28" x14ac:dyDescent="0.2">
      <c r="H9191" s="238"/>
      <c r="AB9191" s="238" t="s">
        <v>442</v>
      </c>
    </row>
    <row r="9192" spans="8:28" x14ac:dyDescent="0.2">
      <c r="H9192" s="238"/>
      <c r="AB9192" s="238" t="s">
        <v>442</v>
      </c>
    </row>
    <row r="9193" spans="8:28" x14ac:dyDescent="0.2">
      <c r="H9193" s="238"/>
      <c r="AB9193" s="238" t="s">
        <v>442</v>
      </c>
    </row>
    <row r="9194" spans="8:28" x14ac:dyDescent="0.2">
      <c r="H9194" s="238"/>
      <c r="AB9194" s="238" t="s">
        <v>442</v>
      </c>
    </row>
    <row r="9195" spans="8:28" x14ac:dyDescent="0.2">
      <c r="H9195" s="238"/>
      <c r="AB9195" s="238" t="s">
        <v>442</v>
      </c>
    </row>
    <row r="9196" spans="8:28" x14ac:dyDescent="0.2">
      <c r="H9196" s="238"/>
      <c r="AB9196" s="238" t="s">
        <v>442</v>
      </c>
    </row>
    <row r="9197" spans="8:28" x14ac:dyDescent="0.2">
      <c r="H9197" s="238"/>
      <c r="AB9197" s="238" t="s">
        <v>442</v>
      </c>
    </row>
    <row r="9198" spans="8:28" x14ac:dyDescent="0.2">
      <c r="H9198" s="238"/>
      <c r="AB9198" s="238" t="s">
        <v>442</v>
      </c>
    </row>
    <row r="9199" spans="8:28" x14ac:dyDescent="0.2">
      <c r="H9199" s="238"/>
      <c r="AB9199" s="238" t="s">
        <v>442</v>
      </c>
    </row>
    <row r="9200" spans="8:28" x14ac:dyDescent="0.2">
      <c r="H9200" s="238"/>
      <c r="AB9200" s="238" t="s">
        <v>442</v>
      </c>
    </row>
    <row r="9201" spans="8:28" x14ac:dyDescent="0.2">
      <c r="H9201" s="238"/>
      <c r="AB9201" s="238" t="s">
        <v>442</v>
      </c>
    </row>
    <row r="9202" spans="8:28" x14ac:dyDescent="0.2">
      <c r="H9202" s="238"/>
      <c r="AB9202" s="238" t="s">
        <v>442</v>
      </c>
    </row>
    <row r="9203" spans="8:28" x14ac:dyDescent="0.2">
      <c r="H9203" s="238"/>
      <c r="AB9203" s="238" t="s">
        <v>442</v>
      </c>
    </row>
    <row r="9204" spans="8:28" x14ac:dyDescent="0.2">
      <c r="H9204" s="238"/>
      <c r="AB9204" s="238" t="s">
        <v>442</v>
      </c>
    </row>
    <row r="9205" spans="8:28" x14ac:dyDescent="0.2">
      <c r="H9205" s="238"/>
      <c r="AB9205" s="238" t="s">
        <v>442</v>
      </c>
    </row>
    <row r="9206" spans="8:28" x14ac:dyDescent="0.2">
      <c r="H9206" s="238"/>
      <c r="AB9206" s="238" t="s">
        <v>442</v>
      </c>
    </row>
    <row r="9207" spans="8:28" x14ac:dyDescent="0.2">
      <c r="H9207" s="238"/>
      <c r="AB9207" s="238" t="s">
        <v>442</v>
      </c>
    </row>
    <row r="9208" spans="8:28" x14ac:dyDescent="0.2">
      <c r="H9208" s="238"/>
      <c r="AB9208" s="238" t="s">
        <v>442</v>
      </c>
    </row>
    <row r="9209" spans="8:28" x14ac:dyDescent="0.2">
      <c r="H9209" s="238"/>
      <c r="AB9209" s="238" t="s">
        <v>442</v>
      </c>
    </row>
    <row r="9210" spans="8:28" x14ac:dyDescent="0.2">
      <c r="H9210" s="238"/>
      <c r="AB9210" s="238" t="s">
        <v>442</v>
      </c>
    </row>
    <row r="9211" spans="8:28" x14ac:dyDescent="0.2">
      <c r="H9211" s="238"/>
      <c r="AB9211" s="238" t="s">
        <v>442</v>
      </c>
    </row>
    <row r="9212" spans="8:28" x14ac:dyDescent="0.2">
      <c r="H9212" s="238"/>
      <c r="AB9212" s="238" t="s">
        <v>442</v>
      </c>
    </row>
    <row r="9213" spans="8:28" x14ac:dyDescent="0.2">
      <c r="H9213" s="238"/>
      <c r="AB9213" s="238" t="s">
        <v>442</v>
      </c>
    </row>
    <row r="9214" spans="8:28" x14ac:dyDescent="0.2">
      <c r="H9214" s="238"/>
      <c r="AB9214" s="238" t="s">
        <v>442</v>
      </c>
    </row>
    <row r="9215" spans="8:28" x14ac:dyDescent="0.2">
      <c r="H9215" s="238"/>
      <c r="AB9215" s="238" t="s">
        <v>442</v>
      </c>
    </row>
    <row r="9216" spans="8:28" x14ac:dyDescent="0.2">
      <c r="H9216" s="238"/>
      <c r="AB9216" s="238" t="s">
        <v>442</v>
      </c>
    </row>
    <row r="9217" spans="8:28" x14ac:dyDescent="0.2">
      <c r="H9217" s="238"/>
      <c r="AB9217" s="238" t="s">
        <v>442</v>
      </c>
    </row>
    <row r="9218" spans="8:28" x14ac:dyDescent="0.2">
      <c r="H9218" s="238"/>
      <c r="AB9218" s="238" t="s">
        <v>442</v>
      </c>
    </row>
    <row r="9219" spans="8:28" x14ac:dyDescent="0.2">
      <c r="H9219" s="238"/>
      <c r="AB9219" s="238" t="s">
        <v>442</v>
      </c>
    </row>
    <row r="9220" spans="8:28" x14ac:dyDescent="0.2">
      <c r="H9220" s="238"/>
      <c r="AB9220" s="238" t="s">
        <v>442</v>
      </c>
    </row>
    <row r="9221" spans="8:28" x14ac:dyDescent="0.2">
      <c r="H9221" s="238"/>
      <c r="AB9221" s="238" t="s">
        <v>442</v>
      </c>
    </row>
    <row r="9222" spans="8:28" x14ac:dyDescent="0.2">
      <c r="H9222" s="238"/>
      <c r="AB9222" s="238" t="s">
        <v>442</v>
      </c>
    </row>
    <row r="9223" spans="8:28" x14ac:dyDescent="0.2">
      <c r="H9223" s="238"/>
      <c r="AB9223" s="238" t="s">
        <v>442</v>
      </c>
    </row>
    <row r="9224" spans="8:28" x14ac:dyDescent="0.2">
      <c r="H9224" s="238"/>
      <c r="AB9224" s="238" t="s">
        <v>442</v>
      </c>
    </row>
    <row r="9225" spans="8:28" x14ac:dyDescent="0.2">
      <c r="H9225" s="238"/>
      <c r="AB9225" s="238" t="s">
        <v>442</v>
      </c>
    </row>
    <row r="9226" spans="8:28" x14ac:dyDescent="0.2">
      <c r="H9226" s="238"/>
      <c r="AB9226" s="238" t="s">
        <v>442</v>
      </c>
    </row>
    <row r="9227" spans="8:28" x14ac:dyDescent="0.2">
      <c r="H9227" s="238"/>
      <c r="AB9227" s="238" t="s">
        <v>442</v>
      </c>
    </row>
    <row r="9228" spans="8:28" x14ac:dyDescent="0.2">
      <c r="H9228" s="238"/>
      <c r="AB9228" s="238" t="s">
        <v>442</v>
      </c>
    </row>
    <row r="9229" spans="8:28" x14ac:dyDescent="0.2">
      <c r="H9229" s="238"/>
      <c r="AB9229" s="238" t="s">
        <v>442</v>
      </c>
    </row>
    <row r="9230" spans="8:28" x14ac:dyDescent="0.2">
      <c r="H9230" s="238"/>
      <c r="AB9230" s="238" t="s">
        <v>442</v>
      </c>
    </row>
    <row r="9231" spans="8:28" x14ac:dyDescent="0.2">
      <c r="H9231" s="238"/>
      <c r="AB9231" s="238" t="s">
        <v>442</v>
      </c>
    </row>
    <row r="9232" spans="8:28" x14ac:dyDescent="0.2">
      <c r="H9232" s="238"/>
      <c r="AB9232" s="238" t="s">
        <v>442</v>
      </c>
    </row>
    <row r="9233" spans="8:28" x14ac:dyDescent="0.2">
      <c r="H9233" s="238"/>
      <c r="AB9233" s="238" t="s">
        <v>442</v>
      </c>
    </row>
    <row r="9234" spans="8:28" x14ac:dyDescent="0.2">
      <c r="H9234" s="238"/>
      <c r="AB9234" s="238" t="s">
        <v>442</v>
      </c>
    </row>
    <row r="9235" spans="8:28" x14ac:dyDescent="0.2">
      <c r="H9235" s="238"/>
      <c r="AB9235" s="238" t="s">
        <v>442</v>
      </c>
    </row>
    <row r="9236" spans="8:28" x14ac:dyDescent="0.2">
      <c r="H9236" s="238"/>
      <c r="AB9236" s="238" t="s">
        <v>442</v>
      </c>
    </row>
    <row r="9237" spans="8:28" x14ac:dyDescent="0.2">
      <c r="H9237" s="238"/>
      <c r="AB9237" s="238" t="s">
        <v>442</v>
      </c>
    </row>
    <row r="9238" spans="8:28" x14ac:dyDescent="0.2">
      <c r="H9238" s="238"/>
      <c r="AB9238" s="238" t="s">
        <v>442</v>
      </c>
    </row>
    <row r="9239" spans="8:28" x14ac:dyDescent="0.2">
      <c r="H9239" s="238"/>
      <c r="AB9239" s="238" t="s">
        <v>442</v>
      </c>
    </row>
    <row r="9240" spans="8:28" x14ac:dyDescent="0.2">
      <c r="H9240" s="238"/>
      <c r="AB9240" s="238" t="s">
        <v>442</v>
      </c>
    </row>
    <row r="9241" spans="8:28" x14ac:dyDescent="0.2">
      <c r="H9241" s="238"/>
      <c r="AB9241" s="238" t="s">
        <v>442</v>
      </c>
    </row>
    <row r="9242" spans="8:28" x14ac:dyDescent="0.2">
      <c r="H9242" s="238"/>
      <c r="AB9242" s="238" t="s">
        <v>442</v>
      </c>
    </row>
    <row r="9243" spans="8:28" x14ac:dyDescent="0.2">
      <c r="H9243" s="238"/>
      <c r="AB9243" s="238" t="s">
        <v>442</v>
      </c>
    </row>
    <row r="9244" spans="8:28" x14ac:dyDescent="0.2">
      <c r="H9244" s="238"/>
      <c r="AB9244" s="238" t="s">
        <v>442</v>
      </c>
    </row>
    <row r="9245" spans="8:28" x14ac:dyDescent="0.2">
      <c r="H9245" s="238"/>
      <c r="AB9245" s="238" t="s">
        <v>442</v>
      </c>
    </row>
    <row r="9246" spans="8:28" x14ac:dyDescent="0.2">
      <c r="H9246" s="238"/>
      <c r="AB9246" s="238" t="s">
        <v>442</v>
      </c>
    </row>
    <row r="9247" spans="8:28" x14ac:dyDescent="0.2">
      <c r="H9247" s="238"/>
      <c r="AB9247" s="238" t="s">
        <v>442</v>
      </c>
    </row>
    <row r="9248" spans="8:28" x14ac:dyDescent="0.2">
      <c r="H9248" s="238"/>
      <c r="AB9248" s="238" t="s">
        <v>442</v>
      </c>
    </row>
    <row r="9249" spans="8:28" x14ac:dyDescent="0.2">
      <c r="H9249" s="238"/>
      <c r="AB9249" s="238" t="s">
        <v>442</v>
      </c>
    </row>
    <row r="9250" spans="8:28" x14ac:dyDescent="0.2">
      <c r="H9250" s="238"/>
      <c r="AB9250" s="238" t="s">
        <v>442</v>
      </c>
    </row>
    <row r="9251" spans="8:28" x14ac:dyDescent="0.2">
      <c r="H9251" s="238"/>
      <c r="AB9251" s="238" t="s">
        <v>442</v>
      </c>
    </row>
    <row r="9252" spans="8:28" x14ac:dyDescent="0.2">
      <c r="H9252" s="238"/>
      <c r="AB9252" s="238" t="s">
        <v>442</v>
      </c>
    </row>
    <row r="9253" spans="8:28" x14ac:dyDescent="0.2">
      <c r="H9253" s="238"/>
      <c r="AB9253" s="238" t="s">
        <v>442</v>
      </c>
    </row>
    <row r="9254" spans="8:28" x14ac:dyDescent="0.2">
      <c r="H9254" s="238"/>
      <c r="AB9254" s="238" t="s">
        <v>442</v>
      </c>
    </row>
    <row r="9255" spans="8:28" x14ac:dyDescent="0.2">
      <c r="H9255" s="238"/>
      <c r="AB9255" s="238" t="s">
        <v>442</v>
      </c>
    </row>
    <row r="9256" spans="8:28" x14ac:dyDescent="0.2">
      <c r="H9256" s="238"/>
      <c r="AB9256" s="238" t="s">
        <v>442</v>
      </c>
    </row>
    <row r="9257" spans="8:28" x14ac:dyDescent="0.2">
      <c r="H9257" s="238"/>
      <c r="AB9257" s="238" t="s">
        <v>442</v>
      </c>
    </row>
    <row r="9258" spans="8:28" x14ac:dyDescent="0.2">
      <c r="H9258" s="238"/>
      <c r="AB9258" s="238" t="s">
        <v>442</v>
      </c>
    </row>
    <row r="9259" spans="8:28" x14ac:dyDescent="0.2">
      <c r="H9259" s="238"/>
      <c r="AB9259" s="238" t="s">
        <v>442</v>
      </c>
    </row>
    <row r="9260" spans="8:28" x14ac:dyDescent="0.2">
      <c r="H9260" s="238"/>
      <c r="AB9260" s="238" t="s">
        <v>442</v>
      </c>
    </row>
    <row r="9261" spans="8:28" x14ac:dyDescent="0.2">
      <c r="H9261" s="238"/>
      <c r="AB9261" s="238" t="s">
        <v>442</v>
      </c>
    </row>
    <row r="9262" spans="8:28" x14ac:dyDescent="0.2">
      <c r="H9262" s="238"/>
      <c r="AB9262" s="238" t="s">
        <v>442</v>
      </c>
    </row>
    <row r="9263" spans="8:28" x14ac:dyDescent="0.2">
      <c r="H9263" s="238"/>
      <c r="AB9263" s="238" t="s">
        <v>442</v>
      </c>
    </row>
    <row r="9264" spans="8:28" x14ac:dyDescent="0.2">
      <c r="H9264" s="238"/>
      <c r="AB9264" s="238" t="s">
        <v>442</v>
      </c>
    </row>
    <row r="9265" spans="8:28" x14ac:dyDescent="0.2">
      <c r="H9265" s="238"/>
      <c r="AB9265" s="238" t="s">
        <v>442</v>
      </c>
    </row>
    <row r="9266" spans="8:28" x14ac:dyDescent="0.2">
      <c r="H9266" s="238"/>
      <c r="AB9266" s="238" t="s">
        <v>442</v>
      </c>
    </row>
    <row r="9267" spans="8:28" x14ac:dyDescent="0.2">
      <c r="H9267" s="238"/>
      <c r="AB9267" s="238" t="s">
        <v>442</v>
      </c>
    </row>
    <row r="9268" spans="8:28" x14ac:dyDescent="0.2">
      <c r="H9268" s="238"/>
      <c r="AB9268" s="238" t="s">
        <v>442</v>
      </c>
    </row>
    <row r="9269" spans="8:28" x14ac:dyDescent="0.2">
      <c r="H9269" s="238"/>
      <c r="AB9269" s="238" t="s">
        <v>442</v>
      </c>
    </row>
    <row r="9270" spans="8:28" x14ac:dyDescent="0.2">
      <c r="H9270" s="238"/>
      <c r="AB9270" s="238" t="s">
        <v>442</v>
      </c>
    </row>
    <row r="9271" spans="8:28" x14ac:dyDescent="0.2">
      <c r="H9271" s="238"/>
      <c r="AB9271" s="238" t="s">
        <v>442</v>
      </c>
    </row>
    <row r="9272" spans="8:28" x14ac:dyDescent="0.2">
      <c r="H9272" s="238"/>
      <c r="AB9272" s="238" t="s">
        <v>442</v>
      </c>
    </row>
    <row r="9273" spans="8:28" x14ac:dyDescent="0.2">
      <c r="H9273" s="238"/>
      <c r="AB9273" s="238" t="s">
        <v>442</v>
      </c>
    </row>
    <row r="9274" spans="8:28" x14ac:dyDescent="0.2">
      <c r="H9274" s="238"/>
      <c r="AB9274" s="238" t="s">
        <v>442</v>
      </c>
    </row>
    <row r="9275" spans="8:28" x14ac:dyDescent="0.2">
      <c r="H9275" s="238"/>
      <c r="AB9275" s="238" t="s">
        <v>442</v>
      </c>
    </row>
    <row r="9276" spans="8:28" x14ac:dyDescent="0.2">
      <c r="H9276" s="238"/>
      <c r="AB9276" s="238" t="s">
        <v>442</v>
      </c>
    </row>
    <row r="9277" spans="8:28" x14ac:dyDescent="0.2">
      <c r="H9277" s="238"/>
      <c r="AB9277" s="238" t="s">
        <v>442</v>
      </c>
    </row>
    <row r="9278" spans="8:28" x14ac:dyDescent="0.2">
      <c r="H9278" s="238"/>
      <c r="AB9278" s="238" t="s">
        <v>442</v>
      </c>
    </row>
    <row r="9279" spans="8:28" x14ac:dyDescent="0.2">
      <c r="H9279" s="238"/>
      <c r="AB9279" s="238" t="s">
        <v>442</v>
      </c>
    </row>
    <row r="9280" spans="8:28" x14ac:dyDescent="0.2">
      <c r="H9280" s="238"/>
      <c r="AB9280" s="238" t="s">
        <v>442</v>
      </c>
    </row>
    <row r="9281" spans="8:28" x14ac:dyDescent="0.2">
      <c r="H9281" s="238"/>
      <c r="AB9281" s="238" t="s">
        <v>442</v>
      </c>
    </row>
    <row r="9282" spans="8:28" x14ac:dyDescent="0.2">
      <c r="H9282" s="238"/>
      <c r="AB9282" s="238" t="s">
        <v>442</v>
      </c>
    </row>
    <row r="9283" spans="8:28" x14ac:dyDescent="0.2">
      <c r="H9283" s="238"/>
      <c r="AB9283" s="238" t="s">
        <v>442</v>
      </c>
    </row>
    <row r="9284" spans="8:28" x14ac:dyDescent="0.2">
      <c r="H9284" s="238"/>
      <c r="AB9284" s="238" t="s">
        <v>442</v>
      </c>
    </row>
    <row r="9285" spans="8:28" x14ac:dyDescent="0.2">
      <c r="H9285" s="238"/>
      <c r="AB9285" s="238" t="s">
        <v>442</v>
      </c>
    </row>
    <row r="9286" spans="8:28" x14ac:dyDescent="0.2">
      <c r="H9286" s="238"/>
      <c r="AB9286" s="238" t="s">
        <v>442</v>
      </c>
    </row>
    <row r="9287" spans="8:28" x14ac:dyDescent="0.2">
      <c r="H9287" s="238"/>
      <c r="AB9287" s="238" t="s">
        <v>442</v>
      </c>
    </row>
    <row r="9288" spans="8:28" x14ac:dyDescent="0.2">
      <c r="H9288" s="238"/>
      <c r="AB9288" s="238" t="s">
        <v>442</v>
      </c>
    </row>
    <row r="9289" spans="8:28" x14ac:dyDescent="0.2">
      <c r="H9289" s="238"/>
      <c r="AB9289" s="238" t="s">
        <v>442</v>
      </c>
    </row>
    <row r="9290" spans="8:28" x14ac:dyDescent="0.2">
      <c r="H9290" s="238"/>
      <c r="AB9290" s="238" t="s">
        <v>442</v>
      </c>
    </row>
    <row r="9291" spans="8:28" x14ac:dyDescent="0.2">
      <c r="H9291" s="238"/>
      <c r="AB9291" s="238" t="s">
        <v>442</v>
      </c>
    </row>
    <row r="9292" spans="8:28" x14ac:dyDescent="0.2">
      <c r="H9292" s="238"/>
      <c r="AB9292" s="238" t="s">
        <v>442</v>
      </c>
    </row>
    <row r="9293" spans="8:28" x14ac:dyDescent="0.2">
      <c r="H9293" s="238"/>
      <c r="AB9293" s="238" t="s">
        <v>442</v>
      </c>
    </row>
    <row r="9294" spans="8:28" x14ac:dyDescent="0.2">
      <c r="H9294" s="238"/>
      <c r="AB9294" s="238" t="s">
        <v>442</v>
      </c>
    </row>
    <row r="9295" spans="8:28" x14ac:dyDescent="0.2">
      <c r="H9295" s="238"/>
      <c r="AB9295" s="238" t="s">
        <v>442</v>
      </c>
    </row>
    <row r="9296" spans="8:28" x14ac:dyDescent="0.2">
      <c r="H9296" s="238"/>
      <c r="AB9296" s="238" t="s">
        <v>442</v>
      </c>
    </row>
    <row r="9297" spans="8:28" x14ac:dyDescent="0.2">
      <c r="H9297" s="238"/>
      <c r="AB9297" s="238" t="s">
        <v>442</v>
      </c>
    </row>
    <row r="9298" spans="8:28" x14ac:dyDescent="0.2">
      <c r="H9298" s="238"/>
      <c r="AB9298" s="238" t="s">
        <v>442</v>
      </c>
    </row>
    <row r="9299" spans="8:28" x14ac:dyDescent="0.2">
      <c r="H9299" s="238"/>
      <c r="AB9299" s="238" t="s">
        <v>442</v>
      </c>
    </row>
    <row r="9300" spans="8:28" x14ac:dyDescent="0.2">
      <c r="H9300" s="238"/>
      <c r="AB9300" s="238" t="s">
        <v>442</v>
      </c>
    </row>
    <row r="9301" spans="8:28" x14ac:dyDescent="0.2">
      <c r="H9301" s="238"/>
      <c r="AB9301" s="238" t="s">
        <v>442</v>
      </c>
    </row>
    <row r="9302" spans="8:28" x14ac:dyDescent="0.2">
      <c r="H9302" s="238"/>
      <c r="AB9302" s="238" t="s">
        <v>442</v>
      </c>
    </row>
    <row r="9303" spans="8:28" x14ac:dyDescent="0.2">
      <c r="H9303" s="238"/>
      <c r="AB9303" s="238" t="s">
        <v>442</v>
      </c>
    </row>
    <row r="9304" spans="8:28" x14ac:dyDescent="0.2">
      <c r="H9304" s="238"/>
      <c r="AB9304" s="238" t="s">
        <v>442</v>
      </c>
    </row>
    <row r="9305" spans="8:28" x14ac:dyDescent="0.2">
      <c r="H9305" s="238"/>
      <c r="AB9305" s="238" t="s">
        <v>442</v>
      </c>
    </row>
    <row r="9306" spans="8:28" x14ac:dyDescent="0.2">
      <c r="H9306" s="238"/>
      <c r="AB9306" s="238" t="s">
        <v>442</v>
      </c>
    </row>
    <row r="9307" spans="8:28" x14ac:dyDescent="0.2">
      <c r="H9307" s="238"/>
      <c r="AB9307" s="238" t="s">
        <v>442</v>
      </c>
    </row>
    <row r="9308" spans="8:28" x14ac:dyDescent="0.2">
      <c r="H9308" s="238"/>
      <c r="AB9308" s="238" t="s">
        <v>442</v>
      </c>
    </row>
    <row r="9309" spans="8:28" x14ac:dyDescent="0.2">
      <c r="H9309" s="238"/>
      <c r="AB9309" s="238" t="s">
        <v>442</v>
      </c>
    </row>
    <row r="9310" spans="8:28" x14ac:dyDescent="0.2">
      <c r="H9310" s="238"/>
      <c r="AB9310" s="238" t="s">
        <v>442</v>
      </c>
    </row>
    <row r="9311" spans="8:28" x14ac:dyDescent="0.2">
      <c r="H9311" s="238"/>
      <c r="AB9311" s="238" t="s">
        <v>442</v>
      </c>
    </row>
    <row r="9312" spans="8:28" x14ac:dyDescent="0.2">
      <c r="H9312" s="238"/>
      <c r="AB9312" s="238" t="s">
        <v>442</v>
      </c>
    </row>
    <row r="9313" spans="8:28" x14ac:dyDescent="0.2">
      <c r="H9313" s="238"/>
      <c r="AB9313" s="238" t="s">
        <v>442</v>
      </c>
    </row>
    <row r="9314" spans="8:28" x14ac:dyDescent="0.2">
      <c r="H9314" s="238"/>
      <c r="AB9314" s="238" t="s">
        <v>442</v>
      </c>
    </row>
    <row r="9315" spans="8:28" x14ac:dyDescent="0.2">
      <c r="H9315" s="238"/>
      <c r="AB9315" s="238" t="s">
        <v>442</v>
      </c>
    </row>
    <row r="9316" spans="8:28" x14ac:dyDescent="0.2">
      <c r="H9316" s="238"/>
      <c r="AB9316" s="238" t="s">
        <v>442</v>
      </c>
    </row>
    <row r="9317" spans="8:28" x14ac:dyDescent="0.2">
      <c r="H9317" s="238"/>
      <c r="AB9317" s="238" t="s">
        <v>442</v>
      </c>
    </row>
    <row r="9318" spans="8:28" x14ac:dyDescent="0.2">
      <c r="H9318" s="238"/>
      <c r="AB9318" s="238" t="s">
        <v>442</v>
      </c>
    </row>
    <row r="9319" spans="8:28" x14ac:dyDescent="0.2">
      <c r="H9319" s="238"/>
      <c r="AB9319" s="238" t="s">
        <v>442</v>
      </c>
    </row>
    <row r="9320" spans="8:28" x14ac:dyDescent="0.2">
      <c r="H9320" s="238"/>
      <c r="AB9320" s="238" t="s">
        <v>442</v>
      </c>
    </row>
    <row r="9321" spans="8:28" x14ac:dyDescent="0.2">
      <c r="H9321" s="238"/>
      <c r="AB9321" s="238" t="s">
        <v>442</v>
      </c>
    </row>
    <row r="9322" spans="8:28" x14ac:dyDescent="0.2">
      <c r="H9322" s="238"/>
      <c r="AB9322" s="238" t="s">
        <v>442</v>
      </c>
    </row>
    <row r="9323" spans="8:28" x14ac:dyDescent="0.2">
      <c r="H9323" s="238"/>
      <c r="AB9323" s="238" t="s">
        <v>442</v>
      </c>
    </row>
    <row r="9324" spans="8:28" x14ac:dyDescent="0.2">
      <c r="H9324" s="238"/>
      <c r="AB9324" s="238" t="s">
        <v>442</v>
      </c>
    </row>
    <row r="9325" spans="8:28" x14ac:dyDescent="0.2">
      <c r="H9325" s="238"/>
      <c r="AB9325" s="238" t="s">
        <v>442</v>
      </c>
    </row>
    <row r="9326" spans="8:28" x14ac:dyDescent="0.2">
      <c r="H9326" s="238"/>
      <c r="AB9326" s="238" t="s">
        <v>442</v>
      </c>
    </row>
    <row r="9327" spans="8:28" x14ac:dyDescent="0.2">
      <c r="H9327" s="238"/>
      <c r="AB9327" s="238" t="s">
        <v>442</v>
      </c>
    </row>
    <row r="9328" spans="8:28" x14ac:dyDescent="0.2">
      <c r="H9328" s="238"/>
      <c r="AB9328" s="238" t="s">
        <v>442</v>
      </c>
    </row>
    <row r="9329" spans="8:28" x14ac:dyDescent="0.2">
      <c r="H9329" s="238"/>
      <c r="AB9329" s="238" t="s">
        <v>442</v>
      </c>
    </row>
    <row r="9330" spans="8:28" x14ac:dyDescent="0.2">
      <c r="H9330" s="238"/>
      <c r="AB9330" s="238" t="s">
        <v>442</v>
      </c>
    </row>
    <row r="9331" spans="8:28" x14ac:dyDescent="0.2">
      <c r="H9331" s="238"/>
      <c r="AB9331" s="238" t="s">
        <v>442</v>
      </c>
    </row>
    <row r="9332" spans="8:28" x14ac:dyDescent="0.2">
      <c r="H9332" s="238"/>
      <c r="AB9332" s="238" t="s">
        <v>442</v>
      </c>
    </row>
    <row r="9333" spans="8:28" x14ac:dyDescent="0.2">
      <c r="H9333" s="238"/>
      <c r="AB9333" s="238" t="s">
        <v>442</v>
      </c>
    </row>
    <row r="9334" spans="8:28" x14ac:dyDescent="0.2">
      <c r="H9334" s="238"/>
      <c r="AB9334" s="238" t="s">
        <v>442</v>
      </c>
    </row>
    <row r="9335" spans="8:28" x14ac:dyDescent="0.2">
      <c r="H9335" s="238"/>
      <c r="AB9335" s="238" t="s">
        <v>442</v>
      </c>
    </row>
    <row r="9336" spans="8:28" x14ac:dyDescent="0.2">
      <c r="H9336" s="238"/>
      <c r="AB9336" s="238" t="s">
        <v>442</v>
      </c>
    </row>
    <row r="9337" spans="8:28" x14ac:dyDescent="0.2">
      <c r="H9337" s="238"/>
      <c r="AB9337" s="238" t="s">
        <v>442</v>
      </c>
    </row>
    <row r="9338" spans="8:28" x14ac:dyDescent="0.2">
      <c r="H9338" s="238"/>
      <c r="AB9338" s="238" t="s">
        <v>442</v>
      </c>
    </row>
    <row r="9339" spans="8:28" x14ac:dyDescent="0.2">
      <c r="H9339" s="238"/>
      <c r="AB9339" s="238" t="s">
        <v>442</v>
      </c>
    </row>
    <row r="9340" spans="8:28" x14ac:dyDescent="0.2">
      <c r="H9340" s="238"/>
      <c r="AB9340" s="238" t="s">
        <v>442</v>
      </c>
    </row>
    <row r="9341" spans="8:28" x14ac:dyDescent="0.2">
      <c r="H9341" s="238"/>
      <c r="AB9341" s="238" t="s">
        <v>442</v>
      </c>
    </row>
    <row r="9342" spans="8:28" x14ac:dyDescent="0.2">
      <c r="H9342" s="238"/>
      <c r="AB9342" s="238" t="s">
        <v>442</v>
      </c>
    </row>
    <row r="9343" spans="8:28" x14ac:dyDescent="0.2">
      <c r="H9343" s="238"/>
      <c r="AB9343" s="238" t="s">
        <v>442</v>
      </c>
    </row>
    <row r="9344" spans="8:28" x14ac:dyDescent="0.2">
      <c r="H9344" s="238"/>
      <c r="AB9344" s="238" t="s">
        <v>442</v>
      </c>
    </row>
    <row r="9345" spans="8:28" x14ac:dyDescent="0.2">
      <c r="H9345" s="238"/>
      <c r="AB9345" s="238" t="s">
        <v>442</v>
      </c>
    </row>
    <row r="9346" spans="8:28" x14ac:dyDescent="0.2">
      <c r="H9346" s="238"/>
      <c r="AB9346" s="238" t="s">
        <v>442</v>
      </c>
    </row>
    <row r="9347" spans="8:28" x14ac:dyDescent="0.2">
      <c r="H9347" s="238"/>
      <c r="AB9347" s="238" t="s">
        <v>442</v>
      </c>
    </row>
    <row r="9348" spans="8:28" x14ac:dyDescent="0.2">
      <c r="H9348" s="238"/>
      <c r="AB9348" s="238" t="s">
        <v>442</v>
      </c>
    </row>
    <row r="9349" spans="8:28" x14ac:dyDescent="0.2">
      <c r="H9349" s="238"/>
      <c r="AB9349" s="238" t="s">
        <v>442</v>
      </c>
    </row>
    <row r="9350" spans="8:28" x14ac:dyDescent="0.2">
      <c r="H9350" s="238"/>
      <c r="AB9350" s="238" t="s">
        <v>442</v>
      </c>
    </row>
    <row r="9351" spans="8:28" x14ac:dyDescent="0.2">
      <c r="H9351" s="238"/>
      <c r="AB9351" s="238" t="s">
        <v>442</v>
      </c>
    </row>
    <row r="9352" spans="8:28" x14ac:dyDescent="0.2">
      <c r="H9352" s="238"/>
      <c r="AB9352" s="238" t="s">
        <v>442</v>
      </c>
    </row>
    <row r="9353" spans="8:28" x14ac:dyDescent="0.2">
      <c r="H9353" s="238"/>
      <c r="AB9353" s="238" t="s">
        <v>442</v>
      </c>
    </row>
    <row r="9354" spans="8:28" x14ac:dyDescent="0.2">
      <c r="H9354" s="238"/>
      <c r="AB9354" s="238" t="s">
        <v>442</v>
      </c>
    </row>
    <row r="9355" spans="8:28" x14ac:dyDescent="0.2">
      <c r="H9355" s="238"/>
      <c r="AB9355" s="238" t="s">
        <v>442</v>
      </c>
    </row>
    <row r="9356" spans="8:28" x14ac:dyDescent="0.2">
      <c r="H9356" s="238"/>
      <c r="AB9356" s="238" t="s">
        <v>442</v>
      </c>
    </row>
    <row r="9357" spans="8:28" x14ac:dyDescent="0.2">
      <c r="H9357" s="238"/>
      <c r="AB9357" s="238" t="s">
        <v>442</v>
      </c>
    </row>
    <row r="9358" spans="8:28" x14ac:dyDescent="0.2">
      <c r="H9358" s="238"/>
      <c r="AB9358" s="238" t="s">
        <v>442</v>
      </c>
    </row>
    <row r="9359" spans="8:28" x14ac:dyDescent="0.2">
      <c r="H9359" s="238"/>
      <c r="AB9359" s="238" t="s">
        <v>442</v>
      </c>
    </row>
    <row r="9360" spans="8:28" x14ac:dyDescent="0.2">
      <c r="H9360" s="238"/>
      <c r="AB9360" s="238" t="s">
        <v>442</v>
      </c>
    </row>
    <row r="9361" spans="8:28" x14ac:dyDescent="0.2">
      <c r="H9361" s="238"/>
      <c r="AB9361" s="238" t="s">
        <v>442</v>
      </c>
    </row>
    <row r="9362" spans="8:28" x14ac:dyDescent="0.2">
      <c r="H9362" s="238"/>
      <c r="AB9362" s="238" t="s">
        <v>442</v>
      </c>
    </row>
    <row r="9363" spans="8:28" x14ac:dyDescent="0.2">
      <c r="H9363" s="238"/>
      <c r="AB9363" s="238" t="s">
        <v>442</v>
      </c>
    </row>
    <row r="9364" spans="8:28" x14ac:dyDescent="0.2">
      <c r="H9364" s="238"/>
      <c r="AB9364" s="238" t="s">
        <v>442</v>
      </c>
    </row>
    <row r="9365" spans="8:28" x14ac:dyDescent="0.2">
      <c r="H9365" s="238"/>
      <c r="AB9365" s="238" t="s">
        <v>442</v>
      </c>
    </row>
    <row r="9366" spans="8:28" x14ac:dyDescent="0.2">
      <c r="H9366" s="238"/>
      <c r="AB9366" s="238" t="s">
        <v>442</v>
      </c>
    </row>
    <row r="9367" spans="8:28" x14ac:dyDescent="0.2">
      <c r="H9367" s="238"/>
      <c r="AB9367" s="238" t="s">
        <v>442</v>
      </c>
    </row>
    <row r="9368" spans="8:28" x14ac:dyDescent="0.2">
      <c r="H9368" s="238"/>
      <c r="AB9368" s="238" t="s">
        <v>442</v>
      </c>
    </row>
    <row r="9369" spans="8:28" x14ac:dyDescent="0.2">
      <c r="H9369" s="238"/>
      <c r="AB9369" s="238" t="s">
        <v>442</v>
      </c>
    </row>
    <row r="9370" spans="8:28" x14ac:dyDescent="0.2">
      <c r="H9370" s="238"/>
      <c r="AB9370" s="238" t="s">
        <v>442</v>
      </c>
    </row>
    <row r="9371" spans="8:28" x14ac:dyDescent="0.2">
      <c r="H9371" s="238"/>
      <c r="AB9371" s="238" t="s">
        <v>442</v>
      </c>
    </row>
    <row r="9372" spans="8:28" x14ac:dyDescent="0.2">
      <c r="H9372" s="238"/>
      <c r="AB9372" s="238" t="s">
        <v>442</v>
      </c>
    </row>
    <row r="9373" spans="8:28" x14ac:dyDescent="0.2">
      <c r="H9373" s="238"/>
      <c r="AB9373" s="238" t="s">
        <v>442</v>
      </c>
    </row>
    <row r="9374" spans="8:28" x14ac:dyDescent="0.2">
      <c r="H9374" s="238"/>
      <c r="AB9374" s="238" t="s">
        <v>442</v>
      </c>
    </row>
    <row r="9375" spans="8:28" x14ac:dyDescent="0.2">
      <c r="H9375" s="238"/>
      <c r="AB9375" s="238" t="s">
        <v>442</v>
      </c>
    </row>
    <row r="9376" spans="8:28" x14ac:dyDescent="0.2">
      <c r="H9376" s="238"/>
      <c r="AB9376" s="238" t="s">
        <v>442</v>
      </c>
    </row>
    <row r="9377" spans="8:28" x14ac:dyDescent="0.2">
      <c r="H9377" s="238"/>
      <c r="AB9377" s="238" t="s">
        <v>442</v>
      </c>
    </row>
    <row r="9378" spans="8:28" x14ac:dyDescent="0.2">
      <c r="H9378" s="238"/>
      <c r="AB9378" s="238" t="s">
        <v>442</v>
      </c>
    </row>
    <row r="9379" spans="8:28" x14ac:dyDescent="0.2">
      <c r="H9379" s="238"/>
      <c r="AB9379" s="238" t="s">
        <v>442</v>
      </c>
    </row>
    <row r="9380" spans="8:28" x14ac:dyDescent="0.2">
      <c r="H9380" s="238"/>
      <c r="AB9380" s="238" t="s">
        <v>442</v>
      </c>
    </row>
    <row r="9381" spans="8:28" x14ac:dyDescent="0.2">
      <c r="H9381" s="238"/>
      <c r="AB9381" s="238" t="s">
        <v>442</v>
      </c>
    </row>
    <row r="9382" spans="8:28" x14ac:dyDescent="0.2">
      <c r="H9382" s="238"/>
      <c r="AB9382" s="238" t="s">
        <v>442</v>
      </c>
    </row>
    <row r="9383" spans="8:28" x14ac:dyDescent="0.2">
      <c r="H9383" s="238"/>
      <c r="AB9383" s="238" t="s">
        <v>442</v>
      </c>
    </row>
    <row r="9384" spans="8:28" x14ac:dyDescent="0.2">
      <c r="H9384" s="238"/>
      <c r="AB9384" s="238" t="s">
        <v>442</v>
      </c>
    </row>
    <row r="9385" spans="8:28" x14ac:dyDescent="0.2">
      <c r="H9385" s="238"/>
      <c r="AB9385" s="238" t="s">
        <v>442</v>
      </c>
    </row>
    <row r="9386" spans="8:28" x14ac:dyDescent="0.2">
      <c r="H9386" s="238"/>
      <c r="AB9386" s="238" t="s">
        <v>442</v>
      </c>
    </row>
    <row r="9387" spans="8:28" x14ac:dyDescent="0.2">
      <c r="H9387" s="238"/>
      <c r="AB9387" s="238" t="s">
        <v>442</v>
      </c>
    </row>
    <row r="9388" spans="8:28" x14ac:dyDescent="0.2">
      <c r="H9388" s="238"/>
      <c r="AB9388" s="238" t="s">
        <v>442</v>
      </c>
    </row>
    <row r="9389" spans="8:28" x14ac:dyDescent="0.2">
      <c r="H9389" s="238"/>
      <c r="AB9389" s="238" t="s">
        <v>442</v>
      </c>
    </row>
    <row r="9390" spans="8:28" x14ac:dyDescent="0.2">
      <c r="H9390" s="238"/>
      <c r="AB9390" s="238" t="s">
        <v>442</v>
      </c>
    </row>
    <row r="9391" spans="8:28" x14ac:dyDescent="0.2">
      <c r="H9391" s="238"/>
      <c r="AB9391" s="238" t="s">
        <v>442</v>
      </c>
    </row>
    <row r="9392" spans="8:28" x14ac:dyDescent="0.2">
      <c r="H9392" s="238"/>
      <c r="AB9392" s="238" t="s">
        <v>442</v>
      </c>
    </row>
    <row r="9393" spans="8:28" x14ac:dyDescent="0.2">
      <c r="H9393" s="238"/>
      <c r="AB9393" s="238" t="s">
        <v>442</v>
      </c>
    </row>
    <row r="9394" spans="8:28" x14ac:dyDescent="0.2">
      <c r="H9394" s="238"/>
      <c r="AB9394" s="238" t="s">
        <v>442</v>
      </c>
    </row>
    <row r="9395" spans="8:28" x14ac:dyDescent="0.2">
      <c r="H9395" s="238"/>
      <c r="AB9395" s="238" t="s">
        <v>442</v>
      </c>
    </row>
    <row r="9396" spans="8:28" x14ac:dyDescent="0.2">
      <c r="H9396" s="238"/>
      <c r="AB9396" s="238" t="s">
        <v>442</v>
      </c>
    </row>
    <row r="9397" spans="8:28" x14ac:dyDescent="0.2">
      <c r="H9397" s="238"/>
      <c r="AB9397" s="238" t="s">
        <v>442</v>
      </c>
    </row>
    <row r="9398" spans="8:28" x14ac:dyDescent="0.2">
      <c r="H9398" s="238"/>
      <c r="AB9398" s="238" t="s">
        <v>442</v>
      </c>
    </row>
    <row r="9399" spans="8:28" x14ac:dyDescent="0.2">
      <c r="H9399" s="238"/>
      <c r="AB9399" s="238" t="s">
        <v>442</v>
      </c>
    </row>
    <row r="9400" spans="8:28" x14ac:dyDescent="0.2">
      <c r="H9400" s="238"/>
      <c r="AB9400" s="238" t="s">
        <v>442</v>
      </c>
    </row>
    <row r="9401" spans="8:28" x14ac:dyDescent="0.2">
      <c r="H9401" s="238"/>
      <c r="AB9401" s="238" t="s">
        <v>442</v>
      </c>
    </row>
    <row r="9402" spans="8:28" x14ac:dyDescent="0.2">
      <c r="H9402" s="238"/>
      <c r="AB9402" s="238" t="s">
        <v>442</v>
      </c>
    </row>
    <row r="9403" spans="8:28" x14ac:dyDescent="0.2">
      <c r="H9403" s="238"/>
      <c r="AB9403" s="238" t="s">
        <v>442</v>
      </c>
    </row>
    <row r="9404" spans="8:28" x14ac:dyDescent="0.2">
      <c r="H9404" s="238"/>
      <c r="AB9404" s="238" t="s">
        <v>442</v>
      </c>
    </row>
    <row r="9405" spans="8:28" x14ac:dyDescent="0.2">
      <c r="H9405" s="238"/>
      <c r="AB9405" s="238" t="s">
        <v>442</v>
      </c>
    </row>
    <row r="9406" spans="8:28" x14ac:dyDescent="0.2">
      <c r="H9406" s="238"/>
      <c r="AB9406" s="238" t="s">
        <v>442</v>
      </c>
    </row>
    <row r="9407" spans="8:28" x14ac:dyDescent="0.2">
      <c r="H9407" s="238"/>
      <c r="AB9407" s="238" t="s">
        <v>442</v>
      </c>
    </row>
    <row r="9408" spans="8:28" x14ac:dyDescent="0.2">
      <c r="H9408" s="238"/>
      <c r="AB9408" s="238" t="s">
        <v>442</v>
      </c>
    </row>
    <row r="9409" spans="8:28" x14ac:dyDescent="0.2">
      <c r="H9409" s="238"/>
      <c r="AB9409" s="238" t="s">
        <v>442</v>
      </c>
    </row>
    <row r="9410" spans="8:28" x14ac:dyDescent="0.2">
      <c r="H9410" s="238"/>
      <c r="AB9410" s="238" t="s">
        <v>442</v>
      </c>
    </row>
    <row r="9411" spans="8:28" x14ac:dyDescent="0.2">
      <c r="H9411" s="238"/>
      <c r="AB9411" s="238" t="s">
        <v>442</v>
      </c>
    </row>
    <row r="9412" spans="8:28" x14ac:dyDescent="0.2">
      <c r="H9412" s="238"/>
      <c r="AB9412" s="238" t="s">
        <v>442</v>
      </c>
    </row>
    <row r="9413" spans="8:28" x14ac:dyDescent="0.2">
      <c r="H9413" s="238"/>
      <c r="AB9413" s="238" t="s">
        <v>442</v>
      </c>
    </row>
    <row r="9414" spans="8:28" x14ac:dyDescent="0.2">
      <c r="H9414" s="238"/>
      <c r="AB9414" s="238" t="s">
        <v>442</v>
      </c>
    </row>
    <row r="9415" spans="8:28" x14ac:dyDescent="0.2">
      <c r="H9415" s="238"/>
      <c r="AB9415" s="238" t="s">
        <v>442</v>
      </c>
    </row>
    <row r="9416" spans="8:28" x14ac:dyDescent="0.2">
      <c r="H9416" s="238"/>
      <c r="AB9416" s="238" t="s">
        <v>442</v>
      </c>
    </row>
    <row r="9417" spans="8:28" x14ac:dyDescent="0.2">
      <c r="H9417" s="238"/>
      <c r="AB9417" s="238" t="s">
        <v>442</v>
      </c>
    </row>
    <row r="9418" spans="8:28" x14ac:dyDescent="0.2">
      <c r="H9418" s="238"/>
      <c r="AB9418" s="238" t="s">
        <v>442</v>
      </c>
    </row>
    <row r="9419" spans="8:28" x14ac:dyDescent="0.2">
      <c r="H9419" s="238"/>
      <c r="AB9419" s="238" t="s">
        <v>442</v>
      </c>
    </row>
    <row r="9420" spans="8:28" x14ac:dyDescent="0.2">
      <c r="H9420" s="238"/>
      <c r="AB9420" s="238" t="s">
        <v>442</v>
      </c>
    </row>
    <row r="9421" spans="8:28" x14ac:dyDescent="0.2">
      <c r="H9421" s="238"/>
      <c r="AB9421" s="238" t="s">
        <v>442</v>
      </c>
    </row>
    <row r="9422" spans="8:28" x14ac:dyDescent="0.2">
      <c r="H9422" s="238"/>
      <c r="AB9422" s="238" t="s">
        <v>442</v>
      </c>
    </row>
    <row r="9423" spans="8:28" x14ac:dyDescent="0.2">
      <c r="H9423" s="238"/>
      <c r="AB9423" s="238" t="s">
        <v>442</v>
      </c>
    </row>
    <row r="9424" spans="8:28" x14ac:dyDescent="0.2">
      <c r="H9424" s="238"/>
      <c r="AB9424" s="238" t="s">
        <v>442</v>
      </c>
    </row>
    <row r="9425" spans="8:28" x14ac:dyDescent="0.2">
      <c r="H9425" s="238"/>
      <c r="AB9425" s="238" t="s">
        <v>442</v>
      </c>
    </row>
    <row r="9426" spans="8:28" x14ac:dyDescent="0.2">
      <c r="H9426" s="238"/>
      <c r="AB9426" s="238" t="s">
        <v>442</v>
      </c>
    </row>
    <row r="9427" spans="8:28" x14ac:dyDescent="0.2">
      <c r="H9427" s="238"/>
      <c r="AB9427" s="238" t="s">
        <v>442</v>
      </c>
    </row>
    <row r="9428" spans="8:28" x14ac:dyDescent="0.2">
      <c r="H9428" s="238"/>
      <c r="AB9428" s="238" t="s">
        <v>442</v>
      </c>
    </row>
    <row r="9429" spans="8:28" x14ac:dyDescent="0.2">
      <c r="H9429" s="238"/>
      <c r="AB9429" s="238" t="s">
        <v>442</v>
      </c>
    </row>
    <row r="9430" spans="8:28" x14ac:dyDescent="0.2">
      <c r="H9430" s="238"/>
      <c r="AB9430" s="238" t="s">
        <v>442</v>
      </c>
    </row>
    <row r="9431" spans="8:28" x14ac:dyDescent="0.2">
      <c r="H9431" s="238"/>
      <c r="AB9431" s="238" t="s">
        <v>442</v>
      </c>
    </row>
    <row r="9432" spans="8:28" x14ac:dyDescent="0.2">
      <c r="H9432" s="238"/>
      <c r="AB9432" s="238" t="s">
        <v>442</v>
      </c>
    </row>
    <row r="9433" spans="8:28" x14ac:dyDescent="0.2">
      <c r="H9433" s="238"/>
      <c r="AB9433" s="238" t="s">
        <v>442</v>
      </c>
    </row>
    <row r="9434" spans="8:28" x14ac:dyDescent="0.2">
      <c r="H9434" s="238"/>
      <c r="AB9434" s="238" t="s">
        <v>442</v>
      </c>
    </row>
    <row r="9435" spans="8:28" x14ac:dyDescent="0.2">
      <c r="H9435" s="238"/>
      <c r="AB9435" s="238" t="s">
        <v>442</v>
      </c>
    </row>
    <row r="9436" spans="8:28" x14ac:dyDescent="0.2">
      <c r="H9436" s="238"/>
      <c r="AB9436" s="238" t="s">
        <v>442</v>
      </c>
    </row>
    <row r="9437" spans="8:28" x14ac:dyDescent="0.2">
      <c r="H9437" s="238"/>
      <c r="AB9437" s="238" t="s">
        <v>442</v>
      </c>
    </row>
    <row r="9438" spans="8:28" x14ac:dyDescent="0.2">
      <c r="H9438" s="238"/>
      <c r="AB9438" s="238" t="s">
        <v>442</v>
      </c>
    </row>
    <row r="9439" spans="8:28" x14ac:dyDescent="0.2">
      <c r="H9439" s="238"/>
      <c r="AB9439" s="238" t="s">
        <v>442</v>
      </c>
    </row>
    <row r="9440" spans="8:28" x14ac:dyDescent="0.2">
      <c r="H9440" s="238"/>
      <c r="AB9440" s="238" t="s">
        <v>442</v>
      </c>
    </row>
    <row r="9441" spans="8:28" x14ac:dyDescent="0.2">
      <c r="H9441" s="238"/>
      <c r="AB9441" s="238" t="s">
        <v>442</v>
      </c>
    </row>
    <row r="9442" spans="8:28" x14ac:dyDescent="0.2">
      <c r="H9442" s="238"/>
      <c r="AB9442" s="238" t="s">
        <v>442</v>
      </c>
    </row>
    <row r="9443" spans="8:28" x14ac:dyDescent="0.2">
      <c r="H9443" s="238"/>
      <c r="AB9443" s="238" t="s">
        <v>442</v>
      </c>
    </row>
    <row r="9444" spans="8:28" x14ac:dyDescent="0.2">
      <c r="H9444" s="238"/>
      <c r="AB9444" s="238" t="s">
        <v>442</v>
      </c>
    </row>
    <row r="9445" spans="8:28" x14ac:dyDescent="0.2">
      <c r="H9445" s="238"/>
      <c r="AB9445" s="238" t="s">
        <v>442</v>
      </c>
    </row>
    <row r="9446" spans="8:28" x14ac:dyDescent="0.2">
      <c r="H9446" s="238"/>
      <c r="AB9446" s="238" t="s">
        <v>442</v>
      </c>
    </row>
    <row r="9447" spans="8:28" x14ac:dyDescent="0.2">
      <c r="H9447" s="238"/>
      <c r="AB9447" s="238" t="s">
        <v>442</v>
      </c>
    </row>
    <row r="9448" spans="8:28" x14ac:dyDescent="0.2">
      <c r="H9448" s="238"/>
      <c r="AB9448" s="238" t="s">
        <v>442</v>
      </c>
    </row>
    <row r="9449" spans="8:28" x14ac:dyDescent="0.2">
      <c r="H9449" s="238"/>
      <c r="AB9449" s="238" t="s">
        <v>442</v>
      </c>
    </row>
    <row r="9450" spans="8:28" x14ac:dyDescent="0.2">
      <c r="H9450" s="238"/>
      <c r="AB9450" s="238" t="s">
        <v>442</v>
      </c>
    </row>
    <row r="9451" spans="8:28" x14ac:dyDescent="0.2">
      <c r="H9451" s="238"/>
      <c r="AB9451" s="238" t="s">
        <v>442</v>
      </c>
    </row>
    <row r="9452" spans="8:28" x14ac:dyDescent="0.2">
      <c r="H9452" s="238"/>
      <c r="AB9452" s="238" t="s">
        <v>442</v>
      </c>
    </row>
    <row r="9453" spans="8:28" x14ac:dyDescent="0.2">
      <c r="H9453" s="238"/>
      <c r="AB9453" s="238" t="s">
        <v>442</v>
      </c>
    </row>
    <row r="9454" spans="8:28" x14ac:dyDescent="0.2">
      <c r="H9454" s="238"/>
      <c r="AB9454" s="238" t="s">
        <v>442</v>
      </c>
    </row>
    <row r="9455" spans="8:28" x14ac:dyDescent="0.2">
      <c r="H9455" s="238"/>
      <c r="AB9455" s="238" t="s">
        <v>442</v>
      </c>
    </row>
    <row r="9456" spans="8:28" x14ac:dyDescent="0.2">
      <c r="H9456" s="238"/>
      <c r="AB9456" s="238" t="s">
        <v>442</v>
      </c>
    </row>
    <row r="9457" spans="8:28" x14ac:dyDescent="0.2">
      <c r="H9457" s="238"/>
      <c r="AB9457" s="238" t="s">
        <v>442</v>
      </c>
    </row>
    <row r="9458" spans="8:28" x14ac:dyDescent="0.2">
      <c r="H9458" s="238"/>
      <c r="AB9458" s="238" t="s">
        <v>442</v>
      </c>
    </row>
    <row r="9459" spans="8:28" x14ac:dyDescent="0.2">
      <c r="H9459" s="238"/>
      <c r="AB9459" s="238" t="s">
        <v>442</v>
      </c>
    </row>
    <row r="9460" spans="8:28" x14ac:dyDescent="0.2">
      <c r="H9460" s="238"/>
      <c r="AB9460" s="238" t="s">
        <v>442</v>
      </c>
    </row>
    <row r="9461" spans="8:28" x14ac:dyDescent="0.2">
      <c r="H9461" s="238"/>
      <c r="AB9461" s="238" t="s">
        <v>442</v>
      </c>
    </row>
    <row r="9462" spans="8:28" x14ac:dyDescent="0.2">
      <c r="H9462" s="238"/>
      <c r="AB9462" s="238" t="s">
        <v>442</v>
      </c>
    </row>
    <row r="9463" spans="8:28" x14ac:dyDescent="0.2">
      <c r="H9463" s="238"/>
      <c r="AB9463" s="238" t="s">
        <v>442</v>
      </c>
    </row>
    <row r="9464" spans="8:28" x14ac:dyDescent="0.2">
      <c r="H9464" s="238"/>
      <c r="AB9464" s="238" t="s">
        <v>442</v>
      </c>
    </row>
    <row r="9465" spans="8:28" x14ac:dyDescent="0.2">
      <c r="H9465" s="238"/>
      <c r="AB9465" s="238" t="s">
        <v>442</v>
      </c>
    </row>
    <row r="9466" spans="8:28" x14ac:dyDescent="0.2">
      <c r="H9466" s="238"/>
      <c r="AB9466" s="238" t="s">
        <v>442</v>
      </c>
    </row>
    <row r="9467" spans="8:28" x14ac:dyDescent="0.2">
      <c r="H9467" s="238"/>
      <c r="AB9467" s="238" t="s">
        <v>442</v>
      </c>
    </row>
    <row r="9468" spans="8:28" x14ac:dyDescent="0.2">
      <c r="H9468" s="238"/>
      <c r="AB9468" s="238" t="s">
        <v>442</v>
      </c>
    </row>
    <row r="9469" spans="8:28" x14ac:dyDescent="0.2">
      <c r="H9469" s="238"/>
      <c r="AB9469" s="238" t="s">
        <v>442</v>
      </c>
    </row>
    <row r="9470" spans="8:28" x14ac:dyDescent="0.2">
      <c r="H9470" s="238"/>
      <c r="AB9470" s="238" t="s">
        <v>442</v>
      </c>
    </row>
    <row r="9471" spans="8:28" x14ac:dyDescent="0.2">
      <c r="H9471" s="238"/>
      <c r="AB9471" s="238" t="s">
        <v>442</v>
      </c>
    </row>
    <row r="9472" spans="8:28" x14ac:dyDescent="0.2">
      <c r="H9472" s="238"/>
      <c r="AB9472" s="238" t="s">
        <v>442</v>
      </c>
    </row>
    <row r="9473" spans="8:28" x14ac:dyDescent="0.2">
      <c r="H9473" s="238"/>
      <c r="AB9473" s="238" t="s">
        <v>442</v>
      </c>
    </row>
    <row r="9474" spans="8:28" x14ac:dyDescent="0.2">
      <c r="H9474" s="238"/>
      <c r="AB9474" s="238" t="s">
        <v>442</v>
      </c>
    </row>
    <row r="9475" spans="8:28" x14ac:dyDescent="0.2">
      <c r="H9475" s="238"/>
      <c r="AB9475" s="238" t="s">
        <v>442</v>
      </c>
    </row>
    <row r="9476" spans="8:28" x14ac:dyDescent="0.2">
      <c r="H9476" s="238"/>
      <c r="AB9476" s="238" t="s">
        <v>442</v>
      </c>
    </row>
    <row r="9477" spans="8:28" x14ac:dyDescent="0.2">
      <c r="H9477" s="238"/>
      <c r="AB9477" s="238" t="s">
        <v>442</v>
      </c>
    </row>
    <row r="9478" spans="8:28" x14ac:dyDescent="0.2">
      <c r="H9478" s="238"/>
      <c r="AB9478" s="238" t="s">
        <v>442</v>
      </c>
    </row>
    <row r="9479" spans="8:28" x14ac:dyDescent="0.2">
      <c r="H9479" s="238"/>
      <c r="AB9479" s="238" t="s">
        <v>442</v>
      </c>
    </row>
    <row r="9480" spans="8:28" x14ac:dyDescent="0.2">
      <c r="H9480" s="238"/>
      <c r="AB9480" s="238" t="s">
        <v>442</v>
      </c>
    </row>
    <row r="9481" spans="8:28" x14ac:dyDescent="0.2">
      <c r="H9481" s="238"/>
      <c r="AB9481" s="238" t="s">
        <v>442</v>
      </c>
    </row>
    <row r="9482" spans="8:28" x14ac:dyDescent="0.2">
      <c r="H9482" s="238"/>
      <c r="AB9482" s="238" t="s">
        <v>442</v>
      </c>
    </row>
    <row r="9483" spans="8:28" x14ac:dyDescent="0.2">
      <c r="H9483" s="238"/>
      <c r="AB9483" s="238" t="s">
        <v>442</v>
      </c>
    </row>
    <row r="9484" spans="8:28" x14ac:dyDescent="0.2">
      <c r="H9484" s="238"/>
      <c r="AB9484" s="238" t="s">
        <v>442</v>
      </c>
    </row>
    <row r="9485" spans="8:28" x14ac:dyDescent="0.2">
      <c r="H9485" s="238"/>
      <c r="AB9485" s="238" t="s">
        <v>442</v>
      </c>
    </row>
    <row r="9486" spans="8:28" x14ac:dyDescent="0.2">
      <c r="H9486" s="238"/>
      <c r="AB9486" s="238" t="s">
        <v>442</v>
      </c>
    </row>
    <row r="9487" spans="8:28" x14ac:dyDescent="0.2">
      <c r="H9487" s="238"/>
      <c r="AB9487" s="238" t="s">
        <v>442</v>
      </c>
    </row>
    <row r="9488" spans="8:28" x14ac:dyDescent="0.2">
      <c r="H9488" s="238"/>
      <c r="AB9488" s="238" t="s">
        <v>442</v>
      </c>
    </row>
    <row r="9489" spans="8:28" x14ac:dyDescent="0.2">
      <c r="H9489" s="238"/>
      <c r="AB9489" s="238" t="s">
        <v>442</v>
      </c>
    </row>
    <row r="9490" spans="8:28" x14ac:dyDescent="0.2">
      <c r="H9490" s="238"/>
      <c r="AB9490" s="238" t="s">
        <v>442</v>
      </c>
    </row>
    <row r="9491" spans="8:28" x14ac:dyDescent="0.2">
      <c r="H9491" s="238"/>
      <c r="AB9491" s="238" t="s">
        <v>442</v>
      </c>
    </row>
    <row r="9492" spans="8:28" x14ac:dyDescent="0.2">
      <c r="H9492" s="238"/>
      <c r="AB9492" s="238" t="s">
        <v>442</v>
      </c>
    </row>
    <row r="9493" spans="8:28" x14ac:dyDescent="0.2">
      <c r="H9493" s="238"/>
      <c r="AB9493" s="238" t="s">
        <v>442</v>
      </c>
    </row>
    <row r="9494" spans="8:28" x14ac:dyDescent="0.2">
      <c r="H9494" s="238"/>
      <c r="AB9494" s="238" t="s">
        <v>442</v>
      </c>
    </row>
    <row r="9495" spans="8:28" x14ac:dyDescent="0.2">
      <c r="H9495" s="238"/>
      <c r="AB9495" s="238" t="s">
        <v>442</v>
      </c>
    </row>
    <row r="9496" spans="8:28" x14ac:dyDescent="0.2">
      <c r="H9496" s="238"/>
      <c r="AB9496" s="238" t="s">
        <v>442</v>
      </c>
    </row>
    <row r="9497" spans="8:28" x14ac:dyDescent="0.2">
      <c r="H9497" s="238"/>
      <c r="AB9497" s="238" t="s">
        <v>442</v>
      </c>
    </row>
    <row r="9498" spans="8:28" x14ac:dyDescent="0.2">
      <c r="H9498" s="238"/>
      <c r="AB9498" s="238" t="s">
        <v>442</v>
      </c>
    </row>
    <row r="9499" spans="8:28" x14ac:dyDescent="0.2">
      <c r="H9499" s="238"/>
      <c r="AB9499" s="238" t="s">
        <v>442</v>
      </c>
    </row>
    <row r="9500" spans="8:28" x14ac:dyDescent="0.2">
      <c r="H9500" s="238"/>
      <c r="AB9500" s="238" t="s">
        <v>442</v>
      </c>
    </row>
    <row r="9501" spans="8:28" x14ac:dyDescent="0.2">
      <c r="H9501" s="238"/>
      <c r="AB9501" s="238" t="s">
        <v>442</v>
      </c>
    </row>
    <row r="9502" spans="8:28" x14ac:dyDescent="0.2">
      <c r="H9502" s="238"/>
      <c r="AB9502" s="238" t="s">
        <v>442</v>
      </c>
    </row>
    <row r="9503" spans="8:28" x14ac:dyDescent="0.2">
      <c r="H9503" s="238"/>
      <c r="AB9503" s="238" t="s">
        <v>442</v>
      </c>
    </row>
    <row r="9504" spans="8:28" x14ac:dyDescent="0.2">
      <c r="H9504" s="238"/>
      <c r="AB9504" s="238" t="s">
        <v>442</v>
      </c>
    </row>
    <row r="9505" spans="8:28" x14ac:dyDescent="0.2">
      <c r="H9505" s="238"/>
      <c r="AB9505" s="238" t="s">
        <v>442</v>
      </c>
    </row>
    <row r="9506" spans="8:28" x14ac:dyDescent="0.2">
      <c r="H9506" s="238"/>
      <c r="AB9506" s="238" t="s">
        <v>442</v>
      </c>
    </row>
    <row r="9507" spans="8:28" x14ac:dyDescent="0.2">
      <c r="H9507" s="238"/>
      <c r="AB9507" s="238" t="s">
        <v>442</v>
      </c>
    </row>
    <row r="9508" spans="8:28" x14ac:dyDescent="0.2">
      <c r="H9508" s="238"/>
      <c r="AB9508" s="238" t="s">
        <v>442</v>
      </c>
    </row>
    <row r="9509" spans="8:28" x14ac:dyDescent="0.2">
      <c r="H9509" s="238"/>
      <c r="AB9509" s="238" t="s">
        <v>442</v>
      </c>
    </row>
    <row r="9510" spans="8:28" x14ac:dyDescent="0.2">
      <c r="H9510" s="238"/>
      <c r="AB9510" s="238" t="s">
        <v>442</v>
      </c>
    </row>
    <row r="9511" spans="8:28" x14ac:dyDescent="0.2">
      <c r="H9511" s="238"/>
      <c r="AB9511" s="238" t="s">
        <v>442</v>
      </c>
    </row>
    <row r="9512" spans="8:28" x14ac:dyDescent="0.2">
      <c r="H9512" s="238"/>
      <c r="AB9512" s="238" t="s">
        <v>442</v>
      </c>
    </row>
    <row r="9513" spans="8:28" x14ac:dyDescent="0.2">
      <c r="H9513" s="238"/>
      <c r="AB9513" s="238" t="s">
        <v>442</v>
      </c>
    </row>
    <row r="9514" spans="8:28" x14ac:dyDescent="0.2">
      <c r="H9514" s="238"/>
      <c r="AB9514" s="238" t="s">
        <v>442</v>
      </c>
    </row>
    <row r="9515" spans="8:28" x14ac:dyDescent="0.2">
      <c r="H9515" s="238"/>
      <c r="AB9515" s="238" t="s">
        <v>442</v>
      </c>
    </row>
    <row r="9516" spans="8:28" x14ac:dyDescent="0.2">
      <c r="H9516" s="238"/>
      <c r="AB9516" s="238" t="s">
        <v>442</v>
      </c>
    </row>
    <row r="9517" spans="8:28" x14ac:dyDescent="0.2">
      <c r="H9517" s="238"/>
      <c r="AB9517" s="238" t="s">
        <v>442</v>
      </c>
    </row>
    <row r="9518" spans="8:28" x14ac:dyDescent="0.2">
      <c r="H9518" s="238"/>
      <c r="AB9518" s="238" t="s">
        <v>442</v>
      </c>
    </row>
    <row r="9519" spans="8:28" x14ac:dyDescent="0.2">
      <c r="H9519" s="238"/>
      <c r="AB9519" s="238" t="s">
        <v>442</v>
      </c>
    </row>
    <row r="9520" spans="8:28" x14ac:dyDescent="0.2">
      <c r="H9520" s="238"/>
      <c r="AB9520" s="238" t="s">
        <v>442</v>
      </c>
    </row>
    <row r="9521" spans="8:28" x14ac:dyDescent="0.2">
      <c r="H9521" s="238"/>
      <c r="AB9521" s="238" t="s">
        <v>442</v>
      </c>
    </row>
    <row r="9522" spans="8:28" x14ac:dyDescent="0.2">
      <c r="H9522" s="238"/>
      <c r="AB9522" s="238" t="s">
        <v>442</v>
      </c>
    </row>
    <row r="9523" spans="8:28" x14ac:dyDescent="0.2">
      <c r="H9523" s="238"/>
      <c r="AB9523" s="238" t="s">
        <v>442</v>
      </c>
    </row>
    <row r="9524" spans="8:28" x14ac:dyDescent="0.2">
      <c r="H9524" s="238"/>
      <c r="AB9524" s="238" t="s">
        <v>442</v>
      </c>
    </row>
    <row r="9525" spans="8:28" x14ac:dyDescent="0.2">
      <c r="H9525" s="238"/>
      <c r="AB9525" s="238" t="s">
        <v>442</v>
      </c>
    </row>
    <row r="9526" spans="8:28" x14ac:dyDescent="0.2">
      <c r="H9526" s="238"/>
      <c r="AB9526" s="238" t="s">
        <v>442</v>
      </c>
    </row>
    <row r="9527" spans="8:28" x14ac:dyDescent="0.2">
      <c r="H9527" s="238"/>
      <c r="AB9527" s="238" t="s">
        <v>442</v>
      </c>
    </row>
    <row r="9528" spans="8:28" x14ac:dyDescent="0.2">
      <c r="H9528" s="238"/>
      <c r="AB9528" s="238" t="s">
        <v>442</v>
      </c>
    </row>
    <row r="9529" spans="8:28" x14ac:dyDescent="0.2">
      <c r="H9529" s="238"/>
      <c r="AB9529" s="238" t="s">
        <v>442</v>
      </c>
    </row>
    <row r="9530" spans="8:28" x14ac:dyDescent="0.2">
      <c r="H9530" s="238"/>
      <c r="AB9530" s="238" t="s">
        <v>442</v>
      </c>
    </row>
    <row r="9531" spans="8:28" x14ac:dyDescent="0.2">
      <c r="H9531" s="238"/>
      <c r="AB9531" s="238" t="s">
        <v>442</v>
      </c>
    </row>
    <row r="9532" spans="8:28" x14ac:dyDescent="0.2">
      <c r="H9532" s="238"/>
      <c r="AB9532" s="238" t="s">
        <v>442</v>
      </c>
    </row>
    <row r="9533" spans="8:28" x14ac:dyDescent="0.2">
      <c r="H9533" s="238"/>
      <c r="AB9533" s="238" t="s">
        <v>442</v>
      </c>
    </row>
    <row r="9534" spans="8:28" x14ac:dyDescent="0.2">
      <c r="H9534" s="238"/>
      <c r="AB9534" s="238" t="s">
        <v>442</v>
      </c>
    </row>
    <row r="9535" spans="8:28" x14ac:dyDescent="0.2">
      <c r="H9535" s="238"/>
      <c r="AB9535" s="238" t="s">
        <v>442</v>
      </c>
    </row>
    <row r="9536" spans="8:28" x14ac:dyDescent="0.2">
      <c r="H9536" s="238"/>
      <c r="AB9536" s="238" t="s">
        <v>442</v>
      </c>
    </row>
    <row r="9537" spans="8:28" x14ac:dyDescent="0.2">
      <c r="H9537" s="238"/>
      <c r="AB9537" s="238" t="s">
        <v>442</v>
      </c>
    </row>
    <row r="9538" spans="8:28" x14ac:dyDescent="0.2">
      <c r="H9538" s="238"/>
      <c r="AB9538" s="238" t="s">
        <v>442</v>
      </c>
    </row>
    <row r="9539" spans="8:28" x14ac:dyDescent="0.2">
      <c r="H9539" s="238"/>
      <c r="AB9539" s="238" t="s">
        <v>442</v>
      </c>
    </row>
    <row r="9540" spans="8:28" x14ac:dyDescent="0.2">
      <c r="H9540" s="238"/>
      <c r="AB9540" s="238" t="s">
        <v>442</v>
      </c>
    </row>
    <row r="9541" spans="8:28" x14ac:dyDescent="0.2">
      <c r="H9541" s="238"/>
      <c r="AB9541" s="238" t="s">
        <v>442</v>
      </c>
    </row>
    <row r="9542" spans="8:28" x14ac:dyDescent="0.2">
      <c r="H9542" s="238"/>
      <c r="AB9542" s="238" t="s">
        <v>442</v>
      </c>
    </row>
    <row r="9543" spans="8:28" x14ac:dyDescent="0.2">
      <c r="H9543" s="238"/>
      <c r="AB9543" s="238" t="s">
        <v>442</v>
      </c>
    </row>
    <row r="9544" spans="8:28" x14ac:dyDescent="0.2">
      <c r="H9544" s="238"/>
      <c r="AB9544" s="238" t="s">
        <v>442</v>
      </c>
    </row>
    <row r="9545" spans="8:28" x14ac:dyDescent="0.2">
      <c r="H9545" s="238"/>
      <c r="AB9545" s="238" t="s">
        <v>442</v>
      </c>
    </row>
    <row r="9546" spans="8:28" x14ac:dyDescent="0.2">
      <c r="H9546" s="238"/>
      <c r="AB9546" s="238" t="s">
        <v>442</v>
      </c>
    </row>
    <row r="9547" spans="8:28" x14ac:dyDescent="0.2">
      <c r="H9547" s="238"/>
      <c r="AB9547" s="238" t="s">
        <v>442</v>
      </c>
    </row>
    <row r="9548" spans="8:28" x14ac:dyDescent="0.2">
      <c r="H9548" s="238"/>
      <c r="AB9548" s="238" t="s">
        <v>442</v>
      </c>
    </row>
    <row r="9549" spans="8:28" x14ac:dyDescent="0.2">
      <c r="H9549" s="238"/>
      <c r="AB9549" s="238" t="s">
        <v>442</v>
      </c>
    </row>
    <row r="9550" spans="8:28" x14ac:dyDescent="0.2">
      <c r="H9550" s="238"/>
      <c r="AB9550" s="238" t="s">
        <v>442</v>
      </c>
    </row>
    <row r="9551" spans="8:28" x14ac:dyDescent="0.2">
      <c r="H9551" s="238"/>
      <c r="AB9551" s="238" t="s">
        <v>442</v>
      </c>
    </row>
    <row r="9552" spans="8:28" x14ac:dyDescent="0.2">
      <c r="H9552" s="238"/>
      <c r="AB9552" s="238" t="s">
        <v>442</v>
      </c>
    </row>
    <row r="9553" spans="8:28" x14ac:dyDescent="0.2">
      <c r="H9553" s="238"/>
      <c r="AB9553" s="238" t="s">
        <v>442</v>
      </c>
    </row>
    <row r="9554" spans="8:28" x14ac:dyDescent="0.2">
      <c r="H9554" s="238"/>
      <c r="AB9554" s="238" t="s">
        <v>442</v>
      </c>
    </row>
    <row r="9555" spans="8:28" x14ac:dyDescent="0.2">
      <c r="H9555" s="238"/>
      <c r="AB9555" s="238" t="s">
        <v>442</v>
      </c>
    </row>
    <row r="9556" spans="8:28" x14ac:dyDescent="0.2">
      <c r="H9556" s="238"/>
      <c r="AB9556" s="238" t="s">
        <v>442</v>
      </c>
    </row>
    <row r="9557" spans="8:28" x14ac:dyDescent="0.2">
      <c r="H9557" s="238"/>
      <c r="AB9557" s="238" t="s">
        <v>442</v>
      </c>
    </row>
    <row r="9558" spans="8:28" x14ac:dyDescent="0.2">
      <c r="H9558" s="238"/>
      <c r="AB9558" s="238" t="s">
        <v>442</v>
      </c>
    </row>
    <row r="9559" spans="8:28" x14ac:dyDescent="0.2">
      <c r="H9559" s="238"/>
      <c r="AB9559" s="238" t="s">
        <v>442</v>
      </c>
    </row>
    <row r="9560" spans="8:28" x14ac:dyDescent="0.2">
      <c r="H9560" s="238"/>
      <c r="AB9560" s="238" t="s">
        <v>442</v>
      </c>
    </row>
    <row r="9561" spans="8:28" x14ac:dyDescent="0.2">
      <c r="H9561" s="238"/>
      <c r="AB9561" s="238" t="s">
        <v>442</v>
      </c>
    </row>
    <row r="9562" spans="8:28" x14ac:dyDescent="0.2">
      <c r="H9562" s="238"/>
      <c r="AB9562" s="238" t="s">
        <v>442</v>
      </c>
    </row>
    <row r="9563" spans="8:28" x14ac:dyDescent="0.2">
      <c r="H9563" s="238"/>
      <c r="AB9563" s="238" t="s">
        <v>442</v>
      </c>
    </row>
    <row r="9564" spans="8:28" x14ac:dyDescent="0.2">
      <c r="H9564" s="238"/>
      <c r="AB9564" s="238" t="s">
        <v>442</v>
      </c>
    </row>
    <row r="9565" spans="8:28" x14ac:dyDescent="0.2">
      <c r="H9565" s="238"/>
      <c r="AB9565" s="238" t="s">
        <v>442</v>
      </c>
    </row>
    <row r="9566" spans="8:28" x14ac:dyDescent="0.2">
      <c r="H9566" s="238"/>
      <c r="AB9566" s="238" t="s">
        <v>442</v>
      </c>
    </row>
    <row r="9567" spans="8:28" x14ac:dyDescent="0.2">
      <c r="H9567" s="238"/>
      <c r="AB9567" s="238" t="s">
        <v>442</v>
      </c>
    </row>
    <row r="9568" spans="8:28" x14ac:dyDescent="0.2">
      <c r="H9568" s="238"/>
      <c r="AB9568" s="238" t="s">
        <v>442</v>
      </c>
    </row>
    <row r="9569" spans="8:28" x14ac:dyDescent="0.2">
      <c r="H9569" s="238"/>
      <c r="AB9569" s="238" t="s">
        <v>442</v>
      </c>
    </row>
    <row r="9570" spans="8:28" x14ac:dyDescent="0.2">
      <c r="H9570" s="238"/>
      <c r="AB9570" s="238" t="s">
        <v>442</v>
      </c>
    </row>
    <row r="9571" spans="8:28" x14ac:dyDescent="0.2">
      <c r="H9571" s="238"/>
      <c r="AB9571" s="238" t="s">
        <v>442</v>
      </c>
    </row>
    <row r="9572" spans="8:28" x14ac:dyDescent="0.2">
      <c r="H9572" s="238"/>
      <c r="AB9572" s="238" t="s">
        <v>442</v>
      </c>
    </row>
    <row r="9573" spans="8:28" x14ac:dyDescent="0.2">
      <c r="H9573" s="238"/>
      <c r="AB9573" s="238" t="s">
        <v>442</v>
      </c>
    </row>
    <row r="9574" spans="8:28" x14ac:dyDescent="0.2">
      <c r="H9574" s="238"/>
      <c r="AB9574" s="238" t="s">
        <v>442</v>
      </c>
    </row>
    <row r="9575" spans="8:28" x14ac:dyDescent="0.2">
      <c r="H9575" s="238"/>
      <c r="AB9575" s="238" t="s">
        <v>442</v>
      </c>
    </row>
    <row r="9576" spans="8:28" x14ac:dyDescent="0.2">
      <c r="H9576" s="238"/>
      <c r="AB9576" s="238" t="s">
        <v>442</v>
      </c>
    </row>
    <row r="9577" spans="8:28" x14ac:dyDescent="0.2">
      <c r="H9577" s="238"/>
      <c r="AB9577" s="238" t="s">
        <v>442</v>
      </c>
    </row>
    <row r="9578" spans="8:28" x14ac:dyDescent="0.2">
      <c r="H9578" s="238"/>
      <c r="AB9578" s="238" t="s">
        <v>442</v>
      </c>
    </row>
    <row r="9579" spans="8:28" x14ac:dyDescent="0.2">
      <c r="H9579" s="238"/>
      <c r="AB9579" s="238" t="s">
        <v>442</v>
      </c>
    </row>
    <row r="9580" spans="8:28" x14ac:dyDescent="0.2">
      <c r="H9580" s="238"/>
      <c r="AB9580" s="238" t="s">
        <v>442</v>
      </c>
    </row>
    <row r="9581" spans="8:28" x14ac:dyDescent="0.2">
      <c r="H9581" s="238"/>
      <c r="AB9581" s="238" t="s">
        <v>442</v>
      </c>
    </row>
    <row r="9582" spans="8:28" x14ac:dyDescent="0.2">
      <c r="H9582" s="238"/>
      <c r="AB9582" s="238" t="s">
        <v>442</v>
      </c>
    </row>
    <row r="9583" spans="8:28" x14ac:dyDescent="0.2">
      <c r="H9583" s="238"/>
      <c r="AB9583" s="238" t="s">
        <v>442</v>
      </c>
    </row>
    <row r="9584" spans="8:28" x14ac:dyDescent="0.2">
      <c r="H9584" s="238"/>
      <c r="AB9584" s="238" t="s">
        <v>442</v>
      </c>
    </row>
    <row r="9585" spans="8:28" x14ac:dyDescent="0.2">
      <c r="H9585" s="238"/>
      <c r="AB9585" s="238" t="s">
        <v>442</v>
      </c>
    </row>
    <row r="9586" spans="8:28" x14ac:dyDescent="0.2">
      <c r="H9586" s="238"/>
      <c r="AB9586" s="238" t="s">
        <v>442</v>
      </c>
    </row>
    <row r="9587" spans="8:28" x14ac:dyDescent="0.2">
      <c r="H9587" s="238"/>
      <c r="AB9587" s="238" t="s">
        <v>442</v>
      </c>
    </row>
    <row r="9588" spans="8:28" x14ac:dyDescent="0.2">
      <c r="H9588" s="238"/>
      <c r="AB9588" s="238" t="s">
        <v>442</v>
      </c>
    </row>
    <row r="9589" spans="8:28" x14ac:dyDescent="0.2">
      <c r="H9589" s="238"/>
      <c r="AB9589" s="238" t="s">
        <v>442</v>
      </c>
    </row>
    <row r="9590" spans="8:28" x14ac:dyDescent="0.2">
      <c r="H9590" s="238"/>
      <c r="AB9590" s="238" t="s">
        <v>442</v>
      </c>
    </row>
    <row r="9591" spans="8:28" x14ac:dyDescent="0.2">
      <c r="H9591" s="238"/>
      <c r="AB9591" s="238" t="s">
        <v>442</v>
      </c>
    </row>
    <row r="9592" spans="8:28" x14ac:dyDescent="0.2">
      <c r="H9592" s="238"/>
      <c r="AB9592" s="238" t="s">
        <v>442</v>
      </c>
    </row>
    <row r="9593" spans="8:28" x14ac:dyDescent="0.2">
      <c r="H9593" s="238"/>
      <c r="AB9593" s="238" t="s">
        <v>442</v>
      </c>
    </row>
    <row r="9594" spans="8:28" x14ac:dyDescent="0.2">
      <c r="H9594" s="238"/>
      <c r="AB9594" s="238" t="s">
        <v>442</v>
      </c>
    </row>
    <row r="9595" spans="8:28" x14ac:dyDescent="0.2">
      <c r="H9595" s="238"/>
      <c r="AB9595" s="238" t="s">
        <v>442</v>
      </c>
    </row>
    <row r="9596" spans="8:28" x14ac:dyDescent="0.2">
      <c r="H9596" s="238"/>
      <c r="AB9596" s="238" t="s">
        <v>442</v>
      </c>
    </row>
    <row r="9597" spans="8:28" x14ac:dyDescent="0.2">
      <c r="H9597" s="238"/>
      <c r="AB9597" s="238" t="s">
        <v>442</v>
      </c>
    </row>
    <row r="9598" spans="8:28" x14ac:dyDescent="0.2">
      <c r="H9598" s="238"/>
      <c r="AB9598" s="238" t="s">
        <v>442</v>
      </c>
    </row>
    <row r="9599" spans="8:28" x14ac:dyDescent="0.2">
      <c r="H9599" s="238"/>
      <c r="AB9599" s="238" t="s">
        <v>442</v>
      </c>
    </row>
    <row r="9600" spans="8:28" x14ac:dyDescent="0.2">
      <c r="H9600" s="238"/>
      <c r="AB9600" s="238" t="s">
        <v>442</v>
      </c>
    </row>
    <row r="9601" spans="8:28" x14ac:dyDescent="0.2">
      <c r="H9601" s="238"/>
      <c r="AB9601" s="238" t="s">
        <v>442</v>
      </c>
    </row>
    <row r="9602" spans="8:28" x14ac:dyDescent="0.2">
      <c r="H9602" s="238"/>
      <c r="AB9602" s="238" t="s">
        <v>442</v>
      </c>
    </row>
    <row r="9603" spans="8:28" x14ac:dyDescent="0.2">
      <c r="H9603" s="238"/>
      <c r="AB9603" s="238" t="s">
        <v>442</v>
      </c>
    </row>
    <row r="9604" spans="8:28" x14ac:dyDescent="0.2">
      <c r="H9604" s="238"/>
      <c r="AB9604" s="238" t="s">
        <v>442</v>
      </c>
    </row>
    <row r="9605" spans="8:28" x14ac:dyDescent="0.2">
      <c r="H9605" s="238"/>
      <c r="AB9605" s="238" t="s">
        <v>442</v>
      </c>
    </row>
    <row r="9606" spans="8:28" x14ac:dyDescent="0.2">
      <c r="H9606" s="238"/>
      <c r="AB9606" s="238" t="s">
        <v>442</v>
      </c>
    </row>
    <row r="9607" spans="8:28" x14ac:dyDescent="0.2">
      <c r="H9607" s="238"/>
      <c r="AB9607" s="238" t="s">
        <v>442</v>
      </c>
    </row>
    <row r="9608" spans="8:28" x14ac:dyDescent="0.2">
      <c r="H9608" s="238"/>
      <c r="AB9608" s="238" t="s">
        <v>442</v>
      </c>
    </row>
    <row r="9609" spans="8:28" x14ac:dyDescent="0.2">
      <c r="H9609" s="238"/>
      <c r="AB9609" s="238" t="s">
        <v>442</v>
      </c>
    </row>
    <row r="9610" spans="8:28" x14ac:dyDescent="0.2">
      <c r="H9610" s="238"/>
      <c r="AB9610" s="238" t="s">
        <v>442</v>
      </c>
    </row>
    <row r="9611" spans="8:28" x14ac:dyDescent="0.2">
      <c r="H9611" s="238"/>
      <c r="AB9611" s="238" t="s">
        <v>442</v>
      </c>
    </row>
    <row r="9612" spans="8:28" x14ac:dyDescent="0.2">
      <c r="H9612" s="238"/>
      <c r="AB9612" s="238" t="s">
        <v>442</v>
      </c>
    </row>
    <row r="9613" spans="8:28" x14ac:dyDescent="0.2">
      <c r="H9613" s="238"/>
      <c r="AB9613" s="238" t="s">
        <v>442</v>
      </c>
    </row>
    <row r="9614" spans="8:28" x14ac:dyDescent="0.2">
      <c r="H9614" s="238"/>
      <c r="AB9614" s="238" t="s">
        <v>442</v>
      </c>
    </row>
    <row r="9615" spans="8:28" x14ac:dyDescent="0.2">
      <c r="H9615" s="238"/>
      <c r="AB9615" s="238" t="s">
        <v>442</v>
      </c>
    </row>
    <row r="9616" spans="8:28" x14ac:dyDescent="0.2">
      <c r="H9616" s="238"/>
      <c r="AB9616" s="238" t="s">
        <v>442</v>
      </c>
    </row>
    <row r="9617" spans="8:28" x14ac:dyDescent="0.2">
      <c r="H9617" s="238"/>
      <c r="AB9617" s="238" t="s">
        <v>442</v>
      </c>
    </row>
    <row r="9618" spans="8:28" x14ac:dyDescent="0.2">
      <c r="H9618" s="238"/>
      <c r="AB9618" s="238" t="s">
        <v>442</v>
      </c>
    </row>
    <row r="9619" spans="8:28" x14ac:dyDescent="0.2">
      <c r="H9619" s="238"/>
      <c r="AB9619" s="238" t="s">
        <v>442</v>
      </c>
    </row>
    <row r="9620" spans="8:28" x14ac:dyDescent="0.2">
      <c r="H9620" s="238"/>
      <c r="AB9620" s="238" t="s">
        <v>442</v>
      </c>
    </row>
    <row r="9621" spans="8:28" x14ac:dyDescent="0.2">
      <c r="H9621" s="238"/>
      <c r="AB9621" s="238" t="s">
        <v>442</v>
      </c>
    </row>
    <row r="9622" spans="8:28" x14ac:dyDescent="0.2">
      <c r="H9622" s="238"/>
      <c r="AB9622" s="238" t="s">
        <v>442</v>
      </c>
    </row>
    <row r="9623" spans="8:28" x14ac:dyDescent="0.2">
      <c r="H9623" s="238"/>
      <c r="AB9623" s="238" t="s">
        <v>442</v>
      </c>
    </row>
    <row r="9624" spans="8:28" x14ac:dyDescent="0.2">
      <c r="H9624" s="238"/>
      <c r="AB9624" s="238" t="s">
        <v>442</v>
      </c>
    </row>
    <row r="9625" spans="8:28" x14ac:dyDescent="0.2">
      <c r="H9625" s="238"/>
      <c r="AB9625" s="238" t="s">
        <v>442</v>
      </c>
    </row>
    <row r="9626" spans="8:28" x14ac:dyDescent="0.2">
      <c r="H9626" s="238"/>
      <c r="AB9626" s="238" t="s">
        <v>442</v>
      </c>
    </row>
    <row r="9627" spans="8:28" x14ac:dyDescent="0.2">
      <c r="H9627" s="238"/>
      <c r="AB9627" s="238" t="s">
        <v>442</v>
      </c>
    </row>
    <row r="9628" spans="8:28" x14ac:dyDescent="0.2">
      <c r="H9628" s="238"/>
      <c r="AB9628" s="238" t="s">
        <v>442</v>
      </c>
    </row>
    <row r="9629" spans="8:28" x14ac:dyDescent="0.2">
      <c r="H9629" s="238"/>
      <c r="AB9629" s="238" t="s">
        <v>442</v>
      </c>
    </row>
    <row r="9630" spans="8:28" x14ac:dyDescent="0.2">
      <c r="H9630" s="238"/>
      <c r="AB9630" s="238" t="s">
        <v>442</v>
      </c>
    </row>
    <row r="9631" spans="8:28" x14ac:dyDescent="0.2">
      <c r="H9631" s="238"/>
      <c r="AB9631" s="238" t="s">
        <v>442</v>
      </c>
    </row>
    <row r="9632" spans="8:28" x14ac:dyDescent="0.2">
      <c r="H9632" s="238"/>
      <c r="AB9632" s="238" t="s">
        <v>442</v>
      </c>
    </row>
    <row r="9633" spans="8:28" x14ac:dyDescent="0.2">
      <c r="H9633" s="238"/>
      <c r="AB9633" s="238" t="s">
        <v>442</v>
      </c>
    </row>
    <row r="9634" spans="8:28" x14ac:dyDescent="0.2">
      <c r="H9634" s="238"/>
      <c r="AB9634" s="238" t="s">
        <v>442</v>
      </c>
    </row>
    <row r="9635" spans="8:28" x14ac:dyDescent="0.2">
      <c r="H9635" s="238"/>
      <c r="AB9635" s="238" t="s">
        <v>442</v>
      </c>
    </row>
    <row r="9636" spans="8:28" x14ac:dyDescent="0.2">
      <c r="H9636" s="238"/>
      <c r="AB9636" s="238" t="s">
        <v>442</v>
      </c>
    </row>
    <row r="9637" spans="8:28" x14ac:dyDescent="0.2">
      <c r="H9637" s="238"/>
      <c r="AB9637" s="238" t="s">
        <v>442</v>
      </c>
    </row>
    <row r="9638" spans="8:28" x14ac:dyDescent="0.2">
      <c r="H9638" s="238"/>
      <c r="AB9638" s="238" t="s">
        <v>442</v>
      </c>
    </row>
    <row r="9639" spans="8:28" x14ac:dyDescent="0.2">
      <c r="H9639" s="238"/>
      <c r="AB9639" s="238" t="s">
        <v>442</v>
      </c>
    </row>
    <row r="9640" spans="8:28" x14ac:dyDescent="0.2">
      <c r="H9640" s="238"/>
      <c r="AB9640" s="238" t="s">
        <v>442</v>
      </c>
    </row>
    <row r="9641" spans="8:28" x14ac:dyDescent="0.2">
      <c r="H9641" s="238"/>
      <c r="AB9641" s="238" t="s">
        <v>442</v>
      </c>
    </row>
    <row r="9642" spans="8:28" x14ac:dyDescent="0.2">
      <c r="H9642" s="238"/>
      <c r="AB9642" s="238" t="s">
        <v>442</v>
      </c>
    </row>
    <row r="9643" spans="8:28" x14ac:dyDescent="0.2">
      <c r="H9643" s="238"/>
      <c r="AB9643" s="238" t="s">
        <v>442</v>
      </c>
    </row>
    <row r="9644" spans="8:28" x14ac:dyDescent="0.2">
      <c r="H9644" s="238"/>
      <c r="AB9644" s="238" t="s">
        <v>442</v>
      </c>
    </row>
    <row r="9645" spans="8:28" x14ac:dyDescent="0.2">
      <c r="H9645" s="238"/>
      <c r="AB9645" s="238" t="s">
        <v>442</v>
      </c>
    </row>
    <row r="9646" spans="8:28" x14ac:dyDescent="0.2">
      <c r="H9646" s="238"/>
      <c r="AB9646" s="238" t="s">
        <v>442</v>
      </c>
    </row>
    <row r="9647" spans="8:28" x14ac:dyDescent="0.2">
      <c r="H9647" s="238"/>
      <c r="AB9647" s="238" t="s">
        <v>442</v>
      </c>
    </row>
    <row r="9648" spans="8:28" x14ac:dyDescent="0.2">
      <c r="H9648" s="238"/>
      <c r="AB9648" s="238" t="s">
        <v>442</v>
      </c>
    </row>
    <row r="9649" spans="8:28" x14ac:dyDescent="0.2">
      <c r="H9649" s="238"/>
      <c r="AB9649" s="238" t="s">
        <v>442</v>
      </c>
    </row>
    <row r="9650" spans="8:28" x14ac:dyDescent="0.2">
      <c r="H9650" s="238"/>
      <c r="AB9650" s="238" t="s">
        <v>442</v>
      </c>
    </row>
    <row r="9651" spans="8:28" x14ac:dyDescent="0.2">
      <c r="H9651" s="238"/>
      <c r="AB9651" s="238" t="s">
        <v>442</v>
      </c>
    </row>
    <row r="9652" spans="8:28" x14ac:dyDescent="0.2">
      <c r="H9652" s="238"/>
      <c r="AB9652" s="238" t="s">
        <v>442</v>
      </c>
    </row>
    <row r="9653" spans="8:28" x14ac:dyDescent="0.2">
      <c r="H9653" s="238"/>
      <c r="AB9653" s="238" t="s">
        <v>442</v>
      </c>
    </row>
    <row r="9654" spans="8:28" x14ac:dyDescent="0.2">
      <c r="H9654" s="238"/>
      <c r="AB9654" s="238" t="s">
        <v>442</v>
      </c>
    </row>
    <row r="9655" spans="8:28" x14ac:dyDescent="0.2">
      <c r="H9655" s="238"/>
      <c r="AB9655" s="238" t="s">
        <v>442</v>
      </c>
    </row>
    <row r="9656" spans="8:28" x14ac:dyDescent="0.2">
      <c r="H9656" s="238"/>
      <c r="AB9656" s="238" t="s">
        <v>442</v>
      </c>
    </row>
    <row r="9657" spans="8:28" x14ac:dyDescent="0.2">
      <c r="H9657" s="238"/>
      <c r="AB9657" s="238" t="s">
        <v>442</v>
      </c>
    </row>
    <row r="9658" spans="8:28" x14ac:dyDescent="0.2">
      <c r="H9658" s="238"/>
      <c r="AB9658" s="238" t="s">
        <v>442</v>
      </c>
    </row>
    <row r="9659" spans="8:28" x14ac:dyDescent="0.2">
      <c r="H9659" s="238"/>
      <c r="AB9659" s="238" t="s">
        <v>442</v>
      </c>
    </row>
    <row r="9660" spans="8:28" x14ac:dyDescent="0.2">
      <c r="H9660" s="238"/>
      <c r="AB9660" s="238" t="s">
        <v>442</v>
      </c>
    </row>
    <row r="9661" spans="8:28" x14ac:dyDescent="0.2">
      <c r="H9661" s="238"/>
      <c r="AB9661" s="238" t="s">
        <v>442</v>
      </c>
    </row>
    <row r="9662" spans="8:28" x14ac:dyDescent="0.2">
      <c r="H9662" s="238"/>
      <c r="AB9662" s="238" t="s">
        <v>442</v>
      </c>
    </row>
    <row r="9663" spans="8:28" x14ac:dyDescent="0.2">
      <c r="H9663" s="238"/>
      <c r="AB9663" s="238" t="s">
        <v>442</v>
      </c>
    </row>
    <row r="9664" spans="8:28" x14ac:dyDescent="0.2">
      <c r="H9664" s="238"/>
      <c r="AB9664" s="238" t="s">
        <v>442</v>
      </c>
    </row>
    <row r="9665" spans="8:28" x14ac:dyDescent="0.2">
      <c r="H9665" s="238"/>
      <c r="AB9665" s="238" t="s">
        <v>442</v>
      </c>
    </row>
    <row r="9666" spans="8:28" x14ac:dyDescent="0.2">
      <c r="H9666" s="238"/>
      <c r="AB9666" s="238" t="s">
        <v>442</v>
      </c>
    </row>
    <row r="9667" spans="8:28" x14ac:dyDescent="0.2">
      <c r="H9667" s="238"/>
      <c r="AB9667" s="238" t="s">
        <v>442</v>
      </c>
    </row>
    <row r="9668" spans="8:28" x14ac:dyDescent="0.2">
      <c r="H9668" s="238"/>
      <c r="AB9668" s="238" t="s">
        <v>442</v>
      </c>
    </row>
    <row r="9669" spans="8:28" x14ac:dyDescent="0.2">
      <c r="H9669" s="238"/>
      <c r="AB9669" s="238" t="s">
        <v>442</v>
      </c>
    </row>
    <row r="9670" spans="8:28" x14ac:dyDescent="0.2">
      <c r="H9670" s="238"/>
      <c r="AB9670" s="238" t="s">
        <v>442</v>
      </c>
    </row>
    <row r="9671" spans="8:28" x14ac:dyDescent="0.2">
      <c r="H9671" s="238"/>
      <c r="AB9671" s="238" t="s">
        <v>442</v>
      </c>
    </row>
    <row r="9672" spans="8:28" x14ac:dyDescent="0.2">
      <c r="H9672" s="238"/>
      <c r="AB9672" s="238" t="s">
        <v>442</v>
      </c>
    </row>
    <row r="9673" spans="8:28" x14ac:dyDescent="0.2">
      <c r="H9673" s="238"/>
      <c r="AB9673" s="238" t="s">
        <v>442</v>
      </c>
    </row>
    <row r="9674" spans="8:28" x14ac:dyDescent="0.2">
      <c r="H9674" s="238"/>
      <c r="AB9674" s="238" t="s">
        <v>442</v>
      </c>
    </row>
    <row r="9675" spans="8:28" x14ac:dyDescent="0.2">
      <c r="H9675" s="238"/>
      <c r="AB9675" s="238" t="s">
        <v>442</v>
      </c>
    </row>
    <row r="9676" spans="8:28" x14ac:dyDescent="0.2">
      <c r="H9676" s="238"/>
      <c r="AB9676" s="238" t="s">
        <v>442</v>
      </c>
    </row>
    <row r="9677" spans="8:28" x14ac:dyDescent="0.2">
      <c r="H9677" s="238"/>
      <c r="AB9677" s="238" t="s">
        <v>442</v>
      </c>
    </row>
    <row r="9678" spans="8:28" x14ac:dyDescent="0.2">
      <c r="H9678" s="238"/>
      <c r="AB9678" s="238" t="s">
        <v>442</v>
      </c>
    </row>
    <row r="9679" spans="8:28" x14ac:dyDescent="0.2">
      <c r="H9679" s="238"/>
      <c r="AB9679" s="238" t="s">
        <v>442</v>
      </c>
    </row>
    <row r="9680" spans="8:28" x14ac:dyDescent="0.2">
      <c r="H9680" s="238"/>
      <c r="AB9680" s="238" t="s">
        <v>442</v>
      </c>
    </row>
    <row r="9681" spans="8:28" x14ac:dyDescent="0.2">
      <c r="H9681" s="238"/>
      <c r="AB9681" s="238" t="s">
        <v>442</v>
      </c>
    </row>
    <row r="9682" spans="8:28" x14ac:dyDescent="0.2">
      <c r="H9682" s="238"/>
      <c r="AB9682" s="238" t="s">
        <v>442</v>
      </c>
    </row>
    <row r="9683" spans="8:28" x14ac:dyDescent="0.2">
      <c r="H9683" s="238"/>
      <c r="AB9683" s="238" t="s">
        <v>442</v>
      </c>
    </row>
    <row r="9684" spans="8:28" x14ac:dyDescent="0.2">
      <c r="H9684" s="238"/>
      <c r="AB9684" s="238" t="s">
        <v>442</v>
      </c>
    </row>
    <row r="9685" spans="8:28" x14ac:dyDescent="0.2">
      <c r="H9685" s="238"/>
      <c r="AB9685" s="238" t="s">
        <v>442</v>
      </c>
    </row>
    <row r="9686" spans="8:28" x14ac:dyDescent="0.2">
      <c r="H9686" s="238"/>
      <c r="AB9686" s="238" t="s">
        <v>442</v>
      </c>
    </row>
    <row r="9687" spans="8:28" x14ac:dyDescent="0.2">
      <c r="H9687" s="238"/>
      <c r="AB9687" s="238" t="s">
        <v>442</v>
      </c>
    </row>
    <row r="9688" spans="8:28" x14ac:dyDescent="0.2">
      <c r="H9688" s="238"/>
      <c r="AB9688" s="238" t="s">
        <v>442</v>
      </c>
    </row>
    <row r="9689" spans="8:28" x14ac:dyDescent="0.2">
      <c r="H9689" s="238"/>
      <c r="AB9689" s="238" t="s">
        <v>442</v>
      </c>
    </row>
    <row r="9690" spans="8:28" x14ac:dyDescent="0.2">
      <c r="H9690" s="238"/>
      <c r="AB9690" s="238" t="s">
        <v>442</v>
      </c>
    </row>
    <row r="9691" spans="8:28" x14ac:dyDescent="0.2">
      <c r="H9691" s="238"/>
      <c r="AB9691" s="238" t="s">
        <v>442</v>
      </c>
    </row>
    <row r="9692" spans="8:28" x14ac:dyDescent="0.2">
      <c r="H9692" s="238"/>
      <c r="AB9692" s="238" t="s">
        <v>442</v>
      </c>
    </row>
    <row r="9693" spans="8:28" x14ac:dyDescent="0.2">
      <c r="H9693" s="238"/>
      <c r="AB9693" s="238" t="s">
        <v>442</v>
      </c>
    </row>
    <row r="9694" spans="8:28" x14ac:dyDescent="0.2">
      <c r="H9694" s="238"/>
      <c r="AB9694" s="238" t="s">
        <v>442</v>
      </c>
    </row>
    <row r="9695" spans="8:28" x14ac:dyDescent="0.2">
      <c r="H9695" s="238"/>
      <c r="AB9695" s="238" t="s">
        <v>442</v>
      </c>
    </row>
    <row r="9696" spans="8:28" x14ac:dyDescent="0.2">
      <c r="H9696" s="238"/>
      <c r="AB9696" s="238" t="s">
        <v>442</v>
      </c>
    </row>
    <row r="9697" spans="8:28" x14ac:dyDescent="0.2">
      <c r="H9697" s="238"/>
      <c r="AB9697" s="238" t="s">
        <v>442</v>
      </c>
    </row>
    <row r="9698" spans="8:28" x14ac:dyDescent="0.2">
      <c r="H9698" s="238"/>
      <c r="AB9698" s="238" t="s">
        <v>442</v>
      </c>
    </row>
    <row r="9699" spans="8:28" x14ac:dyDescent="0.2">
      <c r="H9699" s="238"/>
      <c r="AB9699" s="238" t="s">
        <v>442</v>
      </c>
    </row>
    <row r="9700" spans="8:28" x14ac:dyDescent="0.2">
      <c r="H9700" s="238"/>
      <c r="AB9700" s="238" t="s">
        <v>442</v>
      </c>
    </row>
    <row r="9701" spans="8:28" x14ac:dyDescent="0.2">
      <c r="H9701" s="238"/>
      <c r="AB9701" s="238" t="s">
        <v>442</v>
      </c>
    </row>
    <row r="9702" spans="8:28" x14ac:dyDescent="0.2">
      <c r="H9702" s="238"/>
      <c r="AB9702" s="238" t="s">
        <v>442</v>
      </c>
    </row>
    <row r="9703" spans="8:28" x14ac:dyDescent="0.2">
      <c r="H9703" s="238"/>
      <c r="AB9703" s="238" t="s">
        <v>442</v>
      </c>
    </row>
    <row r="9704" spans="8:28" x14ac:dyDescent="0.2">
      <c r="H9704" s="238"/>
      <c r="AB9704" s="238" t="s">
        <v>442</v>
      </c>
    </row>
    <row r="9705" spans="8:28" x14ac:dyDescent="0.2">
      <c r="H9705" s="238"/>
      <c r="AB9705" s="238" t="s">
        <v>442</v>
      </c>
    </row>
    <row r="9706" spans="8:28" x14ac:dyDescent="0.2">
      <c r="H9706" s="238"/>
      <c r="AB9706" s="238" t="s">
        <v>442</v>
      </c>
    </row>
    <row r="9707" spans="8:28" x14ac:dyDescent="0.2">
      <c r="H9707" s="238"/>
      <c r="AB9707" s="238" t="s">
        <v>442</v>
      </c>
    </row>
    <row r="9708" spans="8:28" x14ac:dyDescent="0.2">
      <c r="H9708" s="238"/>
      <c r="AB9708" s="238" t="s">
        <v>442</v>
      </c>
    </row>
    <row r="9709" spans="8:28" x14ac:dyDescent="0.2">
      <c r="H9709" s="238"/>
      <c r="AB9709" s="238" t="s">
        <v>442</v>
      </c>
    </row>
    <row r="9710" spans="8:28" x14ac:dyDescent="0.2">
      <c r="H9710" s="238"/>
      <c r="AB9710" s="238" t="s">
        <v>442</v>
      </c>
    </row>
    <row r="9711" spans="8:28" x14ac:dyDescent="0.2">
      <c r="H9711" s="238"/>
      <c r="AB9711" s="238" t="s">
        <v>442</v>
      </c>
    </row>
    <row r="9712" spans="8:28" x14ac:dyDescent="0.2">
      <c r="H9712" s="238"/>
      <c r="AB9712" s="238" t="s">
        <v>442</v>
      </c>
    </row>
    <row r="9713" spans="8:28" x14ac:dyDescent="0.2">
      <c r="H9713" s="238"/>
      <c r="AB9713" s="238" t="s">
        <v>442</v>
      </c>
    </row>
    <row r="9714" spans="8:28" x14ac:dyDescent="0.2">
      <c r="H9714" s="238"/>
      <c r="AB9714" s="238" t="s">
        <v>442</v>
      </c>
    </row>
    <row r="9715" spans="8:28" x14ac:dyDescent="0.2">
      <c r="H9715" s="238"/>
      <c r="AB9715" s="238" t="s">
        <v>442</v>
      </c>
    </row>
    <row r="9716" spans="8:28" x14ac:dyDescent="0.2">
      <c r="H9716" s="238"/>
      <c r="AB9716" s="238" t="s">
        <v>442</v>
      </c>
    </row>
    <row r="9717" spans="8:28" x14ac:dyDescent="0.2">
      <c r="H9717" s="238"/>
      <c r="AB9717" s="238" t="s">
        <v>442</v>
      </c>
    </row>
    <row r="9718" spans="8:28" x14ac:dyDescent="0.2">
      <c r="H9718" s="238"/>
      <c r="AB9718" s="238" t="s">
        <v>442</v>
      </c>
    </row>
    <row r="9719" spans="8:28" x14ac:dyDescent="0.2">
      <c r="H9719" s="238"/>
      <c r="AB9719" s="238" t="s">
        <v>442</v>
      </c>
    </row>
    <row r="9720" spans="8:28" x14ac:dyDescent="0.2">
      <c r="H9720" s="238"/>
      <c r="AB9720" s="238" t="s">
        <v>442</v>
      </c>
    </row>
    <row r="9721" spans="8:28" x14ac:dyDescent="0.2">
      <c r="H9721" s="238"/>
      <c r="AB9721" s="238" t="s">
        <v>442</v>
      </c>
    </row>
    <row r="9722" spans="8:28" x14ac:dyDescent="0.2">
      <c r="H9722" s="238"/>
      <c r="AB9722" s="238" t="s">
        <v>442</v>
      </c>
    </row>
    <row r="9723" spans="8:28" x14ac:dyDescent="0.2">
      <c r="H9723" s="238"/>
      <c r="AB9723" s="238" t="s">
        <v>442</v>
      </c>
    </row>
    <row r="9724" spans="8:28" x14ac:dyDescent="0.2">
      <c r="H9724" s="238"/>
      <c r="AB9724" s="238" t="s">
        <v>442</v>
      </c>
    </row>
    <row r="9725" spans="8:28" x14ac:dyDescent="0.2">
      <c r="H9725" s="238"/>
      <c r="AB9725" s="238" t="s">
        <v>442</v>
      </c>
    </row>
    <row r="9726" spans="8:28" x14ac:dyDescent="0.2">
      <c r="H9726" s="238"/>
      <c r="AB9726" s="238" t="s">
        <v>442</v>
      </c>
    </row>
    <row r="9727" spans="8:28" x14ac:dyDescent="0.2">
      <c r="H9727" s="238"/>
      <c r="AB9727" s="238" t="s">
        <v>442</v>
      </c>
    </row>
    <row r="9728" spans="8:28" x14ac:dyDescent="0.2">
      <c r="H9728" s="238"/>
      <c r="AB9728" s="238" t="s">
        <v>442</v>
      </c>
    </row>
    <row r="9729" spans="8:28" x14ac:dyDescent="0.2">
      <c r="H9729" s="238"/>
      <c r="AB9729" s="238" t="s">
        <v>442</v>
      </c>
    </row>
    <row r="9730" spans="8:28" x14ac:dyDescent="0.2">
      <c r="H9730" s="238"/>
      <c r="AB9730" s="238" t="s">
        <v>442</v>
      </c>
    </row>
    <row r="9731" spans="8:28" x14ac:dyDescent="0.2">
      <c r="H9731" s="238"/>
      <c r="AB9731" s="238" t="s">
        <v>442</v>
      </c>
    </row>
    <row r="9732" spans="8:28" x14ac:dyDescent="0.2">
      <c r="H9732" s="238"/>
      <c r="AB9732" s="238" t="s">
        <v>442</v>
      </c>
    </row>
    <row r="9733" spans="8:28" x14ac:dyDescent="0.2">
      <c r="H9733" s="238"/>
      <c r="AB9733" s="238" t="s">
        <v>442</v>
      </c>
    </row>
    <row r="9734" spans="8:28" x14ac:dyDescent="0.2">
      <c r="H9734" s="238"/>
      <c r="AB9734" s="238" t="s">
        <v>442</v>
      </c>
    </row>
    <row r="9735" spans="8:28" x14ac:dyDescent="0.2">
      <c r="H9735" s="238"/>
      <c r="AB9735" s="238" t="s">
        <v>442</v>
      </c>
    </row>
    <row r="9736" spans="8:28" x14ac:dyDescent="0.2">
      <c r="H9736" s="238"/>
      <c r="AB9736" s="238" t="s">
        <v>442</v>
      </c>
    </row>
    <row r="9737" spans="8:28" x14ac:dyDescent="0.2">
      <c r="H9737" s="238"/>
      <c r="AB9737" s="238" t="s">
        <v>442</v>
      </c>
    </row>
    <row r="9738" spans="8:28" x14ac:dyDescent="0.2">
      <c r="H9738" s="238"/>
      <c r="AB9738" s="238" t="s">
        <v>442</v>
      </c>
    </row>
    <row r="9739" spans="8:28" x14ac:dyDescent="0.2">
      <c r="H9739" s="238"/>
      <c r="AB9739" s="238" t="s">
        <v>442</v>
      </c>
    </row>
    <row r="9740" spans="8:28" x14ac:dyDescent="0.2">
      <c r="H9740" s="238"/>
      <c r="AB9740" s="238" t="s">
        <v>442</v>
      </c>
    </row>
    <row r="9741" spans="8:28" x14ac:dyDescent="0.2">
      <c r="H9741" s="238"/>
      <c r="AB9741" s="238" t="s">
        <v>442</v>
      </c>
    </row>
    <row r="9742" spans="8:28" x14ac:dyDescent="0.2">
      <c r="H9742" s="238"/>
      <c r="AB9742" s="238" t="s">
        <v>442</v>
      </c>
    </row>
    <row r="9743" spans="8:28" x14ac:dyDescent="0.2">
      <c r="H9743" s="238"/>
      <c r="AB9743" s="238" t="s">
        <v>442</v>
      </c>
    </row>
    <row r="9744" spans="8:28" x14ac:dyDescent="0.2">
      <c r="H9744" s="238"/>
      <c r="AB9744" s="238" t="s">
        <v>442</v>
      </c>
    </row>
    <row r="9745" spans="8:28" x14ac:dyDescent="0.2">
      <c r="H9745" s="238"/>
      <c r="AB9745" s="238" t="s">
        <v>442</v>
      </c>
    </row>
    <row r="9746" spans="8:28" x14ac:dyDescent="0.2">
      <c r="H9746" s="238"/>
      <c r="AB9746" s="238" t="s">
        <v>442</v>
      </c>
    </row>
    <row r="9747" spans="8:28" x14ac:dyDescent="0.2">
      <c r="H9747" s="238"/>
      <c r="AB9747" s="238" t="s">
        <v>442</v>
      </c>
    </row>
    <row r="9748" spans="8:28" x14ac:dyDescent="0.2">
      <c r="H9748" s="238"/>
      <c r="AB9748" s="238" t="s">
        <v>442</v>
      </c>
    </row>
    <row r="9749" spans="8:28" x14ac:dyDescent="0.2">
      <c r="H9749" s="238"/>
      <c r="AB9749" s="238" t="s">
        <v>442</v>
      </c>
    </row>
    <row r="9750" spans="8:28" x14ac:dyDescent="0.2">
      <c r="H9750" s="238"/>
      <c r="AB9750" s="238" t="s">
        <v>442</v>
      </c>
    </row>
    <row r="9751" spans="8:28" x14ac:dyDescent="0.2">
      <c r="H9751" s="238"/>
      <c r="AB9751" s="238" t="s">
        <v>442</v>
      </c>
    </row>
    <row r="9752" spans="8:28" x14ac:dyDescent="0.2">
      <c r="H9752" s="238"/>
      <c r="AB9752" s="238" t="s">
        <v>442</v>
      </c>
    </row>
    <row r="9753" spans="8:28" x14ac:dyDescent="0.2">
      <c r="H9753" s="238"/>
      <c r="AB9753" s="238" t="s">
        <v>442</v>
      </c>
    </row>
    <row r="9754" spans="8:28" x14ac:dyDescent="0.2">
      <c r="H9754" s="238"/>
      <c r="AB9754" s="238" t="s">
        <v>442</v>
      </c>
    </row>
    <row r="9755" spans="8:28" x14ac:dyDescent="0.2">
      <c r="H9755" s="238"/>
      <c r="AB9755" s="238" t="s">
        <v>442</v>
      </c>
    </row>
    <row r="9756" spans="8:28" x14ac:dyDescent="0.2">
      <c r="H9756" s="238"/>
      <c r="AB9756" s="238" t="s">
        <v>442</v>
      </c>
    </row>
    <row r="9757" spans="8:28" x14ac:dyDescent="0.2">
      <c r="H9757" s="238"/>
      <c r="AB9757" s="238" t="s">
        <v>442</v>
      </c>
    </row>
    <row r="9758" spans="8:28" x14ac:dyDescent="0.2">
      <c r="H9758" s="238"/>
      <c r="AB9758" s="238" t="s">
        <v>442</v>
      </c>
    </row>
    <row r="9759" spans="8:28" x14ac:dyDescent="0.2">
      <c r="H9759" s="238"/>
      <c r="AB9759" s="238" t="s">
        <v>442</v>
      </c>
    </row>
    <row r="9760" spans="8:28" x14ac:dyDescent="0.2">
      <c r="H9760" s="238"/>
      <c r="AB9760" s="238" t="s">
        <v>442</v>
      </c>
    </row>
    <row r="9761" spans="8:28" x14ac:dyDescent="0.2">
      <c r="H9761" s="238"/>
      <c r="AB9761" s="238" t="s">
        <v>442</v>
      </c>
    </row>
    <row r="9762" spans="8:28" x14ac:dyDescent="0.2">
      <c r="H9762" s="238"/>
      <c r="AB9762" s="238" t="s">
        <v>442</v>
      </c>
    </row>
    <row r="9763" spans="8:28" x14ac:dyDescent="0.2">
      <c r="H9763" s="238"/>
      <c r="AB9763" s="238" t="s">
        <v>442</v>
      </c>
    </row>
    <row r="9764" spans="8:28" x14ac:dyDescent="0.2">
      <c r="H9764" s="238"/>
      <c r="AB9764" s="238" t="s">
        <v>442</v>
      </c>
    </row>
    <row r="9765" spans="8:28" x14ac:dyDescent="0.2">
      <c r="H9765" s="238"/>
      <c r="AB9765" s="238" t="s">
        <v>442</v>
      </c>
    </row>
    <row r="9766" spans="8:28" x14ac:dyDescent="0.2">
      <c r="H9766" s="238"/>
      <c r="AB9766" s="238" t="s">
        <v>442</v>
      </c>
    </row>
    <row r="9767" spans="8:28" x14ac:dyDescent="0.2">
      <c r="H9767" s="238"/>
      <c r="AB9767" s="238" t="s">
        <v>442</v>
      </c>
    </row>
    <row r="9768" spans="8:28" x14ac:dyDescent="0.2">
      <c r="H9768" s="238"/>
      <c r="AB9768" s="238" t="s">
        <v>442</v>
      </c>
    </row>
    <row r="9769" spans="8:28" x14ac:dyDescent="0.2">
      <c r="H9769" s="238"/>
      <c r="AB9769" s="238" t="s">
        <v>442</v>
      </c>
    </row>
    <row r="9770" spans="8:28" x14ac:dyDescent="0.2">
      <c r="H9770" s="238"/>
      <c r="AB9770" s="238" t="s">
        <v>442</v>
      </c>
    </row>
    <row r="9771" spans="8:28" x14ac:dyDescent="0.2">
      <c r="H9771" s="238"/>
      <c r="AB9771" s="238" t="s">
        <v>442</v>
      </c>
    </row>
    <row r="9772" spans="8:28" x14ac:dyDescent="0.2">
      <c r="H9772" s="238"/>
      <c r="AB9772" s="238" t="s">
        <v>442</v>
      </c>
    </row>
    <row r="9773" spans="8:28" x14ac:dyDescent="0.2">
      <c r="H9773" s="238"/>
      <c r="AB9773" s="238" t="s">
        <v>442</v>
      </c>
    </row>
    <row r="9774" spans="8:28" x14ac:dyDescent="0.2">
      <c r="H9774" s="238"/>
      <c r="AB9774" s="238" t="s">
        <v>442</v>
      </c>
    </row>
    <row r="9775" spans="8:28" x14ac:dyDescent="0.2">
      <c r="H9775" s="238"/>
      <c r="AB9775" s="238" t="s">
        <v>442</v>
      </c>
    </row>
    <row r="9776" spans="8:28" x14ac:dyDescent="0.2">
      <c r="H9776" s="238"/>
      <c r="AB9776" s="238" t="s">
        <v>442</v>
      </c>
    </row>
    <row r="9777" spans="8:28" x14ac:dyDescent="0.2">
      <c r="H9777" s="238"/>
      <c r="AB9777" s="238" t="s">
        <v>442</v>
      </c>
    </row>
    <row r="9778" spans="8:28" x14ac:dyDescent="0.2">
      <c r="H9778" s="238"/>
      <c r="AB9778" s="238" t="s">
        <v>442</v>
      </c>
    </row>
    <row r="9779" spans="8:28" x14ac:dyDescent="0.2">
      <c r="H9779" s="238"/>
      <c r="AB9779" s="238" t="s">
        <v>442</v>
      </c>
    </row>
    <row r="9780" spans="8:28" x14ac:dyDescent="0.2">
      <c r="H9780" s="238"/>
      <c r="AB9780" s="238" t="s">
        <v>442</v>
      </c>
    </row>
    <row r="9781" spans="8:28" x14ac:dyDescent="0.2">
      <c r="H9781" s="238"/>
      <c r="AB9781" s="238" t="s">
        <v>442</v>
      </c>
    </row>
    <row r="9782" spans="8:28" x14ac:dyDescent="0.2">
      <c r="H9782" s="238"/>
      <c r="AB9782" s="238" t="s">
        <v>442</v>
      </c>
    </row>
    <row r="9783" spans="8:28" x14ac:dyDescent="0.2">
      <c r="H9783" s="238"/>
      <c r="AB9783" s="238" t="s">
        <v>442</v>
      </c>
    </row>
    <row r="9784" spans="8:28" x14ac:dyDescent="0.2">
      <c r="H9784" s="238"/>
      <c r="AB9784" s="238" t="s">
        <v>442</v>
      </c>
    </row>
    <row r="9785" spans="8:28" x14ac:dyDescent="0.2">
      <c r="H9785" s="238"/>
      <c r="AB9785" s="238" t="s">
        <v>442</v>
      </c>
    </row>
    <row r="9786" spans="8:28" x14ac:dyDescent="0.2">
      <c r="H9786" s="238"/>
      <c r="AB9786" s="238" t="s">
        <v>442</v>
      </c>
    </row>
    <row r="9787" spans="8:28" x14ac:dyDescent="0.2">
      <c r="H9787" s="238"/>
      <c r="AB9787" s="238" t="s">
        <v>442</v>
      </c>
    </row>
    <row r="9788" spans="8:28" x14ac:dyDescent="0.2">
      <c r="H9788" s="238"/>
      <c r="AB9788" s="238" t="s">
        <v>442</v>
      </c>
    </row>
    <row r="9789" spans="8:28" x14ac:dyDescent="0.2">
      <c r="H9789" s="238"/>
      <c r="AB9789" s="238" t="s">
        <v>442</v>
      </c>
    </row>
    <row r="9790" spans="8:28" x14ac:dyDescent="0.2">
      <c r="H9790" s="238"/>
      <c r="AB9790" s="238" t="s">
        <v>442</v>
      </c>
    </row>
    <row r="9791" spans="8:28" x14ac:dyDescent="0.2">
      <c r="H9791" s="238"/>
      <c r="AB9791" s="238" t="s">
        <v>442</v>
      </c>
    </row>
    <row r="9792" spans="8:28" x14ac:dyDescent="0.2">
      <c r="H9792" s="238"/>
      <c r="AB9792" s="238" t="s">
        <v>442</v>
      </c>
    </row>
    <row r="9793" spans="8:28" x14ac:dyDescent="0.2">
      <c r="H9793" s="238"/>
      <c r="AB9793" s="238" t="s">
        <v>442</v>
      </c>
    </row>
    <row r="9794" spans="8:28" x14ac:dyDescent="0.2">
      <c r="H9794" s="238"/>
      <c r="AB9794" s="238" t="s">
        <v>442</v>
      </c>
    </row>
    <row r="9795" spans="8:28" x14ac:dyDescent="0.2">
      <c r="H9795" s="238"/>
      <c r="AB9795" s="238" t="s">
        <v>442</v>
      </c>
    </row>
    <row r="9796" spans="8:28" x14ac:dyDescent="0.2">
      <c r="H9796" s="238"/>
      <c r="AB9796" s="238" t="s">
        <v>442</v>
      </c>
    </row>
    <row r="9797" spans="8:28" x14ac:dyDescent="0.2">
      <c r="H9797" s="238"/>
      <c r="AB9797" s="238" t="s">
        <v>442</v>
      </c>
    </row>
    <row r="9798" spans="8:28" x14ac:dyDescent="0.2">
      <c r="H9798" s="238"/>
      <c r="AB9798" s="238" t="s">
        <v>442</v>
      </c>
    </row>
    <row r="9799" spans="8:28" x14ac:dyDescent="0.2">
      <c r="H9799" s="238"/>
      <c r="AB9799" s="238" t="s">
        <v>442</v>
      </c>
    </row>
    <row r="9800" spans="8:28" x14ac:dyDescent="0.2">
      <c r="H9800" s="238"/>
      <c r="AB9800" s="238" t="s">
        <v>442</v>
      </c>
    </row>
    <row r="9801" spans="8:28" x14ac:dyDescent="0.2">
      <c r="H9801" s="238"/>
      <c r="AB9801" s="238" t="s">
        <v>442</v>
      </c>
    </row>
    <row r="9802" spans="8:28" x14ac:dyDescent="0.2">
      <c r="H9802" s="238"/>
      <c r="AB9802" s="238" t="s">
        <v>442</v>
      </c>
    </row>
    <row r="9803" spans="8:28" x14ac:dyDescent="0.2">
      <c r="H9803" s="238"/>
      <c r="AB9803" s="238" t="s">
        <v>442</v>
      </c>
    </row>
    <row r="9804" spans="8:28" x14ac:dyDescent="0.2">
      <c r="H9804" s="238"/>
      <c r="AB9804" s="238" t="s">
        <v>442</v>
      </c>
    </row>
    <row r="9805" spans="8:28" x14ac:dyDescent="0.2">
      <c r="H9805" s="238"/>
      <c r="AB9805" s="238" t="s">
        <v>442</v>
      </c>
    </row>
    <row r="9806" spans="8:28" x14ac:dyDescent="0.2">
      <c r="H9806" s="238"/>
      <c r="AB9806" s="238" t="s">
        <v>442</v>
      </c>
    </row>
    <row r="9807" spans="8:28" x14ac:dyDescent="0.2">
      <c r="H9807" s="238"/>
      <c r="AB9807" s="238" t="s">
        <v>442</v>
      </c>
    </row>
    <row r="9808" spans="8:28" x14ac:dyDescent="0.2">
      <c r="H9808" s="238"/>
      <c r="AB9808" s="238" t="s">
        <v>442</v>
      </c>
    </row>
    <row r="9809" spans="8:28" x14ac:dyDescent="0.2">
      <c r="H9809" s="238"/>
      <c r="AB9809" s="238" t="s">
        <v>442</v>
      </c>
    </row>
    <row r="9810" spans="8:28" x14ac:dyDescent="0.2">
      <c r="H9810" s="238"/>
      <c r="AB9810" s="238" t="s">
        <v>442</v>
      </c>
    </row>
    <row r="9811" spans="8:28" x14ac:dyDescent="0.2">
      <c r="H9811" s="238"/>
      <c r="AB9811" s="238" t="s">
        <v>442</v>
      </c>
    </row>
    <row r="9812" spans="8:28" x14ac:dyDescent="0.2">
      <c r="H9812" s="238"/>
      <c r="AB9812" s="238" t="s">
        <v>442</v>
      </c>
    </row>
    <row r="9813" spans="8:28" x14ac:dyDescent="0.2">
      <c r="H9813" s="238"/>
      <c r="AB9813" s="238" t="s">
        <v>442</v>
      </c>
    </row>
    <row r="9814" spans="8:28" x14ac:dyDescent="0.2">
      <c r="H9814" s="238"/>
      <c r="AB9814" s="238" t="s">
        <v>442</v>
      </c>
    </row>
    <row r="9815" spans="8:28" x14ac:dyDescent="0.2">
      <c r="H9815" s="238"/>
      <c r="AB9815" s="238" t="s">
        <v>442</v>
      </c>
    </row>
    <row r="9816" spans="8:28" x14ac:dyDescent="0.2">
      <c r="H9816" s="238"/>
      <c r="AB9816" s="238" t="s">
        <v>442</v>
      </c>
    </row>
    <row r="9817" spans="8:28" x14ac:dyDescent="0.2">
      <c r="H9817" s="238"/>
      <c r="AB9817" s="238" t="s">
        <v>442</v>
      </c>
    </row>
    <row r="9818" spans="8:28" x14ac:dyDescent="0.2">
      <c r="H9818" s="238"/>
      <c r="AB9818" s="238" t="s">
        <v>442</v>
      </c>
    </row>
    <row r="9819" spans="8:28" x14ac:dyDescent="0.2">
      <c r="H9819" s="238"/>
      <c r="AB9819" s="238" t="s">
        <v>442</v>
      </c>
    </row>
    <row r="9820" spans="8:28" x14ac:dyDescent="0.2">
      <c r="H9820" s="238"/>
      <c r="AB9820" s="238" t="s">
        <v>442</v>
      </c>
    </row>
    <row r="9821" spans="8:28" x14ac:dyDescent="0.2">
      <c r="H9821" s="238"/>
      <c r="AB9821" s="238" t="s">
        <v>442</v>
      </c>
    </row>
    <row r="9822" spans="8:28" x14ac:dyDescent="0.2">
      <c r="H9822" s="238"/>
      <c r="AB9822" s="238" t="s">
        <v>442</v>
      </c>
    </row>
    <row r="9823" spans="8:28" x14ac:dyDescent="0.2">
      <c r="H9823" s="238"/>
      <c r="AB9823" s="238" t="s">
        <v>442</v>
      </c>
    </row>
    <row r="9824" spans="8:28" x14ac:dyDescent="0.2">
      <c r="H9824" s="238"/>
      <c r="AB9824" s="238" t="s">
        <v>442</v>
      </c>
    </row>
    <row r="9825" spans="8:28" x14ac:dyDescent="0.2">
      <c r="H9825" s="238"/>
      <c r="AB9825" s="238" t="s">
        <v>442</v>
      </c>
    </row>
    <row r="9826" spans="8:28" x14ac:dyDescent="0.2">
      <c r="H9826" s="238"/>
      <c r="AB9826" s="238" t="s">
        <v>442</v>
      </c>
    </row>
    <row r="9827" spans="8:28" x14ac:dyDescent="0.2">
      <c r="H9827" s="238"/>
      <c r="AB9827" s="238" t="s">
        <v>442</v>
      </c>
    </row>
    <row r="9828" spans="8:28" x14ac:dyDescent="0.2">
      <c r="H9828" s="238"/>
      <c r="AB9828" s="238" t="s">
        <v>442</v>
      </c>
    </row>
    <row r="9829" spans="8:28" x14ac:dyDescent="0.2">
      <c r="H9829" s="238"/>
      <c r="AB9829" s="238" t="s">
        <v>442</v>
      </c>
    </row>
    <row r="9830" spans="8:28" x14ac:dyDescent="0.2">
      <c r="H9830" s="238"/>
      <c r="AB9830" s="238" t="s">
        <v>442</v>
      </c>
    </row>
    <row r="9831" spans="8:28" x14ac:dyDescent="0.2">
      <c r="H9831" s="238"/>
      <c r="AB9831" s="238" t="s">
        <v>442</v>
      </c>
    </row>
    <row r="9832" spans="8:28" x14ac:dyDescent="0.2">
      <c r="H9832" s="238"/>
      <c r="AB9832" s="238" t="s">
        <v>442</v>
      </c>
    </row>
    <row r="9833" spans="8:28" x14ac:dyDescent="0.2">
      <c r="H9833" s="238"/>
      <c r="AB9833" s="238" t="s">
        <v>442</v>
      </c>
    </row>
    <row r="9834" spans="8:28" x14ac:dyDescent="0.2">
      <c r="H9834" s="238"/>
      <c r="AB9834" s="238" t="s">
        <v>442</v>
      </c>
    </row>
    <row r="9835" spans="8:28" x14ac:dyDescent="0.2">
      <c r="H9835" s="238"/>
      <c r="AB9835" s="238" t="s">
        <v>442</v>
      </c>
    </row>
    <row r="9836" spans="8:28" x14ac:dyDescent="0.2">
      <c r="H9836" s="238"/>
      <c r="AB9836" s="238" t="s">
        <v>442</v>
      </c>
    </row>
    <row r="9837" spans="8:28" x14ac:dyDescent="0.2">
      <c r="H9837" s="238"/>
      <c r="AB9837" s="238" t="s">
        <v>442</v>
      </c>
    </row>
    <row r="9838" spans="8:28" x14ac:dyDescent="0.2">
      <c r="H9838" s="238"/>
      <c r="AB9838" s="238" t="s">
        <v>442</v>
      </c>
    </row>
    <row r="9839" spans="8:28" x14ac:dyDescent="0.2">
      <c r="H9839" s="238"/>
      <c r="AB9839" s="238" t="s">
        <v>442</v>
      </c>
    </row>
    <row r="9840" spans="8:28" x14ac:dyDescent="0.2">
      <c r="H9840" s="238"/>
      <c r="AB9840" s="238" t="s">
        <v>442</v>
      </c>
    </row>
    <row r="9841" spans="8:28" x14ac:dyDescent="0.2">
      <c r="H9841" s="238"/>
      <c r="AB9841" s="238" t="s">
        <v>442</v>
      </c>
    </row>
    <row r="9842" spans="8:28" x14ac:dyDescent="0.2">
      <c r="H9842" s="238"/>
      <c r="AB9842" s="238" t="s">
        <v>442</v>
      </c>
    </row>
    <row r="9843" spans="8:28" x14ac:dyDescent="0.2">
      <c r="H9843" s="238"/>
      <c r="AB9843" s="238" t="s">
        <v>442</v>
      </c>
    </row>
    <row r="9844" spans="8:28" x14ac:dyDescent="0.2">
      <c r="H9844" s="238"/>
      <c r="AB9844" s="238" t="s">
        <v>442</v>
      </c>
    </row>
    <row r="9845" spans="8:28" x14ac:dyDescent="0.2">
      <c r="H9845" s="238"/>
      <c r="AB9845" s="238" t="s">
        <v>442</v>
      </c>
    </row>
    <row r="9846" spans="8:28" x14ac:dyDescent="0.2">
      <c r="H9846" s="238"/>
      <c r="AB9846" s="238" t="s">
        <v>442</v>
      </c>
    </row>
    <row r="9847" spans="8:28" x14ac:dyDescent="0.2">
      <c r="H9847" s="238"/>
      <c r="AB9847" s="238" t="s">
        <v>442</v>
      </c>
    </row>
    <row r="9848" spans="8:28" x14ac:dyDescent="0.2">
      <c r="H9848" s="238"/>
      <c r="AB9848" s="238" t="s">
        <v>442</v>
      </c>
    </row>
    <row r="9849" spans="8:28" x14ac:dyDescent="0.2">
      <c r="H9849" s="238"/>
      <c r="AB9849" s="238" t="s">
        <v>442</v>
      </c>
    </row>
    <row r="9850" spans="8:28" x14ac:dyDescent="0.2">
      <c r="H9850" s="238"/>
      <c r="AB9850" s="238" t="s">
        <v>442</v>
      </c>
    </row>
    <row r="9851" spans="8:28" x14ac:dyDescent="0.2">
      <c r="H9851" s="238"/>
      <c r="AB9851" s="238" t="s">
        <v>442</v>
      </c>
    </row>
    <row r="9852" spans="8:28" x14ac:dyDescent="0.2">
      <c r="H9852" s="238"/>
      <c r="AB9852" s="238" t="s">
        <v>442</v>
      </c>
    </row>
    <row r="9853" spans="8:28" x14ac:dyDescent="0.2">
      <c r="H9853" s="238"/>
      <c r="AB9853" s="238" t="s">
        <v>442</v>
      </c>
    </row>
    <row r="9854" spans="8:28" x14ac:dyDescent="0.2">
      <c r="H9854" s="238"/>
      <c r="AB9854" s="238" t="s">
        <v>442</v>
      </c>
    </row>
    <row r="9855" spans="8:28" x14ac:dyDescent="0.2">
      <c r="H9855" s="238"/>
      <c r="AB9855" s="238" t="s">
        <v>442</v>
      </c>
    </row>
    <row r="9856" spans="8:28" x14ac:dyDescent="0.2">
      <c r="H9856" s="238"/>
      <c r="AB9856" s="238" t="s">
        <v>442</v>
      </c>
    </row>
    <row r="9857" spans="8:28" x14ac:dyDescent="0.2">
      <c r="H9857" s="238"/>
      <c r="AB9857" s="238" t="s">
        <v>442</v>
      </c>
    </row>
    <row r="9858" spans="8:28" x14ac:dyDescent="0.2">
      <c r="H9858" s="238"/>
      <c r="AB9858" s="238" t="s">
        <v>442</v>
      </c>
    </row>
    <row r="9859" spans="8:28" x14ac:dyDescent="0.2">
      <c r="H9859" s="238"/>
      <c r="AB9859" s="238" t="s">
        <v>442</v>
      </c>
    </row>
    <row r="9860" spans="8:28" x14ac:dyDescent="0.2">
      <c r="H9860" s="238"/>
      <c r="AB9860" s="238" t="s">
        <v>442</v>
      </c>
    </row>
    <row r="9861" spans="8:28" x14ac:dyDescent="0.2">
      <c r="H9861" s="238"/>
      <c r="AB9861" s="238" t="s">
        <v>442</v>
      </c>
    </row>
    <row r="9862" spans="8:28" x14ac:dyDescent="0.2">
      <c r="H9862" s="238"/>
      <c r="AB9862" s="238" t="s">
        <v>442</v>
      </c>
    </row>
    <row r="9863" spans="8:28" x14ac:dyDescent="0.2">
      <c r="H9863" s="238"/>
      <c r="AB9863" s="238" t="s">
        <v>442</v>
      </c>
    </row>
    <row r="9864" spans="8:28" x14ac:dyDescent="0.2">
      <c r="H9864" s="238"/>
      <c r="AB9864" s="238" t="s">
        <v>442</v>
      </c>
    </row>
    <row r="9865" spans="8:28" x14ac:dyDescent="0.2">
      <c r="H9865" s="238"/>
      <c r="AB9865" s="238" t="s">
        <v>442</v>
      </c>
    </row>
    <row r="9866" spans="8:28" x14ac:dyDescent="0.2">
      <c r="H9866" s="238"/>
      <c r="AB9866" s="238" t="s">
        <v>442</v>
      </c>
    </row>
    <row r="9867" spans="8:28" x14ac:dyDescent="0.2">
      <c r="H9867" s="238"/>
      <c r="AB9867" s="238" t="s">
        <v>442</v>
      </c>
    </row>
    <row r="9868" spans="8:28" x14ac:dyDescent="0.2">
      <c r="H9868" s="238"/>
      <c r="AB9868" s="238" t="s">
        <v>442</v>
      </c>
    </row>
    <row r="9869" spans="8:28" x14ac:dyDescent="0.2">
      <c r="H9869" s="238"/>
      <c r="AB9869" s="238" t="s">
        <v>442</v>
      </c>
    </row>
    <row r="9870" spans="8:28" x14ac:dyDescent="0.2">
      <c r="H9870" s="238"/>
      <c r="AB9870" s="238" t="s">
        <v>442</v>
      </c>
    </row>
    <row r="9871" spans="8:28" x14ac:dyDescent="0.2">
      <c r="H9871" s="238"/>
      <c r="AB9871" s="238" t="s">
        <v>442</v>
      </c>
    </row>
    <row r="9872" spans="8:28" x14ac:dyDescent="0.2">
      <c r="H9872" s="238"/>
      <c r="AB9872" s="238" t="s">
        <v>442</v>
      </c>
    </row>
    <row r="9873" spans="8:28" x14ac:dyDescent="0.2">
      <c r="H9873" s="238"/>
      <c r="AB9873" s="238" t="s">
        <v>442</v>
      </c>
    </row>
    <row r="9874" spans="8:28" x14ac:dyDescent="0.2">
      <c r="H9874" s="238"/>
      <c r="AB9874" s="238" t="s">
        <v>442</v>
      </c>
    </row>
    <row r="9875" spans="8:28" x14ac:dyDescent="0.2">
      <c r="H9875" s="238"/>
      <c r="AB9875" s="238" t="s">
        <v>442</v>
      </c>
    </row>
    <row r="9876" spans="8:28" x14ac:dyDescent="0.2">
      <c r="H9876" s="238"/>
      <c r="AB9876" s="238" t="s">
        <v>442</v>
      </c>
    </row>
    <row r="9877" spans="8:28" x14ac:dyDescent="0.2">
      <c r="H9877" s="238"/>
      <c r="AB9877" s="238" t="s">
        <v>442</v>
      </c>
    </row>
    <row r="9878" spans="8:28" x14ac:dyDescent="0.2">
      <c r="H9878" s="238"/>
      <c r="AB9878" s="238" t="s">
        <v>442</v>
      </c>
    </row>
    <row r="9879" spans="8:28" x14ac:dyDescent="0.2">
      <c r="H9879" s="238"/>
      <c r="AB9879" s="238" t="s">
        <v>442</v>
      </c>
    </row>
    <row r="9880" spans="8:28" x14ac:dyDescent="0.2">
      <c r="H9880" s="238"/>
      <c r="AB9880" s="238" t="s">
        <v>442</v>
      </c>
    </row>
    <row r="9881" spans="8:28" x14ac:dyDescent="0.2">
      <c r="H9881" s="238"/>
      <c r="AB9881" s="238" t="s">
        <v>442</v>
      </c>
    </row>
    <row r="9882" spans="8:28" x14ac:dyDescent="0.2">
      <c r="H9882" s="238"/>
      <c r="AB9882" s="238" t="s">
        <v>442</v>
      </c>
    </row>
    <row r="9883" spans="8:28" x14ac:dyDescent="0.2">
      <c r="H9883" s="238"/>
      <c r="AB9883" s="238" t="s">
        <v>442</v>
      </c>
    </row>
    <row r="9884" spans="8:28" x14ac:dyDescent="0.2">
      <c r="H9884" s="238"/>
      <c r="AB9884" s="238" t="s">
        <v>442</v>
      </c>
    </row>
    <row r="9885" spans="8:28" x14ac:dyDescent="0.2">
      <c r="H9885" s="238"/>
      <c r="AB9885" s="238" t="s">
        <v>442</v>
      </c>
    </row>
    <row r="9886" spans="8:28" x14ac:dyDescent="0.2">
      <c r="H9886" s="238"/>
      <c r="AB9886" s="238" t="s">
        <v>442</v>
      </c>
    </row>
    <row r="9887" spans="8:28" x14ac:dyDescent="0.2">
      <c r="H9887" s="238"/>
      <c r="AB9887" s="238" t="s">
        <v>442</v>
      </c>
    </row>
    <row r="9888" spans="8:28" x14ac:dyDescent="0.2">
      <c r="H9888" s="238"/>
      <c r="AB9888" s="238" t="s">
        <v>442</v>
      </c>
    </row>
    <row r="9889" spans="8:28" x14ac:dyDescent="0.2">
      <c r="H9889" s="238"/>
      <c r="AB9889" s="238" t="s">
        <v>442</v>
      </c>
    </row>
    <row r="9890" spans="8:28" x14ac:dyDescent="0.2">
      <c r="H9890" s="238"/>
      <c r="AB9890" s="238" t="s">
        <v>442</v>
      </c>
    </row>
    <row r="9891" spans="8:28" x14ac:dyDescent="0.2">
      <c r="H9891" s="238"/>
      <c r="AB9891" s="238" t="s">
        <v>442</v>
      </c>
    </row>
    <row r="9892" spans="8:28" x14ac:dyDescent="0.2">
      <c r="H9892" s="238"/>
      <c r="AB9892" s="238" t="s">
        <v>442</v>
      </c>
    </row>
    <row r="9893" spans="8:28" x14ac:dyDescent="0.2">
      <c r="H9893" s="238"/>
      <c r="AB9893" s="238" t="s">
        <v>442</v>
      </c>
    </row>
    <row r="9894" spans="8:28" x14ac:dyDescent="0.2">
      <c r="H9894" s="238"/>
      <c r="AB9894" s="238" t="s">
        <v>442</v>
      </c>
    </row>
    <row r="9895" spans="8:28" x14ac:dyDescent="0.2">
      <c r="H9895" s="238"/>
      <c r="AB9895" s="238" t="s">
        <v>442</v>
      </c>
    </row>
    <row r="9896" spans="8:28" x14ac:dyDescent="0.2">
      <c r="H9896" s="238"/>
      <c r="AB9896" s="238" t="s">
        <v>442</v>
      </c>
    </row>
    <row r="9897" spans="8:28" x14ac:dyDescent="0.2">
      <c r="H9897" s="238"/>
      <c r="AB9897" s="238" t="s">
        <v>442</v>
      </c>
    </row>
    <row r="9898" spans="8:28" x14ac:dyDescent="0.2">
      <c r="H9898" s="238"/>
      <c r="AB9898" s="238" t="s">
        <v>442</v>
      </c>
    </row>
    <row r="9899" spans="8:28" x14ac:dyDescent="0.2">
      <c r="H9899" s="238"/>
      <c r="AB9899" s="238" t="s">
        <v>442</v>
      </c>
    </row>
    <row r="9900" spans="8:28" x14ac:dyDescent="0.2">
      <c r="H9900" s="238"/>
      <c r="AB9900" s="238" t="s">
        <v>442</v>
      </c>
    </row>
    <row r="9901" spans="8:28" x14ac:dyDescent="0.2">
      <c r="H9901" s="238"/>
      <c r="AB9901" s="238" t="s">
        <v>442</v>
      </c>
    </row>
    <row r="9902" spans="8:28" x14ac:dyDescent="0.2">
      <c r="H9902" s="238"/>
      <c r="AB9902" s="238" t="s">
        <v>442</v>
      </c>
    </row>
    <row r="9903" spans="8:28" x14ac:dyDescent="0.2">
      <c r="H9903" s="238"/>
      <c r="AB9903" s="238" t="s">
        <v>442</v>
      </c>
    </row>
    <row r="9904" spans="8:28" x14ac:dyDescent="0.2">
      <c r="H9904" s="238"/>
      <c r="AB9904" s="238" t="s">
        <v>442</v>
      </c>
    </row>
    <row r="9905" spans="8:28" x14ac:dyDescent="0.2">
      <c r="H9905" s="238"/>
      <c r="AB9905" s="238" t="s">
        <v>442</v>
      </c>
    </row>
    <row r="9906" spans="8:28" x14ac:dyDescent="0.2">
      <c r="H9906" s="238"/>
      <c r="AB9906" s="238" t="s">
        <v>442</v>
      </c>
    </row>
    <row r="9907" spans="8:28" x14ac:dyDescent="0.2">
      <c r="H9907" s="238"/>
      <c r="AB9907" s="238" t="s">
        <v>442</v>
      </c>
    </row>
    <row r="9908" spans="8:28" x14ac:dyDescent="0.2">
      <c r="H9908" s="238"/>
      <c r="AB9908" s="238" t="s">
        <v>442</v>
      </c>
    </row>
    <row r="9909" spans="8:28" x14ac:dyDescent="0.2">
      <c r="H9909" s="238"/>
      <c r="AB9909" s="238" t="s">
        <v>442</v>
      </c>
    </row>
    <row r="9910" spans="8:28" x14ac:dyDescent="0.2">
      <c r="H9910" s="238"/>
      <c r="AB9910" s="238" t="s">
        <v>442</v>
      </c>
    </row>
    <row r="9911" spans="8:28" x14ac:dyDescent="0.2">
      <c r="H9911" s="238"/>
      <c r="AB9911" s="238" t="s">
        <v>442</v>
      </c>
    </row>
    <row r="9912" spans="8:28" x14ac:dyDescent="0.2">
      <c r="H9912" s="238"/>
      <c r="AB9912" s="238" t="s">
        <v>442</v>
      </c>
    </row>
    <row r="9913" spans="8:28" x14ac:dyDescent="0.2">
      <c r="H9913" s="238"/>
      <c r="AB9913" s="238" t="s">
        <v>442</v>
      </c>
    </row>
    <row r="9914" spans="8:28" x14ac:dyDescent="0.2">
      <c r="H9914" s="238"/>
      <c r="AB9914" s="238" t="s">
        <v>442</v>
      </c>
    </row>
    <row r="9915" spans="8:28" x14ac:dyDescent="0.2">
      <c r="H9915" s="238"/>
      <c r="AB9915" s="238" t="s">
        <v>442</v>
      </c>
    </row>
    <row r="9916" spans="8:28" x14ac:dyDescent="0.2">
      <c r="H9916" s="238"/>
      <c r="AB9916" s="238" t="s">
        <v>442</v>
      </c>
    </row>
    <row r="9917" spans="8:28" x14ac:dyDescent="0.2">
      <c r="H9917" s="238"/>
      <c r="AB9917" s="238" t="s">
        <v>442</v>
      </c>
    </row>
    <row r="9918" spans="8:28" x14ac:dyDescent="0.2">
      <c r="H9918" s="238"/>
      <c r="AB9918" s="238" t="s">
        <v>442</v>
      </c>
    </row>
    <row r="9919" spans="8:28" x14ac:dyDescent="0.2">
      <c r="H9919" s="238"/>
      <c r="AB9919" s="238" t="s">
        <v>442</v>
      </c>
    </row>
    <row r="9920" spans="8:28" x14ac:dyDescent="0.2">
      <c r="H9920" s="238"/>
      <c r="AB9920" s="238" t="s">
        <v>442</v>
      </c>
    </row>
    <row r="9921" spans="8:28" x14ac:dyDescent="0.2">
      <c r="H9921" s="238"/>
      <c r="AB9921" s="238" t="s">
        <v>442</v>
      </c>
    </row>
    <row r="9922" spans="8:28" x14ac:dyDescent="0.2">
      <c r="H9922" s="238"/>
      <c r="AB9922" s="238" t="s">
        <v>442</v>
      </c>
    </row>
    <row r="9923" spans="8:28" x14ac:dyDescent="0.2">
      <c r="H9923" s="238"/>
      <c r="AB9923" s="238" t="s">
        <v>442</v>
      </c>
    </row>
    <row r="9924" spans="8:28" x14ac:dyDescent="0.2">
      <c r="H9924" s="238"/>
      <c r="AB9924" s="238" t="s">
        <v>442</v>
      </c>
    </row>
    <row r="9925" spans="8:28" x14ac:dyDescent="0.2">
      <c r="H9925" s="238"/>
      <c r="AB9925" s="238" t="s">
        <v>442</v>
      </c>
    </row>
    <row r="9926" spans="8:28" x14ac:dyDescent="0.2">
      <c r="H9926" s="238"/>
      <c r="AB9926" s="238" t="s">
        <v>442</v>
      </c>
    </row>
    <row r="9927" spans="8:28" x14ac:dyDescent="0.2">
      <c r="H9927" s="238"/>
      <c r="AB9927" s="238" t="s">
        <v>442</v>
      </c>
    </row>
    <row r="9928" spans="8:28" x14ac:dyDescent="0.2">
      <c r="H9928" s="238"/>
      <c r="AB9928" s="238" t="s">
        <v>442</v>
      </c>
    </row>
    <row r="9929" spans="8:28" x14ac:dyDescent="0.2">
      <c r="H9929" s="238"/>
      <c r="AB9929" s="238" t="s">
        <v>442</v>
      </c>
    </row>
    <row r="9930" spans="8:28" x14ac:dyDescent="0.2">
      <c r="H9930" s="238"/>
      <c r="AB9930" s="238" t="s">
        <v>442</v>
      </c>
    </row>
    <row r="9931" spans="8:28" x14ac:dyDescent="0.2">
      <c r="H9931" s="238"/>
      <c r="AB9931" s="238" t="s">
        <v>442</v>
      </c>
    </row>
    <row r="9932" spans="8:28" x14ac:dyDescent="0.2">
      <c r="H9932" s="238"/>
      <c r="AB9932" s="238" t="s">
        <v>442</v>
      </c>
    </row>
    <row r="9933" spans="8:28" x14ac:dyDescent="0.2">
      <c r="H9933" s="238"/>
      <c r="AB9933" s="238" t="s">
        <v>442</v>
      </c>
    </row>
    <row r="9934" spans="8:28" x14ac:dyDescent="0.2">
      <c r="H9934" s="238"/>
      <c r="AB9934" s="238" t="s">
        <v>442</v>
      </c>
    </row>
    <row r="9935" spans="8:28" x14ac:dyDescent="0.2">
      <c r="H9935" s="238"/>
      <c r="AB9935" s="238" t="s">
        <v>442</v>
      </c>
    </row>
    <row r="9936" spans="8:28" x14ac:dyDescent="0.2">
      <c r="H9936" s="238"/>
      <c r="AB9936" s="238" t="s">
        <v>442</v>
      </c>
    </row>
    <row r="9937" spans="8:28" x14ac:dyDescent="0.2">
      <c r="H9937" s="238"/>
      <c r="AB9937" s="238" t="s">
        <v>442</v>
      </c>
    </row>
    <row r="9938" spans="8:28" x14ac:dyDescent="0.2">
      <c r="H9938" s="238"/>
      <c r="AB9938" s="238" t="s">
        <v>442</v>
      </c>
    </row>
    <row r="9939" spans="8:28" x14ac:dyDescent="0.2">
      <c r="H9939" s="238"/>
      <c r="AB9939" s="238" t="s">
        <v>442</v>
      </c>
    </row>
    <row r="9940" spans="8:28" x14ac:dyDescent="0.2">
      <c r="H9940" s="238"/>
      <c r="AB9940" s="238" t="s">
        <v>442</v>
      </c>
    </row>
    <row r="9941" spans="8:28" x14ac:dyDescent="0.2">
      <c r="H9941" s="238"/>
      <c r="AB9941" s="238" t="s">
        <v>442</v>
      </c>
    </row>
    <row r="9942" spans="8:28" x14ac:dyDescent="0.2">
      <c r="H9942" s="238"/>
      <c r="AB9942" s="238" t="s">
        <v>442</v>
      </c>
    </row>
    <row r="9943" spans="8:28" x14ac:dyDescent="0.2">
      <c r="H9943" s="238"/>
      <c r="AB9943" s="238" t="s">
        <v>442</v>
      </c>
    </row>
    <row r="9944" spans="8:28" x14ac:dyDescent="0.2">
      <c r="H9944" s="238"/>
      <c r="AB9944" s="238" t="s">
        <v>442</v>
      </c>
    </row>
    <row r="9945" spans="8:28" x14ac:dyDescent="0.2">
      <c r="H9945" s="238"/>
      <c r="AB9945" s="238" t="s">
        <v>442</v>
      </c>
    </row>
    <row r="9946" spans="8:28" x14ac:dyDescent="0.2">
      <c r="H9946" s="238"/>
      <c r="AB9946" s="238" t="s">
        <v>442</v>
      </c>
    </row>
    <row r="9947" spans="8:28" x14ac:dyDescent="0.2">
      <c r="H9947" s="238"/>
      <c r="AB9947" s="238" t="s">
        <v>442</v>
      </c>
    </row>
    <row r="9948" spans="8:28" x14ac:dyDescent="0.2">
      <c r="H9948" s="238"/>
      <c r="AB9948" s="238" t="s">
        <v>442</v>
      </c>
    </row>
    <row r="9949" spans="8:28" x14ac:dyDescent="0.2">
      <c r="H9949" s="238"/>
      <c r="AB9949" s="238" t="s">
        <v>442</v>
      </c>
    </row>
    <row r="9950" spans="8:28" x14ac:dyDescent="0.2">
      <c r="H9950" s="238"/>
      <c r="AB9950" s="238" t="s">
        <v>442</v>
      </c>
    </row>
    <row r="9951" spans="8:28" x14ac:dyDescent="0.2">
      <c r="H9951" s="238"/>
      <c r="AB9951" s="238" t="s">
        <v>442</v>
      </c>
    </row>
    <row r="9952" spans="8:28" x14ac:dyDescent="0.2">
      <c r="H9952" s="238"/>
      <c r="AB9952" s="238" t="s">
        <v>442</v>
      </c>
    </row>
    <row r="9953" spans="8:28" x14ac:dyDescent="0.2">
      <c r="H9953" s="238"/>
      <c r="AB9953" s="238" t="s">
        <v>442</v>
      </c>
    </row>
    <row r="9954" spans="8:28" x14ac:dyDescent="0.2">
      <c r="H9954" s="238"/>
      <c r="AB9954" s="238" t="s">
        <v>442</v>
      </c>
    </row>
    <row r="9955" spans="8:28" x14ac:dyDescent="0.2">
      <c r="H9955" s="238"/>
      <c r="AB9955" s="238" t="s">
        <v>442</v>
      </c>
    </row>
    <row r="9956" spans="8:28" x14ac:dyDescent="0.2">
      <c r="H9956" s="238"/>
      <c r="AB9956" s="238" t="s">
        <v>442</v>
      </c>
    </row>
    <row r="9957" spans="8:28" x14ac:dyDescent="0.2">
      <c r="H9957" s="238"/>
      <c r="AB9957" s="238" t="s">
        <v>442</v>
      </c>
    </row>
    <row r="9958" spans="8:28" x14ac:dyDescent="0.2">
      <c r="H9958" s="238"/>
      <c r="AB9958" s="238" t="s">
        <v>442</v>
      </c>
    </row>
    <row r="9959" spans="8:28" x14ac:dyDescent="0.2">
      <c r="H9959" s="238"/>
      <c r="AB9959" s="238" t="s">
        <v>442</v>
      </c>
    </row>
    <row r="9960" spans="8:28" x14ac:dyDescent="0.2">
      <c r="H9960" s="238"/>
      <c r="AB9960" s="238" t="s">
        <v>442</v>
      </c>
    </row>
    <row r="9961" spans="8:28" x14ac:dyDescent="0.2">
      <c r="H9961" s="238"/>
      <c r="AB9961" s="238" t="s">
        <v>442</v>
      </c>
    </row>
    <row r="9962" spans="8:28" x14ac:dyDescent="0.2">
      <c r="H9962" s="238"/>
      <c r="AB9962" s="238" t="s">
        <v>442</v>
      </c>
    </row>
    <row r="9963" spans="8:28" x14ac:dyDescent="0.2">
      <c r="H9963" s="238"/>
      <c r="AB9963" s="238" t="s">
        <v>442</v>
      </c>
    </row>
    <row r="9964" spans="8:28" x14ac:dyDescent="0.2">
      <c r="H9964" s="238"/>
      <c r="AB9964" s="238" t="s">
        <v>442</v>
      </c>
    </row>
    <row r="9965" spans="8:28" x14ac:dyDescent="0.2">
      <c r="H9965" s="238"/>
      <c r="AB9965" s="238" t="s">
        <v>442</v>
      </c>
    </row>
    <row r="9966" spans="8:28" x14ac:dyDescent="0.2">
      <c r="H9966" s="238"/>
      <c r="AB9966" s="238" t="s">
        <v>442</v>
      </c>
    </row>
    <row r="9967" spans="8:28" x14ac:dyDescent="0.2">
      <c r="H9967" s="238"/>
      <c r="AB9967" s="238" t="s">
        <v>442</v>
      </c>
    </row>
    <row r="9968" spans="8:28" x14ac:dyDescent="0.2">
      <c r="H9968" s="238"/>
      <c r="AB9968" s="238" t="s">
        <v>442</v>
      </c>
    </row>
    <row r="9969" spans="8:28" x14ac:dyDescent="0.2">
      <c r="H9969" s="238"/>
      <c r="AB9969" s="238" t="s">
        <v>442</v>
      </c>
    </row>
    <row r="9970" spans="8:28" x14ac:dyDescent="0.2">
      <c r="H9970" s="238"/>
      <c r="AB9970" s="238" t="s">
        <v>442</v>
      </c>
    </row>
    <row r="9971" spans="8:28" x14ac:dyDescent="0.2">
      <c r="H9971" s="238"/>
      <c r="AB9971" s="238" t="s">
        <v>442</v>
      </c>
    </row>
    <row r="9972" spans="8:28" x14ac:dyDescent="0.2">
      <c r="H9972" s="238"/>
      <c r="AB9972" s="238" t="s">
        <v>442</v>
      </c>
    </row>
    <row r="9973" spans="8:28" x14ac:dyDescent="0.2">
      <c r="H9973" s="238"/>
      <c r="AB9973" s="238" t="s">
        <v>442</v>
      </c>
    </row>
    <row r="9974" spans="8:28" x14ac:dyDescent="0.2">
      <c r="H9974" s="238"/>
      <c r="AB9974" s="238" t="s">
        <v>442</v>
      </c>
    </row>
    <row r="9975" spans="8:28" x14ac:dyDescent="0.2">
      <c r="H9975" s="238"/>
      <c r="AB9975" s="238" t="s">
        <v>442</v>
      </c>
    </row>
    <row r="9976" spans="8:28" x14ac:dyDescent="0.2">
      <c r="H9976" s="238"/>
      <c r="AB9976" s="238" t="s">
        <v>442</v>
      </c>
    </row>
    <row r="9977" spans="8:28" x14ac:dyDescent="0.2">
      <c r="H9977" s="238"/>
      <c r="AB9977" s="238" t="s">
        <v>442</v>
      </c>
    </row>
    <row r="9978" spans="8:28" x14ac:dyDescent="0.2">
      <c r="H9978" s="238"/>
      <c r="AB9978" s="238" t="s">
        <v>442</v>
      </c>
    </row>
    <row r="9979" spans="8:28" x14ac:dyDescent="0.2">
      <c r="H9979" s="238"/>
      <c r="AB9979" s="238" t="s">
        <v>442</v>
      </c>
    </row>
    <row r="9980" spans="8:28" x14ac:dyDescent="0.2">
      <c r="H9980" s="238"/>
      <c r="AB9980" s="238" t="s">
        <v>442</v>
      </c>
    </row>
    <row r="9981" spans="8:28" x14ac:dyDescent="0.2">
      <c r="H9981" s="238"/>
      <c r="AB9981" s="238" t="s">
        <v>442</v>
      </c>
    </row>
    <row r="9982" spans="8:28" x14ac:dyDescent="0.2">
      <c r="H9982" s="238"/>
      <c r="AB9982" s="238" t="s">
        <v>442</v>
      </c>
    </row>
    <row r="9983" spans="8:28" x14ac:dyDescent="0.2">
      <c r="H9983" s="238"/>
      <c r="AB9983" s="238" t="s">
        <v>442</v>
      </c>
    </row>
    <row r="9984" spans="8:28" x14ac:dyDescent="0.2">
      <c r="H9984" s="238"/>
      <c r="AB9984" s="238" t="s">
        <v>442</v>
      </c>
    </row>
    <row r="9985" spans="8:28" x14ac:dyDescent="0.2">
      <c r="H9985" s="238"/>
      <c r="AB9985" s="238" t="s">
        <v>442</v>
      </c>
    </row>
    <row r="9986" spans="8:28" x14ac:dyDescent="0.2">
      <c r="H9986" s="238"/>
      <c r="AB9986" s="238" t="s">
        <v>442</v>
      </c>
    </row>
    <row r="9987" spans="8:28" x14ac:dyDescent="0.2">
      <c r="H9987" s="238"/>
      <c r="AB9987" s="238" t="s">
        <v>442</v>
      </c>
    </row>
    <row r="9988" spans="8:28" x14ac:dyDescent="0.2">
      <c r="H9988" s="238"/>
      <c r="AB9988" s="238" t="s">
        <v>442</v>
      </c>
    </row>
    <row r="9989" spans="8:28" x14ac:dyDescent="0.2">
      <c r="H9989" s="238"/>
      <c r="AB9989" s="238" t="s">
        <v>442</v>
      </c>
    </row>
    <row r="9990" spans="8:28" x14ac:dyDescent="0.2">
      <c r="H9990" s="238"/>
      <c r="AB9990" s="238" t="s">
        <v>442</v>
      </c>
    </row>
    <row r="9991" spans="8:28" x14ac:dyDescent="0.2">
      <c r="H9991" s="238"/>
      <c r="AB9991" s="238" t="s">
        <v>442</v>
      </c>
    </row>
    <row r="9992" spans="8:28" x14ac:dyDescent="0.2">
      <c r="H9992" s="238"/>
      <c r="AB9992" s="238" t="s">
        <v>442</v>
      </c>
    </row>
    <row r="9993" spans="8:28" x14ac:dyDescent="0.2">
      <c r="H9993" s="238"/>
      <c r="AB9993" s="238" t="s">
        <v>442</v>
      </c>
    </row>
    <row r="9994" spans="8:28" x14ac:dyDescent="0.2">
      <c r="H9994" s="238"/>
      <c r="AB9994" s="238" t="s">
        <v>442</v>
      </c>
    </row>
    <row r="9995" spans="8:28" x14ac:dyDescent="0.2">
      <c r="H9995" s="238"/>
      <c r="AB9995" s="238" t="s">
        <v>442</v>
      </c>
    </row>
    <row r="9996" spans="8:28" x14ac:dyDescent="0.2">
      <c r="H9996" s="238"/>
      <c r="AB9996" s="238" t="s">
        <v>442</v>
      </c>
    </row>
    <row r="9997" spans="8:28" x14ac:dyDescent="0.2">
      <c r="H9997" s="238"/>
      <c r="AB9997" s="238" t="s">
        <v>442</v>
      </c>
    </row>
    <row r="9998" spans="8:28" x14ac:dyDescent="0.2">
      <c r="H9998" s="238"/>
      <c r="AB9998" s="238" t="s">
        <v>442</v>
      </c>
    </row>
    <row r="9999" spans="8:28" x14ac:dyDescent="0.2">
      <c r="H9999" s="238"/>
      <c r="AB9999" s="238" t="s">
        <v>442</v>
      </c>
    </row>
    <row r="10000" spans="8:28" x14ac:dyDescent="0.2">
      <c r="H10000" s="238"/>
      <c r="AB10000" s="238" t="s">
        <v>442</v>
      </c>
    </row>
    <row r="10001" spans="8:28" x14ac:dyDescent="0.2">
      <c r="H10001" s="238"/>
      <c r="AB10001" s="238" t="s">
        <v>442</v>
      </c>
    </row>
    <row r="10002" spans="8:28" x14ac:dyDescent="0.2">
      <c r="H10002" s="238"/>
      <c r="AB10002" s="238" t="s">
        <v>442</v>
      </c>
    </row>
    <row r="10003" spans="8:28" x14ac:dyDescent="0.2">
      <c r="H10003" s="238"/>
      <c r="AB10003" s="238" t="s">
        <v>442</v>
      </c>
    </row>
    <row r="10004" spans="8:28" x14ac:dyDescent="0.2">
      <c r="H10004" s="238"/>
      <c r="AB10004" s="238" t="s">
        <v>442</v>
      </c>
    </row>
    <row r="10005" spans="8:28" x14ac:dyDescent="0.2">
      <c r="H10005" s="238"/>
      <c r="AB10005" s="238" t="s">
        <v>442</v>
      </c>
    </row>
    <row r="10006" spans="8:28" x14ac:dyDescent="0.2">
      <c r="H10006" s="238"/>
      <c r="AB10006" s="238" t="s">
        <v>442</v>
      </c>
    </row>
    <row r="10007" spans="8:28" x14ac:dyDescent="0.2">
      <c r="H10007" s="238"/>
      <c r="AB10007" s="238" t="s">
        <v>442</v>
      </c>
    </row>
    <row r="10008" spans="8:28" x14ac:dyDescent="0.2">
      <c r="H10008" s="238"/>
      <c r="AB10008" s="238" t="s">
        <v>442</v>
      </c>
    </row>
    <row r="10009" spans="8:28" x14ac:dyDescent="0.2">
      <c r="H10009" s="238"/>
      <c r="AB10009" s="238" t="s">
        <v>442</v>
      </c>
    </row>
    <row r="10010" spans="8:28" x14ac:dyDescent="0.2">
      <c r="H10010" s="238"/>
      <c r="AB10010" s="238" t="s">
        <v>442</v>
      </c>
    </row>
    <row r="10011" spans="8:28" x14ac:dyDescent="0.2">
      <c r="H10011" s="238"/>
      <c r="AB10011" s="238" t="s">
        <v>442</v>
      </c>
    </row>
    <row r="10012" spans="8:28" x14ac:dyDescent="0.2">
      <c r="H10012" s="238"/>
      <c r="AB10012" s="238" t="s">
        <v>442</v>
      </c>
    </row>
    <row r="10013" spans="8:28" x14ac:dyDescent="0.2">
      <c r="H10013" s="238"/>
      <c r="AB10013" s="238" t="s">
        <v>442</v>
      </c>
    </row>
    <row r="10014" spans="8:28" x14ac:dyDescent="0.2">
      <c r="H10014" s="238"/>
      <c r="AB10014" s="238" t="s">
        <v>442</v>
      </c>
    </row>
    <row r="10015" spans="8:28" x14ac:dyDescent="0.2">
      <c r="H10015" s="238"/>
      <c r="AB10015" s="238" t="s">
        <v>442</v>
      </c>
    </row>
    <row r="10016" spans="8:28" x14ac:dyDescent="0.2">
      <c r="H10016" s="238"/>
      <c r="AB10016" s="238" t="s">
        <v>442</v>
      </c>
    </row>
    <row r="10017" spans="8:28" x14ac:dyDescent="0.2">
      <c r="H10017" s="238"/>
      <c r="AB10017" s="238" t="s">
        <v>442</v>
      </c>
    </row>
    <row r="10018" spans="8:28" x14ac:dyDescent="0.2">
      <c r="H10018" s="238"/>
      <c r="AB10018" s="238" t="s">
        <v>442</v>
      </c>
    </row>
    <row r="10019" spans="8:28" x14ac:dyDescent="0.2">
      <c r="H10019" s="238"/>
      <c r="AB10019" s="238" t="s">
        <v>442</v>
      </c>
    </row>
    <row r="10020" spans="8:28" x14ac:dyDescent="0.2">
      <c r="H10020" s="238"/>
      <c r="AB10020" s="238" t="s">
        <v>442</v>
      </c>
    </row>
    <row r="10021" spans="8:28" x14ac:dyDescent="0.2">
      <c r="H10021" s="238"/>
      <c r="AB10021" s="238" t="s">
        <v>442</v>
      </c>
    </row>
    <row r="10022" spans="8:28" x14ac:dyDescent="0.2">
      <c r="H10022" s="238"/>
      <c r="AB10022" s="238" t="s">
        <v>442</v>
      </c>
    </row>
    <row r="10023" spans="8:28" x14ac:dyDescent="0.2">
      <c r="H10023" s="238"/>
      <c r="AB10023" s="238" t="s">
        <v>442</v>
      </c>
    </row>
    <row r="10024" spans="8:28" x14ac:dyDescent="0.2">
      <c r="H10024" s="238"/>
      <c r="AB10024" s="238" t="s">
        <v>442</v>
      </c>
    </row>
    <row r="10025" spans="8:28" x14ac:dyDescent="0.2">
      <c r="H10025" s="238"/>
      <c r="AB10025" s="238" t="s">
        <v>442</v>
      </c>
    </row>
    <row r="10026" spans="8:28" x14ac:dyDescent="0.2">
      <c r="H10026" s="238"/>
      <c r="AB10026" s="238" t="s">
        <v>442</v>
      </c>
    </row>
    <row r="10027" spans="8:28" x14ac:dyDescent="0.2">
      <c r="H10027" s="238"/>
      <c r="AB10027" s="238" t="s">
        <v>442</v>
      </c>
    </row>
    <row r="10028" spans="8:28" x14ac:dyDescent="0.2">
      <c r="H10028" s="238"/>
      <c r="AB10028" s="238" t="s">
        <v>442</v>
      </c>
    </row>
    <row r="10029" spans="8:28" x14ac:dyDescent="0.2">
      <c r="H10029" s="238"/>
      <c r="AB10029" s="238" t="s">
        <v>442</v>
      </c>
    </row>
    <row r="10030" spans="8:28" x14ac:dyDescent="0.2">
      <c r="H10030" s="238"/>
      <c r="AB10030" s="238" t="s">
        <v>442</v>
      </c>
    </row>
    <row r="10031" spans="8:28" x14ac:dyDescent="0.2">
      <c r="H10031" s="238"/>
      <c r="AB10031" s="238" t="s">
        <v>442</v>
      </c>
    </row>
    <row r="10032" spans="8:28" x14ac:dyDescent="0.2">
      <c r="H10032" s="238"/>
      <c r="AB10032" s="238" t="s">
        <v>442</v>
      </c>
    </row>
    <row r="10033" spans="8:28" x14ac:dyDescent="0.2">
      <c r="H10033" s="238"/>
      <c r="AB10033" s="238" t="s">
        <v>442</v>
      </c>
    </row>
    <row r="10034" spans="8:28" x14ac:dyDescent="0.2">
      <c r="H10034" s="238"/>
      <c r="AB10034" s="238" t="s">
        <v>442</v>
      </c>
    </row>
    <row r="10035" spans="8:28" x14ac:dyDescent="0.2">
      <c r="H10035" s="238"/>
      <c r="AB10035" s="238" t="s">
        <v>442</v>
      </c>
    </row>
    <row r="10036" spans="8:28" x14ac:dyDescent="0.2">
      <c r="H10036" s="238"/>
      <c r="AB10036" s="238" t="s">
        <v>442</v>
      </c>
    </row>
    <row r="10037" spans="8:28" x14ac:dyDescent="0.2">
      <c r="H10037" s="238"/>
      <c r="AB10037" s="238" t="s">
        <v>442</v>
      </c>
    </row>
    <row r="10038" spans="8:28" x14ac:dyDescent="0.2">
      <c r="H10038" s="238"/>
      <c r="AB10038" s="238" t="s">
        <v>442</v>
      </c>
    </row>
    <row r="10039" spans="8:28" x14ac:dyDescent="0.2">
      <c r="H10039" s="238"/>
      <c r="AB10039" s="238" t="s">
        <v>442</v>
      </c>
    </row>
    <row r="10040" spans="8:28" x14ac:dyDescent="0.2">
      <c r="H10040" s="238"/>
      <c r="AB10040" s="238" t="s">
        <v>442</v>
      </c>
    </row>
    <row r="10041" spans="8:28" x14ac:dyDescent="0.2">
      <c r="H10041" s="238"/>
      <c r="AB10041" s="238" t="s">
        <v>442</v>
      </c>
    </row>
    <row r="10042" spans="8:28" x14ac:dyDescent="0.2">
      <c r="H10042" s="238"/>
      <c r="AB10042" s="238" t="s">
        <v>442</v>
      </c>
    </row>
    <row r="10043" spans="8:28" x14ac:dyDescent="0.2">
      <c r="H10043" s="238"/>
      <c r="AB10043" s="238" t="s">
        <v>442</v>
      </c>
    </row>
    <row r="10044" spans="8:28" x14ac:dyDescent="0.2">
      <c r="H10044" s="238"/>
      <c r="AB10044" s="238" t="s">
        <v>442</v>
      </c>
    </row>
    <row r="10045" spans="8:28" x14ac:dyDescent="0.2">
      <c r="H10045" s="238"/>
      <c r="AB10045" s="238" t="s">
        <v>442</v>
      </c>
    </row>
    <row r="10046" spans="8:28" x14ac:dyDescent="0.2">
      <c r="H10046" s="238"/>
      <c r="AB10046" s="238" t="s">
        <v>442</v>
      </c>
    </row>
    <row r="10047" spans="8:28" x14ac:dyDescent="0.2">
      <c r="H10047" s="238"/>
      <c r="AB10047" s="238" t="s">
        <v>442</v>
      </c>
    </row>
    <row r="10048" spans="8:28" x14ac:dyDescent="0.2">
      <c r="H10048" s="238"/>
      <c r="AB10048" s="238" t="s">
        <v>442</v>
      </c>
    </row>
    <row r="10049" spans="8:28" x14ac:dyDescent="0.2">
      <c r="H10049" s="238"/>
      <c r="AB10049" s="238" t="s">
        <v>442</v>
      </c>
    </row>
    <row r="10050" spans="8:28" x14ac:dyDescent="0.2">
      <c r="H10050" s="238"/>
      <c r="AB10050" s="238" t="s">
        <v>442</v>
      </c>
    </row>
    <row r="10051" spans="8:28" x14ac:dyDescent="0.2">
      <c r="H10051" s="238"/>
      <c r="AB10051" s="238" t="s">
        <v>442</v>
      </c>
    </row>
    <row r="10052" spans="8:28" x14ac:dyDescent="0.2">
      <c r="H10052" s="238"/>
      <c r="AB10052" s="238" t="s">
        <v>442</v>
      </c>
    </row>
    <row r="10053" spans="8:28" x14ac:dyDescent="0.2">
      <c r="H10053" s="238"/>
      <c r="AB10053" s="238" t="s">
        <v>442</v>
      </c>
    </row>
    <row r="10054" spans="8:28" x14ac:dyDescent="0.2">
      <c r="H10054" s="238"/>
      <c r="AB10054" s="238" t="s">
        <v>442</v>
      </c>
    </row>
    <row r="10055" spans="8:28" x14ac:dyDescent="0.2">
      <c r="H10055" s="238"/>
      <c r="AB10055" s="238" t="s">
        <v>442</v>
      </c>
    </row>
    <row r="10056" spans="8:28" x14ac:dyDescent="0.2">
      <c r="H10056" s="238"/>
      <c r="AB10056" s="238" t="s">
        <v>442</v>
      </c>
    </row>
    <row r="10057" spans="8:28" x14ac:dyDescent="0.2">
      <c r="H10057" s="238"/>
      <c r="AB10057" s="238" t="s">
        <v>442</v>
      </c>
    </row>
    <row r="10058" spans="8:28" x14ac:dyDescent="0.2">
      <c r="H10058" s="238"/>
      <c r="AB10058" s="238" t="s">
        <v>442</v>
      </c>
    </row>
    <row r="10059" spans="8:28" x14ac:dyDescent="0.2">
      <c r="H10059" s="238"/>
      <c r="AB10059" s="238" t="s">
        <v>442</v>
      </c>
    </row>
    <row r="10060" spans="8:28" x14ac:dyDescent="0.2">
      <c r="H10060" s="238"/>
      <c r="AB10060" s="238" t="s">
        <v>442</v>
      </c>
    </row>
    <row r="10061" spans="8:28" x14ac:dyDescent="0.2">
      <c r="H10061" s="238"/>
      <c r="AB10061" s="238" t="s">
        <v>442</v>
      </c>
    </row>
    <row r="10062" spans="8:28" x14ac:dyDescent="0.2">
      <c r="H10062" s="238"/>
      <c r="AB10062" s="238" t="s">
        <v>442</v>
      </c>
    </row>
    <row r="10063" spans="8:28" x14ac:dyDescent="0.2">
      <c r="H10063" s="238"/>
      <c r="AB10063" s="238" t="s">
        <v>442</v>
      </c>
    </row>
    <row r="10064" spans="8:28" x14ac:dyDescent="0.2">
      <c r="H10064" s="238"/>
      <c r="AB10064" s="238" t="s">
        <v>442</v>
      </c>
    </row>
    <row r="10065" spans="8:28" x14ac:dyDescent="0.2">
      <c r="H10065" s="238"/>
      <c r="AB10065" s="238" t="s">
        <v>442</v>
      </c>
    </row>
    <row r="10066" spans="8:28" x14ac:dyDescent="0.2">
      <c r="H10066" s="238"/>
      <c r="AB10066" s="238" t="s">
        <v>442</v>
      </c>
    </row>
    <row r="10067" spans="8:28" x14ac:dyDescent="0.2">
      <c r="H10067" s="238"/>
      <c r="AB10067" s="238" t="s">
        <v>442</v>
      </c>
    </row>
    <row r="10068" spans="8:28" x14ac:dyDescent="0.2">
      <c r="H10068" s="238"/>
      <c r="AB10068" s="238" t="s">
        <v>442</v>
      </c>
    </row>
    <row r="10069" spans="8:28" x14ac:dyDescent="0.2">
      <c r="H10069" s="238"/>
      <c r="AB10069" s="238" t="s">
        <v>442</v>
      </c>
    </row>
    <row r="10070" spans="8:28" x14ac:dyDescent="0.2">
      <c r="H10070" s="238"/>
      <c r="AB10070" s="238" t="s">
        <v>442</v>
      </c>
    </row>
    <row r="10071" spans="8:28" x14ac:dyDescent="0.2">
      <c r="H10071" s="238"/>
      <c r="AB10071" s="238" t="s">
        <v>442</v>
      </c>
    </row>
    <row r="10072" spans="8:28" x14ac:dyDescent="0.2">
      <c r="H10072" s="238"/>
      <c r="AB10072" s="238" t="s">
        <v>442</v>
      </c>
    </row>
    <row r="10073" spans="8:28" x14ac:dyDescent="0.2">
      <c r="H10073" s="238"/>
      <c r="AB10073" s="238" t="s">
        <v>442</v>
      </c>
    </row>
    <row r="10074" spans="8:28" x14ac:dyDescent="0.2">
      <c r="H10074" s="238"/>
      <c r="AB10074" s="238" t="s">
        <v>442</v>
      </c>
    </row>
    <row r="10075" spans="8:28" x14ac:dyDescent="0.2">
      <c r="H10075" s="238"/>
      <c r="AB10075" s="238" t="s">
        <v>442</v>
      </c>
    </row>
    <row r="10076" spans="8:28" x14ac:dyDescent="0.2">
      <c r="H10076" s="238"/>
      <c r="AB10076" s="238" t="s">
        <v>442</v>
      </c>
    </row>
    <row r="10077" spans="8:28" x14ac:dyDescent="0.2">
      <c r="H10077" s="238"/>
      <c r="AB10077" s="238" t="s">
        <v>442</v>
      </c>
    </row>
    <row r="10078" spans="8:28" x14ac:dyDescent="0.2">
      <c r="H10078" s="238"/>
      <c r="AB10078" s="238" t="s">
        <v>442</v>
      </c>
    </row>
    <row r="10079" spans="8:28" x14ac:dyDescent="0.2">
      <c r="H10079" s="238"/>
      <c r="AB10079" s="238" t="s">
        <v>442</v>
      </c>
    </row>
    <row r="10080" spans="8:28" x14ac:dyDescent="0.2">
      <c r="H10080" s="238"/>
      <c r="AB10080" s="238" t="s">
        <v>442</v>
      </c>
    </row>
    <row r="10081" spans="8:28" x14ac:dyDescent="0.2">
      <c r="H10081" s="238"/>
      <c r="AB10081" s="238" t="s">
        <v>442</v>
      </c>
    </row>
    <row r="10082" spans="8:28" x14ac:dyDescent="0.2">
      <c r="H10082" s="238"/>
      <c r="AB10082" s="238" t="s">
        <v>442</v>
      </c>
    </row>
    <row r="10083" spans="8:28" x14ac:dyDescent="0.2">
      <c r="H10083" s="238"/>
      <c r="AB10083" s="238" t="s">
        <v>442</v>
      </c>
    </row>
    <row r="10084" spans="8:28" x14ac:dyDescent="0.2">
      <c r="H10084" s="238"/>
      <c r="AB10084" s="238" t="s">
        <v>442</v>
      </c>
    </row>
    <row r="10085" spans="8:28" x14ac:dyDescent="0.2">
      <c r="H10085" s="238"/>
      <c r="AB10085" s="238" t="s">
        <v>442</v>
      </c>
    </row>
    <row r="10086" spans="8:28" x14ac:dyDescent="0.2">
      <c r="H10086" s="238"/>
      <c r="AB10086" s="238" t="s">
        <v>442</v>
      </c>
    </row>
    <row r="10087" spans="8:28" x14ac:dyDescent="0.2">
      <c r="H10087" s="238"/>
      <c r="AB10087" s="238" t="s">
        <v>442</v>
      </c>
    </row>
    <row r="10088" spans="8:28" x14ac:dyDescent="0.2">
      <c r="H10088" s="238"/>
      <c r="AB10088" s="238" t="s">
        <v>442</v>
      </c>
    </row>
    <row r="10089" spans="8:28" x14ac:dyDescent="0.2">
      <c r="H10089" s="238"/>
      <c r="AB10089" s="238" t="s">
        <v>442</v>
      </c>
    </row>
    <row r="10090" spans="8:28" x14ac:dyDescent="0.2">
      <c r="H10090" s="238"/>
      <c r="AB10090" s="238" t="s">
        <v>442</v>
      </c>
    </row>
    <row r="10091" spans="8:28" x14ac:dyDescent="0.2">
      <c r="H10091" s="238"/>
      <c r="AB10091" s="238" t="s">
        <v>442</v>
      </c>
    </row>
    <row r="10092" spans="8:28" x14ac:dyDescent="0.2">
      <c r="H10092" s="238"/>
      <c r="AB10092" s="238" t="s">
        <v>442</v>
      </c>
    </row>
    <row r="10093" spans="8:28" x14ac:dyDescent="0.2">
      <c r="H10093" s="238"/>
      <c r="AB10093" s="238" t="s">
        <v>442</v>
      </c>
    </row>
    <row r="10094" spans="8:28" x14ac:dyDescent="0.2">
      <c r="H10094" s="238"/>
      <c r="AB10094" s="238" t="s">
        <v>442</v>
      </c>
    </row>
    <row r="10095" spans="8:28" x14ac:dyDescent="0.2">
      <c r="H10095" s="238"/>
      <c r="AB10095" s="238" t="s">
        <v>442</v>
      </c>
    </row>
    <row r="10096" spans="8:28" x14ac:dyDescent="0.2">
      <c r="H10096" s="238"/>
      <c r="AB10096" s="238" t="s">
        <v>442</v>
      </c>
    </row>
    <row r="10097" spans="8:28" x14ac:dyDescent="0.2">
      <c r="H10097" s="238"/>
      <c r="AB10097" s="238" t="s">
        <v>442</v>
      </c>
    </row>
    <row r="10098" spans="8:28" x14ac:dyDescent="0.2">
      <c r="H10098" s="238"/>
      <c r="AB10098" s="238" t="s">
        <v>442</v>
      </c>
    </row>
    <row r="10099" spans="8:28" x14ac:dyDescent="0.2">
      <c r="H10099" s="238"/>
      <c r="AB10099" s="238" t="s">
        <v>442</v>
      </c>
    </row>
    <row r="10100" spans="8:28" x14ac:dyDescent="0.2">
      <c r="H10100" s="238"/>
      <c r="AB10100" s="238" t="s">
        <v>442</v>
      </c>
    </row>
    <row r="10101" spans="8:28" x14ac:dyDescent="0.2">
      <c r="H10101" s="238"/>
      <c r="AB10101" s="238" t="s">
        <v>442</v>
      </c>
    </row>
    <row r="10102" spans="8:28" x14ac:dyDescent="0.2">
      <c r="H10102" s="238"/>
      <c r="AB10102" s="238" t="s">
        <v>442</v>
      </c>
    </row>
    <row r="10103" spans="8:28" x14ac:dyDescent="0.2">
      <c r="H10103" s="238"/>
      <c r="AB10103" s="238" t="s">
        <v>442</v>
      </c>
    </row>
    <row r="10104" spans="8:28" x14ac:dyDescent="0.2">
      <c r="H10104" s="238"/>
      <c r="AB10104" s="238" t="s">
        <v>442</v>
      </c>
    </row>
    <row r="10105" spans="8:28" x14ac:dyDescent="0.2">
      <c r="H10105" s="238"/>
      <c r="AB10105" s="238" t="s">
        <v>442</v>
      </c>
    </row>
    <row r="10106" spans="8:28" x14ac:dyDescent="0.2">
      <c r="H10106" s="238"/>
      <c r="AB10106" s="238" t="s">
        <v>442</v>
      </c>
    </row>
    <row r="10107" spans="8:28" x14ac:dyDescent="0.2">
      <c r="H10107" s="238"/>
      <c r="AB10107" s="238" t="s">
        <v>442</v>
      </c>
    </row>
    <row r="10108" spans="8:28" x14ac:dyDescent="0.2">
      <c r="H10108" s="238"/>
      <c r="AB10108" s="238" t="s">
        <v>442</v>
      </c>
    </row>
    <row r="10109" spans="8:28" x14ac:dyDescent="0.2">
      <c r="H10109" s="238"/>
      <c r="AB10109" s="238" t="s">
        <v>442</v>
      </c>
    </row>
    <row r="10110" spans="8:28" x14ac:dyDescent="0.2">
      <c r="H10110" s="238"/>
      <c r="AB10110" s="238" t="s">
        <v>442</v>
      </c>
    </row>
    <row r="10111" spans="8:28" x14ac:dyDescent="0.2">
      <c r="H10111" s="238"/>
      <c r="AB10111" s="238" t="s">
        <v>442</v>
      </c>
    </row>
    <row r="10112" spans="8:28" x14ac:dyDescent="0.2">
      <c r="H10112" s="238"/>
      <c r="AB10112" s="238" t="s">
        <v>442</v>
      </c>
    </row>
    <row r="10113" spans="8:28" x14ac:dyDescent="0.2">
      <c r="H10113" s="238"/>
      <c r="AB10113" s="238" t="s">
        <v>442</v>
      </c>
    </row>
    <row r="10114" spans="8:28" x14ac:dyDescent="0.2">
      <c r="H10114" s="238"/>
      <c r="AB10114" s="238" t="s">
        <v>442</v>
      </c>
    </row>
    <row r="10115" spans="8:28" x14ac:dyDescent="0.2">
      <c r="H10115" s="238"/>
      <c r="AB10115" s="238" t="s">
        <v>442</v>
      </c>
    </row>
    <row r="10116" spans="8:28" x14ac:dyDescent="0.2">
      <c r="H10116" s="238"/>
      <c r="AB10116" s="238" t="s">
        <v>442</v>
      </c>
    </row>
    <row r="10117" spans="8:28" x14ac:dyDescent="0.2">
      <c r="H10117" s="238"/>
      <c r="AB10117" s="238" t="s">
        <v>442</v>
      </c>
    </row>
    <row r="10118" spans="8:28" x14ac:dyDescent="0.2">
      <c r="H10118" s="238"/>
      <c r="AB10118" s="238" t="s">
        <v>442</v>
      </c>
    </row>
    <row r="10119" spans="8:28" x14ac:dyDescent="0.2">
      <c r="H10119" s="238"/>
      <c r="AB10119" s="238" t="s">
        <v>442</v>
      </c>
    </row>
    <row r="10120" spans="8:28" x14ac:dyDescent="0.2">
      <c r="H10120" s="238"/>
      <c r="AB10120" s="238" t="s">
        <v>442</v>
      </c>
    </row>
    <row r="10121" spans="8:28" x14ac:dyDescent="0.2">
      <c r="H10121" s="238"/>
      <c r="AB10121" s="238" t="s">
        <v>442</v>
      </c>
    </row>
    <row r="10122" spans="8:28" x14ac:dyDescent="0.2">
      <c r="H10122" s="238"/>
      <c r="AB10122" s="238" t="s">
        <v>442</v>
      </c>
    </row>
    <row r="10123" spans="8:28" x14ac:dyDescent="0.2">
      <c r="H10123" s="238"/>
      <c r="AB10123" s="238" t="s">
        <v>442</v>
      </c>
    </row>
    <row r="10124" spans="8:28" x14ac:dyDescent="0.2">
      <c r="H10124" s="238"/>
      <c r="AB10124" s="238" t="s">
        <v>442</v>
      </c>
    </row>
    <row r="10125" spans="8:28" x14ac:dyDescent="0.2">
      <c r="H10125" s="238"/>
      <c r="AB10125" s="238" t="s">
        <v>442</v>
      </c>
    </row>
    <row r="10126" spans="8:28" x14ac:dyDescent="0.2">
      <c r="H10126" s="238"/>
      <c r="AB10126" s="238" t="s">
        <v>442</v>
      </c>
    </row>
    <row r="10127" spans="8:28" x14ac:dyDescent="0.2">
      <c r="H10127" s="238"/>
      <c r="AB10127" s="238" t="s">
        <v>442</v>
      </c>
    </row>
    <row r="10128" spans="8:28" x14ac:dyDescent="0.2">
      <c r="H10128" s="238"/>
      <c r="AB10128" s="238" t="s">
        <v>442</v>
      </c>
    </row>
    <row r="10129" spans="8:28" x14ac:dyDescent="0.2">
      <c r="H10129" s="238"/>
      <c r="AB10129" s="238" t="s">
        <v>442</v>
      </c>
    </row>
    <row r="10130" spans="8:28" x14ac:dyDescent="0.2">
      <c r="H10130" s="238"/>
      <c r="AB10130" s="238" t="s">
        <v>442</v>
      </c>
    </row>
    <row r="10131" spans="8:28" x14ac:dyDescent="0.2">
      <c r="H10131" s="238"/>
      <c r="AB10131" s="238" t="s">
        <v>442</v>
      </c>
    </row>
    <row r="10132" spans="8:28" x14ac:dyDescent="0.2">
      <c r="H10132" s="238"/>
      <c r="AB10132" s="238" t="s">
        <v>442</v>
      </c>
    </row>
    <row r="10133" spans="8:28" x14ac:dyDescent="0.2">
      <c r="H10133" s="238"/>
      <c r="AB10133" s="238" t="s">
        <v>442</v>
      </c>
    </row>
    <row r="10134" spans="8:28" x14ac:dyDescent="0.2">
      <c r="H10134" s="238"/>
      <c r="AB10134" s="238" t="s">
        <v>442</v>
      </c>
    </row>
    <row r="10135" spans="8:28" x14ac:dyDescent="0.2">
      <c r="H10135" s="238"/>
      <c r="AB10135" s="238" t="s">
        <v>442</v>
      </c>
    </row>
    <row r="10136" spans="8:28" x14ac:dyDescent="0.2">
      <c r="H10136" s="238"/>
      <c r="AB10136" s="238" t="s">
        <v>442</v>
      </c>
    </row>
    <row r="10137" spans="8:28" x14ac:dyDescent="0.2">
      <c r="H10137" s="238"/>
      <c r="AB10137" s="238" t="s">
        <v>442</v>
      </c>
    </row>
    <row r="10138" spans="8:28" x14ac:dyDescent="0.2">
      <c r="H10138" s="238"/>
      <c r="AB10138" s="238" t="s">
        <v>442</v>
      </c>
    </row>
    <row r="10139" spans="8:28" x14ac:dyDescent="0.2">
      <c r="H10139" s="238"/>
      <c r="AB10139" s="238" t="s">
        <v>442</v>
      </c>
    </row>
    <row r="10140" spans="8:28" x14ac:dyDescent="0.2">
      <c r="H10140" s="238"/>
      <c r="AB10140" s="238" t="s">
        <v>442</v>
      </c>
    </row>
    <row r="10141" spans="8:28" x14ac:dyDescent="0.2">
      <c r="H10141" s="238"/>
      <c r="AB10141" s="238" t="s">
        <v>442</v>
      </c>
    </row>
    <row r="10142" spans="8:28" x14ac:dyDescent="0.2">
      <c r="H10142" s="238"/>
      <c r="AB10142" s="238" t="s">
        <v>442</v>
      </c>
    </row>
    <row r="10143" spans="8:28" x14ac:dyDescent="0.2">
      <c r="H10143" s="238"/>
      <c r="AB10143" s="238" t="s">
        <v>442</v>
      </c>
    </row>
    <row r="10144" spans="8:28" x14ac:dyDescent="0.2">
      <c r="H10144" s="238"/>
      <c r="AB10144" s="238" t="s">
        <v>442</v>
      </c>
    </row>
    <row r="10145" spans="8:28" x14ac:dyDescent="0.2">
      <c r="H10145" s="238"/>
      <c r="AB10145" s="238" t="s">
        <v>442</v>
      </c>
    </row>
    <row r="10146" spans="8:28" x14ac:dyDescent="0.2">
      <c r="H10146" s="238"/>
      <c r="AB10146" s="238" t="s">
        <v>442</v>
      </c>
    </row>
    <row r="10147" spans="8:28" x14ac:dyDescent="0.2">
      <c r="H10147" s="238"/>
      <c r="AB10147" s="238" t="s">
        <v>442</v>
      </c>
    </row>
    <row r="10148" spans="8:28" x14ac:dyDescent="0.2">
      <c r="H10148" s="238"/>
      <c r="AB10148" s="238" t="s">
        <v>442</v>
      </c>
    </row>
    <row r="10149" spans="8:28" x14ac:dyDescent="0.2">
      <c r="H10149" s="238"/>
      <c r="AB10149" s="238" t="s">
        <v>442</v>
      </c>
    </row>
    <row r="10150" spans="8:28" x14ac:dyDescent="0.2">
      <c r="H10150" s="238"/>
      <c r="AB10150" s="238" t="s">
        <v>442</v>
      </c>
    </row>
    <row r="10151" spans="8:28" x14ac:dyDescent="0.2">
      <c r="H10151" s="238"/>
      <c r="AB10151" s="238" t="s">
        <v>442</v>
      </c>
    </row>
    <row r="10152" spans="8:28" x14ac:dyDescent="0.2">
      <c r="H10152" s="238"/>
      <c r="AB10152" s="238" t="s">
        <v>442</v>
      </c>
    </row>
    <row r="10153" spans="8:28" x14ac:dyDescent="0.2">
      <c r="H10153" s="238"/>
      <c r="AB10153" s="238" t="s">
        <v>442</v>
      </c>
    </row>
    <row r="10154" spans="8:28" x14ac:dyDescent="0.2">
      <c r="H10154" s="238"/>
      <c r="AB10154" s="238" t="s">
        <v>442</v>
      </c>
    </row>
    <row r="10155" spans="8:28" x14ac:dyDescent="0.2">
      <c r="H10155" s="238"/>
      <c r="AB10155" s="238" t="s">
        <v>442</v>
      </c>
    </row>
    <row r="10156" spans="8:28" x14ac:dyDescent="0.2">
      <c r="H10156" s="238"/>
      <c r="AB10156" s="238" t="s">
        <v>442</v>
      </c>
    </row>
    <row r="10157" spans="8:28" x14ac:dyDescent="0.2">
      <c r="H10157" s="238"/>
      <c r="AB10157" s="238" t="s">
        <v>442</v>
      </c>
    </row>
    <row r="10158" spans="8:28" x14ac:dyDescent="0.2">
      <c r="H10158" s="238"/>
      <c r="AB10158" s="238" t="s">
        <v>442</v>
      </c>
    </row>
    <row r="10159" spans="8:28" x14ac:dyDescent="0.2">
      <c r="H10159" s="238"/>
      <c r="AB10159" s="238" t="s">
        <v>442</v>
      </c>
    </row>
    <row r="10160" spans="8:28" x14ac:dyDescent="0.2">
      <c r="H10160" s="238"/>
      <c r="AB10160" s="238" t="s">
        <v>442</v>
      </c>
    </row>
    <row r="10161" spans="8:28" x14ac:dyDescent="0.2">
      <c r="H10161" s="238"/>
      <c r="AB10161" s="238" t="s">
        <v>442</v>
      </c>
    </row>
    <row r="10162" spans="8:28" x14ac:dyDescent="0.2">
      <c r="H10162" s="238"/>
      <c r="AB10162" s="238" t="s">
        <v>442</v>
      </c>
    </row>
    <row r="10163" spans="8:28" x14ac:dyDescent="0.2">
      <c r="H10163" s="238"/>
      <c r="AB10163" s="238" t="s">
        <v>442</v>
      </c>
    </row>
    <row r="10164" spans="8:28" x14ac:dyDescent="0.2">
      <c r="H10164" s="238"/>
      <c r="AB10164" s="238" t="s">
        <v>442</v>
      </c>
    </row>
    <row r="10165" spans="8:28" x14ac:dyDescent="0.2">
      <c r="H10165" s="238"/>
      <c r="AB10165" s="238" t="s">
        <v>442</v>
      </c>
    </row>
    <row r="10166" spans="8:28" x14ac:dyDescent="0.2">
      <c r="H10166" s="238"/>
      <c r="AB10166" s="238" t="s">
        <v>442</v>
      </c>
    </row>
    <row r="10167" spans="8:28" x14ac:dyDescent="0.2">
      <c r="H10167" s="238"/>
      <c r="AB10167" s="238" t="s">
        <v>442</v>
      </c>
    </row>
    <row r="10168" spans="8:28" x14ac:dyDescent="0.2">
      <c r="H10168" s="238"/>
      <c r="AB10168" s="238" t="s">
        <v>442</v>
      </c>
    </row>
    <row r="10169" spans="8:28" x14ac:dyDescent="0.2">
      <c r="H10169" s="238"/>
      <c r="AB10169" s="238" t="s">
        <v>442</v>
      </c>
    </row>
    <row r="10170" spans="8:28" x14ac:dyDescent="0.2">
      <c r="H10170" s="238"/>
      <c r="AB10170" s="238" t="s">
        <v>442</v>
      </c>
    </row>
    <row r="10171" spans="8:28" x14ac:dyDescent="0.2">
      <c r="H10171" s="238"/>
      <c r="AB10171" s="238" t="s">
        <v>442</v>
      </c>
    </row>
    <row r="10172" spans="8:28" x14ac:dyDescent="0.2">
      <c r="H10172" s="238"/>
      <c r="AB10172" s="238" t="s">
        <v>442</v>
      </c>
    </row>
    <row r="10173" spans="8:28" x14ac:dyDescent="0.2">
      <c r="H10173" s="238"/>
      <c r="AB10173" s="238" t="s">
        <v>442</v>
      </c>
    </row>
    <row r="10174" spans="8:28" x14ac:dyDescent="0.2">
      <c r="H10174" s="238"/>
      <c r="AB10174" s="238" t="s">
        <v>442</v>
      </c>
    </row>
    <row r="10175" spans="8:28" x14ac:dyDescent="0.2">
      <c r="H10175" s="238"/>
      <c r="AB10175" s="238" t="s">
        <v>442</v>
      </c>
    </row>
    <row r="10176" spans="8:28" x14ac:dyDescent="0.2">
      <c r="H10176" s="238"/>
      <c r="AB10176" s="238" t="s">
        <v>442</v>
      </c>
    </row>
    <row r="10177" spans="8:28" x14ac:dyDescent="0.2">
      <c r="H10177" s="238"/>
      <c r="AB10177" s="238" t="s">
        <v>442</v>
      </c>
    </row>
    <row r="10178" spans="8:28" x14ac:dyDescent="0.2">
      <c r="H10178" s="238"/>
      <c r="AB10178" s="238" t="s">
        <v>442</v>
      </c>
    </row>
    <row r="10179" spans="8:28" x14ac:dyDescent="0.2">
      <c r="H10179" s="238"/>
      <c r="AB10179" s="238" t="s">
        <v>442</v>
      </c>
    </row>
    <row r="10180" spans="8:28" x14ac:dyDescent="0.2">
      <c r="H10180" s="238"/>
      <c r="AB10180" s="238" t="s">
        <v>442</v>
      </c>
    </row>
    <row r="10181" spans="8:28" x14ac:dyDescent="0.2">
      <c r="H10181" s="238"/>
      <c r="AB10181" s="238" t="s">
        <v>442</v>
      </c>
    </row>
    <row r="10182" spans="8:28" x14ac:dyDescent="0.2">
      <c r="H10182" s="238"/>
      <c r="AB10182" s="238" t="s">
        <v>442</v>
      </c>
    </row>
    <row r="10183" spans="8:28" x14ac:dyDescent="0.2">
      <c r="H10183" s="238"/>
      <c r="AB10183" s="238" t="s">
        <v>442</v>
      </c>
    </row>
    <row r="10184" spans="8:28" x14ac:dyDescent="0.2">
      <c r="H10184" s="238"/>
      <c r="AB10184" s="238" t="s">
        <v>442</v>
      </c>
    </row>
    <row r="10185" spans="8:28" x14ac:dyDescent="0.2">
      <c r="H10185" s="238"/>
      <c r="AB10185" s="238" t="s">
        <v>442</v>
      </c>
    </row>
    <row r="10186" spans="8:28" x14ac:dyDescent="0.2">
      <c r="H10186" s="238"/>
      <c r="AB10186" s="238" t="s">
        <v>442</v>
      </c>
    </row>
    <row r="10187" spans="8:28" x14ac:dyDescent="0.2">
      <c r="H10187" s="238"/>
      <c r="AB10187" s="238" t="s">
        <v>442</v>
      </c>
    </row>
    <row r="10188" spans="8:28" x14ac:dyDescent="0.2">
      <c r="H10188" s="238"/>
      <c r="AB10188" s="238" t="s">
        <v>442</v>
      </c>
    </row>
    <row r="10189" spans="8:28" x14ac:dyDescent="0.2">
      <c r="H10189" s="238"/>
      <c r="AB10189" s="238" t="s">
        <v>442</v>
      </c>
    </row>
    <row r="10190" spans="8:28" x14ac:dyDescent="0.2">
      <c r="H10190" s="238"/>
      <c r="AB10190" s="238" t="s">
        <v>442</v>
      </c>
    </row>
    <row r="10191" spans="8:28" x14ac:dyDescent="0.2">
      <c r="H10191" s="238"/>
      <c r="AB10191" s="238" t="s">
        <v>442</v>
      </c>
    </row>
    <row r="10192" spans="8:28" x14ac:dyDescent="0.2">
      <c r="H10192" s="238"/>
      <c r="AB10192" s="238" t="s">
        <v>442</v>
      </c>
    </row>
    <row r="10193" spans="8:28" x14ac:dyDescent="0.2">
      <c r="H10193" s="238"/>
      <c r="AB10193" s="238" t="s">
        <v>442</v>
      </c>
    </row>
    <row r="10194" spans="8:28" x14ac:dyDescent="0.2">
      <c r="H10194" s="238"/>
      <c r="AB10194" s="238" t="s">
        <v>442</v>
      </c>
    </row>
    <row r="10195" spans="8:28" x14ac:dyDescent="0.2">
      <c r="H10195" s="238"/>
      <c r="AB10195" s="238" t="s">
        <v>442</v>
      </c>
    </row>
    <row r="10196" spans="8:28" x14ac:dyDescent="0.2">
      <c r="H10196" s="238"/>
      <c r="AB10196" s="238" t="s">
        <v>442</v>
      </c>
    </row>
    <row r="10197" spans="8:28" x14ac:dyDescent="0.2">
      <c r="H10197" s="238"/>
      <c r="AB10197" s="238" t="s">
        <v>442</v>
      </c>
    </row>
    <row r="10198" spans="8:28" x14ac:dyDescent="0.2">
      <c r="H10198" s="238"/>
      <c r="AB10198" s="238" t="s">
        <v>442</v>
      </c>
    </row>
    <row r="10199" spans="8:28" x14ac:dyDescent="0.2">
      <c r="H10199" s="238"/>
      <c r="AB10199" s="238" t="s">
        <v>442</v>
      </c>
    </row>
    <row r="10200" spans="8:28" x14ac:dyDescent="0.2">
      <c r="H10200" s="238"/>
      <c r="AB10200" s="238" t="s">
        <v>442</v>
      </c>
    </row>
    <row r="10201" spans="8:28" x14ac:dyDescent="0.2">
      <c r="H10201" s="238"/>
      <c r="AB10201" s="238" t="s">
        <v>442</v>
      </c>
    </row>
    <row r="10202" spans="8:28" x14ac:dyDescent="0.2">
      <c r="H10202" s="238"/>
      <c r="AB10202" s="238" t="s">
        <v>442</v>
      </c>
    </row>
    <row r="10203" spans="8:28" x14ac:dyDescent="0.2">
      <c r="H10203" s="238"/>
      <c r="AB10203" s="238" t="s">
        <v>442</v>
      </c>
    </row>
    <row r="10204" spans="8:28" x14ac:dyDescent="0.2">
      <c r="H10204" s="238"/>
      <c r="AB10204" s="238" t="s">
        <v>442</v>
      </c>
    </row>
    <row r="10205" spans="8:28" x14ac:dyDescent="0.2">
      <c r="H10205" s="238"/>
      <c r="AB10205" s="238" t="s">
        <v>442</v>
      </c>
    </row>
    <row r="10206" spans="8:28" x14ac:dyDescent="0.2">
      <c r="H10206" s="238"/>
      <c r="AB10206" s="238" t="s">
        <v>442</v>
      </c>
    </row>
    <row r="10207" spans="8:28" x14ac:dyDescent="0.2">
      <c r="H10207" s="238"/>
      <c r="AB10207" s="238" t="s">
        <v>442</v>
      </c>
    </row>
    <row r="10208" spans="8:28" x14ac:dyDescent="0.2">
      <c r="H10208" s="238"/>
      <c r="AB10208" s="238" t="s">
        <v>442</v>
      </c>
    </row>
    <row r="10209" spans="8:28" x14ac:dyDescent="0.2">
      <c r="H10209" s="238"/>
      <c r="AB10209" s="238" t="s">
        <v>442</v>
      </c>
    </row>
    <row r="10210" spans="8:28" x14ac:dyDescent="0.2">
      <c r="H10210" s="238"/>
      <c r="AB10210" s="238" t="s">
        <v>442</v>
      </c>
    </row>
    <row r="10211" spans="8:28" x14ac:dyDescent="0.2">
      <c r="H10211" s="238"/>
      <c r="AB10211" s="238" t="s">
        <v>442</v>
      </c>
    </row>
    <row r="10212" spans="8:28" x14ac:dyDescent="0.2">
      <c r="H10212" s="238"/>
      <c r="AB10212" s="238" t="s">
        <v>442</v>
      </c>
    </row>
    <row r="10213" spans="8:28" x14ac:dyDescent="0.2">
      <c r="H10213" s="238"/>
      <c r="AB10213" s="238" t="s">
        <v>442</v>
      </c>
    </row>
    <row r="10214" spans="8:28" x14ac:dyDescent="0.2">
      <c r="H10214" s="238"/>
      <c r="AB10214" s="238" t="s">
        <v>442</v>
      </c>
    </row>
    <row r="10215" spans="8:28" x14ac:dyDescent="0.2">
      <c r="H10215" s="238"/>
      <c r="AB10215" s="238" t="s">
        <v>442</v>
      </c>
    </row>
    <row r="10216" spans="8:28" x14ac:dyDescent="0.2">
      <c r="H10216" s="238"/>
      <c r="AB10216" s="238" t="s">
        <v>442</v>
      </c>
    </row>
    <row r="10217" spans="8:28" x14ac:dyDescent="0.2">
      <c r="H10217" s="238"/>
      <c r="AB10217" s="238" t="s">
        <v>442</v>
      </c>
    </row>
    <row r="10218" spans="8:28" x14ac:dyDescent="0.2">
      <c r="H10218" s="238"/>
      <c r="AB10218" s="238" t="s">
        <v>442</v>
      </c>
    </row>
    <row r="10219" spans="8:28" x14ac:dyDescent="0.2">
      <c r="H10219" s="238"/>
      <c r="AB10219" s="238" t="s">
        <v>442</v>
      </c>
    </row>
    <row r="10220" spans="8:28" x14ac:dyDescent="0.2">
      <c r="H10220" s="238"/>
      <c r="AB10220" s="238" t="s">
        <v>442</v>
      </c>
    </row>
    <row r="10221" spans="8:28" x14ac:dyDescent="0.2">
      <c r="H10221" s="238"/>
      <c r="AB10221" s="238" t="s">
        <v>442</v>
      </c>
    </row>
    <row r="10222" spans="8:28" x14ac:dyDescent="0.2">
      <c r="H10222" s="238"/>
      <c r="AB10222" s="238" t="s">
        <v>442</v>
      </c>
    </row>
    <row r="10223" spans="8:28" x14ac:dyDescent="0.2">
      <c r="H10223" s="238"/>
      <c r="AB10223" s="238" t="s">
        <v>442</v>
      </c>
    </row>
    <row r="10224" spans="8:28" x14ac:dyDescent="0.2">
      <c r="H10224" s="238"/>
      <c r="AB10224" s="238" t="s">
        <v>442</v>
      </c>
    </row>
    <row r="10225" spans="8:28" x14ac:dyDescent="0.2">
      <c r="H10225" s="238"/>
      <c r="AB10225" s="238" t="s">
        <v>442</v>
      </c>
    </row>
    <row r="10226" spans="8:28" x14ac:dyDescent="0.2">
      <c r="H10226" s="238"/>
      <c r="AB10226" s="238" t="s">
        <v>442</v>
      </c>
    </row>
    <row r="10227" spans="8:28" x14ac:dyDescent="0.2">
      <c r="H10227" s="238"/>
      <c r="AB10227" s="238" t="s">
        <v>442</v>
      </c>
    </row>
    <row r="10228" spans="8:28" x14ac:dyDescent="0.2">
      <c r="H10228" s="238"/>
      <c r="AB10228" s="238" t="s">
        <v>442</v>
      </c>
    </row>
    <row r="10229" spans="8:28" x14ac:dyDescent="0.2">
      <c r="H10229" s="238"/>
      <c r="AB10229" s="238" t="s">
        <v>442</v>
      </c>
    </row>
    <row r="10230" spans="8:28" x14ac:dyDescent="0.2">
      <c r="H10230" s="238"/>
      <c r="AB10230" s="238" t="s">
        <v>442</v>
      </c>
    </row>
    <row r="10231" spans="8:28" x14ac:dyDescent="0.2">
      <c r="H10231" s="238"/>
      <c r="AB10231" s="238" t="s">
        <v>442</v>
      </c>
    </row>
    <row r="10232" spans="8:28" x14ac:dyDescent="0.2">
      <c r="H10232" s="238"/>
      <c r="AB10232" s="238" t="s">
        <v>442</v>
      </c>
    </row>
    <row r="10233" spans="8:28" x14ac:dyDescent="0.2">
      <c r="H10233" s="238"/>
      <c r="AB10233" s="238" t="s">
        <v>442</v>
      </c>
    </row>
    <row r="10234" spans="8:28" x14ac:dyDescent="0.2">
      <c r="H10234" s="238"/>
      <c r="AB10234" s="238" t="s">
        <v>442</v>
      </c>
    </row>
    <row r="10235" spans="8:28" x14ac:dyDescent="0.2">
      <c r="H10235" s="238"/>
      <c r="AB10235" s="238" t="s">
        <v>442</v>
      </c>
    </row>
    <row r="10236" spans="8:28" x14ac:dyDescent="0.2">
      <c r="H10236" s="238"/>
      <c r="AB10236" s="238" t="s">
        <v>442</v>
      </c>
    </row>
    <row r="10237" spans="8:28" x14ac:dyDescent="0.2">
      <c r="H10237" s="238"/>
      <c r="AB10237" s="238" t="s">
        <v>442</v>
      </c>
    </row>
    <row r="10238" spans="8:28" x14ac:dyDescent="0.2">
      <c r="H10238" s="238"/>
      <c r="AB10238" s="238" t="s">
        <v>442</v>
      </c>
    </row>
    <row r="10239" spans="8:28" x14ac:dyDescent="0.2">
      <c r="H10239" s="238"/>
      <c r="AB10239" s="238" t="s">
        <v>442</v>
      </c>
    </row>
    <row r="10240" spans="8:28" x14ac:dyDescent="0.2">
      <c r="H10240" s="238"/>
      <c r="AB10240" s="238" t="s">
        <v>442</v>
      </c>
    </row>
    <row r="10241" spans="8:28" x14ac:dyDescent="0.2">
      <c r="H10241" s="238"/>
      <c r="AB10241" s="238" t="s">
        <v>442</v>
      </c>
    </row>
    <row r="10242" spans="8:28" x14ac:dyDescent="0.2">
      <c r="H10242" s="238"/>
      <c r="AB10242" s="238" t="s">
        <v>442</v>
      </c>
    </row>
    <row r="10243" spans="8:28" x14ac:dyDescent="0.2">
      <c r="H10243" s="238"/>
      <c r="AB10243" s="238" t="s">
        <v>442</v>
      </c>
    </row>
    <row r="10244" spans="8:28" x14ac:dyDescent="0.2">
      <c r="H10244" s="238"/>
      <c r="AB10244" s="238" t="s">
        <v>442</v>
      </c>
    </row>
    <row r="10245" spans="8:28" x14ac:dyDescent="0.2">
      <c r="H10245" s="238"/>
      <c r="AB10245" s="238" t="s">
        <v>442</v>
      </c>
    </row>
    <row r="10246" spans="8:28" x14ac:dyDescent="0.2">
      <c r="H10246" s="238"/>
      <c r="AB10246" s="238" t="s">
        <v>442</v>
      </c>
    </row>
    <row r="10247" spans="8:28" x14ac:dyDescent="0.2">
      <c r="H10247" s="238"/>
      <c r="AB10247" s="238" t="s">
        <v>442</v>
      </c>
    </row>
    <row r="10248" spans="8:28" x14ac:dyDescent="0.2">
      <c r="H10248" s="238"/>
      <c r="AB10248" s="238" t="s">
        <v>442</v>
      </c>
    </row>
    <row r="10249" spans="8:28" x14ac:dyDescent="0.2">
      <c r="H10249" s="238"/>
      <c r="AB10249" s="238" t="s">
        <v>442</v>
      </c>
    </row>
    <row r="10250" spans="8:28" x14ac:dyDescent="0.2">
      <c r="H10250" s="238"/>
      <c r="AB10250" s="238" t="s">
        <v>442</v>
      </c>
    </row>
    <row r="10251" spans="8:28" x14ac:dyDescent="0.2">
      <c r="H10251" s="238"/>
      <c r="AB10251" s="238" t="s">
        <v>442</v>
      </c>
    </row>
    <row r="10252" spans="8:28" x14ac:dyDescent="0.2">
      <c r="H10252" s="238"/>
      <c r="AB10252" s="238" t="s">
        <v>442</v>
      </c>
    </row>
    <row r="10253" spans="8:28" x14ac:dyDescent="0.2">
      <c r="H10253" s="238"/>
      <c r="AB10253" s="238" t="s">
        <v>442</v>
      </c>
    </row>
    <row r="10254" spans="8:28" x14ac:dyDescent="0.2">
      <c r="H10254" s="238"/>
      <c r="AB10254" s="238" t="s">
        <v>442</v>
      </c>
    </row>
    <row r="10255" spans="8:28" x14ac:dyDescent="0.2">
      <c r="H10255" s="238"/>
      <c r="AB10255" s="238" t="s">
        <v>442</v>
      </c>
    </row>
    <row r="10256" spans="8:28" x14ac:dyDescent="0.2">
      <c r="H10256" s="238"/>
      <c r="AB10256" s="238" t="s">
        <v>442</v>
      </c>
    </row>
    <row r="10257" spans="8:28" x14ac:dyDescent="0.2">
      <c r="H10257" s="238"/>
      <c r="AB10257" s="238" t="s">
        <v>442</v>
      </c>
    </row>
    <row r="10258" spans="8:28" x14ac:dyDescent="0.2">
      <c r="H10258" s="238"/>
      <c r="AB10258" s="238" t="s">
        <v>442</v>
      </c>
    </row>
    <row r="10259" spans="8:28" x14ac:dyDescent="0.2">
      <c r="H10259" s="238"/>
      <c r="AB10259" s="238" t="s">
        <v>442</v>
      </c>
    </row>
    <row r="10260" spans="8:28" x14ac:dyDescent="0.2">
      <c r="H10260" s="238"/>
      <c r="AB10260" s="238" t="s">
        <v>442</v>
      </c>
    </row>
    <row r="10261" spans="8:28" x14ac:dyDescent="0.2">
      <c r="H10261" s="238"/>
      <c r="AB10261" s="238" t="s">
        <v>442</v>
      </c>
    </row>
    <row r="10262" spans="8:28" x14ac:dyDescent="0.2">
      <c r="H10262" s="238"/>
      <c r="AB10262" s="238" t="s">
        <v>442</v>
      </c>
    </row>
    <row r="10263" spans="8:28" x14ac:dyDescent="0.2">
      <c r="H10263" s="238"/>
      <c r="AB10263" s="238" t="s">
        <v>442</v>
      </c>
    </row>
    <row r="10264" spans="8:28" x14ac:dyDescent="0.2">
      <c r="H10264" s="238"/>
      <c r="AB10264" s="238" t="s">
        <v>442</v>
      </c>
    </row>
    <row r="10265" spans="8:28" x14ac:dyDescent="0.2">
      <c r="H10265" s="238"/>
      <c r="AB10265" s="238" t="s">
        <v>442</v>
      </c>
    </row>
    <row r="10266" spans="8:28" x14ac:dyDescent="0.2">
      <c r="H10266" s="238"/>
      <c r="AB10266" s="238" t="s">
        <v>442</v>
      </c>
    </row>
    <row r="10267" spans="8:28" x14ac:dyDescent="0.2">
      <c r="H10267" s="238"/>
      <c r="AB10267" s="238" t="s">
        <v>442</v>
      </c>
    </row>
    <row r="10268" spans="8:28" x14ac:dyDescent="0.2">
      <c r="H10268" s="238"/>
      <c r="AB10268" s="238" t="s">
        <v>442</v>
      </c>
    </row>
    <row r="10269" spans="8:28" x14ac:dyDescent="0.2">
      <c r="H10269" s="238"/>
      <c r="AB10269" s="238" t="s">
        <v>442</v>
      </c>
    </row>
    <row r="10270" spans="8:28" x14ac:dyDescent="0.2">
      <c r="H10270" s="238"/>
      <c r="AB10270" s="238" t="s">
        <v>442</v>
      </c>
    </row>
    <row r="10271" spans="8:28" x14ac:dyDescent="0.2">
      <c r="H10271" s="238"/>
      <c r="AB10271" s="238" t="s">
        <v>442</v>
      </c>
    </row>
    <row r="10272" spans="8:28" x14ac:dyDescent="0.2">
      <c r="H10272" s="238"/>
      <c r="AB10272" s="238" t="s">
        <v>442</v>
      </c>
    </row>
    <row r="10273" spans="8:28" x14ac:dyDescent="0.2">
      <c r="H10273" s="238"/>
      <c r="AB10273" s="238" t="s">
        <v>442</v>
      </c>
    </row>
    <row r="10274" spans="8:28" x14ac:dyDescent="0.2">
      <c r="H10274" s="238"/>
      <c r="AB10274" s="238" t="s">
        <v>442</v>
      </c>
    </row>
    <row r="10275" spans="8:28" x14ac:dyDescent="0.2">
      <c r="H10275" s="238"/>
      <c r="AB10275" s="238" t="s">
        <v>442</v>
      </c>
    </row>
    <row r="10276" spans="8:28" x14ac:dyDescent="0.2">
      <c r="H10276" s="238"/>
      <c r="AB10276" s="238" t="s">
        <v>442</v>
      </c>
    </row>
    <row r="10277" spans="8:28" x14ac:dyDescent="0.2">
      <c r="H10277" s="238"/>
      <c r="AB10277" s="238" t="s">
        <v>442</v>
      </c>
    </row>
    <row r="10278" spans="8:28" x14ac:dyDescent="0.2">
      <c r="H10278" s="238"/>
      <c r="AB10278" s="238" t="s">
        <v>442</v>
      </c>
    </row>
    <row r="10279" spans="8:28" x14ac:dyDescent="0.2">
      <c r="H10279" s="238"/>
      <c r="AB10279" s="238" t="s">
        <v>442</v>
      </c>
    </row>
    <row r="10280" spans="8:28" x14ac:dyDescent="0.2">
      <c r="H10280" s="238"/>
      <c r="AB10280" s="238" t="s">
        <v>442</v>
      </c>
    </row>
    <row r="10281" spans="8:28" x14ac:dyDescent="0.2">
      <c r="H10281" s="238"/>
      <c r="AB10281" s="238" t="s">
        <v>442</v>
      </c>
    </row>
    <row r="10282" spans="8:28" x14ac:dyDescent="0.2">
      <c r="H10282" s="238"/>
      <c r="AB10282" s="238" t="s">
        <v>442</v>
      </c>
    </row>
    <row r="10283" spans="8:28" x14ac:dyDescent="0.2">
      <c r="H10283" s="238"/>
      <c r="AB10283" s="238" t="s">
        <v>442</v>
      </c>
    </row>
    <row r="10284" spans="8:28" x14ac:dyDescent="0.2">
      <c r="H10284" s="238"/>
      <c r="AB10284" s="238" t="s">
        <v>442</v>
      </c>
    </row>
    <row r="10285" spans="8:28" x14ac:dyDescent="0.2">
      <c r="H10285" s="238"/>
      <c r="AB10285" s="238" t="s">
        <v>442</v>
      </c>
    </row>
    <row r="10286" spans="8:28" x14ac:dyDescent="0.2">
      <c r="H10286" s="238"/>
      <c r="AB10286" s="238" t="s">
        <v>442</v>
      </c>
    </row>
    <row r="10287" spans="8:28" x14ac:dyDescent="0.2">
      <c r="H10287" s="238"/>
      <c r="AB10287" s="238" t="s">
        <v>442</v>
      </c>
    </row>
    <row r="10288" spans="8:28" x14ac:dyDescent="0.2">
      <c r="H10288" s="238"/>
      <c r="AB10288" s="238" t="s">
        <v>442</v>
      </c>
    </row>
    <row r="10289" spans="8:28" x14ac:dyDescent="0.2">
      <c r="H10289" s="238"/>
      <c r="AB10289" s="238" t="s">
        <v>442</v>
      </c>
    </row>
    <row r="10290" spans="8:28" x14ac:dyDescent="0.2">
      <c r="H10290" s="238"/>
      <c r="AB10290" s="238" t="s">
        <v>442</v>
      </c>
    </row>
    <row r="10291" spans="8:28" x14ac:dyDescent="0.2">
      <c r="H10291" s="238"/>
      <c r="AB10291" s="238" t="s">
        <v>442</v>
      </c>
    </row>
    <row r="10292" spans="8:28" x14ac:dyDescent="0.2">
      <c r="H10292" s="238"/>
      <c r="AB10292" s="238" t="s">
        <v>442</v>
      </c>
    </row>
    <row r="10293" spans="8:28" x14ac:dyDescent="0.2">
      <c r="H10293" s="238"/>
      <c r="AB10293" s="238" t="s">
        <v>442</v>
      </c>
    </row>
    <row r="10294" spans="8:28" x14ac:dyDescent="0.2">
      <c r="H10294" s="238"/>
      <c r="AB10294" s="238" t="s">
        <v>442</v>
      </c>
    </row>
    <row r="10295" spans="8:28" x14ac:dyDescent="0.2">
      <c r="H10295" s="238"/>
      <c r="AB10295" s="238" t="s">
        <v>442</v>
      </c>
    </row>
    <row r="10296" spans="8:28" x14ac:dyDescent="0.2">
      <c r="H10296" s="238"/>
      <c r="AB10296" s="238" t="s">
        <v>442</v>
      </c>
    </row>
    <row r="10297" spans="8:28" x14ac:dyDescent="0.2">
      <c r="H10297" s="238"/>
      <c r="AB10297" s="238" t="s">
        <v>442</v>
      </c>
    </row>
    <row r="10298" spans="8:28" x14ac:dyDescent="0.2">
      <c r="H10298" s="238"/>
      <c r="AB10298" s="238" t="s">
        <v>442</v>
      </c>
    </row>
    <row r="10299" spans="8:28" x14ac:dyDescent="0.2">
      <c r="H10299" s="238"/>
      <c r="AB10299" s="238" t="s">
        <v>442</v>
      </c>
    </row>
    <row r="10300" spans="8:28" x14ac:dyDescent="0.2">
      <c r="H10300" s="238"/>
      <c r="AB10300" s="238" t="s">
        <v>442</v>
      </c>
    </row>
    <row r="10301" spans="8:28" x14ac:dyDescent="0.2">
      <c r="H10301" s="238"/>
      <c r="AB10301" s="238" t="s">
        <v>442</v>
      </c>
    </row>
    <row r="10302" spans="8:28" x14ac:dyDescent="0.2">
      <c r="H10302" s="238"/>
      <c r="AB10302" s="238" t="s">
        <v>442</v>
      </c>
    </row>
    <row r="10303" spans="8:28" x14ac:dyDescent="0.2">
      <c r="H10303" s="238"/>
      <c r="AB10303" s="238" t="s">
        <v>442</v>
      </c>
    </row>
    <row r="10304" spans="8:28" x14ac:dyDescent="0.2">
      <c r="H10304" s="238"/>
      <c r="AB10304" s="238" t="s">
        <v>442</v>
      </c>
    </row>
    <row r="10305" spans="8:28" x14ac:dyDescent="0.2">
      <c r="H10305" s="238"/>
      <c r="AB10305" s="238" t="s">
        <v>442</v>
      </c>
    </row>
    <row r="10306" spans="8:28" x14ac:dyDescent="0.2">
      <c r="H10306" s="238"/>
      <c r="AB10306" s="238" t="s">
        <v>442</v>
      </c>
    </row>
    <row r="10307" spans="8:28" x14ac:dyDescent="0.2">
      <c r="H10307" s="238"/>
      <c r="AB10307" s="238" t="s">
        <v>442</v>
      </c>
    </row>
    <row r="10308" spans="8:28" x14ac:dyDescent="0.2">
      <c r="H10308" s="238"/>
      <c r="AB10308" s="238" t="s">
        <v>442</v>
      </c>
    </row>
    <row r="10309" spans="8:28" x14ac:dyDescent="0.2">
      <c r="H10309" s="238"/>
      <c r="AB10309" s="238" t="s">
        <v>442</v>
      </c>
    </row>
    <row r="10310" spans="8:28" x14ac:dyDescent="0.2">
      <c r="H10310" s="238"/>
      <c r="AB10310" s="238" t="s">
        <v>442</v>
      </c>
    </row>
    <row r="10311" spans="8:28" x14ac:dyDescent="0.2">
      <c r="H10311" s="238"/>
      <c r="AB10311" s="238" t="s">
        <v>442</v>
      </c>
    </row>
    <row r="10312" spans="8:28" x14ac:dyDescent="0.2">
      <c r="H10312" s="238"/>
      <c r="AB10312" s="238" t="s">
        <v>442</v>
      </c>
    </row>
    <row r="10313" spans="8:28" x14ac:dyDescent="0.2">
      <c r="H10313" s="238"/>
      <c r="AB10313" s="238" t="s">
        <v>442</v>
      </c>
    </row>
    <row r="10314" spans="8:28" x14ac:dyDescent="0.2">
      <c r="H10314" s="238"/>
      <c r="AB10314" s="238" t="s">
        <v>442</v>
      </c>
    </row>
    <row r="10315" spans="8:28" x14ac:dyDescent="0.2">
      <c r="H10315" s="238"/>
      <c r="AB10315" s="238" t="s">
        <v>442</v>
      </c>
    </row>
    <row r="10316" spans="8:28" x14ac:dyDescent="0.2">
      <c r="H10316" s="238"/>
      <c r="AB10316" s="238" t="s">
        <v>442</v>
      </c>
    </row>
    <row r="10317" spans="8:28" x14ac:dyDescent="0.2">
      <c r="H10317" s="238"/>
      <c r="AB10317" s="238" t="s">
        <v>442</v>
      </c>
    </row>
    <row r="10318" spans="8:28" x14ac:dyDescent="0.2">
      <c r="H10318" s="238"/>
      <c r="AB10318" s="238" t="s">
        <v>442</v>
      </c>
    </row>
    <row r="10319" spans="8:28" x14ac:dyDescent="0.2">
      <c r="H10319" s="238"/>
      <c r="AB10319" s="238" t="s">
        <v>442</v>
      </c>
    </row>
    <row r="10320" spans="8:28" x14ac:dyDescent="0.2">
      <c r="H10320" s="238"/>
      <c r="AB10320" s="238" t="s">
        <v>442</v>
      </c>
    </row>
    <row r="10321" spans="8:28" x14ac:dyDescent="0.2">
      <c r="H10321" s="238"/>
      <c r="AB10321" s="238" t="s">
        <v>442</v>
      </c>
    </row>
    <row r="10322" spans="8:28" x14ac:dyDescent="0.2">
      <c r="H10322" s="238"/>
      <c r="AB10322" s="238" t="s">
        <v>442</v>
      </c>
    </row>
    <row r="10323" spans="8:28" x14ac:dyDescent="0.2">
      <c r="H10323" s="238"/>
      <c r="AB10323" s="238" t="s">
        <v>442</v>
      </c>
    </row>
    <row r="10324" spans="8:28" x14ac:dyDescent="0.2">
      <c r="H10324" s="238"/>
      <c r="AB10324" s="238" t="s">
        <v>442</v>
      </c>
    </row>
    <row r="10325" spans="8:28" x14ac:dyDescent="0.2">
      <c r="H10325" s="238"/>
      <c r="AB10325" s="238" t="s">
        <v>442</v>
      </c>
    </row>
    <row r="10326" spans="8:28" x14ac:dyDescent="0.2">
      <c r="H10326" s="238"/>
      <c r="AB10326" s="238" t="s">
        <v>442</v>
      </c>
    </row>
    <row r="10327" spans="8:28" x14ac:dyDescent="0.2">
      <c r="H10327" s="238"/>
      <c r="AB10327" s="238" t="s">
        <v>442</v>
      </c>
    </row>
    <row r="10328" spans="8:28" x14ac:dyDescent="0.2">
      <c r="H10328" s="238"/>
      <c r="AB10328" s="238" t="s">
        <v>442</v>
      </c>
    </row>
    <row r="10329" spans="8:28" x14ac:dyDescent="0.2">
      <c r="H10329" s="238"/>
      <c r="AB10329" s="238" t="s">
        <v>442</v>
      </c>
    </row>
    <row r="10330" spans="8:28" x14ac:dyDescent="0.2">
      <c r="H10330" s="238"/>
      <c r="AB10330" s="238" t="s">
        <v>442</v>
      </c>
    </row>
    <row r="10331" spans="8:28" x14ac:dyDescent="0.2">
      <c r="H10331" s="238"/>
      <c r="AB10331" s="238" t="s">
        <v>442</v>
      </c>
    </row>
    <row r="10332" spans="8:28" x14ac:dyDescent="0.2">
      <c r="H10332" s="238"/>
      <c r="AB10332" s="238" t="s">
        <v>442</v>
      </c>
    </row>
    <row r="10333" spans="8:28" x14ac:dyDescent="0.2">
      <c r="H10333" s="238"/>
      <c r="AB10333" s="238" t="s">
        <v>442</v>
      </c>
    </row>
    <row r="10334" spans="8:28" x14ac:dyDescent="0.2">
      <c r="H10334" s="238"/>
      <c r="AB10334" s="238" t="s">
        <v>442</v>
      </c>
    </row>
    <row r="10335" spans="8:28" x14ac:dyDescent="0.2">
      <c r="H10335" s="238"/>
      <c r="AB10335" s="238" t="s">
        <v>442</v>
      </c>
    </row>
    <row r="10336" spans="8:28" x14ac:dyDescent="0.2">
      <c r="H10336" s="238"/>
      <c r="AB10336" s="238" t="s">
        <v>442</v>
      </c>
    </row>
    <row r="10337" spans="8:28" x14ac:dyDescent="0.2">
      <c r="H10337" s="238"/>
      <c r="AB10337" s="238" t="s">
        <v>442</v>
      </c>
    </row>
    <row r="10338" spans="8:28" x14ac:dyDescent="0.2">
      <c r="H10338" s="238"/>
      <c r="AB10338" s="238" t="s">
        <v>442</v>
      </c>
    </row>
    <row r="10339" spans="8:28" x14ac:dyDescent="0.2">
      <c r="H10339" s="238"/>
      <c r="AB10339" s="238" t="s">
        <v>442</v>
      </c>
    </row>
    <row r="10340" spans="8:28" x14ac:dyDescent="0.2">
      <c r="H10340" s="238"/>
      <c r="AB10340" s="238" t="s">
        <v>442</v>
      </c>
    </row>
    <row r="10341" spans="8:28" x14ac:dyDescent="0.2">
      <c r="H10341" s="238"/>
      <c r="AB10341" s="238" t="s">
        <v>442</v>
      </c>
    </row>
    <row r="10342" spans="8:28" x14ac:dyDescent="0.2">
      <c r="H10342" s="238"/>
      <c r="AB10342" s="238" t="s">
        <v>442</v>
      </c>
    </row>
    <row r="10343" spans="8:28" x14ac:dyDescent="0.2">
      <c r="H10343" s="238"/>
      <c r="AB10343" s="238" t="s">
        <v>442</v>
      </c>
    </row>
    <row r="10344" spans="8:28" x14ac:dyDescent="0.2">
      <c r="H10344" s="238"/>
      <c r="AB10344" s="238" t="s">
        <v>442</v>
      </c>
    </row>
    <row r="10345" spans="8:28" x14ac:dyDescent="0.2">
      <c r="H10345" s="238"/>
      <c r="AB10345" s="238" t="s">
        <v>442</v>
      </c>
    </row>
    <row r="10346" spans="8:28" x14ac:dyDescent="0.2">
      <c r="H10346" s="238"/>
      <c r="AB10346" s="238" t="s">
        <v>442</v>
      </c>
    </row>
    <row r="10347" spans="8:28" x14ac:dyDescent="0.2">
      <c r="H10347" s="238"/>
      <c r="AB10347" s="238" t="s">
        <v>442</v>
      </c>
    </row>
    <row r="10348" spans="8:28" x14ac:dyDescent="0.2">
      <c r="H10348" s="238"/>
      <c r="AB10348" s="238" t="s">
        <v>442</v>
      </c>
    </row>
    <row r="10349" spans="8:28" x14ac:dyDescent="0.2">
      <c r="H10349" s="238"/>
      <c r="AB10349" s="238" t="s">
        <v>442</v>
      </c>
    </row>
    <row r="10350" spans="8:28" x14ac:dyDescent="0.2">
      <c r="H10350" s="238"/>
      <c r="AB10350" s="238" t="s">
        <v>442</v>
      </c>
    </row>
    <row r="10351" spans="8:28" x14ac:dyDescent="0.2">
      <c r="H10351" s="238"/>
      <c r="AB10351" s="238" t="s">
        <v>442</v>
      </c>
    </row>
    <row r="10352" spans="8:28" x14ac:dyDescent="0.2">
      <c r="H10352" s="238"/>
      <c r="AB10352" s="238" t="s">
        <v>442</v>
      </c>
    </row>
    <row r="10353" spans="8:28" x14ac:dyDescent="0.2">
      <c r="H10353" s="238"/>
      <c r="AB10353" s="238" t="s">
        <v>442</v>
      </c>
    </row>
    <row r="10354" spans="8:28" x14ac:dyDescent="0.2">
      <c r="H10354" s="238"/>
      <c r="AB10354" s="238" t="s">
        <v>442</v>
      </c>
    </row>
    <row r="10355" spans="8:28" x14ac:dyDescent="0.2">
      <c r="H10355" s="238"/>
      <c r="AB10355" s="238" t="s">
        <v>442</v>
      </c>
    </row>
    <row r="10356" spans="8:28" x14ac:dyDescent="0.2">
      <c r="H10356" s="238"/>
      <c r="AB10356" s="238" t="s">
        <v>442</v>
      </c>
    </row>
    <row r="10357" spans="8:28" x14ac:dyDescent="0.2">
      <c r="H10357" s="238"/>
      <c r="AB10357" s="238" t="s">
        <v>442</v>
      </c>
    </row>
    <row r="10358" spans="8:28" x14ac:dyDescent="0.2">
      <c r="H10358" s="238"/>
      <c r="AB10358" s="238" t="s">
        <v>442</v>
      </c>
    </row>
    <row r="10359" spans="8:28" x14ac:dyDescent="0.2">
      <c r="H10359" s="238"/>
      <c r="AB10359" s="238" t="s">
        <v>442</v>
      </c>
    </row>
    <row r="10360" spans="8:28" x14ac:dyDescent="0.2">
      <c r="H10360" s="238"/>
      <c r="AB10360" s="238" t="s">
        <v>442</v>
      </c>
    </row>
    <row r="10361" spans="8:28" x14ac:dyDescent="0.2">
      <c r="H10361" s="238"/>
      <c r="AB10361" s="238" t="s">
        <v>442</v>
      </c>
    </row>
    <row r="10362" spans="8:28" x14ac:dyDescent="0.2">
      <c r="H10362" s="238"/>
      <c r="AB10362" s="238" t="s">
        <v>442</v>
      </c>
    </row>
    <row r="10363" spans="8:28" x14ac:dyDescent="0.2">
      <c r="H10363" s="238"/>
      <c r="AB10363" s="238" t="s">
        <v>442</v>
      </c>
    </row>
    <row r="10364" spans="8:28" x14ac:dyDescent="0.2">
      <c r="H10364" s="238"/>
      <c r="AB10364" s="238" t="s">
        <v>442</v>
      </c>
    </row>
    <row r="10365" spans="8:28" x14ac:dyDescent="0.2">
      <c r="H10365" s="238"/>
      <c r="AB10365" s="238" t="s">
        <v>442</v>
      </c>
    </row>
    <row r="10366" spans="8:28" x14ac:dyDescent="0.2">
      <c r="H10366" s="238"/>
      <c r="AB10366" s="238" t="s">
        <v>442</v>
      </c>
    </row>
    <row r="10367" spans="8:28" x14ac:dyDescent="0.2">
      <c r="H10367" s="238"/>
      <c r="AB10367" s="238" t="s">
        <v>442</v>
      </c>
    </row>
    <row r="10368" spans="8:28" x14ac:dyDescent="0.2">
      <c r="H10368" s="238"/>
      <c r="AB10368" s="238" t="s">
        <v>442</v>
      </c>
    </row>
    <row r="10369" spans="8:28" x14ac:dyDescent="0.2">
      <c r="H10369" s="238"/>
      <c r="AB10369" s="238" t="s">
        <v>442</v>
      </c>
    </row>
    <row r="10370" spans="8:28" x14ac:dyDescent="0.2">
      <c r="H10370" s="238"/>
      <c r="AB10370" s="238" t="s">
        <v>442</v>
      </c>
    </row>
    <row r="10371" spans="8:28" x14ac:dyDescent="0.2">
      <c r="H10371" s="238"/>
      <c r="AB10371" s="238" t="s">
        <v>442</v>
      </c>
    </row>
    <row r="10372" spans="8:28" x14ac:dyDescent="0.2">
      <c r="H10372" s="238"/>
      <c r="AB10372" s="238" t="s">
        <v>442</v>
      </c>
    </row>
    <row r="10373" spans="8:28" x14ac:dyDescent="0.2">
      <c r="H10373" s="238"/>
      <c r="AB10373" s="238" t="s">
        <v>442</v>
      </c>
    </row>
    <row r="10374" spans="8:28" x14ac:dyDescent="0.2">
      <c r="H10374" s="238"/>
      <c r="AB10374" s="238" t="s">
        <v>442</v>
      </c>
    </row>
    <row r="10375" spans="8:28" x14ac:dyDescent="0.2">
      <c r="H10375" s="238"/>
      <c r="AB10375" s="238" t="s">
        <v>442</v>
      </c>
    </row>
    <row r="10376" spans="8:28" x14ac:dyDescent="0.2">
      <c r="H10376" s="238"/>
      <c r="AB10376" s="238" t="s">
        <v>442</v>
      </c>
    </row>
    <row r="10377" spans="8:28" x14ac:dyDescent="0.2">
      <c r="H10377" s="238"/>
      <c r="AB10377" s="238" t="s">
        <v>442</v>
      </c>
    </row>
    <row r="10378" spans="8:28" x14ac:dyDescent="0.2">
      <c r="H10378" s="238"/>
      <c r="AB10378" s="238" t="s">
        <v>442</v>
      </c>
    </row>
    <row r="10379" spans="8:28" x14ac:dyDescent="0.2">
      <c r="H10379" s="238"/>
      <c r="AB10379" s="238" t="s">
        <v>442</v>
      </c>
    </row>
    <row r="10380" spans="8:28" x14ac:dyDescent="0.2">
      <c r="H10380" s="238"/>
      <c r="AB10380" s="238" t="s">
        <v>442</v>
      </c>
    </row>
    <row r="10381" spans="8:28" x14ac:dyDescent="0.2">
      <c r="H10381" s="238"/>
      <c r="AB10381" s="238" t="s">
        <v>442</v>
      </c>
    </row>
    <row r="10382" spans="8:28" x14ac:dyDescent="0.2">
      <c r="H10382" s="238"/>
      <c r="AB10382" s="238" t="s">
        <v>442</v>
      </c>
    </row>
    <row r="10383" spans="8:28" x14ac:dyDescent="0.2">
      <c r="H10383" s="238"/>
      <c r="AB10383" s="238" t="s">
        <v>442</v>
      </c>
    </row>
    <row r="10384" spans="8:28" x14ac:dyDescent="0.2">
      <c r="H10384" s="238"/>
      <c r="AB10384" s="238" t="s">
        <v>442</v>
      </c>
    </row>
    <row r="10385" spans="8:28" x14ac:dyDescent="0.2">
      <c r="H10385" s="238"/>
      <c r="AB10385" s="238" t="s">
        <v>442</v>
      </c>
    </row>
    <row r="10386" spans="8:28" x14ac:dyDescent="0.2">
      <c r="H10386" s="238"/>
      <c r="AB10386" s="238" t="s">
        <v>442</v>
      </c>
    </row>
    <row r="10387" spans="8:28" x14ac:dyDescent="0.2">
      <c r="H10387" s="238"/>
      <c r="AB10387" s="238" t="s">
        <v>442</v>
      </c>
    </row>
    <row r="10388" spans="8:28" x14ac:dyDescent="0.2">
      <c r="H10388" s="238"/>
      <c r="AB10388" s="238" t="s">
        <v>442</v>
      </c>
    </row>
    <row r="10389" spans="8:28" x14ac:dyDescent="0.2">
      <c r="H10389" s="238"/>
      <c r="AB10389" s="238" t="s">
        <v>442</v>
      </c>
    </row>
    <row r="10390" spans="8:28" x14ac:dyDescent="0.2">
      <c r="H10390" s="238"/>
      <c r="AB10390" s="238" t="s">
        <v>442</v>
      </c>
    </row>
    <row r="10391" spans="8:28" x14ac:dyDescent="0.2">
      <c r="H10391" s="238"/>
      <c r="AB10391" s="238" t="s">
        <v>442</v>
      </c>
    </row>
    <row r="10392" spans="8:28" x14ac:dyDescent="0.2">
      <c r="H10392" s="238"/>
      <c r="AB10392" s="238" t="s">
        <v>442</v>
      </c>
    </row>
    <row r="10393" spans="8:28" x14ac:dyDescent="0.2">
      <c r="H10393" s="238"/>
      <c r="AB10393" s="238" t="s">
        <v>442</v>
      </c>
    </row>
    <row r="10394" spans="8:28" x14ac:dyDescent="0.2">
      <c r="H10394" s="238"/>
      <c r="AB10394" s="238" t="s">
        <v>442</v>
      </c>
    </row>
    <row r="10395" spans="8:28" x14ac:dyDescent="0.2">
      <c r="H10395" s="238"/>
      <c r="AB10395" s="238" t="s">
        <v>442</v>
      </c>
    </row>
    <row r="10396" spans="8:28" x14ac:dyDescent="0.2">
      <c r="H10396" s="238"/>
      <c r="AB10396" s="238" t="s">
        <v>442</v>
      </c>
    </row>
    <row r="10397" spans="8:28" x14ac:dyDescent="0.2">
      <c r="H10397" s="238"/>
      <c r="AB10397" s="238" t="s">
        <v>442</v>
      </c>
    </row>
    <row r="10398" spans="8:28" x14ac:dyDescent="0.2">
      <c r="H10398" s="238"/>
      <c r="AB10398" s="238" t="s">
        <v>442</v>
      </c>
    </row>
    <row r="10399" spans="8:28" x14ac:dyDescent="0.2">
      <c r="H10399" s="238"/>
      <c r="AB10399" s="238" t="s">
        <v>442</v>
      </c>
    </row>
    <row r="10400" spans="8:28" x14ac:dyDescent="0.2">
      <c r="H10400" s="238"/>
      <c r="AB10400" s="238" t="s">
        <v>442</v>
      </c>
    </row>
    <row r="10401" spans="8:28" x14ac:dyDescent="0.2">
      <c r="H10401" s="238"/>
      <c r="AB10401" s="238" t="s">
        <v>442</v>
      </c>
    </row>
    <row r="10402" spans="8:28" x14ac:dyDescent="0.2">
      <c r="H10402" s="238"/>
      <c r="AB10402" s="238" t="s">
        <v>442</v>
      </c>
    </row>
    <row r="10403" spans="8:28" x14ac:dyDescent="0.2">
      <c r="H10403" s="238"/>
      <c r="AB10403" s="238" t="s">
        <v>442</v>
      </c>
    </row>
    <row r="10404" spans="8:28" x14ac:dyDescent="0.2">
      <c r="H10404" s="238"/>
      <c r="AB10404" s="238" t="s">
        <v>442</v>
      </c>
    </row>
    <row r="10405" spans="8:28" x14ac:dyDescent="0.2">
      <c r="H10405" s="238"/>
      <c r="AB10405" s="238" t="s">
        <v>442</v>
      </c>
    </row>
    <row r="10406" spans="8:28" x14ac:dyDescent="0.2">
      <c r="H10406" s="238"/>
      <c r="AB10406" s="238" t="s">
        <v>442</v>
      </c>
    </row>
    <row r="10407" spans="8:28" x14ac:dyDescent="0.2">
      <c r="H10407" s="238"/>
      <c r="AB10407" s="238" t="s">
        <v>442</v>
      </c>
    </row>
    <row r="10408" spans="8:28" x14ac:dyDescent="0.2">
      <c r="H10408" s="238"/>
      <c r="AB10408" s="238" t="s">
        <v>442</v>
      </c>
    </row>
    <row r="10409" spans="8:28" x14ac:dyDescent="0.2">
      <c r="H10409" s="238"/>
      <c r="AB10409" s="238" t="s">
        <v>442</v>
      </c>
    </row>
    <row r="10410" spans="8:28" x14ac:dyDescent="0.2">
      <c r="H10410" s="238"/>
      <c r="AB10410" s="238" t="s">
        <v>442</v>
      </c>
    </row>
    <row r="10411" spans="8:28" x14ac:dyDescent="0.2">
      <c r="H10411" s="238"/>
      <c r="AB10411" s="238" t="s">
        <v>442</v>
      </c>
    </row>
    <row r="10412" spans="8:28" x14ac:dyDescent="0.2">
      <c r="H10412" s="238"/>
      <c r="AB10412" s="238" t="s">
        <v>442</v>
      </c>
    </row>
    <row r="10413" spans="8:28" x14ac:dyDescent="0.2">
      <c r="H10413" s="238"/>
      <c r="AB10413" s="238" t="s">
        <v>442</v>
      </c>
    </row>
    <row r="10414" spans="8:28" x14ac:dyDescent="0.2">
      <c r="H10414" s="238"/>
      <c r="AB10414" s="238" t="s">
        <v>442</v>
      </c>
    </row>
    <row r="10415" spans="8:28" x14ac:dyDescent="0.2">
      <c r="H10415" s="238"/>
      <c r="AB10415" s="238" t="s">
        <v>442</v>
      </c>
    </row>
    <row r="10416" spans="8:28" x14ac:dyDescent="0.2">
      <c r="H10416" s="238"/>
      <c r="AB10416" s="238" t="s">
        <v>442</v>
      </c>
    </row>
    <row r="10417" spans="8:28" x14ac:dyDescent="0.2">
      <c r="H10417" s="238"/>
      <c r="AB10417" s="238" t="s">
        <v>442</v>
      </c>
    </row>
    <row r="10418" spans="8:28" x14ac:dyDescent="0.2">
      <c r="H10418" s="238"/>
      <c r="AB10418" s="238" t="s">
        <v>442</v>
      </c>
    </row>
    <row r="10419" spans="8:28" x14ac:dyDescent="0.2">
      <c r="H10419" s="238"/>
      <c r="AB10419" s="238" t="s">
        <v>442</v>
      </c>
    </row>
    <row r="10420" spans="8:28" x14ac:dyDescent="0.2">
      <c r="H10420" s="238"/>
      <c r="AB10420" s="238" t="s">
        <v>442</v>
      </c>
    </row>
    <row r="10421" spans="8:28" x14ac:dyDescent="0.2">
      <c r="H10421" s="238"/>
      <c r="AB10421" s="238" t="s">
        <v>442</v>
      </c>
    </row>
    <row r="10422" spans="8:28" x14ac:dyDescent="0.2">
      <c r="H10422" s="238"/>
      <c r="AB10422" s="238" t="s">
        <v>442</v>
      </c>
    </row>
    <row r="10423" spans="8:28" x14ac:dyDescent="0.2">
      <c r="H10423" s="238"/>
      <c r="AB10423" s="238" t="s">
        <v>442</v>
      </c>
    </row>
    <row r="10424" spans="8:28" x14ac:dyDescent="0.2">
      <c r="H10424" s="238"/>
      <c r="AB10424" s="238" t="s">
        <v>442</v>
      </c>
    </row>
    <row r="10425" spans="8:28" x14ac:dyDescent="0.2">
      <c r="H10425" s="238"/>
      <c r="AB10425" s="238" t="s">
        <v>442</v>
      </c>
    </row>
    <row r="10426" spans="8:28" x14ac:dyDescent="0.2">
      <c r="H10426" s="238"/>
      <c r="AB10426" s="238" t="s">
        <v>442</v>
      </c>
    </row>
    <row r="10427" spans="8:28" x14ac:dyDescent="0.2">
      <c r="H10427" s="238"/>
      <c r="AB10427" s="238" t="s">
        <v>442</v>
      </c>
    </row>
    <row r="10428" spans="8:28" x14ac:dyDescent="0.2">
      <c r="H10428" s="238"/>
      <c r="AB10428" s="238" t="s">
        <v>442</v>
      </c>
    </row>
    <row r="10429" spans="8:28" x14ac:dyDescent="0.2">
      <c r="H10429" s="238"/>
      <c r="AB10429" s="238" t="s">
        <v>442</v>
      </c>
    </row>
    <row r="10430" spans="8:28" x14ac:dyDescent="0.2">
      <c r="H10430" s="238"/>
      <c r="AB10430" s="238" t="s">
        <v>442</v>
      </c>
    </row>
    <row r="10431" spans="8:28" x14ac:dyDescent="0.2">
      <c r="H10431" s="238"/>
      <c r="AB10431" s="238" t="s">
        <v>442</v>
      </c>
    </row>
    <row r="10432" spans="8:28" x14ac:dyDescent="0.2">
      <c r="H10432" s="238"/>
      <c r="AB10432" s="238" t="s">
        <v>442</v>
      </c>
    </row>
    <row r="10433" spans="8:28" x14ac:dyDescent="0.2">
      <c r="H10433" s="238"/>
      <c r="AB10433" s="238" t="s">
        <v>442</v>
      </c>
    </row>
    <row r="10434" spans="8:28" x14ac:dyDescent="0.2">
      <c r="H10434" s="238"/>
      <c r="AB10434" s="238" t="s">
        <v>442</v>
      </c>
    </row>
    <row r="10435" spans="8:28" x14ac:dyDescent="0.2">
      <c r="H10435" s="238"/>
      <c r="AB10435" s="238" t="s">
        <v>442</v>
      </c>
    </row>
    <row r="10436" spans="8:28" x14ac:dyDescent="0.2">
      <c r="H10436" s="238"/>
      <c r="AB10436" s="238" t="s">
        <v>442</v>
      </c>
    </row>
    <row r="10437" spans="8:28" x14ac:dyDescent="0.2">
      <c r="H10437" s="238"/>
      <c r="AB10437" s="238" t="s">
        <v>442</v>
      </c>
    </row>
    <row r="10438" spans="8:28" x14ac:dyDescent="0.2">
      <c r="H10438" s="238"/>
      <c r="AB10438" s="238" t="s">
        <v>442</v>
      </c>
    </row>
    <row r="10439" spans="8:28" x14ac:dyDescent="0.2">
      <c r="H10439" s="238"/>
      <c r="AB10439" s="238" t="s">
        <v>442</v>
      </c>
    </row>
    <row r="10440" spans="8:28" x14ac:dyDescent="0.2">
      <c r="H10440" s="238"/>
      <c r="AB10440" s="238" t="s">
        <v>442</v>
      </c>
    </row>
    <row r="10441" spans="8:28" x14ac:dyDescent="0.2">
      <c r="H10441" s="238"/>
      <c r="AB10441" s="238" t="s">
        <v>442</v>
      </c>
    </row>
    <row r="10442" spans="8:28" x14ac:dyDescent="0.2">
      <c r="H10442" s="238"/>
      <c r="AB10442" s="238" t="s">
        <v>442</v>
      </c>
    </row>
    <row r="10443" spans="8:28" x14ac:dyDescent="0.2">
      <c r="H10443" s="238"/>
      <c r="AB10443" s="238" t="s">
        <v>442</v>
      </c>
    </row>
    <row r="10444" spans="8:28" x14ac:dyDescent="0.2">
      <c r="H10444" s="238"/>
      <c r="AB10444" s="238" t="s">
        <v>442</v>
      </c>
    </row>
    <row r="10445" spans="8:28" x14ac:dyDescent="0.2">
      <c r="H10445" s="238"/>
      <c r="AB10445" s="238" t="s">
        <v>442</v>
      </c>
    </row>
    <row r="10446" spans="8:28" x14ac:dyDescent="0.2">
      <c r="H10446" s="238"/>
      <c r="AB10446" s="238" t="s">
        <v>442</v>
      </c>
    </row>
    <row r="10447" spans="8:28" x14ac:dyDescent="0.2">
      <c r="H10447" s="238"/>
      <c r="AB10447" s="238" t="s">
        <v>442</v>
      </c>
    </row>
    <row r="10448" spans="8:28" x14ac:dyDescent="0.2">
      <c r="H10448" s="238"/>
      <c r="AB10448" s="238" t="s">
        <v>442</v>
      </c>
    </row>
    <row r="10449" spans="8:28" x14ac:dyDescent="0.2">
      <c r="H10449" s="238"/>
      <c r="AB10449" s="238" t="s">
        <v>442</v>
      </c>
    </row>
    <row r="10450" spans="8:28" x14ac:dyDescent="0.2">
      <c r="H10450" s="238"/>
      <c r="AB10450" s="238" t="s">
        <v>442</v>
      </c>
    </row>
    <row r="10451" spans="8:28" x14ac:dyDescent="0.2">
      <c r="H10451" s="238"/>
      <c r="AB10451" s="238" t="s">
        <v>442</v>
      </c>
    </row>
    <row r="10452" spans="8:28" x14ac:dyDescent="0.2">
      <c r="H10452" s="238"/>
      <c r="AB10452" s="238" t="s">
        <v>442</v>
      </c>
    </row>
    <row r="10453" spans="8:28" x14ac:dyDescent="0.2">
      <c r="H10453" s="238"/>
      <c r="AB10453" s="238" t="s">
        <v>442</v>
      </c>
    </row>
    <row r="10454" spans="8:28" x14ac:dyDescent="0.2">
      <c r="H10454" s="238"/>
      <c r="AB10454" s="238" t="s">
        <v>442</v>
      </c>
    </row>
    <row r="10455" spans="8:28" x14ac:dyDescent="0.2">
      <c r="H10455" s="238"/>
      <c r="AB10455" s="238" t="s">
        <v>442</v>
      </c>
    </row>
    <row r="10456" spans="8:28" x14ac:dyDescent="0.2">
      <c r="H10456" s="238"/>
      <c r="AB10456" s="238" t="s">
        <v>442</v>
      </c>
    </row>
    <row r="10457" spans="8:28" x14ac:dyDescent="0.2">
      <c r="H10457" s="238"/>
      <c r="AB10457" s="238" t="s">
        <v>442</v>
      </c>
    </row>
    <row r="10458" spans="8:28" x14ac:dyDescent="0.2">
      <c r="H10458" s="238"/>
      <c r="AB10458" s="238" t="s">
        <v>442</v>
      </c>
    </row>
    <row r="10459" spans="8:28" x14ac:dyDescent="0.2">
      <c r="H10459" s="238"/>
      <c r="AB10459" s="238" t="s">
        <v>442</v>
      </c>
    </row>
    <row r="10460" spans="8:28" x14ac:dyDescent="0.2">
      <c r="H10460" s="238"/>
      <c r="AB10460" s="238" t="s">
        <v>442</v>
      </c>
    </row>
    <row r="10461" spans="8:28" x14ac:dyDescent="0.2">
      <c r="H10461" s="238"/>
      <c r="AB10461" s="238" t="s">
        <v>442</v>
      </c>
    </row>
    <row r="10462" spans="8:28" x14ac:dyDescent="0.2">
      <c r="H10462" s="238"/>
      <c r="AB10462" s="238" t="s">
        <v>442</v>
      </c>
    </row>
    <row r="10463" spans="8:28" x14ac:dyDescent="0.2">
      <c r="H10463" s="238"/>
      <c r="AB10463" s="238" t="s">
        <v>442</v>
      </c>
    </row>
    <row r="10464" spans="8:28" x14ac:dyDescent="0.2">
      <c r="H10464" s="238"/>
      <c r="AB10464" s="238" t="s">
        <v>442</v>
      </c>
    </row>
    <row r="10465" spans="8:28" x14ac:dyDescent="0.2">
      <c r="H10465" s="238"/>
      <c r="AB10465" s="238" t="s">
        <v>442</v>
      </c>
    </row>
    <row r="10466" spans="8:28" x14ac:dyDescent="0.2">
      <c r="H10466" s="238"/>
      <c r="AB10466" s="238" t="s">
        <v>442</v>
      </c>
    </row>
    <row r="10467" spans="8:28" x14ac:dyDescent="0.2">
      <c r="H10467" s="238"/>
      <c r="AB10467" s="238" t="s">
        <v>442</v>
      </c>
    </row>
    <row r="10468" spans="8:28" x14ac:dyDescent="0.2">
      <c r="H10468" s="238"/>
      <c r="AB10468" s="238" t="s">
        <v>442</v>
      </c>
    </row>
    <row r="10469" spans="8:28" x14ac:dyDescent="0.2">
      <c r="H10469" s="238"/>
      <c r="AB10469" s="238" t="s">
        <v>442</v>
      </c>
    </row>
    <row r="10470" spans="8:28" x14ac:dyDescent="0.2">
      <c r="H10470" s="238"/>
      <c r="AB10470" s="238" t="s">
        <v>442</v>
      </c>
    </row>
    <row r="10471" spans="8:28" x14ac:dyDescent="0.2">
      <c r="H10471" s="238"/>
      <c r="AB10471" s="238" t="s">
        <v>442</v>
      </c>
    </row>
    <row r="10472" spans="8:28" x14ac:dyDescent="0.2">
      <c r="H10472" s="238"/>
      <c r="AB10472" s="238" t="s">
        <v>442</v>
      </c>
    </row>
    <row r="10473" spans="8:28" x14ac:dyDescent="0.2">
      <c r="H10473" s="238"/>
      <c r="AB10473" s="238" t="s">
        <v>442</v>
      </c>
    </row>
    <row r="10474" spans="8:28" x14ac:dyDescent="0.2">
      <c r="H10474" s="238"/>
      <c r="AB10474" s="238" t="s">
        <v>442</v>
      </c>
    </row>
    <row r="10475" spans="8:28" x14ac:dyDescent="0.2">
      <c r="H10475" s="238"/>
      <c r="AB10475" s="238" t="s">
        <v>442</v>
      </c>
    </row>
    <row r="10476" spans="8:28" x14ac:dyDescent="0.2">
      <c r="H10476" s="238"/>
      <c r="AB10476" s="238" t="s">
        <v>442</v>
      </c>
    </row>
    <row r="10477" spans="8:28" x14ac:dyDescent="0.2">
      <c r="H10477" s="238"/>
      <c r="AB10477" s="238" t="s">
        <v>442</v>
      </c>
    </row>
    <row r="10478" spans="8:28" x14ac:dyDescent="0.2">
      <c r="H10478" s="238"/>
      <c r="AB10478" s="238" t="s">
        <v>442</v>
      </c>
    </row>
    <row r="10479" spans="8:28" x14ac:dyDescent="0.2">
      <c r="H10479" s="238"/>
      <c r="AB10479" s="238" t="s">
        <v>442</v>
      </c>
    </row>
    <row r="10480" spans="8:28" x14ac:dyDescent="0.2">
      <c r="H10480" s="238"/>
      <c r="AB10480" s="238" t="s">
        <v>442</v>
      </c>
    </row>
    <row r="10481" spans="8:28" x14ac:dyDescent="0.2">
      <c r="H10481" s="238"/>
      <c r="AB10481" s="238" t="s">
        <v>442</v>
      </c>
    </row>
    <row r="10482" spans="8:28" x14ac:dyDescent="0.2">
      <c r="H10482" s="238"/>
      <c r="AB10482" s="238" t="s">
        <v>442</v>
      </c>
    </row>
    <row r="10483" spans="8:28" x14ac:dyDescent="0.2">
      <c r="H10483" s="238"/>
      <c r="AB10483" s="238" t="s">
        <v>442</v>
      </c>
    </row>
    <row r="10484" spans="8:28" x14ac:dyDescent="0.2">
      <c r="H10484" s="238"/>
      <c r="AB10484" s="238" t="s">
        <v>442</v>
      </c>
    </row>
    <row r="10485" spans="8:28" x14ac:dyDescent="0.2">
      <c r="H10485" s="238"/>
      <c r="AB10485" s="238" t="s">
        <v>442</v>
      </c>
    </row>
    <row r="10486" spans="8:28" x14ac:dyDescent="0.2">
      <c r="H10486" s="238"/>
      <c r="AB10486" s="238" t="s">
        <v>442</v>
      </c>
    </row>
    <row r="10487" spans="8:28" x14ac:dyDescent="0.2">
      <c r="H10487" s="238"/>
      <c r="AB10487" s="238" t="s">
        <v>442</v>
      </c>
    </row>
    <row r="10488" spans="8:28" x14ac:dyDescent="0.2">
      <c r="H10488" s="238"/>
      <c r="AB10488" s="238" t="s">
        <v>442</v>
      </c>
    </row>
    <row r="10489" spans="8:28" x14ac:dyDescent="0.2">
      <c r="H10489" s="238"/>
      <c r="AB10489" s="238" t="s">
        <v>442</v>
      </c>
    </row>
    <row r="10490" spans="8:28" x14ac:dyDescent="0.2">
      <c r="H10490" s="238"/>
      <c r="AB10490" s="238" t="s">
        <v>442</v>
      </c>
    </row>
    <row r="10491" spans="8:28" x14ac:dyDescent="0.2">
      <c r="H10491" s="238"/>
      <c r="AB10491" s="238" t="s">
        <v>442</v>
      </c>
    </row>
    <row r="10492" spans="8:28" x14ac:dyDescent="0.2">
      <c r="H10492" s="238"/>
      <c r="AB10492" s="238" t="s">
        <v>442</v>
      </c>
    </row>
    <row r="10493" spans="8:28" x14ac:dyDescent="0.2">
      <c r="H10493" s="238"/>
      <c r="AB10493" s="238" t="s">
        <v>442</v>
      </c>
    </row>
    <row r="10494" spans="8:28" x14ac:dyDescent="0.2">
      <c r="H10494" s="238"/>
      <c r="AB10494" s="238" t="s">
        <v>442</v>
      </c>
    </row>
    <row r="10495" spans="8:28" x14ac:dyDescent="0.2">
      <c r="H10495" s="238"/>
      <c r="AB10495" s="238" t="s">
        <v>442</v>
      </c>
    </row>
    <row r="10496" spans="8:28" x14ac:dyDescent="0.2">
      <c r="H10496" s="238"/>
      <c r="AB10496" s="238" t="s">
        <v>442</v>
      </c>
    </row>
    <row r="10497" spans="8:28" x14ac:dyDescent="0.2">
      <c r="H10497" s="238"/>
      <c r="AB10497" s="238" t="s">
        <v>442</v>
      </c>
    </row>
    <row r="10498" spans="8:28" x14ac:dyDescent="0.2">
      <c r="H10498" s="238"/>
      <c r="AB10498" s="238" t="s">
        <v>442</v>
      </c>
    </row>
    <row r="10499" spans="8:28" x14ac:dyDescent="0.2">
      <c r="H10499" s="238"/>
      <c r="AB10499" s="238" t="s">
        <v>442</v>
      </c>
    </row>
    <row r="10500" spans="8:28" x14ac:dyDescent="0.2">
      <c r="H10500" s="238"/>
      <c r="AB10500" s="238" t="s">
        <v>442</v>
      </c>
    </row>
    <row r="10501" spans="8:28" x14ac:dyDescent="0.2">
      <c r="H10501" s="238"/>
      <c r="AB10501" s="238" t="s">
        <v>442</v>
      </c>
    </row>
    <row r="10502" spans="8:28" x14ac:dyDescent="0.2">
      <c r="H10502" s="238"/>
      <c r="AB10502" s="238" t="s">
        <v>442</v>
      </c>
    </row>
    <row r="10503" spans="8:28" x14ac:dyDescent="0.2">
      <c r="H10503" s="238"/>
      <c r="AB10503" s="238" t="s">
        <v>442</v>
      </c>
    </row>
    <row r="10504" spans="8:28" x14ac:dyDescent="0.2">
      <c r="H10504" s="238"/>
      <c r="AB10504" s="238" t="s">
        <v>442</v>
      </c>
    </row>
    <row r="10505" spans="8:28" x14ac:dyDescent="0.2">
      <c r="H10505" s="238"/>
      <c r="AB10505" s="238" t="s">
        <v>442</v>
      </c>
    </row>
    <row r="10506" spans="8:28" x14ac:dyDescent="0.2">
      <c r="H10506" s="238"/>
      <c r="AB10506" s="238" t="s">
        <v>442</v>
      </c>
    </row>
    <row r="10507" spans="8:28" x14ac:dyDescent="0.2">
      <c r="H10507" s="238"/>
      <c r="AB10507" s="238" t="s">
        <v>442</v>
      </c>
    </row>
    <row r="10508" spans="8:28" x14ac:dyDescent="0.2">
      <c r="H10508" s="238"/>
      <c r="AB10508" s="238" t="s">
        <v>442</v>
      </c>
    </row>
    <row r="10509" spans="8:28" x14ac:dyDescent="0.2">
      <c r="H10509" s="238"/>
      <c r="AB10509" s="238" t="s">
        <v>442</v>
      </c>
    </row>
    <row r="10510" spans="8:28" x14ac:dyDescent="0.2">
      <c r="H10510" s="238"/>
      <c r="AB10510" s="238" t="s">
        <v>442</v>
      </c>
    </row>
    <row r="10511" spans="8:28" x14ac:dyDescent="0.2">
      <c r="H10511" s="238"/>
      <c r="AB10511" s="238" t="s">
        <v>442</v>
      </c>
    </row>
    <row r="10512" spans="8:28" x14ac:dyDescent="0.2">
      <c r="H10512" s="238"/>
      <c r="AB10512" s="238" t="s">
        <v>442</v>
      </c>
    </row>
    <row r="10513" spans="8:28" x14ac:dyDescent="0.2">
      <c r="H10513" s="238"/>
      <c r="AB10513" s="238" t="s">
        <v>442</v>
      </c>
    </row>
    <row r="10514" spans="8:28" x14ac:dyDescent="0.2">
      <c r="H10514" s="238"/>
      <c r="AB10514" s="238" t="s">
        <v>442</v>
      </c>
    </row>
    <row r="10515" spans="8:28" x14ac:dyDescent="0.2">
      <c r="H10515" s="238"/>
      <c r="AB10515" s="238" t="s">
        <v>442</v>
      </c>
    </row>
    <row r="10516" spans="8:28" x14ac:dyDescent="0.2">
      <c r="H10516" s="238"/>
      <c r="AB10516" s="238" t="s">
        <v>442</v>
      </c>
    </row>
    <row r="10517" spans="8:28" x14ac:dyDescent="0.2">
      <c r="H10517" s="238"/>
      <c r="AB10517" s="238" t="s">
        <v>442</v>
      </c>
    </row>
    <row r="10518" spans="8:28" x14ac:dyDescent="0.2">
      <c r="H10518" s="238"/>
      <c r="AB10518" s="238" t="s">
        <v>442</v>
      </c>
    </row>
    <row r="10519" spans="8:28" x14ac:dyDescent="0.2">
      <c r="H10519" s="238"/>
      <c r="AB10519" s="238" t="s">
        <v>442</v>
      </c>
    </row>
    <row r="10520" spans="8:28" x14ac:dyDescent="0.2">
      <c r="H10520" s="238"/>
      <c r="AB10520" s="238" t="s">
        <v>442</v>
      </c>
    </row>
    <row r="10521" spans="8:28" x14ac:dyDescent="0.2">
      <c r="H10521" s="238"/>
      <c r="AB10521" s="238" t="s">
        <v>442</v>
      </c>
    </row>
    <row r="10522" spans="8:28" x14ac:dyDescent="0.2">
      <c r="H10522" s="238"/>
      <c r="AB10522" s="238" t="s">
        <v>442</v>
      </c>
    </row>
    <row r="10523" spans="8:28" x14ac:dyDescent="0.2">
      <c r="H10523" s="238"/>
      <c r="AB10523" s="238" t="s">
        <v>442</v>
      </c>
    </row>
    <row r="10524" spans="8:28" x14ac:dyDescent="0.2">
      <c r="H10524" s="238"/>
      <c r="AB10524" s="238" t="s">
        <v>442</v>
      </c>
    </row>
    <row r="10525" spans="8:28" x14ac:dyDescent="0.2">
      <c r="H10525" s="238"/>
      <c r="AB10525" s="238" t="s">
        <v>442</v>
      </c>
    </row>
    <row r="10526" spans="8:28" x14ac:dyDescent="0.2">
      <c r="H10526" s="238"/>
      <c r="AB10526" s="238" t="s">
        <v>442</v>
      </c>
    </row>
    <row r="10527" spans="8:28" x14ac:dyDescent="0.2">
      <c r="H10527" s="238"/>
      <c r="AB10527" s="238" t="s">
        <v>442</v>
      </c>
    </row>
    <row r="10528" spans="8:28" x14ac:dyDescent="0.2">
      <c r="H10528" s="238"/>
      <c r="AB10528" s="238" t="s">
        <v>442</v>
      </c>
    </row>
    <row r="10529" spans="8:28" x14ac:dyDescent="0.2">
      <c r="H10529" s="238"/>
      <c r="AB10529" s="238" t="s">
        <v>442</v>
      </c>
    </row>
    <row r="10530" spans="8:28" x14ac:dyDescent="0.2">
      <c r="H10530" s="238"/>
      <c r="AB10530" s="238" t="s">
        <v>442</v>
      </c>
    </row>
    <row r="10531" spans="8:28" x14ac:dyDescent="0.2">
      <c r="H10531" s="238"/>
      <c r="AB10531" s="238" t="s">
        <v>442</v>
      </c>
    </row>
    <row r="10532" spans="8:28" x14ac:dyDescent="0.2">
      <c r="H10532" s="238"/>
      <c r="AB10532" s="238" t="s">
        <v>442</v>
      </c>
    </row>
    <row r="10533" spans="8:28" x14ac:dyDescent="0.2">
      <c r="H10533" s="238"/>
      <c r="AB10533" s="238" t="s">
        <v>442</v>
      </c>
    </row>
    <row r="10534" spans="8:28" x14ac:dyDescent="0.2">
      <c r="H10534" s="238"/>
      <c r="AB10534" s="238" t="s">
        <v>442</v>
      </c>
    </row>
    <row r="10535" spans="8:28" x14ac:dyDescent="0.2">
      <c r="H10535" s="238"/>
      <c r="AB10535" s="238" t="s">
        <v>442</v>
      </c>
    </row>
    <row r="10536" spans="8:28" x14ac:dyDescent="0.2">
      <c r="H10536" s="238"/>
      <c r="AB10536" s="238" t="s">
        <v>442</v>
      </c>
    </row>
    <row r="10537" spans="8:28" x14ac:dyDescent="0.2">
      <c r="H10537" s="238"/>
      <c r="AB10537" s="238" t="s">
        <v>442</v>
      </c>
    </row>
    <row r="10538" spans="8:28" x14ac:dyDescent="0.2">
      <c r="H10538" s="238"/>
      <c r="AB10538" s="238" t="s">
        <v>442</v>
      </c>
    </row>
    <row r="10539" spans="8:28" x14ac:dyDescent="0.2">
      <c r="H10539" s="238"/>
      <c r="AB10539" s="238" t="s">
        <v>442</v>
      </c>
    </row>
    <row r="10540" spans="8:28" x14ac:dyDescent="0.2">
      <c r="H10540" s="238"/>
      <c r="AB10540" s="238" t="s">
        <v>442</v>
      </c>
    </row>
    <row r="10541" spans="8:28" x14ac:dyDescent="0.2">
      <c r="H10541" s="238"/>
      <c r="AB10541" s="238" t="s">
        <v>442</v>
      </c>
    </row>
    <row r="10542" spans="8:28" x14ac:dyDescent="0.2">
      <c r="H10542" s="238"/>
      <c r="AB10542" s="238" t="s">
        <v>442</v>
      </c>
    </row>
    <row r="10543" spans="8:28" x14ac:dyDescent="0.2">
      <c r="H10543" s="238"/>
      <c r="AB10543" s="238" t="s">
        <v>442</v>
      </c>
    </row>
    <row r="10544" spans="8:28" x14ac:dyDescent="0.2">
      <c r="H10544" s="238"/>
      <c r="AB10544" s="238" t="s">
        <v>442</v>
      </c>
    </row>
    <row r="10545" spans="8:28" x14ac:dyDescent="0.2">
      <c r="H10545" s="238"/>
      <c r="AB10545" s="238" t="s">
        <v>442</v>
      </c>
    </row>
    <row r="10546" spans="8:28" x14ac:dyDescent="0.2">
      <c r="H10546" s="238"/>
      <c r="AB10546" s="238" t="s">
        <v>442</v>
      </c>
    </row>
    <row r="10547" spans="8:28" x14ac:dyDescent="0.2">
      <c r="H10547" s="238"/>
      <c r="AB10547" s="238" t="s">
        <v>442</v>
      </c>
    </row>
    <row r="10548" spans="8:28" x14ac:dyDescent="0.2">
      <c r="H10548" s="238"/>
      <c r="AB10548" s="238" t="s">
        <v>442</v>
      </c>
    </row>
    <row r="10549" spans="8:28" x14ac:dyDescent="0.2">
      <c r="H10549" s="238"/>
      <c r="AB10549" s="238" t="s">
        <v>442</v>
      </c>
    </row>
    <row r="10550" spans="8:28" x14ac:dyDescent="0.2">
      <c r="H10550" s="238"/>
      <c r="AB10550" s="238" t="s">
        <v>442</v>
      </c>
    </row>
    <row r="10551" spans="8:28" x14ac:dyDescent="0.2">
      <c r="H10551" s="238"/>
      <c r="AB10551" s="238" t="s">
        <v>442</v>
      </c>
    </row>
    <row r="10552" spans="8:28" x14ac:dyDescent="0.2">
      <c r="H10552" s="238"/>
      <c r="AB10552" s="238" t="s">
        <v>442</v>
      </c>
    </row>
    <row r="10553" spans="8:28" x14ac:dyDescent="0.2">
      <c r="H10553" s="238"/>
      <c r="AB10553" s="238" t="s">
        <v>442</v>
      </c>
    </row>
    <row r="10554" spans="8:28" x14ac:dyDescent="0.2">
      <c r="H10554" s="238"/>
      <c r="AB10554" s="238" t="s">
        <v>442</v>
      </c>
    </row>
    <row r="10555" spans="8:28" x14ac:dyDescent="0.2">
      <c r="H10555" s="238"/>
      <c r="AB10555" s="238" t="s">
        <v>442</v>
      </c>
    </row>
    <row r="10556" spans="8:28" x14ac:dyDescent="0.2">
      <c r="H10556" s="238"/>
      <c r="AB10556" s="238" t="s">
        <v>442</v>
      </c>
    </row>
    <row r="10557" spans="8:28" x14ac:dyDescent="0.2">
      <c r="H10557" s="238"/>
      <c r="AB10557" s="238" t="s">
        <v>442</v>
      </c>
    </row>
    <row r="10558" spans="8:28" x14ac:dyDescent="0.2">
      <c r="H10558" s="238"/>
      <c r="AB10558" s="238" t="s">
        <v>442</v>
      </c>
    </row>
    <row r="10559" spans="8:28" x14ac:dyDescent="0.2">
      <c r="H10559" s="238"/>
      <c r="AB10559" s="238" t="s">
        <v>442</v>
      </c>
    </row>
    <row r="10560" spans="8:28" x14ac:dyDescent="0.2">
      <c r="H10560" s="238"/>
      <c r="AB10560" s="238" t="s">
        <v>442</v>
      </c>
    </row>
    <row r="10561" spans="8:28" x14ac:dyDescent="0.2">
      <c r="H10561" s="238"/>
      <c r="AB10561" s="238" t="s">
        <v>442</v>
      </c>
    </row>
    <row r="10562" spans="8:28" x14ac:dyDescent="0.2">
      <c r="H10562" s="238"/>
      <c r="AB10562" s="238" t="s">
        <v>442</v>
      </c>
    </row>
    <row r="10563" spans="8:28" x14ac:dyDescent="0.2">
      <c r="H10563" s="238"/>
      <c r="AB10563" s="238" t="s">
        <v>442</v>
      </c>
    </row>
    <row r="10564" spans="8:28" x14ac:dyDescent="0.2">
      <c r="H10564" s="238"/>
      <c r="AB10564" s="238" t="s">
        <v>442</v>
      </c>
    </row>
    <row r="10565" spans="8:28" x14ac:dyDescent="0.2">
      <c r="H10565" s="238"/>
      <c r="AB10565" s="238" t="s">
        <v>442</v>
      </c>
    </row>
    <row r="10566" spans="8:28" x14ac:dyDescent="0.2">
      <c r="H10566" s="238"/>
      <c r="AB10566" s="238" t="s">
        <v>442</v>
      </c>
    </row>
    <row r="10567" spans="8:28" x14ac:dyDescent="0.2">
      <c r="H10567" s="238"/>
      <c r="AB10567" s="238" t="s">
        <v>442</v>
      </c>
    </row>
    <row r="10568" spans="8:28" x14ac:dyDescent="0.2">
      <c r="H10568" s="238"/>
      <c r="AB10568" s="238" t="s">
        <v>442</v>
      </c>
    </row>
    <row r="10569" spans="8:28" x14ac:dyDescent="0.2">
      <c r="H10569" s="238"/>
      <c r="AB10569" s="238" t="s">
        <v>442</v>
      </c>
    </row>
    <row r="10570" spans="8:28" x14ac:dyDescent="0.2">
      <c r="H10570" s="238"/>
      <c r="AB10570" s="238" t="s">
        <v>442</v>
      </c>
    </row>
    <row r="10571" spans="8:28" x14ac:dyDescent="0.2">
      <c r="H10571" s="238"/>
      <c r="AB10571" s="238" t="s">
        <v>442</v>
      </c>
    </row>
    <row r="10572" spans="8:28" x14ac:dyDescent="0.2">
      <c r="H10572" s="238"/>
      <c r="AB10572" s="238" t="s">
        <v>442</v>
      </c>
    </row>
    <row r="10573" spans="8:28" x14ac:dyDescent="0.2">
      <c r="H10573" s="238"/>
      <c r="AB10573" s="238" t="s">
        <v>442</v>
      </c>
    </row>
    <row r="10574" spans="8:28" x14ac:dyDescent="0.2">
      <c r="H10574" s="238"/>
      <c r="AB10574" s="238" t="s">
        <v>442</v>
      </c>
    </row>
    <row r="10575" spans="8:28" x14ac:dyDescent="0.2">
      <c r="H10575" s="238"/>
      <c r="AB10575" s="238" t="s">
        <v>442</v>
      </c>
    </row>
    <row r="10576" spans="8:28" x14ac:dyDescent="0.2">
      <c r="H10576" s="238"/>
      <c r="AB10576" s="238" t="s">
        <v>442</v>
      </c>
    </row>
    <row r="10577" spans="8:28" x14ac:dyDescent="0.2">
      <c r="H10577" s="238"/>
      <c r="AB10577" s="238" t="s">
        <v>442</v>
      </c>
    </row>
    <row r="10578" spans="8:28" x14ac:dyDescent="0.2">
      <c r="H10578" s="238"/>
      <c r="AB10578" s="238" t="s">
        <v>442</v>
      </c>
    </row>
    <row r="10579" spans="8:28" x14ac:dyDescent="0.2">
      <c r="H10579" s="238"/>
      <c r="AB10579" s="238" t="s">
        <v>442</v>
      </c>
    </row>
    <row r="10580" spans="8:28" x14ac:dyDescent="0.2">
      <c r="H10580" s="238"/>
      <c r="AB10580" s="238" t="s">
        <v>442</v>
      </c>
    </row>
    <row r="10581" spans="8:28" x14ac:dyDescent="0.2">
      <c r="H10581" s="238"/>
      <c r="AB10581" s="238" t="s">
        <v>442</v>
      </c>
    </row>
    <row r="10582" spans="8:28" x14ac:dyDescent="0.2">
      <c r="H10582" s="238"/>
      <c r="AB10582" s="238" t="s">
        <v>442</v>
      </c>
    </row>
    <row r="10583" spans="8:28" x14ac:dyDescent="0.2">
      <c r="H10583" s="238"/>
      <c r="AB10583" s="238" t="s">
        <v>442</v>
      </c>
    </row>
    <row r="10584" spans="8:28" x14ac:dyDescent="0.2">
      <c r="H10584" s="238"/>
      <c r="AB10584" s="238" t="s">
        <v>442</v>
      </c>
    </row>
    <row r="10585" spans="8:28" x14ac:dyDescent="0.2">
      <c r="H10585" s="238"/>
      <c r="AB10585" s="238" t="s">
        <v>442</v>
      </c>
    </row>
    <row r="10586" spans="8:28" x14ac:dyDescent="0.2">
      <c r="H10586" s="238"/>
      <c r="AB10586" s="238" t="s">
        <v>442</v>
      </c>
    </row>
    <row r="10587" spans="8:28" x14ac:dyDescent="0.2">
      <c r="H10587" s="238"/>
      <c r="AB10587" s="238" t="s">
        <v>442</v>
      </c>
    </row>
    <row r="10588" spans="8:28" x14ac:dyDescent="0.2">
      <c r="H10588" s="238"/>
      <c r="AB10588" s="238" t="s">
        <v>442</v>
      </c>
    </row>
    <row r="10589" spans="8:28" x14ac:dyDescent="0.2">
      <c r="H10589" s="238"/>
      <c r="AB10589" s="238" t="s">
        <v>442</v>
      </c>
    </row>
    <row r="10590" spans="8:28" x14ac:dyDescent="0.2">
      <c r="H10590" s="238"/>
      <c r="AB10590" s="238" t="s">
        <v>442</v>
      </c>
    </row>
    <row r="10591" spans="8:28" x14ac:dyDescent="0.2">
      <c r="H10591" s="238"/>
      <c r="AB10591" s="238" t="s">
        <v>442</v>
      </c>
    </row>
    <row r="10592" spans="8:28" x14ac:dyDescent="0.2">
      <c r="H10592" s="238"/>
      <c r="AB10592" s="238" t="s">
        <v>442</v>
      </c>
    </row>
    <row r="10593" spans="8:28" x14ac:dyDescent="0.2">
      <c r="H10593" s="238"/>
      <c r="AB10593" s="238" t="s">
        <v>442</v>
      </c>
    </row>
    <row r="10594" spans="8:28" x14ac:dyDescent="0.2">
      <c r="H10594" s="238"/>
      <c r="AB10594" s="238" t="s">
        <v>442</v>
      </c>
    </row>
    <row r="10595" spans="8:28" x14ac:dyDescent="0.2">
      <c r="H10595" s="238"/>
      <c r="AB10595" s="238" t="s">
        <v>442</v>
      </c>
    </row>
    <row r="10596" spans="8:28" x14ac:dyDescent="0.2">
      <c r="H10596" s="238"/>
      <c r="AB10596" s="238" t="s">
        <v>442</v>
      </c>
    </row>
    <row r="10597" spans="8:28" x14ac:dyDescent="0.2">
      <c r="H10597" s="238"/>
      <c r="AB10597" s="238" t="s">
        <v>442</v>
      </c>
    </row>
    <row r="10598" spans="8:28" x14ac:dyDescent="0.2">
      <c r="H10598" s="238"/>
      <c r="AB10598" s="238" t="s">
        <v>442</v>
      </c>
    </row>
    <row r="10599" spans="8:28" x14ac:dyDescent="0.2">
      <c r="H10599" s="238"/>
      <c r="AB10599" s="238" t="s">
        <v>442</v>
      </c>
    </row>
    <row r="10600" spans="8:28" x14ac:dyDescent="0.2">
      <c r="H10600" s="238"/>
      <c r="AB10600" s="238" t="s">
        <v>442</v>
      </c>
    </row>
    <row r="10601" spans="8:28" x14ac:dyDescent="0.2">
      <c r="H10601" s="238"/>
      <c r="AB10601" s="238" t="s">
        <v>442</v>
      </c>
    </row>
    <row r="10602" spans="8:28" x14ac:dyDescent="0.2">
      <c r="H10602" s="238"/>
      <c r="AB10602" s="238" t="s">
        <v>442</v>
      </c>
    </row>
    <row r="10603" spans="8:28" x14ac:dyDescent="0.2">
      <c r="H10603" s="238"/>
      <c r="AB10603" s="238" t="s">
        <v>442</v>
      </c>
    </row>
    <row r="10604" spans="8:28" x14ac:dyDescent="0.2">
      <c r="H10604" s="238"/>
      <c r="AB10604" s="238" t="s">
        <v>442</v>
      </c>
    </row>
    <row r="10605" spans="8:28" x14ac:dyDescent="0.2">
      <c r="H10605" s="238"/>
      <c r="AB10605" s="238" t="s">
        <v>442</v>
      </c>
    </row>
    <row r="10606" spans="8:28" x14ac:dyDescent="0.2">
      <c r="H10606" s="238"/>
      <c r="AB10606" s="238" t="s">
        <v>442</v>
      </c>
    </row>
    <row r="10607" spans="8:28" x14ac:dyDescent="0.2">
      <c r="H10607" s="238"/>
      <c r="AB10607" s="238" t="s">
        <v>442</v>
      </c>
    </row>
    <row r="10608" spans="8:28" x14ac:dyDescent="0.2">
      <c r="H10608" s="238"/>
      <c r="AB10608" s="238" t="s">
        <v>442</v>
      </c>
    </row>
    <row r="10609" spans="8:28" x14ac:dyDescent="0.2">
      <c r="H10609" s="238"/>
      <c r="AB10609" s="238" t="s">
        <v>442</v>
      </c>
    </row>
    <row r="10610" spans="8:28" x14ac:dyDescent="0.2">
      <c r="H10610" s="238"/>
      <c r="AB10610" s="238" t="s">
        <v>442</v>
      </c>
    </row>
    <row r="10611" spans="8:28" x14ac:dyDescent="0.2">
      <c r="H10611" s="238"/>
      <c r="AB10611" s="238" t="s">
        <v>442</v>
      </c>
    </row>
    <row r="10612" spans="8:28" x14ac:dyDescent="0.2">
      <c r="H10612" s="238"/>
      <c r="AB10612" s="238" t="s">
        <v>442</v>
      </c>
    </row>
    <row r="10613" spans="8:28" x14ac:dyDescent="0.2">
      <c r="H10613" s="238"/>
      <c r="AB10613" s="238" t="s">
        <v>442</v>
      </c>
    </row>
    <row r="10614" spans="8:28" x14ac:dyDescent="0.2">
      <c r="H10614" s="238"/>
      <c r="AB10614" s="238" t="s">
        <v>442</v>
      </c>
    </row>
    <row r="10615" spans="8:28" x14ac:dyDescent="0.2">
      <c r="H10615" s="238"/>
      <c r="AB10615" s="238" t="s">
        <v>442</v>
      </c>
    </row>
    <row r="10616" spans="8:28" x14ac:dyDescent="0.2">
      <c r="H10616" s="238"/>
      <c r="AB10616" s="238" t="s">
        <v>442</v>
      </c>
    </row>
    <row r="10617" spans="8:28" x14ac:dyDescent="0.2">
      <c r="H10617" s="238"/>
      <c r="AB10617" s="238" t="s">
        <v>442</v>
      </c>
    </row>
    <row r="10618" spans="8:28" x14ac:dyDescent="0.2">
      <c r="H10618" s="238"/>
      <c r="AB10618" s="238" t="s">
        <v>442</v>
      </c>
    </row>
    <row r="10619" spans="8:28" x14ac:dyDescent="0.2">
      <c r="H10619" s="238"/>
      <c r="AB10619" s="238" t="s">
        <v>442</v>
      </c>
    </row>
    <row r="10620" spans="8:28" x14ac:dyDescent="0.2">
      <c r="H10620" s="238"/>
      <c r="AB10620" s="238" t="s">
        <v>442</v>
      </c>
    </row>
    <row r="10621" spans="8:28" x14ac:dyDescent="0.2">
      <c r="H10621" s="238"/>
      <c r="AB10621" s="238" t="s">
        <v>442</v>
      </c>
    </row>
    <row r="10622" spans="8:28" x14ac:dyDescent="0.2">
      <c r="H10622" s="238"/>
      <c r="AB10622" s="238" t="s">
        <v>442</v>
      </c>
    </row>
    <row r="10623" spans="8:28" x14ac:dyDescent="0.2">
      <c r="H10623" s="238"/>
      <c r="AB10623" s="238" t="s">
        <v>442</v>
      </c>
    </row>
    <row r="10624" spans="8:28" x14ac:dyDescent="0.2">
      <c r="H10624" s="238"/>
      <c r="AB10624" s="238" t="s">
        <v>442</v>
      </c>
    </row>
    <row r="10625" spans="8:28" x14ac:dyDescent="0.2">
      <c r="H10625" s="238"/>
      <c r="AB10625" s="238" t="s">
        <v>442</v>
      </c>
    </row>
    <row r="10626" spans="8:28" x14ac:dyDescent="0.2">
      <c r="H10626" s="238"/>
      <c r="AB10626" s="238" t="s">
        <v>442</v>
      </c>
    </row>
    <row r="10627" spans="8:28" x14ac:dyDescent="0.2">
      <c r="H10627" s="238"/>
      <c r="AB10627" s="238" t="s">
        <v>442</v>
      </c>
    </row>
    <row r="10628" spans="8:28" x14ac:dyDescent="0.2">
      <c r="H10628" s="238"/>
      <c r="AB10628" s="238" t="s">
        <v>442</v>
      </c>
    </row>
    <row r="10629" spans="8:28" x14ac:dyDescent="0.2">
      <c r="H10629" s="238"/>
      <c r="AB10629" s="238" t="s">
        <v>442</v>
      </c>
    </row>
    <row r="10630" spans="8:28" x14ac:dyDescent="0.2">
      <c r="H10630" s="238"/>
      <c r="AB10630" s="238" t="s">
        <v>442</v>
      </c>
    </row>
    <row r="10631" spans="8:28" x14ac:dyDescent="0.2">
      <c r="H10631" s="238"/>
      <c r="AB10631" s="238" t="s">
        <v>442</v>
      </c>
    </row>
    <row r="10632" spans="8:28" x14ac:dyDescent="0.2">
      <c r="H10632" s="238"/>
      <c r="AB10632" s="238" t="s">
        <v>442</v>
      </c>
    </row>
    <row r="10633" spans="8:28" x14ac:dyDescent="0.2">
      <c r="H10633" s="238"/>
      <c r="AB10633" s="238" t="s">
        <v>442</v>
      </c>
    </row>
    <row r="10634" spans="8:28" x14ac:dyDescent="0.2">
      <c r="H10634" s="238"/>
      <c r="AB10634" s="238" t="s">
        <v>442</v>
      </c>
    </row>
    <row r="10635" spans="8:28" x14ac:dyDescent="0.2">
      <c r="H10635" s="238"/>
      <c r="AB10635" s="238" t="s">
        <v>442</v>
      </c>
    </row>
    <row r="10636" spans="8:28" x14ac:dyDescent="0.2">
      <c r="H10636" s="238"/>
      <c r="AB10636" s="238" t="s">
        <v>442</v>
      </c>
    </row>
    <row r="10637" spans="8:28" x14ac:dyDescent="0.2">
      <c r="H10637" s="238"/>
      <c r="AB10637" s="238" t="s">
        <v>442</v>
      </c>
    </row>
    <row r="10638" spans="8:28" x14ac:dyDescent="0.2">
      <c r="H10638" s="238"/>
      <c r="AB10638" s="238" t="s">
        <v>442</v>
      </c>
    </row>
    <row r="10639" spans="8:28" x14ac:dyDescent="0.2">
      <c r="H10639" s="238"/>
      <c r="AB10639" s="238" t="s">
        <v>442</v>
      </c>
    </row>
    <row r="10640" spans="8:28" x14ac:dyDescent="0.2">
      <c r="H10640" s="238"/>
      <c r="AB10640" s="238" t="s">
        <v>442</v>
      </c>
    </row>
    <row r="10641" spans="8:28" x14ac:dyDescent="0.2">
      <c r="H10641" s="238"/>
      <c r="AB10641" s="238" t="s">
        <v>442</v>
      </c>
    </row>
    <row r="10642" spans="8:28" x14ac:dyDescent="0.2">
      <c r="H10642" s="238"/>
      <c r="AB10642" s="238" t="s">
        <v>442</v>
      </c>
    </row>
    <row r="10643" spans="8:28" x14ac:dyDescent="0.2">
      <c r="H10643" s="238"/>
      <c r="AB10643" s="238" t="s">
        <v>442</v>
      </c>
    </row>
    <row r="10644" spans="8:28" x14ac:dyDescent="0.2">
      <c r="H10644" s="238"/>
      <c r="AB10644" s="238" t="s">
        <v>442</v>
      </c>
    </row>
    <row r="10645" spans="8:28" x14ac:dyDescent="0.2">
      <c r="H10645" s="238"/>
      <c r="AB10645" s="238" t="s">
        <v>442</v>
      </c>
    </row>
    <row r="10646" spans="8:28" x14ac:dyDescent="0.2">
      <c r="H10646" s="238"/>
      <c r="AB10646" s="238" t="s">
        <v>442</v>
      </c>
    </row>
    <row r="10647" spans="8:28" x14ac:dyDescent="0.2">
      <c r="H10647" s="238"/>
      <c r="AB10647" s="238" t="s">
        <v>442</v>
      </c>
    </row>
    <row r="10648" spans="8:28" x14ac:dyDescent="0.2">
      <c r="H10648" s="238"/>
      <c r="AB10648" s="238" t="s">
        <v>442</v>
      </c>
    </row>
    <row r="10649" spans="8:28" x14ac:dyDescent="0.2">
      <c r="H10649" s="238"/>
      <c r="AB10649" s="238" t="s">
        <v>442</v>
      </c>
    </row>
    <row r="10650" spans="8:28" x14ac:dyDescent="0.2">
      <c r="H10650" s="238"/>
      <c r="AB10650" s="238" t="s">
        <v>442</v>
      </c>
    </row>
    <row r="10651" spans="8:28" x14ac:dyDescent="0.2">
      <c r="H10651" s="238"/>
      <c r="AB10651" s="238" t="s">
        <v>442</v>
      </c>
    </row>
    <row r="10652" spans="8:28" x14ac:dyDescent="0.2">
      <c r="H10652" s="238"/>
      <c r="AB10652" s="238" t="s">
        <v>442</v>
      </c>
    </row>
    <row r="10653" spans="8:28" x14ac:dyDescent="0.2">
      <c r="H10653" s="238"/>
      <c r="AB10653" s="238" t="s">
        <v>442</v>
      </c>
    </row>
    <row r="10654" spans="8:28" x14ac:dyDescent="0.2">
      <c r="H10654" s="238"/>
      <c r="AB10654" s="238" t="s">
        <v>442</v>
      </c>
    </row>
    <row r="10655" spans="8:28" x14ac:dyDescent="0.2">
      <c r="H10655" s="238"/>
      <c r="AB10655" s="238" t="s">
        <v>442</v>
      </c>
    </row>
    <row r="10656" spans="8:28" x14ac:dyDescent="0.2">
      <c r="H10656" s="238"/>
      <c r="AB10656" s="238" t="s">
        <v>442</v>
      </c>
    </row>
    <row r="10657" spans="8:28" x14ac:dyDescent="0.2">
      <c r="H10657" s="238"/>
      <c r="AB10657" s="238" t="s">
        <v>442</v>
      </c>
    </row>
    <row r="10658" spans="8:28" x14ac:dyDescent="0.2">
      <c r="H10658" s="238"/>
      <c r="AB10658" s="238" t="s">
        <v>442</v>
      </c>
    </row>
    <row r="10659" spans="8:28" x14ac:dyDescent="0.2">
      <c r="H10659" s="238"/>
      <c r="AB10659" s="238" t="s">
        <v>442</v>
      </c>
    </row>
    <row r="10660" spans="8:28" x14ac:dyDescent="0.2">
      <c r="H10660" s="238"/>
      <c r="AB10660" s="238" t="s">
        <v>442</v>
      </c>
    </row>
    <row r="10661" spans="8:28" x14ac:dyDescent="0.2">
      <c r="H10661" s="238"/>
      <c r="AB10661" s="238" t="s">
        <v>442</v>
      </c>
    </row>
    <row r="10662" spans="8:28" x14ac:dyDescent="0.2">
      <c r="H10662" s="238"/>
      <c r="AB10662" s="238" t="s">
        <v>442</v>
      </c>
    </row>
    <row r="10663" spans="8:28" x14ac:dyDescent="0.2">
      <c r="H10663" s="238"/>
      <c r="AB10663" s="238" t="s">
        <v>442</v>
      </c>
    </row>
    <row r="10664" spans="8:28" x14ac:dyDescent="0.2">
      <c r="H10664" s="238"/>
      <c r="AB10664" s="238" t="s">
        <v>442</v>
      </c>
    </row>
    <row r="10665" spans="8:28" x14ac:dyDescent="0.2">
      <c r="H10665" s="238"/>
      <c r="AB10665" s="238" t="s">
        <v>442</v>
      </c>
    </row>
    <row r="10666" spans="8:28" x14ac:dyDescent="0.2">
      <c r="H10666" s="238"/>
      <c r="AB10666" s="238" t="s">
        <v>442</v>
      </c>
    </row>
    <row r="10667" spans="8:28" x14ac:dyDescent="0.2">
      <c r="H10667" s="238"/>
      <c r="AB10667" s="238" t="s">
        <v>442</v>
      </c>
    </row>
    <row r="10668" spans="8:28" x14ac:dyDescent="0.2">
      <c r="H10668" s="238"/>
      <c r="AB10668" s="238" t="s">
        <v>442</v>
      </c>
    </row>
    <row r="10669" spans="8:28" x14ac:dyDescent="0.2">
      <c r="H10669" s="238"/>
      <c r="AB10669" s="238" t="s">
        <v>442</v>
      </c>
    </row>
    <row r="10670" spans="8:28" x14ac:dyDescent="0.2">
      <c r="H10670" s="238"/>
      <c r="AB10670" s="238" t="s">
        <v>442</v>
      </c>
    </row>
    <row r="10671" spans="8:28" x14ac:dyDescent="0.2">
      <c r="H10671" s="238"/>
      <c r="AB10671" s="238" t="s">
        <v>442</v>
      </c>
    </row>
    <row r="10672" spans="8:28" x14ac:dyDescent="0.2">
      <c r="H10672" s="238"/>
      <c r="AB10672" s="238" t="s">
        <v>442</v>
      </c>
    </row>
    <row r="10673" spans="8:28" x14ac:dyDescent="0.2">
      <c r="H10673" s="238"/>
      <c r="AB10673" s="238" t="s">
        <v>442</v>
      </c>
    </row>
    <row r="10674" spans="8:28" x14ac:dyDescent="0.2">
      <c r="H10674" s="238"/>
      <c r="AB10674" s="238" t="s">
        <v>442</v>
      </c>
    </row>
    <row r="10675" spans="8:28" x14ac:dyDescent="0.2">
      <c r="H10675" s="238"/>
      <c r="AB10675" s="238" t="s">
        <v>442</v>
      </c>
    </row>
    <row r="10676" spans="8:28" x14ac:dyDescent="0.2">
      <c r="H10676" s="238"/>
      <c r="AB10676" s="238" t="s">
        <v>442</v>
      </c>
    </row>
    <row r="10677" spans="8:28" x14ac:dyDescent="0.2">
      <c r="H10677" s="238"/>
      <c r="AB10677" s="238" t="s">
        <v>442</v>
      </c>
    </row>
    <row r="10678" spans="8:28" x14ac:dyDescent="0.2">
      <c r="H10678" s="238"/>
      <c r="AB10678" s="238" t="s">
        <v>442</v>
      </c>
    </row>
    <row r="10679" spans="8:28" x14ac:dyDescent="0.2">
      <c r="H10679" s="238"/>
      <c r="AB10679" s="238" t="s">
        <v>442</v>
      </c>
    </row>
    <row r="10680" spans="8:28" x14ac:dyDescent="0.2">
      <c r="H10680" s="238"/>
      <c r="AB10680" s="238" t="s">
        <v>442</v>
      </c>
    </row>
    <row r="10681" spans="8:28" x14ac:dyDescent="0.2">
      <c r="H10681" s="238"/>
      <c r="AB10681" s="238" t="s">
        <v>442</v>
      </c>
    </row>
    <row r="10682" spans="8:28" x14ac:dyDescent="0.2">
      <c r="H10682" s="238"/>
      <c r="AB10682" s="238" t="s">
        <v>442</v>
      </c>
    </row>
    <row r="10683" spans="8:28" x14ac:dyDescent="0.2">
      <c r="H10683" s="238"/>
      <c r="AB10683" s="238" t="s">
        <v>442</v>
      </c>
    </row>
    <row r="10684" spans="8:28" x14ac:dyDescent="0.2">
      <c r="H10684" s="238"/>
      <c r="AB10684" s="238" t="s">
        <v>442</v>
      </c>
    </row>
    <row r="10685" spans="8:28" x14ac:dyDescent="0.2">
      <c r="H10685" s="238"/>
      <c r="AB10685" s="238" t="s">
        <v>442</v>
      </c>
    </row>
    <row r="10686" spans="8:28" x14ac:dyDescent="0.2">
      <c r="H10686" s="238"/>
      <c r="AB10686" s="238" t="s">
        <v>442</v>
      </c>
    </row>
    <row r="10687" spans="8:28" x14ac:dyDescent="0.2">
      <c r="H10687" s="238"/>
      <c r="AB10687" s="238" t="s">
        <v>442</v>
      </c>
    </row>
    <row r="10688" spans="8:28" x14ac:dyDescent="0.2">
      <c r="H10688" s="238"/>
      <c r="AB10688" s="238" t="s">
        <v>442</v>
      </c>
    </row>
    <row r="10689" spans="8:28" x14ac:dyDescent="0.2">
      <c r="H10689" s="238"/>
      <c r="AB10689" s="238" t="s">
        <v>442</v>
      </c>
    </row>
    <row r="10690" spans="8:28" x14ac:dyDescent="0.2">
      <c r="H10690" s="238"/>
      <c r="AB10690" s="238" t="s">
        <v>442</v>
      </c>
    </row>
    <row r="10691" spans="8:28" x14ac:dyDescent="0.2">
      <c r="H10691" s="238"/>
      <c r="AB10691" s="238" t="s">
        <v>442</v>
      </c>
    </row>
    <row r="10692" spans="8:28" x14ac:dyDescent="0.2">
      <c r="H10692" s="238"/>
      <c r="AB10692" s="238" t="s">
        <v>442</v>
      </c>
    </row>
    <row r="10693" spans="8:28" x14ac:dyDescent="0.2">
      <c r="H10693" s="238"/>
      <c r="AB10693" s="238" t="s">
        <v>442</v>
      </c>
    </row>
    <row r="10694" spans="8:28" x14ac:dyDescent="0.2">
      <c r="H10694" s="238"/>
      <c r="AB10694" s="238" t="s">
        <v>442</v>
      </c>
    </row>
    <row r="10695" spans="8:28" x14ac:dyDescent="0.2">
      <c r="H10695" s="238"/>
      <c r="AB10695" s="238" t="s">
        <v>442</v>
      </c>
    </row>
    <row r="10696" spans="8:28" x14ac:dyDescent="0.2">
      <c r="H10696" s="238"/>
      <c r="AB10696" s="238" t="s">
        <v>442</v>
      </c>
    </row>
    <row r="10697" spans="8:28" x14ac:dyDescent="0.2">
      <c r="H10697" s="238"/>
      <c r="AB10697" s="238" t="s">
        <v>442</v>
      </c>
    </row>
    <row r="10698" spans="8:28" x14ac:dyDescent="0.2">
      <c r="H10698" s="238"/>
      <c r="AB10698" s="238" t="s">
        <v>442</v>
      </c>
    </row>
    <row r="10699" spans="8:28" x14ac:dyDescent="0.2">
      <c r="H10699" s="238"/>
      <c r="AB10699" s="238" t="s">
        <v>442</v>
      </c>
    </row>
    <row r="10700" spans="8:28" x14ac:dyDescent="0.2">
      <c r="H10700" s="238"/>
      <c r="AB10700" s="238" t="s">
        <v>442</v>
      </c>
    </row>
    <row r="10701" spans="8:28" x14ac:dyDescent="0.2">
      <c r="H10701" s="238"/>
      <c r="AB10701" s="238" t="s">
        <v>442</v>
      </c>
    </row>
    <row r="10702" spans="8:28" x14ac:dyDescent="0.2">
      <c r="H10702" s="238"/>
      <c r="AB10702" s="238" t="s">
        <v>442</v>
      </c>
    </row>
    <row r="10703" spans="8:28" x14ac:dyDescent="0.2">
      <c r="H10703" s="238"/>
      <c r="AB10703" s="238" t="s">
        <v>442</v>
      </c>
    </row>
    <row r="10704" spans="8:28" x14ac:dyDescent="0.2">
      <c r="H10704" s="238"/>
      <c r="AB10704" s="238" t="s">
        <v>442</v>
      </c>
    </row>
    <row r="10705" spans="8:28" x14ac:dyDescent="0.2">
      <c r="H10705" s="238"/>
      <c r="AB10705" s="238" t="s">
        <v>442</v>
      </c>
    </row>
    <row r="10706" spans="8:28" x14ac:dyDescent="0.2">
      <c r="H10706" s="238"/>
      <c r="AB10706" s="238" t="s">
        <v>442</v>
      </c>
    </row>
    <row r="10707" spans="8:28" x14ac:dyDescent="0.2">
      <c r="H10707" s="238"/>
      <c r="AB10707" s="238" t="s">
        <v>442</v>
      </c>
    </row>
    <row r="10708" spans="8:28" x14ac:dyDescent="0.2">
      <c r="H10708" s="238"/>
      <c r="AB10708" s="238" t="s">
        <v>442</v>
      </c>
    </row>
    <row r="10709" spans="8:28" x14ac:dyDescent="0.2">
      <c r="H10709" s="238"/>
      <c r="AB10709" s="238" t="s">
        <v>442</v>
      </c>
    </row>
    <row r="10710" spans="8:28" x14ac:dyDescent="0.2">
      <c r="H10710" s="238"/>
      <c r="AB10710" s="238" t="s">
        <v>442</v>
      </c>
    </row>
    <row r="10711" spans="8:28" x14ac:dyDescent="0.2">
      <c r="H10711" s="238"/>
      <c r="AB10711" s="238" t="s">
        <v>442</v>
      </c>
    </row>
    <row r="10712" spans="8:28" x14ac:dyDescent="0.2">
      <c r="H10712" s="238"/>
      <c r="AB10712" s="238" t="s">
        <v>442</v>
      </c>
    </row>
    <row r="10713" spans="8:28" x14ac:dyDescent="0.2">
      <c r="H10713" s="238"/>
      <c r="AB10713" s="238" t="s">
        <v>442</v>
      </c>
    </row>
    <row r="10714" spans="8:28" x14ac:dyDescent="0.2">
      <c r="H10714" s="238"/>
      <c r="AB10714" s="238" t="s">
        <v>442</v>
      </c>
    </row>
    <row r="10715" spans="8:28" x14ac:dyDescent="0.2">
      <c r="H10715" s="238"/>
      <c r="AB10715" s="238" t="s">
        <v>442</v>
      </c>
    </row>
    <row r="10716" spans="8:28" x14ac:dyDescent="0.2">
      <c r="H10716" s="238"/>
      <c r="AB10716" s="238" t="s">
        <v>442</v>
      </c>
    </row>
    <row r="10717" spans="8:28" x14ac:dyDescent="0.2">
      <c r="H10717" s="238"/>
      <c r="AB10717" s="238" t="s">
        <v>442</v>
      </c>
    </row>
    <row r="10718" spans="8:28" x14ac:dyDescent="0.2">
      <c r="H10718" s="238"/>
      <c r="AB10718" s="238" t="s">
        <v>442</v>
      </c>
    </row>
    <row r="10719" spans="8:28" x14ac:dyDescent="0.2">
      <c r="H10719" s="238"/>
      <c r="AB10719" s="238" t="s">
        <v>442</v>
      </c>
    </row>
    <row r="10720" spans="8:28" x14ac:dyDescent="0.2">
      <c r="H10720" s="238"/>
      <c r="AB10720" s="238" t="s">
        <v>442</v>
      </c>
    </row>
    <row r="10721" spans="8:28" x14ac:dyDescent="0.2">
      <c r="H10721" s="238"/>
      <c r="AB10721" s="238" t="s">
        <v>442</v>
      </c>
    </row>
    <row r="10722" spans="8:28" x14ac:dyDescent="0.2">
      <c r="H10722" s="238"/>
      <c r="AB10722" s="238" t="s">
        <v>442</v>
      </c>
    </row>
    <row r="10723" spans="8:28" x14ac:dyDescent="0.2">
      <c r="H10723" s="238"/>
      <c r="AB10723" s="238" t="s">
        <v>442</v>
      </c>
    </row>
    <row r="10724" spans="8:28" x14ac:dyDescent="0.2">
      <c r="H10724" s="238"/>
      <c r="AB10724" s="238" t="s">
        <v>442</v>
      </c>
    </row>
    <row r="10725" spans="8:28" x14ac:dyDescent="0.2">
      <c r="H10725" s="238"/>
      <c r="AB10725" s="238" t="s">
        <v>442</v>
      </c>
    </row>
    <row r="10726" spans="8:28" x14ac:dyDescent="0.2">
      <c r="H10726" s="238"/>
      <c r="AB10726" s="238" t="s">
        <v>442</v>
      </c>
    </row>
    <row r="10727" spans="8:28" x14ac:dyDescent="0.2">
      <c r="H10727" s="238"/>
      <c r="AB10727" s="238" t="s">
        <v>442</v>
      </c>
    </row>
    <row r="10728" spans="8:28" x14ac:dyDescent="0.2">
      <c r="H10728" s="238"/>
      <c r="AB10728" s="238" t="s">
        <v>442</v>
      </c>
    </row>
    <row r="10729" spans="8:28" x14ac:dyDescent="0.2">
      <c r="H10729" s="238"/>
      <c r="AB10729" s="238" t="s">
        <v>442</v>
      </c>
    </row>
    <row r="10730" spans="8:28" x14ac:dyDescent="0.2">
      <c r="H10730" s="238"/>
      <c r="AB10730" s="238" t="s">
        <v>442</v>
      </c>
    </row>
    <row r="10731" spans="8:28" x14ac:dyDescent="0.2">
      <c r="H10731" s="238"/>
      <c r="AB10731" s="238" t="s">
        <v>442</v>
      </c>
    </row>
    <row r="10732" spans="8:28" x14ac:dyDescent="0.2">
      <c r="H10732" s="238"/>
      <c r="AB10732" s="238" t="s">
        <v>442</v>
      </c>
    </row>
    <row r="10733" spans="8:28" x14ac:dyDescent="0.2">
      <c r="H10733" s="238"/>
      <c r="AB10733" s="238" t="s">
        <v>442</v>
      </c>
    </row>
    <row r="10734" spans="8:28" x14ac:dyDescent="0.2">
      <c r="H10734" s="238"/>
      <c r="AB10734" s="238" t="s">
        <v>442</v>
      </c>
    </row>
    <row r="10735" spans="8:28" x14ac:dyDescent="0.2">
      <c r="H10735" s="238"/>
      <c r="AB10735" s="238" t="s">
        <v>442</v>
      </c>
    </row>
    <row r="10736" spans="8:28" x14ac:dyDescent="0.2">
      <c r="H10736" s="238"/>
      <c r="AB10736" s="238" t="s">
        <v>442</v>
      </c>
    </row>
    <row r="10737" spans="8:28" x14ac:dyDescent="0.2">
      <c r="H10737" s="238"/>
      <c r="AB10737" s="238" t="s">
        <v>442</v>
      </c>
    </row>
    <row r="10738" spans="8:28" x14ac:dyDescent="0.2">
      <c r="H10738" s="238"/>
      <c r="AB10738" s="238" t="s">
        <v>442</v>
      </c>
    </row>
    <row r="10739" spans="8:28" x14ac:dyDescent="0.2">
      <c r="H10739" s="238"/>
      <c r="AB10739" s="238" t="s">
        <v>442</v>
      </c>
    </row>
    <row r="10740" spans="8:28" x14ac:dyDescent="0.2">
      <c r="H10740" s="238"/>
      <c r="AB10740" s="238" t="s">
        <v>442</v>
      </c>
    </row>
    <row r="10741" spans="8:28" x14ac:dyDescent="0.2">
      <c r="H10741" s="238"/>
      <c r="AB10741" s="238" t="s">
        <v>442</v>
      </c>
    </row>
    <row r="10742" spans="8:28" x14ac:dyDescent="0.2">
      <c r="H10742" s="238"/>
      <c r="AB10742" s="238" t="s">
        <v>442</v>
      </c>
    </row>
    <row r="10743" spans="8:28" x14ac:dyDescent="0.2">
      <c r="H10743" s="238"/>
      <c r="AB10743" s="238" t="s">
        <v>442</v>
      </c>
    </row>
    <row r="10744" spans="8:28" x14ac:dyDescent="0.2">
      <c r="H10744" s="238"/>
      <c r="AB10744" s="238" t="s">
        <v>442</v>
      </c>
    </row>
    <row r="10745" spans="8:28" x14ac:dyDescent="0.2">
      <c r="H10745" s="238"/>
      <c r="AB10745" s="238" t="s">
        <v>442</v>
      </c>
    </row>
    <row r="10746" spans="8:28" x14ac:dyDescent="0.2">
      <c r="H10746" s="238"/>
      <c r="AB10746" s="238" t="s">
        <v>442</v>
      </c>
    </row>
    <row r="10747" spans="8:28" x14ac:dyDescent="0.2">
      <c r="H10747" s="238"/>
      <c r="AB10747" s="238" t="s">
        <v>442</v>
      </c>
    </row>
    <row r="10748" spans="8:28" x14ac:dyDescent="0.2">
      <c r="H10748" s="238"/>
      <c r="AB10748" s="238" t="s">
        <v>442</v>
      </c>
    </row>
    <row r="10749" spans="8:28" x14ac:dyDescent="0.2">
      <c r="H10749" s="238"/>
      <c r="AB10749" s="238" t="s">
        <v>442</v>
      </c>
    </row>
    <row r="10750" spans="8:28" x14ac:dyDescent="0.2">
      <c r="H10750" s="238"/>
      <c r="AB10750" s="238" t="s">
        <v>442</v>
      </c>
    </row>
    <row r="10751" spans="8:28" x14ac:dyDescent="0.2">
      <c r="H10751" s="238"/>
      <c r="AB10751" s="238" t="s">
        <v>442</v>
      </c>
    </row>
    <row r="10752" spans="8:28" x14ac:dyDescent="0.2">
      <c r="H10752" s="238"/>
      <c r="AB10752" s="238" t="s">
        <v>442</v>
      </c>
    </row>
    <row r="10753" spans="8:28" x14ac:dyDescent="0.2">
      <c r="H10753" s="238"/>
      <c r="AB10753" s="238" t="s">
        <v>442</v>
      </c>
    </row>
    <row r="10754" spans="8:28" x14ac:dyDescent="0.2">
      <c r="H10754" s="238"/>
      <c r="AB10754" s="238" t="s">
        <v>442</v>
      </c>
    </row>
    <row r="10755" spans="8:28" x14ac:dyDescent="0.2">
      <c r="H10755" s="238"/>
      <c r="AB10755" s="238" t="s">
        <v>442</v>
      </c>
    </row>
    <row r="10756" spans="8:28" x14ac:dyDescent="0.2">
      <c r="H10756" s="238"/>
      <c r="AB10756" s="238" t="s">
        <v>442</v>
      </c>
    </row>
    <row r="10757" spans="8:28" x14ac:dyDescent="0.2">
      <c r="H10757" s="238"/>
      <c r="AB10757" s="238" t="s">
        <v>442</v>
      </c>
    </row>
    <row r="10758" spans="8:28" x14ac:dyDescent="0.2">
      <c r="H10758" s="238"/>
      <c r="AB10758" s="238" t="s">
        <v>442</v>
      </c>
    </row>
    <row r="10759" spans="8:28" x14ac:dyDescent="0.2">
      <c r="H10759" s="238"/>
      <c r="AB10759" s="238" t="s">
        <v>442</v>
      </c>
    </row>
    <row r="10760" spans="8:28" x14ac:dyDescent="0.2">
      <c r="H10760" s="238"/>
      <c r="AB10760" s="238" t="s">
        <v>442</v>
      </c>
    </row>
    <row r="10761" spans="8:28" x14ac:dyDescent="0.2">
      <c r="H10761" s="238"/>
      <c r="AB10761" s="238" t="s">
        <v>442</v>
      </c>
    </row>
    <row r="10762" spans="8:28" x14ac:dyDescent="0.2">
      <c r="H10762" s="238"/>
      <c r="AB10762" s="238" t="s">
        <v>442</v>
      </c>
    </row>
    <row r="10763" spans="8:28" x14ac:dyDescent="0.2">
      <c r="H10763" s="238"/>
      <c r="AB10763" s="238" t="s">
        <v>442</v>
      </c>
    </row>
    <row r="10764" spans="8:28" x14ac:dyDescent="0.2">
      <c r="H10764" s="238"/>
      <c r="AB10764" s="238" t="s">
        <v>442</v>
      </c>
    </row>
    <row r="10765" spans="8:28" x14ac:dyDescent="0.2">
      <c r="H10765" s="238"/>
      <c r="AB10765" s="238" t="s">
        <v>442</v>
      </c>
    </row>
    <row r="10766" spans="8:28" x14ac:dyDescent="0.2">
      <c r="H10766" s="238"/>
      <c r="AB10766" s="238" t="s">
        <v>442</v>
      </c>
    </row>
    <row r="10767" spans="8:28" x14ac:dyDescent="0.2">
      <c r="H10767" s="238"/>
      <c r="AB10767" s="238" t="s">
        <v>442</v>
      </c>
    </row>
    <row r="10768" spans="8:28" x14ac:dyDescent="0.2">
      <c r="H10768" s="238"/>
      <c r="AB10768" s="238" t="s">
        <v>442</v>
      </c>
    </row>
    <row r="10769" spans="8:28" x14ac:dyDescent="0.2">
      <c r="H10769" s="238"/>
      <c r="AB10769" s="238" t="s">
        <v>442</v>
      </c>
    </row>
    <row r="10770" spans="8:28" x14ac:dyDescent="0.2">
      <c r="H10770" s="238"/>
      <c r="AB10770" s="238" t="s">
        <v>442</v>
      </c>
    </row>
    <row r="10771" spans="8:28" x14ac:dyDescent="0.2">
      <c r="H10771" s="238"/>
      <c r="AB10771" s="238" t="s">
        <v>442</v>
      </c>
    </row>
    <row r="10772" spans="8:28" x14ac:dyDescent="0.2">
      <c r="H10772" s="238"/>
      <c r="AB10772" s="238" t="s">
        <v>442</v>
      </c>
    </row>
    <row r="10773" spans="8:28" x14ac:dyDescent="0.2">
      <c r="H10773" s="238"/>
      <c r="AB10773" s="238" t="s">
        <v>442</v>
      </c>
    </row>
    <row r="10774" spans="8:28" x14ac:dyDescent="0.2">
      <c r="H10774" s="238"/>
      <c r="AB10774" s="238" t="s">
        <v>442</v>
      </c>
    </row>
    <row r="10775" spans="8:28" x14ac:dyDescent="0.2">
      <c r="H10775" s="238"/>
      <c r="AB10775" s="238" t="s">
        <v>442</v>
      </c>
    </row>
    <row r="10776" spans="8:28" x14ac:dyDescent="0.2">
      <c r="H10776" s="238"/>
      <c r="AB10776" s="238" t="s">
        <v>442</v>
      </c>
    </row>
    <row r="10777" spans="8:28" x14ac:dyDescent="0.2">
      <c r="H10777" s="238"/>
      <c r="AB10777" s="238" t="s">
        <v>442</v>
      </c>
    </row>
    <row r="10778" spans="8:28" x14ac:dyDescent="0.2">
      <c r="H10778" s="238"/>
      <c r="AB10778" s="238" t="s">
        <v>442</v>
      </c>
    </row>
    <row r="10779" spans="8:28" x14ac:dyDescent="0.2">
      <c r="H10779" s="238"/>
      <c r="AB10779" s="238" t="s">
        <v>442</v>
      </c>
    </row>
    <row r="10780" spans="8:28" x14ac:dyDescent="0.2">
      <c r="H10780" s="238"/>
      <c r="AB10780" s="238" t="s">
        <v>442</v>
      </c>
    </row>
    <row r="10781" spans="8:28" x14ac:dyDescent="0.2">
      <c r="H10781" s="238"/>
      <c r="AB10781" s="238" t="s">
        <v>442</v>
      </c>
    </row>
    <row r="10782" spans="8:28" x14ac:dyDescent="0.2">
      <c r="H10782" s="238"/>
      <c r="AB10782" s="238" t="s">
        <v>442</v>
      </c>
    </row>
    <row r="10783" spans="8:28" x14ac:dyDescent="0.2">
      <c r="H10783" s="238"/>
      <c r="AB10783" s="238" t="s">
        <v>442</v>
      </c>
    </row>
    <row r="10784" spans="8:28" x14ac:dyDescent="0.2">
      <c r="H10784" s="238"/>
      <c r="AB10784" s="238" t="s">
        <v>442</v>
      </c>
    </row>
    <row r="10785" spans="8:28" x14ac:dyDescent="0.2">
      <c r="H10785" s="238"/>
      <c r="AB10785" s="238" t="s">
        <v>442</v>
      </c>
    </row>
    <row r="10786" spans="8:28" x14ac:dyDescent="0.2">
      <c r="H10786" s="238"/>
      <c r="AB10786" s="238" t="s">
        <v>442</v>
      </c>
    </row>
    <row r="10787" spans="8:28" x14ac:dyDescent="0.2">
      <c r="H10787" s="238"/>
      <c r="AB10787" s="238" t="s">
        <v>442</v>
      </c>
    </row>
    <row r="10788" spans="8:28" x14ac:dyDescent="0.2">
      <c r="H10788" s="238"/>
      <c r="AB10788" s="238" t="s">
        <v>442</v>
      </c>
    </row>
    <row r="10789" spans="8:28" x14ac:dyDescent="0.2">
      <c r="H10789" s="238"/>
      <c r="AB10789" s="238" t="s">
        <v>442</v>
      </c>
    </row>
    <row r="10790" spans="8:28" x14ac:dyDescent="0.2">
      <c r="H10790" s="238"/>
      <c r="AB10790" s="238" t="s">
        <v>442</v>
      </c>
    </row>
    <row r="10791" spans="8:28" x14ac:dyDescent="0.2">
      <c r="H10791" s="238"/>
      <c r="AB10791" s="238" t="s">
        <v>442</v>
      </c>
    </row>
    <row r="10792" spans="8:28" x14ac:dyDescent="0.2">
      <c r="H10792" s="238"/>
      <c r="AB10792" s="238" t="s">
        <v>442</v>
      </c>
    </row>
    <row r="10793" spans="8:28" x14ac:dyDescent="0.2">
      <c r="H10793" s="238"/>
      <c r="AB10793" s="238" t="s">
        <v>442</v>
      </c>
    </row>
    <row r="10794" spans="8:28" x14ac:dyDescent="0.2">
      <c r="H10794" s="238"/>
      <c r="AB10794" s="238" t="s">
        <v>442</v>
      </c>
    </row>
    <row r="10795" spans="8:28" x14ac:dyDescent="0.2">
      <c r="H10795" s="238"/>
      <c r="AB10795" s="238" t="s">
        <v>442</v>
      </c>
    </row>
    <row r="10796" spans="8:28" x14ac:dyDescent="0.2">
      <c r="H10796" s="238"/>
      <c r="AB10796" s="238" t="s">
        <v>442</v>
      </c>
    </row>
    <row r="10797" spans="8:28" x14ac:dyDescent="0.2">
      <c r="H10797" s="238"/>
      <c r="AB10797" s="238" t="s">
        <v>442</v>
      </c>
    </row>
    <row r="10798" spans="8:28" x14ac:dyDescent="0.2">
      <c r="H10798" s="238"/>
      <c r="AB10798" s="238" t="s">
        <v>442</v>
      </c>
    </row>
    <row r="10799" spans="8:28" x14ac:dyDescent="0.2">
      <c r="H10799" s="238"/>
      <c r="AB10799" s="238" t="s">
        <v>442</v>
      </c>
    </row>
    <row r="10800" spans="8:28" x14ac:dyDescent="0.2">
      <c r="H10800" s="238"/>
      <c r="AB10800" s="238" t="s">
        <v>442</v>
      </c>
    </row>
    <row r="10801" spans="8:28" x14ac:dyDescent="0.2">
      <c r="H10801" s="238"/>
      <c r="AB10801" s="238" t="s">
        <v>442</v>
      </c>
    </row>
    <row r="10802" spans="8:28" x14ac:dyDescent="0.2">
      <c r="H10802" s="238"/>
      <c r="AB10802" s="238" t="s">
        <v>442</v>
      </c>
    </row>
    <row r="10803" spans="8:28" x14ac:dyDescent="0.2">
      <c r="H10803" s="238"/>
      <c r="AB10803" s="238" t="s">
        <v>442</v>
      </c>
    </row>
    <row r="10804" spans="8:28" x14ac:dyDescent="0.2">
      <c r="H10804" s="238"/>
      <c r="AB10804" s="238" t="s">
        <v>442</v>
      </c>
    </row>
    <row r="10805" spans="8:28" x14ac:dyDescent="0.2">
      <c r="H10805" s="238"/>
      <c r="AB10805" s="238" t="s">
        <v>442</v>
      </c>
    </row>
    <row r="10806" spans="8:28" x14ac:dyDescent="0.2">
      <c r="H10806" s="238"/>
      <c r="AB10806" s="238" t="s">
        <v>442</v>
      </c>
    </row>
    <row r="10807" spans="8:28" x14ac:dyDescent="0.2">
      <c r="H10807" s="238"/>
      <c r="AB10807" s="238" t="s">
        <v>442</v>
      </c>
    </row>
    <row r="10808" spans="8:28" x14ac:dyDescent="0.2">
      <c r="H10808" s="238"/>
      <c r="AB10808" s="238" t="s">
        <v>442</v>
      </c>
    </row>
    <row r="10809" spans="8:28" x14ac:dyDescent="0.2">
      <c r="H10809" s="238"/>
      <c r="AB10809" s="238" t="s">
        <v>442</v>
      </c>
    </row>
    <row r="10810" spans="8:28" x14ac:dyDescent="0.2">
      <c r="H10810" s="238"/>
      <c r="AB10810" s="238" t="s">
        <v>442</v>
      </c>
    </row>
    <row r="10811" spans="8:28" x14ac:dyDescent="0.2">
      <c r="H10811" s="238"/>
      <c r="AB10811" s="238" t="s">
        <v>442</v>
      </c>
    </row>
    <row r="10812" spans="8:28" x14ac:dyDescent="0.2">
      <c r="H10812" s="238"/>
      <c r="AB10812" s="238" t="s">
        <v>442</v>
      </c>
    </row>
    <row r="10813" spans="8:28" x14ac:dyDescent="0.2">
      <c r="H10813" s="238"/>
      <c r="AB10813" s="238" t="s">
        <v>442</v>
      </c>
    </row>
    <row r="10814" spans="8:28" x14ac:dyDescent="0.2">
      <c r="H10814" s="238"/>
      <c r="AB10814" s="238" t="s">
        <v>442</v>
      </c>
    </row>
    <row r="10815" spans="8:28" x14ac:dyDescent="0.2">
      <c r="H10815" s="238"/>
      <c r="AB10815" s="238" t="s">
        <v>442</v>
      </c>
    </row>
    <row r="10816" spans="8:28" x14ac:dyDescent="0.2">
      <c r="H10816" s="238"/>
      <c r="AB10816" s="238" t="s">
        <v>442</v>
      </c>
    </row>
    <row r="10817" spans="8:28" x14ac:dyDescent="0.2">
      <c r="H10817" s="238"/>
      <c r="AB10817" s="238" t="s">
        <v>442</v>
      </c>
    </row>
    <row r="10818" spans="8:28" x14ac:dyDescent="0.2">
      <c r="H10818" s="238"/>
      <c r="AB10818" s="238" t="s">
        <v>442</v>
      </c>
    </row>
    <row r="10819" spans="8:28" x14ac:dyDescent="0.2">
      <c r="H10819" s="238"/>
      <c r="AB10819" s="238" t="s">
        <v>442</v>
      </c>
    </row>
    <row r="10820" spans="8:28" x14ac:dyDescent="0.2">
      <c r="H10820" s="238"/>
      <c r="AB10820" s="238" t="s">
        <v>442</v>
      </c>
    </row>
    <row r="10821" spans="8:28" x14ac:dyDescent="0.2">
      <c r="H10821" s="238"/>
      <c r="AB10821" s="238" t="s">
        <v>442</v>
      </c>
    </row>
    <row r="10822" spans="8:28" x14ac:dyDescent="0.2">
      <c r="H10822" s="238"/>
      <c r="AB10822" s="238" t="s">
        <v>442</v>
      </c>
    </row>
    <row r="10823" spans="8:28" x14ac:dyDescent="0.2">
      <c r="H10823" s="238"/>
      <c r="AB10823" s="238" t="s">
        <v>442</v>
      </c>
    </row>
    <row r="10824" spans="8:28" x14ac:dyDescent="0.2">
      <c r="H10824" s="238"/>
      <c r="AB10824" s="238" t="s">
        <v>442</v>
      </c>
    </row>
    <row r="10825" spans="8:28" x14ac:dyDescent="0.2">
      <c r="H10825" s="238"/>
      <c r="AB10825" s="238" t="s">
        <v>442</v>
      </c>
    </row>
    <row r="10826" spans="8:28" x14ac:dyDescent="0.2">
      <c r="H10826" s="238"/>
      <c r="AB10826" s="238" t="s">
        <v>442</v>
      </c>
    </row>
    <row r="10827" spans="8:28" x14ac:dyDescent="0.2">
      <c r="H10827" s="238"/>
      <c r="AB10827" s="238" t="s">
        <v>442</v>
      </c>
    </row>
    <row r="10828" spans="8:28" x14ac:dyDescent="0.2">
      <c r="H10828" s="238"/>
      <c r="AB10828" s="238" t="s">
        <v>442</v>
      </c>
    </row>
    <row r="10829" spans="8:28" x14ac:dyDescent="0.2">
      <c r="H10829" s="238"/>
      <c r="AB10829" s="238" t="s">
        <v>442</v>
      </c>
    </row>
    <row r="10830" spans="8:28" x14ac:dyDescent="0.2">
      <c r="H10830" s="238"/>
      <c r="AB10830" s="238" t="s">
        <v>442</v>
      </c>
    </row>
    <row r="10831" spans="8:28" x14ac:dyDescent="0.2">
      <c r="H10831" s="238"/>
      <c r="AB10831" s="238" t="s">
        <v>442</v>
      </c>
    </row>
    <row r="10832" spans="8:28" x14ac:dyDescent="0.2">
      <c r="H10832" s="238"/>
      <c r="AB10832" s="238" t="s">
        <v>442</v>
      </c>
    </row>
    <row r="10833" spans="8:28" x14ac:dyDescent="0.2">
      <c r="H10833" s="238"/>
      <c r="AB10833" s="238" t="s">
        <v>442</v>
      </c>
    </row>
    <row r="10834" spans="8:28" x14ac:dyDescent="0.2">
      <c r="H10834" s="238"/>
      <c r="AB10834" s="238" t="s">
        <v>442</v>
      </c>
    </row>
    <row r="10835" spans="8:28" x14ac:dyDescent="0.2">
      <c r="H10835" s="238"/>
      <c r="AB10835" s="238" t="s">
        <v>442</v>
      </c>
    </row>
    <row r="10836" spans="8:28" x14ac:dyDescent="0.2">
      <c r="H10836" s="238"/>
      <c r="AB10836" s="238" t="s">
        <v>442</v>
      </c>
    </row>
    <row r="10837" spans="8:28" x14ac:dyDescent="0.2">
      <c r="H10837" s="238"/>
      <c r="AB10837" s="238" t="s">
        <v>442</v>
      </c>
    </row>
    <row r="10838" spans="8:28" x14ac:dyDescent="0.2">
      <c r="H10838" s="238"/>
      <c r="AB10838" s="238" t="s">
        <v>442</v>
      </c>
    </row>
    <row r="10839" spans="8:28" x14ac:dyDescent="0.2">
      <c r="H10839" s="238"/>
      <c r="AB10839" s="238" t="s">
        <v>442</v>
      </c>
    </row>
    <row r="10840" spans="8:28" x14ac:dyDescent="0.2">
      <c r="H10840" s="238"/>
      <c r="AB10840" s="238" t="s">
        <v>442</v>
      </c>
    </row>
    <row r="10841" spans="8:28" x14ac:dyDescent="0.2">
      <c r="H10841" s="238"/>
      <c r="AB10841" s="238" t="s">
        <v>442</v>
      </c>
    </row>
    <row r="10842" spans="8:28" x14ac:dyDescent="0.2">
      <c r="H10842" s="238"/>
      <c r="AB10842" s="238" t="s">
        <v>442</v>
      </c>
    </row>
    <row r="10843" spans="8:28" x14ac:dyDescent="0.2">
      <c r="H10843" s="238"/>
      <c r="AB10843" s="238" t="s">
        <v>442</v>
      </c>
    </row>
    <row r="10844" spans="8:28" x14ac:dyDescent="0.2">
      <c r="H10844" s="238"/>
      <c r="AB10844" s="238" t="s">
        <v>442</v>
      </c>
    </row>
    <row r="10845" spans="8:28" x14ac:dyDescent="0.2">
      <c r="H10845" s="238"/>
      <c r="AB10845" s="238" t="s">
        <v>442</v>
      </c>
    </row>
    <row r="10846" spans="8:28" x14ac:dyDescent="0.2">
      <c r="H10846" s="238"/>
      <c r="AB10846" s="238" t="s">
        <v>442</v>
      </c>
    </row>
    <row r="10847" spans="8:28" x14ac:dyDescent="0.2">
      <c r="H10847" s="238"/>
      <c r="AB10847" s="238" t="s">
        <v>442</v>
      </c>
    </row>
    <row r="10848" spans="8:28" x14ac:dyDescent="0.2">
      <c r="H10848" s="238"/>
      <c r="AB10848" s="238" t="s">
        <v>442</v>
      </c>
    </row>
    <row r="10849" spans="8:28" x14ac:dyDescent="0.2">
      <c r="H10849" s="238"/>
      <c r="AB10849" s="238" t="s">
        <v>442</v>
      </c>
    </row>
    <row r="10850" spans="8:28" x14ac:dyDescent="0.2">
      <c r="H10850" s="238"/>
      <c r="AB10850" s="238" t="s">
        <v>442</v>
      </c>
    </row>
    <row r="10851" spans="8:28" x14ac:dyDescent="0.2">
      <c r="H10851" s="238"/>
      <c r="AB10851" s="238" t="s">
        <v>442</v>
      </c>
    </row>
    <row r="10852" spans="8:28" x14ac:dyDescent="0.2">
      <c r="H10852" s="238"/>
      <c r="AB10852" s="238" t="s">
        <v>442</v>
      </c>
    </row>
    <row r="10853" spans="8:28" x14ac:dyDescent="0.2">
      <c r="H10853" s="238"/>
      <c r="AB10853" s="238" t="s">
        <v>442</v>
      </c>
    </row>
    <row r="10854" spans="8:28" x14ac:dyDescent="0.2">
      <c r="H10854" s="238"/>
      <c r="AB10854" s="238" t="s">
        <v>442</v>
      </c>
    </row>
    <row r="10855" spans="8:28" x14ac:dyDescent="0.2">
      <c r="H10855" s="238"/>
      <c r="AB10855" s="238" t="s">
        <v>442</v>
      </c>
    </row>
    <row r="10856" spans="8:28" x14ac:dyDescent="0.2">
      <c r="H10856" s="238"/>
      <c r="AB10856" s="238" t="s">
        <v>442</v>
      </c>
    </row>
    <row r="10857" spans="8:28" x14ac:dyDescent="0.2">
      <c r="H10857" s="238"/>
      <c r="AB10857" s="238" t="s">
        <v>442</v>
      </c>
    </row>
    <row r="10858" spans="8:28" x14ac:dyDescent="0.2">
      <c r="H10858" s="238"/>
      <c r="AB10858" s="238" t="s">
        <v>442</v>
      </c>
    </row>
    <row r="10859" spans="8:28" x14ac:dyDescent="0.2">
      <c r="H10859" s="238"/>
      <c r="AB10859" s="238" t="s">
        <v>442</v>
      </c>
    </row>
    <row r="10860" spans="8:28" x14ac:dyDescent="0.2">
      <c r="H10860" s="238"/>
      <c r="AB10860" s="238" t="s">
        <v>442</v>
      </c>
    </row>
    <row r="10861" spans="8:28" x14ac:dyDescent="0.2">
      <c r="H10861" s="238"/>
      <c r="AB10861" s="238" t="s">
        <v>442</v>
      </c>
    </row>
    <row r="10862" spans="8:28" x14ac:dyDescent="0.2">
      <c r="H10862" s="238"/>
      <c r="AB10862" s="238" t="s">
        <v>442</v>
      </c>
    </row>
    <row r="10863" spans="8:28" x14ac:dyDescent="0.2">
      <c r="H10863" s="238"/>
      <c r="AB10863" s="238" t="s">
        <v>442</v>
      </c>
    </row>
    <row r="10864" spans="8:28" x14ac:dyDescent="0.2">
      <c r="H10864" s="238"/>
      <c r="AB10864" s="238" t="s">
        <v>442</v>
      </c>
    </row>
    <row r="10865" spans="8:28" x14ac:dyDescent="0.2">
      <c r="H10865" s="238"/>
      <c r="AB10865" s="238" t="s">
        <v>442</v>
      </c>
    </row>
    <row r="10866" spans="8:28" x14ac:dyDescent="0.2">
      <c r="H10866" s="238"/>
      <c r="AB10866" s="238" t="s">
        <v>442</v>
      </c>
    </row>
    <row r="10867" spans="8:28" x14ac:dyDescent="0.2">
      <c r="H10867" s="238"/>
      <c r="AB10867" s="238" t="s">
        <v>442</v>
      </c>
    </row>
    <row r="10868" spans="8:28" x14ac:dyDescent="0.2">
      <c r="H10868" s="238"/>
      <c r="AB10868" s="238" t="s">
        <v>442</v>
      </c>
    </row>
    <row r="10869" spans="8:28" x14ac:dyDescent="0.2">
      <c r="H10869" s="238"/>
      <c r="AB10869" s="238" t="s">
        <v>442</v>
      </c>
    </row>
    <row r="10870" spans="8:28" x14ac:dyDescent="0.2">
      <c r="H10870" s="238"/>
      <c r="AB10870" s="238" t="s">
        <v>442</v>
      </c>
    </row>
    <row r="10871" spans="8:28" x14ac:dyDescent="0.2">
      <c r="H10871" s="238"/>
      <c r="AB10871" s="238" t="s">
        <v>442</v>
      </c>
    </row>
    <row r="10872" spans="8:28" x14ac:dyDescent="0.2">
      <c r="H10872" s="238"/>
      <c r="AB10872" s="238" t="s">
        <v>442</v>
      </c>
    </row>
    <row r="10873" spans="8:28" x14ac:dyDescent="0.2">
      <c r="H10873" s="238"/>
      <c r="AB10873" s="238" t="s">
        <v>442</v>
      </c>
    </row>
    <row r="10874" spans="8:28" x14ac:dyDescent="0.2">
      <c r="H10874" s="238"/>
      <c r="AB10874" s="238" t="s">
        <v>442</v>
      </c>
    </row>
    <row r="10875" spans="8:28" x14ac:dyDescent="0.2">
      <c r="H10875" s="238"/>
      <c r="AB10875" s="238" t="s">
        <v>442</v>
      </c>
    </row>
    <row r="10876" spans="8:28" x14ac:dyDescent="0.2">
      <c r="H10876" s="238"/>
      <c r="AB10876" s="238" t="s">
        <v>442</v>
      </c>
    </row>
    <row r="10877" spans="8:28" x14ac:dyDescent="0.2">
      <c r="H10877" s="238"/>
      <c r="AB10877" s="238" t="s">
        <v>442</v>
      </c>
    </row>
    <row r="10878" spans="8:28" x14ac:dyDescent="0.2">
      <c r="H10878" s="238"/>
      <c r="AB10878" s="238" t="s">
        <v>442</v>
      </c>
    </row>
    <row r="10879" spans="8:28" x14ac:dyDescent="0.2">
      <c r="H10879" s="238"/>
      <c r="AB10879" s="238" t="s">
        <v>442</v>
      </c>
    </row>
    <row r="10880" spans="8:28" x14ac:dyDescent="0.2">
      <c r="H10880" s="238"/>
      <c r="AB10880" s="238" t="s">
        <v>442</v>
      </c>
    </row>
    <row r="10881" spans="8:28" x14ac:dyDescent="0.2">
      <c r="H10881" s="238"/>
      <c r="AB10881" s="238" t="s">
        <v>442</v>
      </c>
    </row>
    <row r="10882" spans="8:28" x14ac:dyDescent="0.2">
      <c r="H10882" s="238"/>
      <c r="AB10882" s="238" t="s">
        <v>442</v>
      </c>
    </row>
    <row r="10883" spans="8:28" x14ac:dyDescent="0.2">
      <c r="H10883" s="238"/>
      <c r="AB10883" s="238" t="s">
        <v>442</v>
      </c>
    </row>
    <row r="10884" spans="8:28" x14ac:dyDescent="0.2">
      <c r="H10884" s="238"/>
      <c r="AB10884" s="238" t="s">
        <v>442</v>
      </c>
    </row>
    <row r="10885" spans="8:28" x14ac:dyDescent="0.2">
      <c r="H10885" s="238"/>
      <c r="AB10885" s="238" t="s">
        <v>442</v>
      </c>
    </row>
    <row r="10886" spans="8:28" x14ac:dyDescent="0.2">
      <c r="H10886" s="238"/>
      <c r="AB10886" s="238" t="s">
        <v>442</v>
      </c>
    </row>
    <row r="10887" spans="8:28" x14ac:dyDescent="0.2">
      <c r="H10887" s="238"/>
      <c r="AB10887" s="238" t="s">
        <v>442</v>
      </c>
    </row>
    <row r="10888" spans="8:28" x14ac:dyDescent="0.2">
      <c r="H10888" s="238"/>
      <c r="AB10888" s="238" t="s">
        <v>442</v>
      </c>
    </row>
    <row r="10889" spans="8:28" x14ac:dyDescent="0.2">
      <c r="H10889" s="238"/>
      <c r="AB10889" s="238" t="s">
        <v>442</v>
      </c>
    </row>
    <row r="10890" spans="8:28" x14ac:dyDescent="0.2">
      <c r="H10890" s="238"/>
      <c r="AB10890" s="238" t="s">
        <v>442</v>
      </c>
    </row>
    <row r="10891" spans="8:28" x14ac:dyDescent="0.2">
      <c r="H10891" s="238"/>
      <c r="AB10891" s="238" t="s">
        <v>442</v>
      </c>
    </row>
    <row r="10892" spans="8:28" x14ac:dyDescent="0.2">
      <c r="H10892" s="238"/>
      <c r="AB10892" s="238" t="s">
        <v>442</v>
      </c>
    </row>
    <row r="10893" spans="8:28" x14ac:dyDescent="0.2">
      <c r="H10893" s="238"/>
      <c r="AB10893" s="238" t="s">
        <v>442</v>
      </c>
    </row>
    <row r="10894" spans="8:28" x14ac:dyDescent="0.2">
      <c r="H10894" s="238"/>
      <c r="AB10894" s="238" t="s">
        <v>442</v>
      </c>
    </row>
    <row r="10895" spans="8:28" x14ac:dyDescent="0.2">
      <c r="H10895" s="238"/>
      <c r="AB10895" s="238" t="s">
        <v>442</v>
      </c>
    </row>
    <row r="10896" spans="8:28" x14ac:dyDescent="0.2">
      <c r="H10896" s="238"/>
      <c r="AB10896" s="238" t="s">
        <v>442</v>
      </c>
    </row>
    <row r="10897" spans="8:28" x14ac:dyDescent="0.2">
      <c r="H10897" s="238"/>
      <c r="AB10897" s="238" t="s">
        <v>442</v>
      </c>
    </row>
    <row r="10898" spans="8:28" x14ac:dyDescent="0.2">
      <c r="H10898" s="238"/>
      <c r="AB10898" s="238" t="s">
        <v>442</v>
      </c>
    </row>
    <row r="10899" spans="8:28" x14ac:dyDescent="0.2">
      <c r="H10899" s="238"/>
      <c r="AB10899" s="238" t="s">
        <v>442</v>
      </c>
    </row>
    <row r="10900" spans="8:28" x14ac:dyDescent="0.2">
      <c r="H10900" s="238"/>
      <c r="AB10900" s="238" t="s">
        <v>442</v>
      </c>
    </row>
    <row r="10901" spans="8:28" x14ac:dyDescent="0.2">
      <c r="H10901" s="238"/>
      <c r="AB10901" s="238" t="s">
        <v>442</v>
      </c>
    </row>
    <row r="10902" spans="8:28" x14ac:dyDescent="0.2">
      <c r="H10902" s="238"/>
      <c r="AB10902" s="238" t="s">
        <v>442</v>
      </c>
    </row>
    <row r="10903" spans="8:28" x14ac:dyDescent="0.2">
      <c r="H10903" s="238"/>
      <c r="AB10903" s="238" t="s">
        <v>442</v>
      </c>
    </row>
    <row r="10904" spans="8:28" x14ac:dyDescent="0.2">
      <c r="H10904" s="238"/>
      <c r="AB10904" s="238" t="s">
        <v>442</v>
      </c>
    </row>
    <row r="10905" spans="8:28" x14ac:dyDescent="0.2">
      <c r="H10905" s="238"/>
      <c r="AB10905" s="238" t="s">
        <v>442</v>
      </c>
    </row>
    <row r="10906" spans="8:28" x14ac:dyDescent="0.2">
      <c r="H10906" s="238"/>
      <c r="AB10906" s="238" t="s">
        <v>442</v>
      </c>
    </row>
    <row r="10907" spans="8:28" x14ac:dyDescent="0.2">
      <c r="H10907" s="238"/>
      <c r="AB10907" s="238" t="s">
        <v>442</v>
      </c>
    </row>
    <row r="10908" spans="8:28" x14ac:dyDescent="0.2">
      <c r="H10908" s="238"/>
      <c r="AB10908" s="238" t="s">
        <v>442</v>
      </c>
    </row>
    <row r="10909" spans="8:28" x14ac:dyDescent="0.2">
      <c r="H10909" s="238"/>
      <c r="AB10909" s="238" t="s">
        <v>442</v>
      </c>
    </row>
    <row r="10910" spans="8:28" x14ac:dyDescent="0.2">
      <c r="H10910" s="238"/>
      <c r="AB10910" s="238" t="s">
        <v>442</v>
      </c>
    </row>
    <row r="10911" spans="8:28" x14ac:dyDescent="0.2">
      <c r="H10911" s="238"/>
      <c r="AB10911" s="238" t="s">
        <v>442</v>
      </c>
    </row>
    <row r="10912" spans="8:28" x14ac:dyDescent="0.2">
      <c r="H10912" s="238"/>
      <c r="AB10912" s="238" t="s">
        <v>442</v>
      </c>
    </row>
    <row r="10913" spans="8:28" x14ac:dyDescent="0.2">
      <c r="H10913" s="238"/>
      <c r="AB10913" s="238" t="s">
        <v>442</v>
      </c>
    </row>
    <row r="10914" spans="8:28" x14ac:dyDescent="0.2">
      <c r="H10914" s="238"/>
      <c r="AB10914" s="238" t="s">
        <v>442</v>
      </c>
    </row>
    <row r="10915" spans="8:28" x14ac:dyDescent="0.2">
      <c r="H10915" s="238"/>
      <c r="AB10915" s="238" t="s">
        <v>442</v>
      </c>
    </row>
    <row r="10916" spans="8:28" x14ac:dyDescent="0.2">
      <c r="H10916" s="238"/>
      <c r="AB10916" s="238" t="s">
        <v>442</v>
      </c>
    </row>
    <row r="10917" spans="8:28" x14ac:dyDescent="0.2">
      <c r="H10917" s="238"/>
      <c r="AB10917" s="238" t="s">
        <v>442</v>
      </c>
    </row>
    <row r="10918" spans="8:28" x14ac:dyDescent="0.2">
      <c r="H10918" s="238"/>
      <c r="AB10918" s="238" t="s">
        <v>442</v>
      </c>
    </row>
    <row r="10919" spans="8:28" x14ac:dyDescent="0.2">
      <c r="H10919" s="238"/>
      <c r="AB10919" s="238" t="s">
        <v>442</v>
      </c>
    </row>
    <row r="10920" spans="8:28" x14ac:dyDescent="0.2">
      <c r="H10920" s="238"/>
      <c r="AB10920" s="238" t="s">
        <v>442</v>
      </c>
    </row>
    <row r="10921" spans="8:28" x14ac:dyDescent="0.2">
      <c r="H10921" s="238"/>
      <c r="AB10921" s="238" t="s">
        <v>442</v>
      </c>
    </row>
    <row r="10922" spans="8:28" x14ac:dyDescent="0.2">
      <c r="H10922" s="238"/>
      <c r="AB10922" s="238" t="s">
        <v>442</v>
      </c>
    </row>
    <row r="10923" spans="8:28" x14ac:dyDescent="0.2">
      <c r="H10923" s="238"/>
      <c r="AB10923" s="238" t="s">
        <v>442</v>
      </c>
    </row>
    <row r="10924" spans="8:28" x14ac:dyDescent="0.2">
      <c r="H10924" s="238"/>
      <c r="AB10924" s="238" t="s">
        <v>442</v>
      </c>
    </row>
    <row r="10925" spans="8:28" x14ac:dyDescent="0.2">
      <c r="H10925" s="238"/>
      <c r="AB10925" s="238" t="s">
        <v>442</v>
      </c>
    </row>
    <row r="10926" spans="8:28" x14ac:dyDescent="0.2">
      <c r="H10926" s="238"/>
      <c r="AB10926" s="238" t="s">
        <v>442</v>
      </c>
    </row>
    <row r="10927" spans="8:28" x14ac:dyDescent="0.2">
      <c r="H10927" s="238"/>
      <c r="AB10927" s="238" t="s">
        <v>442</v>
      </c>
    </row>
    <row r="10928" spans="8:28" x14ac:dyDescent="0.2">
      <c r="H10928" s="238"/>
      <c r="AB10928" s="238" t="s">
        <v>442</v>
      </c>
    </row>
    <row r="10929" spans="8:28" x14ac:dyDescent="0.2">
      <c r="H10929" s="238"/>
      <c r="AB10929" s="238" t="s">
        <v>442</v>
      </c>
    </row>
    <row r="10930" spans="8:28" x14ac:dyDescent="0.2">
      <c r="H10930" s="238"/>
      <c r="AB10930" s="238" t="s">
        <v>442</v>
      </c>
    </row>
    <row r="10931" spans="8:28" x14ac:dyDescent="0.2">
      <c r="H10931" s="238"/>
      <c r="AB10931" s="238" t="s">
        <v>442</v>
      </c>
    </row>
    <row r="10932" spans="8:28" x14ac:dyDescent="0.2">
      <c r="H10932" s="238"/>
      <c r="AB10932" s="238" t="s">
        <v>442</v>
      </c>
    </row>
    <row r="10933" spans="8:28" x14ac:dyDescent="0.2">
      <c r="H10933" s="238"/>
      <c r="AB10933" s="238" t="s">
        <v>442</v>
      </c>
    </row>
    <row r="10934" spans="8:28" x14ac:dyDescent="0.2">
      <c r="H10934" s="238"/>
      <c r="AB10934" s="238" t="s">
        <v>442</v>
      </c>
    </row>
    <row r="10935" spans="8:28" x14ac:dyDescent="0.2">
      <c r="H10935" s="238"/>
      <c r="AB10935" s="238" t="s">
        <v>442</v>
      </c>
    </row>
    <row r="10936" spans="8:28" x14ac:dyDescent="0.2">
      <c r="H10936" s="238"/>
      <c r="AB10936" s="238" t="s">
        <v>442</v>
      </c>
    </row>
    <row r="10937" spans="8:28" x14ac:dyDescent="0.2">
      <c r="H10937" s="238"/>
      <c r="AB10937" s="238" t="s">
        <v>442</v>
      </c>
    </row>
    <row r="10938" spans="8:28" x14ac:dyDescent="0.2">
      <c r="H10938" s="238"/>
      <c r="AB10938" s="238" t="s">
        <v>442</v>
      </c>
    </row>
    <row r="10939" spans="8:28" x14ac:dyDescent="0.2">
      <c r="H10939" s="238"/>
      <c r="AB10939" s="238" t="s">
        <v>442</v>
      </c>
    </row>
    <row r="10940" spans="8:28" x14ac:dyDescent="0.2">
      <c r="H10940" s="238"/>
      <c r="AB10940" s="238" t="s">
        <v>442</v>
      </c>
    </row>
    <row r="10941" spans="8:28" x14ac:dyDescent="0.2">
      <c r="H10941" s="238"/>
      <c r="AB10941" s="238" t="s">
        <v>442</v>
      </c>
    </row>
    <row r="10942" spans="8:28" x14ac:dyDescent="0.2">
      <c r="H10942" s="238"/>
      <c r="AB10942" s="238" t="s">
        <v>442</v>
      </c>
    </row>
    <row r="10943" spans="8:28" x14ac:dyDescent="0.2">
      <c r="H10943" s="238"/>
      <c r="AB10943" s="238" t="s">
        <v>442</v>
      </c>
    </row>
    <row r="10944" spans="8:28" x14ac:dyDescent="0.2">
      <c r="H10944" s="238"/>
      <c r="AB10944" s="238" t="s">
        <v>442</v>
      </c>
    </row>
    <row r="10945" spans="8:28" x14ac:dyDescent="0.2">
      <c r="H10945" s="238"/>
      <c r="AB10945" s="238" t="s">
        <v>442</v>
      </c>
    </row>
    <row r="10946" spans="8:28" x14ac:dyDescent="0.2">
      <c r="H10946" s="238"/>
      <c r="AB10946" s="238" t="s">
        <v>442</v>
      </c>
    </row>
    <row r="10947" spans="8:28" x14ac:dyDescent="0.2">
      <c r="H10947" s="238"/>
      <c r="AB10947" s="238" t="s">
        <v>442</v>
      </c>
    </row>
    <row r="10948" spans="8:28" x14ac:dyDescent="0.2">
      <c r="H10948" s="238"/>
      <c r="AB10948" s="238" t="s">
        <v>442</v>
      </c>
    </row>
    <row r="10949" spans="8:28" x14ac:dyDescent="0.2">
      <c r="H10949" s="238"/>
      <c r="AB10949" s="238" t="s">
        <v>442</v>
      </c>
    </row>
    <row r="10950" spans="8:28" x14ac:dyDescent="0.2">
      <c r="H10950" s="238"/>
      <c r="AB10950" s="238" t="s">
        <v>442</v>
      </c>
    </row>
    <row r="10951" spans="8:28" x14ac:dyDescent="0.2">
      <c r="H10951" s="238"/>
      <c r="AB10951" s="238" t="s">
        <v>442</v>
      </c>
    </row>
    <row r="10952" spans="8:28" x14ac:dyDescent="0.2">
      <c r="H10952" s="238"/>
      <c r="AB10952" s="238" t="s">
        <v>442</v>
      </c>
    </row>
    <row r="10953" spans="8:28" x14ac:dyDescent="0.2">
      <c r="H10953" s="238"/>
      <c r="AB10953" s="238" t="s">
        <v>442</v>
      </c>
    </row>
    <row r="10954" spans="8:28" x14ac:dyDescent="0.2">
      <c r="H10954" s="238"/>
      <c r="AB10954" s="238" t="s">
        <v>442</v>
      </c>
    </row>
    <row r="10955" spans="8:28" x14ac:dyDescent="0.2">
      <c r="H10955" s="238"/>
      <c r="AB10955" s="238" t="s">
        <v>442</v>
      </c>
    </row>
    <row r="10956" spans="8:28" x14ac:dyDescent="0.2">
      <c r="H10956" s="238"/>
      <c r="AB10956" s="238" t="s">
        <v>442</v>
      </c>
    </row>
    <row r="10957" spans="8:28" x14ac:dyDescent="0.2">
      <c r="H10957" s="238"/>
      <c r="AB10957" s="238" t="s">
        <v>442</v>
      </c>
    </row>
    <row r="10958" spans="8:28" x14ac:dyDescent="0.2">
      <c r="H10958" s="238"/>
      <c r="AB10958" s="238" t="s">
        <v>442</v>
      </c>
    </row>
    <row r="10959" spans="8:28" x14ac:dyDescent="0.2">
      <c r="H10959" s="238"/>
      <c r="AB10959" s="238" t="s">
        <v>442</v>
      </c>
    </row>
    <row r="10960" spans="8:28" x14ac:dyDescent="0.2">
      <c r="H10960" s="238"/>
      <c r="AB10960" s="238" t="s">
        <v>442</v>
      </c>
    </row>
    <row r="10961" spans="8:28" x14ac:dyDescent="0.2">
      <c r="H10961" s="238"/>
      <c r="AB10961" s="238" t="s">
        <v>442</v>
      </c>
    </row>
    <row r="10962" spans="8:28" x14ac:dyDescent="0.2">
      <c r="H10962" s="238"/>
      <c r="AB10962" s="238" t="s">
        <v>442</v>
      </c>
    </row>
    <row r="10963" spans="8:28" x14ac:dyDescent="0.2">
      <c r="H10963" s="238"/>
      <c r="AB10963" s="238" t="s">
        <v>442</v>
      </c>
    </row>
    <row r="10964" spans="8:28" x14ac:dyDescent="0.2">
      <c r="H10964" s="238"/>
      <c r="AB10964" s="238" t="s">
        <v>442</v>
      </c>
    </row>
    <row r="10965" spans="8:28" x14ac:dyDescent="0.2">
      <c r="H10965" s="238"/>
      <c r="AB10965" s="238" t="s">
        <v>442</v>
      </c>
    </row>
    <row r="10966" spans="8:28" x14ac:dyDescent="0.2">
      <c r="H10966" s="238"/>
      <c r="AB10966" s="238" t="s">
        <v>442</v>
      </c>
    </row>
    <row r="10967" spans="8:28" x14ac:dyDescent="0.2">
      <c r="H10967" s="238"/>
      <c r="AB10967" s="238" t="s">
        <v>442</v>
      </c>
    </row>
    <row r="10968" spans="8:28" x14ac:dyDescent="0.2">
      <c r="H10968" s="238"/>
      <c r="AB10968" s="238" t="s">
        <v>442</v>
      </c>
    </row>
    <row r="10969" spans="8:28" x14ac:dyDescent="0.2">
      <c r="H10969" s="238"/>
      <c r="AB10969" s="238" t="s">
        <v>442</v>
      </c>
    </row>
    <row r="10970" spans="8:28" x14ac:dyDescent="0.2">
      <c r="H10970" s="238"/>
      <c r="AB10970" s="238" t="s">
        <v>442</v>
      </c>
    </row>
    <row r="10971" spans="8:28" x14ac:dyDescent="0.2">
      <c r="H10971" s="238"/>
      <c r="AB10971" s="238" t="s">
        <v>442</v>
      </c>
    </row>
    <row r="10972" spans="8:28" x14ac:dyDescent="0.2">
      <c r="H10972" s="238"/>
      <c r="AB10972" s="238" t="s">
        <v>442</v>
      </c>
    </row>
    <row r="10973" spans="8:28" x14ac:dyDescent="0.2">
      <c r="H10973" s="238"/>
      <c r="AB10973" s="238" t="s">
        <v>442</v>
      </c>
    </row>
    <row r="10974" spans="8:28" x14ac:dyDescent="0.2">
      <c r="H10974" s="238"/>
      <c r="AB10974" s="238" t="s">
        <v>442</v>
      </c>
    </row>
    <row r="10975" spans="8:28" x14ac:dyDescent="0.2">
      <c r="H10975" s="238"/>
      <c r="AB10975" s="238" t="s">
        <v>442</v>
      </c>
    </row>
    <row r="10976" spans="8:28" x14ac:dyDescent="0.2">
      <c r="H10976" s="238"/>
      <c r="AB10976" s="238" t="s">
        <v>442</v>
      </c>
    </row>
    <row r="10977" spans="8:28" x14ac:dyDescent="0.2">
      <c r="H10977" s="238"/>
      <c r="AB10977" s="238" t="s">
        <v>442</v>
      </c>
    </row>
    <row r="10978" spans="8:28" x14ac:dyDescent="0.2">
      <c r="H10978" s="238"/>
      <c r="AB10978" s="238" t="s">
        <v>442</v>
      </c>
    </row>
    <row r="10979" spans="8:28" x14ac:dyDescent="0.2">
      <c r="H10979" s="238"/>
      <c r="AB10979" s="238" t="s">
        <v>442</v>
      </c>
    </row>
    <row r="10980" spans="8:28" x14ac:dyDescent="0.2">
      <c r="H10980" s="238"/>
      <c r="AB10980" s="238" t="s">
        <v>442</v>
      </c>
    </row>
    <row r="10981" spans="8:28" x14ac:dyDescent="0.2">
      <c r="H10981" s="238"/>
      <c r="AB10981" s="238" t="s">
        <v>442</v>
      </c>
    </row>
    <row r="10982" spans="8:28" x14ac:dyDescent="0.2">
      <c r="H10982" s="238"/>
      <c r="AB10982" s="238" t="s">
        <v>442</v>
      </c>
    </row>
    <row r="10983" spans="8:28" x14ac:dyDescent="0.2">
      <c r="H10983" s="238"/>
      <c r="AB10983" s="238" t="s">
        <v>442</v>
      </c>
    </row>
    <row r="10984" spans="8:28" x14ac:dyDescent="0.2">
      <c r="H10984" s="238"/>
      <c r="AB10984" s="238" t="s">
        <v>442</v>
      </c>
    </row>
    <row r="10985" spans="8:28" x14ac:dyDescent="0.2">
      <c r="H10985" s="238"/>
      <c r="AB10985" s="238" t="s">
        <v>442</v>
      </c>
    </row>
    <row r="10986" spans="8:28" x14ac:dyDescent="0.2">
      <c r="H10986" s="238"/>
      <c r="AB10986" s="238" t="s">
        <v>442</v>
      </c>
    </row>
    <row r="10987" spans="8:28" x14ac:dyDescent="0.2">
      <c r="H10987" s="238"/>
      <c r="AB10987" s="238" t="s">
        <v>442</v>
      </c>
    </row>
    <row r="10988" spans="8:28" x14ac:dyDescent="0.2">
      <c r="H10988" s="238"/>
      <c r="AB10988" s="238" t="s">
        <v>442</v>
      </c>
    </row>
    <row r="10989" spans="8:28" x14ac:dyDescent="0.2">
      <c r="H10989" s="238"/>
      <c r="AB10989" s="238" t="s">
        <v>442</v>
      </c>
    </row>
    <row r="10990" spans="8:28" x14ac:dyDescent="0.2">
      <c r="H10990" s="238"/>
      <c r="AB10990" s="238" t="s">
        <v>442</v>
      </c>
    </row>
    <row r="10991" spans="8:28" x14ac:dyDescent="0.2">
      <c r="H10991" s="238"/>
      <c r="AB10991" s="238" t="s">
        <v>442</v>
      </c>
    </row>
    <row r="10992" spans="8:28" x14ac:dyDescent="0.2">
      <c r="H10992" s="238"/>
      <c r="AB10992" s="238" t="s">
        <v>442</v>
      </c>
    </row>
    <row r="10993" spans="8:28" x14ac:dyDescent="0.2">
      <c r="H10993" s="238"/>
      <c r="AB10993" s="238" t="s">
        <v>442</v>
      </c>
    </row>
    <row r="10994" spans="8:28" x14ac:dyDescent="0.2">
      <c r="H10994" s="238"/>
      <c r="AB10994" s="238" t="s">
        <v>442</v>
      </c>
    </row>
    <row r="10995" spans="8:28" x14ac:dyDescent="0.2">
      <c r="H10995" s="238"/>
      <c r="AB10995" s="238" t="s">
        <v>442</v>
      </c>
    </row>
    <row r="10996" spans="8:28" x14ac:dyDescent="0.2">
      <c r="H10996" s="238"/>
      <c r="AB10996" s="238" t="s">
        <v>442</v>
      </c>
    </row>
    <row r="10997" spans="8:28" x14ac:dyDescent="0.2">
      <c r="H10997" s="238"/>
      <c r="AB10997" s="238" t="s">
        <v>442</v>
      </c>
    </row>
    <row r="10998" spans="8:28" x14ac:dyDescent="0.2">
      <c r="H10998" s="238"/>
      <c r="AB10998" s="238" t="s">
        <v>442</v>
      </c>
    </row>
    <row r="10999" spans="8:28" x14ac:dyDescent="0.2">
      <c r="H10999" s="238"/>
      <c r="AB10999" s="238" t="s">
        <v>442</v>
      </c>
    </row>
    <row r="11000" spans="8:28" x14ac:dyDescent="0.2">
      <c r="H11000" s="238"/>
      <c r="AB11000" s="238" t="s">
        <v>442</v>
      </c>
    </row>
    <row r="11001" spans="8:28" x14ac:dyDescent="0.2">
      <c r="H11001" s="238"/>
      <c r="AB11001" s="238" t="s">
        <v>442</v>
      </c>
    </row>
    <row r="11002" spans="8:28" x14ac:dyDescent="0.2">
      <c r="H11002" s="238"/>
      <c r="AB11002" s="238" t="s">
        <v>442</v>
      </c>
    </row>
    <row r="11003" spans="8:28" x14ac:dyDescent="0.2">
      <c r="H11003" s="238"/>
      <c r="AB11003" s="238" t="s">
        <v>442</v>
      </c>
    </row>
    <row r="11004" spans="8:28" x14ac:dyDescent="0.2">
      <c r="H11004" s="238"/>
      <c r="AB11004" s="238" t="s">
        <v>442</v>
      </c>
    </row>
    <row r="11005" spans="8:28" x14ac:dyDescent="0.2">
      <c r="H11005" s="238"/>
      <c r="AB11005" s="238" t="s">
        <v>442</v>
      </c>
    </row>
    <row r="11006" spans="8:28" x14ac:dyDescent="0.2">
      <c r="H11006" s="238"/>
      <c r="AB11006" s="238" t="s">
        <v>442</v>
      </c>
    </row>
    <row r="11007" spans="8:28" x14ac:dyDescent="0.2">
      <c r="H11007" s="238"/>
      <c r="AB11007" s="238" t="s">
        <v>442</v>
      </c>
    </row>
    <row r="11008" spans="8:28" x14ac:dyDescent="0.2">
      <c r="H11008" s="238"/>
      <c r="AB11008" s="238" t="s">
        <v>442</v>
      </c>
    </row>
    <row r="11009" spans="8:28" x14ac:dyDescent="0.2">
      <c r="H11009" s="238"/>
      <c r="AB11009" s="238" t="s">
        <v>442</v>
      </c>
    </row>
    <row r="11010" spans="8:28" x14ac:dyDescent="0.2">
      <c r="H11010" s="238"/>
      <c r="AB11010" s="238" t="s">
        <v>442</v>
      </c>
    </row>
    <row r="11011" spans="8:28" x14ac:dyDescent="0.2">
      <c r="H11011" s="238"/>
      <c r="AB11011" s="238" t="s">
        <v>442</v>
      </c>
    </row>
    <row r="11012" spans="8:28" x14ac:dyDescent="0.2">
      <c r="H11012" s="238"/>
      <c r="AB11012" s="238" t="s">
        <v>442</v>
      </c>
    </row>
    <row r="11013" spans="8:28" x14ac:dyDescent="0.2">
      <c r="H11013" s="238"/>
      <c r="AB11013" s="238" t="s">
        <v>442</v>
      </c>
    </row>
    <row r="11014" spans="8:28" x14ac:dyDescent="0.2">
      <c r="H11014" s="238"/>
      <c r="AB11014" s="238" t="s">
        <v>442</v>
      </c>
    </row>
    <row r="11015" spans="8:28" x14ac:dyDescent="0.2">
      <c r="H11015" s="238"/>
      <c r="AB11015" s="238" t="s">
        <v>442</v>
      </c>
    </row>
    <row r="11016" spans="8:28" x14ac:dyDescent="0.2">
      <c r="H11016" s="238"/>
      <c r="AB11016" s="238" t="s">
        <v>442</v>
      </c>
    </row>
    <row r="11017" spans="8:28" x14ac:dyDescent="0.2">
      <c r="H11017" s="238"/>
      <c r="AB11017" s="238" t="s">
        <v>442</v>
      </c>
    </row>
    <row r="11018" spans="8:28" x14ac:dyDescent="0.2">
      <c r="H11018" s="238"/>
      <c r="AB11018" s="238" t="s">
        <v>442</v>
      </c>
    </row>
    <row r="11019" spans="8:28" x14ac:dyDescent="0.2">
      <c r="H11019" s="238"/>
      <c r="AB11019" s="238" t="s">
        <v>442</v>
      </c>
    </row>
    <row r="11020" spans="8:28" x14ac:dyDescent="0.2">
      <c r="H11020" s="238"/>
      <c r="AB11020" s="238" t="s">
        <v>442</v>
      </c>
    </row>
    <row r="11021" spans="8:28" x14ac:dyDescent="0.2">
      <c r="H11021" s="238"/>
      <c r="AB11021" s="238" t="s">
        <v>442</v>
      </c>
    </row>
    <row r="11022" spans="8:28" x14ac:dyDescent="0.2">
      <c r="H11022" s="238"/>
      <c r="AB11022" s="238" t="s">
        <v>442</v>
      </c>
    </row>
    <row r="11023" spans="8:28" x14ac:dyDescent="0.2">
      <c r="H11023" s="238"/>
      <c r="AB11023" s="238" t="s">
        <v>442</v>
      </c>
    </row>
    <row r="11024" spans="8:28" x14ac:dyDescent="0.2">
      <c r="H11024" s="238"/>
      <c r="AB11024" s="238" t="s">
        <v>442</v>
      </c>
    </row>
    <row r="11025" spans="8:28" x14ac:dyDescent="0.2">
      <c r="H11025" s="238"/>
      <c r="AB11025" s="238" t="s">
        <v>442</v>
      </c>
    </row>
    <row r="11026" spans="8:28" x14ac:dyDescent="0.2">
      <c r="H11026" s="238"/>
      <c r="AB11026" s="238" t="s">
        <v>442</v>
      </c>
    </row>
    <row r="11027" spans="8:28" x14ac:dyDescent="0.2">
      <c r="H11027" s="238"/>
      <c r="AB11027" s="238" t="s">
        <v>442</v>
      </c>
    </row>
    <row r="11028" spans="8:28" x14ac:dyDescent="0.2">
      <c r="H11028" s="238"/>
      <c r="AB11028" s="238" t="s">
        <v>442</v>
      </c>
    </row>
    <row r="11029" spans="8:28" x14ac:dyDescent="0.2">
      <c r="H11029" s="238"/>
      <c r="AB11029" s="238" t="s">
        <v>442</v>
      </c>
    </row>
    <row r="11030" spans="8:28" x14ac:dyDescent="0.2">
      <c r="H11030" s="238"/>
      <c r="AB11030" s="238" t="s">
        <v>442</v>
      </c>
    </row>
    <row r="11031" spans="8:28" x14ac:dyDescent="0.2">
      <c r="H11031" s="238"/>
      <c r="AB11031" s="238" t="s">
        <v>442</v>
      </c>
    </row>
    <row r="11032" spans="8:28" x14ac:dyDescent="0.2">
      <c r="H11032" s="238"/>
      <c r="AB11032" s="238" t="s">
        <v>442</v>
      </c>
    </row>
    <row r="11033" spans="8:28" x14ac:dyDescent="0.2">
      <c r="H11033" s="238"/>
      <c r="AB11033" s="238" t="s">
        <v>442</v>
      </c>
    </row>
    <row r="11034" spans="8:28" x14ac:dyDescent="0.2">
      <c r="H11034" s="238"/>
      <c r="AB11034" s="238" t="s">
        <v>442</v>
      </c>
    </row>
    <row r="11035" spans="8:28" x14ac:dyDescent="0.2">
      <c r="H11035" s="238"/>
      <c r="AB11035" s="238" t="s">
        <v>442</v>
      </c>
    </row>
    <row r="11036" spans="8:28" x14ac:dyDescent="0.2">
      <c r="H11036" s="238"/>
      <c r="AB11036" s="238" t="s">
        <v>442</v>
      </c>
    </row>
    <row r="11037" spans="8:28" x14ac:dyDescent="0.2">
      <c r="H11037" s="238"/>
      <c r="AB11037" s="238" t="s">
        <v>442</v>
      </c>
    </row>
    <row r="11038" spans="8:28" x14ac:dyDescent="0.2">
      <c r="H11038" s="238"/>
      <c r="AB11038" s="238" t="s">
        <v>442</v>
      </c>
    </row>
    <row r="11039" spans="8:28" x14ac:dyDescent="0.2">
      <c r="H11039" s="238"/>
      <c r="AB11039" s="238" t="s">
        <v>442</v>
      </c>
    </row>
    <row r="11040" spans="8:28" x14ac:dyDescent="0.2">
      <c r="H11040" s="238"/>
      <c r="AB11040" s="238" t="s">
        <v>442</v>
      </c>
    </row>
    <row r="11041" spans="8:28" x14ac:dyDescent="0.2">
      <c r="H11041" s="238"/>
      <c r="AB11041" s="238" t="s">
        <v>442</v>
      </c>
    </row>
    <row r="11042" spans="8:28" x14ac:dyDescent="0.2">
      <c r="H11042" s="238"/>
      <c r="AB11042" s="238" t="s">
        <v>442</v>
      </c>
    </row>
    <row r="11043" spans="8:28" x14ac:dyDescent="0.2">
      <c r="H11043" s="238"/>
      <c r="AB11043" s="238" t="s">
        <v>442</v>
      </c>
    </row>
    <row r="11044" spans="8:28" x14ac:dyDescent="0.2">
      <c r="H11044" s="238"/>
      <c r="AB11044" s="238" t="s">
        <v>442</v>
      </c>
    </row>
    <row r="11045" spans="8:28" x14ac:dyDescent="0.2">
      <c r="H11045" s="238"/>
      <c r="AB11045" s="238" t="s">
        <v>442</v>
      </c>
    </row>
    <row r="11046" spans="8:28" x14ac:dyDescent="0.2">
      <c r="H11046" s="238"/>
      <c r="AB11046" s="238" t="s">
        <v>442</v>
      </c>
    </row>
    <row r="11047" spans="8:28" x14ac:dyDescent="0.2">
      <c r="H11047" s="238"/>
      <c r="AB11047" s="238" t="s">
        <v>442</v>
      </c>
    </row>
    <row r="11048" spans="8:28" x14ac:dyDescent="0.2">
      <c r="H11048" s="238"/>
      <c r="AB11048" s="238" t="s">
        <v>442</v>
      </c>
    </row>
    <row r="11049" spans="8:28" x14ac:dyDescent="0.2">
      <c r="H11049" s="238"/>
      <c r="AB11049" s="238" t="s">
        <v>442</v>
      </c>
    </row>
    <row r="11050" spans="8:28" x14ac:dyDescent="0.2">
      <c r="H11050" s="238"/>
      <c r="AB11050" s="238" t="s">
        <v>442</v>
      </c>
    </row>
    <row r="11051" spans="8:28" x14ac:dyDescent="0.2">
      <c r="H11051" s="238"/>
      <c r="AB11051" s="238" t="s">
        <v>442</v>
      </c>
    </row>
    <row r="11052" spans="8:28" x14ac:dyDescent="0.2">
      <c r="H11052" s="238"/>
      <c r="AB11052" s="238" t="s">
        <v>442</v>
      </c>
    </row>
    <row r="11053" spans="8:28" x14ac:dyDescent="0.2">
      <c r="H11053" s="238"/>
      <c r="AB11053" s="238" t="s">
        <v>442</v>
      </c>
    </row>
    <row r="11054" spans="8:28" x14ac:dyDescent="0.2">
      <c r="H11054" s="238"/>
      <c r="AB11054" s="238" t="s">
        <v>442</v>
      </c>
    </row>
    <row r="11055" spans="8:28" x14ac:dyDescent="0.2">
      <c r="H11055" s="238"/>
      <c r="AB11055" s="238" t="s">
        <v>442</v>
      </c>
    </row>
    <row r="11056" spans="8:28" x14ac:dyDescent="0.2">
      <c r="H11056" s="238"/>
      <c r="AB11056" s="238" t="s">
        <v>442</v>
      </c>
    </row>
    <row r="11057" spans="8:28" x14ac:dyDescent="0.2">
      <c r="H11057" s="238"/>
      <c r="AB11057" s="238" t="s">
        <v>442</v>
      </c>
    </row>
    <row r="11058" spans="8:28" x14ac:dyDescent="0.2">
      <c r="H11058" s="238"/>
      <c r="AB11058" s="238" t="s">
        <v>442</v>
      </c>
    </row>
    <row r="11059" spans="8:28" x14ac:dyDescent="0.2">
      <c r="H11059" s="238"/>
      <c r="AB11059" s="238" t="s">
        <v>442</v>
      </c>
    </row>
    <row r="11060" spans="8:28" x14ac:dyDescent="0.2">
      <c r="H11060" s="238"/>
      <c r="AB11060" s="238" t="s">
        <v>442</v>
      </c>
    </row>
    <row r="11061" spans="8:28" x14ac:dyDescent="0.2">
      <c r="H11061" s="238"/>
      <c r="AB11061" s="238" t="s">
        <v>442</v>
      </c>
    </row>
    <row r="11062" spans="8:28" x14ac:dyDescent="0.2">
      <c r="H11062" s="238"/>
      <c r="AB11062" s="238" t="s">
        <v>442</v>
      </c>
    </row>
    <row r="11063" spans="8:28" x14ac:dyDescent="0.2">
      <c r="H11063" s="238"/>
      <c r="AB11063" s="238" t="s">
        <v>442</v>
      </c>
    </row>
    <row r="11064" spans="8:28" x14ac:dyDescent="0.2">
      <c r="H11064" s="238"/>
      <c r="AB11064" s="238" t="s">
        <v>442</v>
      </c>
    </row>
    <row r="11065" spans="8:28" x14ac:dyDescent="0.2">
      <c r="H11065" s="238"/>
      <c r="AB11065" s="238" t="s">
        <v>442</v>
      </c>
    </row>
    <row r="11066" spans="8:28" x14ac:dyDescent="0.2">
      <c r="H11066" s="238"/>
      <c r="AB11066" s="238" t="s">
        <v>442</v>
      </c>
    </row>
    <row r="11067" spans="8:28" x14ac:dyDescent="0.2">
      <c r="H11067" s="238"/>
      <c r="AB11067" s="238" t="s">
        <v>442</v>
      </c>
    </row>
    <row r="11068" spans="8:28" x14ac:dyDescent="0.2">
      <c r="H11068" s="238"/>
      <c r="AB11068" s="238" t="s">
        <v>442</v>
      </c>
    </row>
    <row r="11069" spans="8:28" x14ac:dyDescent="0.2">
      <c r="H11069" s="238"/>
      <c r="AB11069" s="238" t="s">
        <v>442</v>
      </c>
    </row>
    <row r="11070" spans="8:28" x14ac:dyDescent="0.2">
      <c r="H11070" s="238"/>
      <c r="AB11070" s="238" t="s">
        <v>442</v>
      </c>
    </row>
    <row r="11071" spans="8:28" x14ac:dyDescent="0.2">
      <c r="H11071" s="238"/>
      <c r="AB11071" s="238" t="s">
        <v>442</v>
      </c>
    </row>
    <row r="11072" spans="8:28" x14ac:dyDescent="0.2">
      <c r="H11072" s="238"/>
      <c r="AB11072" s="238" t="s">
        <v>442</v>
      </c>
    </row>
    <row r="11073" spans="8:28" x14ac:dyDescent="0.2">
      <c r="H11073" s="238"/>
      <c r="AB11073" s="238" t="s">
        <v>442</v>
      </c>
    </row>
    <row r="11074" spans="8:28" x14ac:dyDescent="0.2">
      <c r="H11074" s="238"/>
      <c r="AB11074" s="238" t="s">
        <v>442</v>
      </c>
    </row>
    <row r="11075" spans="8:28" x14ac:dyDescent="0.2">
      <c r="H11075" s="238"/>
      <c r="AB11075" s="238" t="s">
        <v>442</v>
      </c>
    </row>
    <row r="11076" spans="8:28" x14ac:dyDescent="0.2">
      <c r="H11076" s="238"/>
      <c r="AB11076" s="238" t="s">
        <v>442</v>
      </c>
    </row>
    <row r="11077" spans="8:28" x14ac:dyDescent="0.2">
      <c r="H11077" s="238"/>
      <c r="AB11077" s="238" t="s">
        <v>442</v>
      </c>
    </row>
    <row r="11078" spans="8:28" x14ac:dyDescent="0.2">
      <c r="H11078" s="238"/>
      <c r="AB11078" s="238" t="s">
        <v>442</v>
      </c>
    </row>
    <row r="11079" spans="8:28" x14ac:dyDescent="0.2">
      <c r="H11079" s="238"/>
      <c r="AB11079" s="238" t="s">
        <v>442</v>
      </c>
    </row>
    <row r="11080" spans="8:28" x14ac:dyDescent="0.2">
      <c r="H11080" s="238"/>
      <c r="AB11080" s="238" t="s">
        <v>442</v>
      </c>
    </row>
    <row r="11081" spans="8:28" x14ac:dyDescent="0.2">
      <c r="H11081" s="238"/>
      <c r="AB11081" s="238" t="s">
        <v>442</v>
      </c>
    </row>
    <row r="11082" spans="8:28" x14ac:dyDescent="0.2">
      <c r="H11082" s="238"/>
      <c r="AB11082" s="238" t="s">
        <v>442</v>
      </c>
    </row>
    <row r="11083" spans="8:28" x14ac:dyDescent="0.2">
      <c r="H11083" s="238"/>
      <c r="AB11083" s="238" t="s">
        <v>442</v>
      </c>
    </row>
    <row r="11084" spans="8:28" x14ac:dyDescent="0.2">
      <c r="H11084" s="238"/>
      <c r="AB11084" s="238" t="s">
        <v>442</v>
      </c>
    </row>
    <row r="11085" spans="8:28" x14ac:dyDescent="0.2">
      <c r="H11085" s="238"/>
      <c r="AB11085" s="238" t="s">
        <v>442</v>
      </c>
    </row>
    <row r="11086" spans="8:28" x14ac:dyDescent="0.2">
      <c r="H11086" s="238"/>
      <c r="AB11086" s="238" t="s">
        <v>442</v>
      </c>
    </row>
    <row r="11087" spans="8:28" x14ac:dyDescent="0.2">
      <c r="H11087" s="238"/>
      <c r="AB11087" s="238" t="s">
        <v>442</v>
      </c>
    </row>
    <row r="11088" spans="8:28" x14ac:dyDescent="0.2">
      <c r="H11088" s="238"/>
      <c r="AB11088" s="238" t="s">
        <v>442</v>
      </c>
    </row>
    <row r="11089" spans="8:28" x14ac:dyDescent="0.2">
      <c r="H11089" s="238"/>
      <c r="AB11089" s="238" t="s">
        <v>442</v>
      </c>
    </row>
    <row r="11090" spans="8:28" x14ac:dyDescent="0.2">
      <c r="H11090" s="238"/>
      <c r="AB11090" s="238" t="s">
        <v>442</v>
      </c>
    </row>
    <row r="11091" spans="8:28" x14ac:dyDescent="0.2">
      <c r="H11091" s="238"/>
      <c r="AB11091" s="238" t="s">
        <v>442</v>
      </c>
    </row>
    <row r="11092" spans="8:28" x14ac:dyDescent="0.2">
      <c r="H11092" s="238"/>
      <c r="AB11092" s="238" t="s">
        <v>442</v>
      </c>
    </row>
    <row r="11093" spans="8:28" x14ac:dyDescent="0.2">
      <c r="H11093" s="238"/>
      <c r="AB11093" s="238" t="s">
        <v>442</v>
      </c>
    </row>
    <row r="11094" spans="8:28" x14ac:dyDescent="0.2">
      <c r="H11094" s="238"/>
      <c r="AB11094" s="238" t="s">
        <v>442</v>
      </c>
    </row>
    <row r="11095" spans="8:28" x14ac:dyDescent="0.2">
      <c r="H11095" s="238"/>
      <c r="AB11095" s="238" t="s">
        <v>442</v>
      </c>
    </row>
    <row r="11096" spans="8:28" x14ac:dyDescent="0.2">
      <c r="H11096" s="238"/>
      <c r="AB11096" s="238" t="s">
        <v>442</v>
      </c>
    </row>
    <row r="11097" spans="8:28" x14ac:dyDescent="0.2">
      <c r="H11097" s="238"/>
      <c r="AB11097" s="238" t="s">
        <v>442</v>
      </c>
    </row>
    <row r="11098" spans="8:28" x14ac:dyDescent="0.2">
      <c r="H11098" s="238"/>
      <c r="AB11098" s="238" t="s">
        <v>442</v>
      </c>
    </row>
    <row r="11099" spans="8:28" x14ac:dyDescent="0.2">
      <c r="H11099" s="238"/>
      <c r="AB11099" s="238" t="s">
        <v>442</v>
      </c>
    </row>
    <row r="11100" spans="8:28" x14ac:dyDescent="0.2">
      <c r="H11100" s="238"/>
      <c r="AB11100" s="238" t="s">
        <v>442</v>
      </c>
    </row>
    <row r="11101" spans="8:28" x14ac:dyDescent="0.2">
      <c r="H11101" s="238"/>
      <c r="AB11101" s="238" t="s">
        <v>442</v>
      </c>
    </row>
    <row r="11102" spans="8:28" x14ac:dyDescent="0.2">
      <c r="H11102" s="238"/>
      <c r="AB11102" s="238" t="s">
        <v>442</v>
      </c>
    </row>
    <row r="11103" spans="8:28" x14ac:dyDescent="0.2">
      <c r="H11103" s="238"/>
      <c r="AB11103" s="238" t="s">
        <v>442</v>
      </c>
    </row>
    <row r="11104" spans="8:28" x14ac:dyDescent="0.2">
      <c r="H11104" s="238"/>
      <c r="AB11104" s="238" t="s">
        <v>442</v>
      </c>
    </row>
    <row r="11105" spans="8:28" x14ac:dyDescent="0.2">
      <c r="H11105" s="238"/>
      <c r="AB11105" s="238" t="s">
        <v>442</v>
      </c>
    </row>
    <row r="11106" spans="8:28" x14ac:dyDescent="0.2">
      <c r="H11106" s="238"/>
      <c r="AB11106" s="238" t="s">
        <v>442</v>
      </c>
    </row>
    <row r="11107" spans="8:28" x14ac:dyDescent="0.2">
      <c r="H11107" s="238"/>
      <c r="AB11107" s="238" t="s">
        <v>442</v>
      </c>
    </row>
    <row r="11108" spans="8:28" x14ac:dyDescent="0.2">
      <c r="H11108" s="238"/>
      <c r="AB11108" s="238" t="s">
        <v>442</v>
      </c>
    </row>
    <row r="11109" spans="8:28" x14ac:dyDescent="0.2">
      <c r="H11109" s="238"/>
      <c r="AB11109" s="238" t="s">
        <v>442</v>
      </c>
    </row>
    <row r="11110" spans="8:28" x14ac:dyDescent="0.2">
      <c r="H11110" s="238"/>
      <c r="AB11110" s="238" t="s">
        <v>442</v>
      </c>
    </row>
    <row r="11111" spans="8:28" x14ac:dyDescent="0.2">
      <c r="H11111" s="238"/>
      <c r="AB11111" s="238" t="s">
        <v>442</v>
      </c>
    </row>
    <row r="11112" spans="8:28" x14ac:dyDescent="0.2">
      <c r="H11112" s="238"/>
      <c r="AB11112" s="238" t="s">
        <v>442</v>
      </c>
    </row>
    <row r="11113" spans="8:28" x14ac:dyDescent="0.2">
      <c r="H11113" s="238"/>
      <c r="AB11113" s="238" t="s">
        <v>442</v>
      </c>
    </row>
    <row r="11114" spans="8:28" x14ac:dyDescent="0.2">
      <c r="H11114" s="238"/>
      <c r="AB11114" s="238" t="s">
        <v>442</v>
      </c>
    </row>
    <row r="11115" spans="8:28" x14ac:dyDescent="0.2">
      <c r="H11115" s="238"/>
      <c r="AB11115" s="238" t="s">
        <v>442</v>
      </c>
    </row>
    <row r="11116" spans="8:28" x14ac:dyDescent="0.2">
      <c r="H11116" s="238"/>
      <c r="AB11116" s="238" t="s">
        <v>442</v>
      </c>
    </row>
    <row r="11117" spans="8:28" x14ac:dyDescent="0.2">
      <c r="H11117" s="238"/>
      <c r="AB11117" s="238" t="s">
        <v>442</v>
      </c>
    </row>
    <row r="11118" spans="8:28" x14ac:dyDescent="0.2">
      <c r="H11118" s="238"/>
      <c r="AB11118" s="238" t="s">
        <v>442</v>
      </c>
    </row>
    <row r="11119" spans="8:28" x14ac:dyDescent="0.2">
      <c r="H11119" s="238"/>
      <c r="AB11119" s="238" t="s">
        <v>442</v>
      </c>
    </row>
    <row r="11120" spans="8:28" x14ac:dyDescent="0.2">
      <c r="H11120" s="238"/>
      <c r="AB11120" s="238" t="s">
        <v>442</v>
      </c>
    </row>
    <row r="11121" spans="8:28" x14ac:dyDescent="0.2">
      <c r="H11121" s="238"/>
      <c r="AB11121" s="238" t="s">
        <v>442</v>
      </c>
    </row>
    <row r="11122" spans="8:28" x14ac:dyDescent="0.2">
      <c r="H11122" s="238"/>
      <c r="AB11122" s="238" t="s">
        <v>442</v>
      </c>
    </row>
    <row r="11123" spans="8:28" x14ac:dyDescent="0.2">
      <c r="H11123" s="238"/>
      <c r="AB11123" s="238" t="s">
        <v>442</v>
      </c>
    </row>
    <row r="11124" spans="8:28" x14ac:dyDescent="0.2">
      <c r="H11124" s="238"/>
      <c r="AB11124" s="238" t="s">
        <v>442</v>
      </c>
    </row>
    <row r="11125" spans="8:28" x14ac:dyDescent="0.2">
      <c r="H11125" s="238"/>
      <c r="AB11125" s="238" t="s">
        <v>442</v>
      </c>
    </row>
    <row r="11126" spans="8:28" x14ac:dyDescent="0.2">
      <c r="H11126" s="238"/>
      <c r="AB11126" s="238" t="s">
        <v>442</v>
      </c>
    </row>
    <row r="11127" spans="8:28" x14ac:dyDescent="0.2">
      <c r="H11127" s="238"/>
      <c r="AB11127" s="238" t="s">
        <v>442</v>
      </c>
    </row>
    <row r="11128" spans="8:28" x14ac:dyDescent="0.2">
      <c r="H11128" s="238"/>
      <c r="AB11128" s="238" t="s">
        <v>442</v>
      </c>
    </row>
    <row r="11129" spans="8:28" x14ac:dyDescent="0.2">
      <c r="H11129" s="238"/>
      <c r="AB11129" s="238" t="s">
        <v>442</v>
      </c>
    </row>
    <row r="11130" spans="8:28" x14ac:dyDescent="0.2">
      <c r="H11130" s="238"/>
      <c r="AB11130" s="238" t="s">
        <v>442</v>
      </c>
    </row>
    <row r="11131" spans="8:28" x14ac:dyDescent="0.2">
      <c r="H11131" s="238"/>
      <c r="AB11131" s="238" t="s">
        <v>442</v>
      </c>
    </row>
    <row r="11132" spans="8:28" x14ac:dyDescent="0.2">
      <c r="H11132" s="238"/>
      <c r="AB11132" s="238" t="s">
        <v>442</v>
      </c>
    </row>
    <row r="11133" spans="8:28" x14ac:dyDescent="0.2">
      <c r="H11133" s="238"/>
      <c r="AB11133" s="238" t="s">
        <v>442</v>
      </c>
    </row>
    <row r="11134" spans="8:28" x14ac:dyDescent="0.2">
      <c r="H11134" s="238"/>
      <c r="AB11134" s="238" t="s">
        <v>442</v>
      </c>
    </row>
    <row r="11135" spans="8:28" x14ac:dyDescent="0.2">
      <c r="H11135" s="238"/>
      <c r="AB11135" s="238" t="s">
        <v>442</v>
      </c>
    </row>
    <row r="11136" spans="8:28" x14ac:dyDescent="0.2">
      <c r="H11136" s="238"/>
      <c r="AB11136" s="238" t="s">
        <v>442</v>
      </c>
    </row>
    <row r="11137" spans="8:28" x14ac:dyDescent="0.2">
      <c r="H11137" s="238"/>
      <c r="AB11137" s="238" t="s">
        <v>442</v>
      </c>
    </row>
    <row r="11138" spans="8:28" x14ac:dyDescent="0.2">
      <c r="H11138" s="238"/>
      <c r="AB11138" s="238" t="s">
        <v>442</v>
      </c>
    </row>
    <row r="11139" spans="8:28" x14ac:dyDescent="0.2">
      <c r="H11139" s="238"/>
      <c r="AB11139" s="238" t="s">
        <v>442</v>
      </c>
    </row>
    <row r="11140" spans="8:28" x14ac:dyDescent="0.2">
      <c r="H11140" s="238"/>
      <c r="AB11140" s="238" t="s">
        <v>442</v>
      </c>
    </row>
    <row r="11141" spans="8:28" x14ac:dyDescent="0.2">
      <c r="H11141" s="238"/>
      <c r="AB11141" s="238" t="s">
        <v>442</v>
      </c>
    </row>
    <row r="11142" spans="8:28" x14ac:dyDescent="0.2">
      <c r="H11142" s="238"/>
      <c r="AB11142" s="238" t="s">
        <v>442</v>
      </c>
    </row>
    <row r="11143" spans="8:28" x14ac:dyDescent="0.2">
      <c r="H11143" s="238"/>
      <c r="AB11143" s="238" t="s">
        <v>442</v>
      </c>
    </row>
    <row r="11144" spans="8:28" x14ac:dyDescent="0.2">
      <c r="H11144" s="238"/>
      <c r="AB11144" s="238" t="s">
        <v>442</v>
      </c>
    </row>
    <row r="11145" spans="8:28" x14ac:dyDescent="0.2">
      <c r="H11145" s="238"/>
      <c r="AB11145" s="238" t="s">
        <v>442</v>
      </c>
    </row>
    <row r="11146" spans="8:28" x14ac:dyDescent="0.2">
      <c r="H11146" s="238"/>
      <c r="AB11146" s="238" t="s">
        <v>442</v>
      </c>
    </row>
    <row r="11147" spans="8:28" x14ac:dyDescent="0.2">
      <c r="H11147" s="238"/>
      <c r="AB11147" s="238" t="s">
        <v>442</v>
      </c>
    </row>
    <row r="11148" spans="8:28" x14ac:dyDescent="0.2">
      <c r="H11148" s="238"/>
      <c r="AB11148" s="238" t="s">
        <v>442</v>
      </c>
    </row>
    <row r="11149" spans="8:28" x14ac:dyDescent="0.2">
      <c r="H11149" s="238"/>
      <c r="AB11149" s="238" t="s">
        <v>442</v>
      </c>
    </row>
    <row r="11150" spans="8:28" x14ac:dyDescent="0.2">
      <c r="H11150" s="238"/>
      <c r="AB11150" s="238" t="s">
        <v>442</v>
      </c>
    </row>
    <row r="11151" spans="8:28" x14ac:dyDescent="0.2">
      <c r="H11151" s="238"/>
      <c r="AB11151" s="238" t="s">
        <v>442</v>
      </c>
    </row>
    <row r="11152" spans="8:28" x14ac:dyDescent="0.2">
      <c r="H11152" s="238"/>
      <c r="AB11152" s="238" t="s">
        <v>442</v>
      </c>
    </row>
    <row r="11153" spans="8:28" x14ac:dyDescent="0.2">
      <c r="H11153" s="238"/>
      <c r="AB11153" s="238" t="s">
        <v>442</v>
      </c>
    </row>
    <row r="11154" spans="8:28" x14ac:dyDescent="0.2">
      <c r="H11154" s="238"/>
      <c r="AB11154" s="238" t="s">
        <v>442</v>
      </c>
    </row>
    <row r="11155" spans="8:28" x14ac:dyDescent="0.2">
      <c r="H11155" s="238"/>
      <c r="AB11155" s="238" t="s">
        <v>442</v>
      </c>
    </row>
    <row r="11156" spans="8:28" x14ac:dyDescent="0.2">
      <c r="H11156" s="238"/>
      <c r="AB11156" s="238" t="s">
        <v>442</v>
      </c>
    </row>
    <row r="11157" spans="8:28" x14ac:dyDescent="0.2">
      <c r="H11157" s="238"/>
      <c r="AB11157" s="238" t="s">
        <v>442</v>
      </c>
    </row>
    <row r="11158" spans="8:28" x14ac:dyDescent="0.2">
      <c r="H11158" s="238"/>
      <c r="AB11158" s="238" t="s">
        <v>442</v>
      </c>
    </row>
    <row r="11159" spans="8:28" x14ac:dyDescent="0.2">
      <c r="H11159" s="238"/>
      <c r="AB11159" s="238" t="s">
        <v>442</v>
      </c>
    </row>
    <row r="11160" spans="8:28" x14ac:dyDescent="0.2">
      <c r="H11160" s="238"/>
      <c r="AB11160" s="238" t="s">
        <v>442</v>
      </c>
    </row>
    <row r="11161" spans="8:28" x14ac:dyDescent="0.2">
      <c r="H11161" s="238"/>
      <c r="AB11161" s="238" t="s">
        <v>442</v>
      </c>
    </row>
    <row r="11162" spans="8:28" x14ac:dyDescent="0.2">
      <c r="H11162" s="238"/>
      <c r="AB11162" s="238" t="s">
        <v>442</v>
      </c>
    </row>
    <row r="11163" spans="8:28" x14ac:dyDescent="0.2">
      <c r="H11163" s="238"/>
      <c r="AB11163" s="238" t="s">
        <v>442</v>
      </c>
    </row>
    <row r="11164" spans="8:28" x14ac:dyDescent="0.2">
      <c r="H11164" s="238"/>
      <c r="AB11164" s="238" t="s">
        <v>442</v>
      </c>
    </row>
    <row r="11165" spans="8:28" x14ac:dyDescent="0.2">
      <c r="H11165" s="238"/>
      <c r="AB11165" s="238" t="s">
        <v>442</v>
      </c>
    </row>
    <row r="11166" spans="8:28" x14ac:dyDescent="0.2">
      <c r="H11166" s="238"/>
      <c r="AB11166" s="238" t="s">
        <v>442</v>
      </c>
    </row>
    <row r="11167" spans="8:28" x14ac:dyDescent="0.2">
      <c r="H11167" s="238"/>
      <c r="AB11167" s="238" t="s">
        <v>442</v>
      </c>
    </row>
    <row r="11168" spans="8:28" x14ac:dyDescent="0.2">
      <c r="H11168" s="238"/>
      <c r="AB11168" s="238" t="s">
        <v>442</v>
      </c>
    </row>
    <row r="11169" spans="8:28" x14ac:dyDescent="0.2">
      <c r="H11169" s="238"/>
      <c r="AB11169" s="238" t="s">
        <v>442</v>
      </c>
    </row>
    <row r="11170" spans="8:28" x14ac:dyDescent="0.2">
      <c r="H11170" s="238"/>
      <c r="AB11170" s="238" t="s">
        <v>442</v>
      </c>
    </row>
    <row r="11171" spans="8:28" x14ac:dyDescent="0.2">
      <c r="H11171" s="238"/>
      <c r="AB11171" s="238" t="s">
        <v>442</v>
      </c>
    </row>
    <row r="11172" spans="8:28" x14ac:dyDescent="0.2">
      <c r="H11172" s="238"/>
      <c r="AB11172" s="238" t="s">
        <v>442</v>
      </c>
    </row>
    <row r="11173" spans="8:28" x14ac:dyDescent="0.2">
      <c r="H11173" s="238"/>
      <c r="AB11173" s="238" t="s">
        <v>442</v>
      </c>
    </row>
    <row r="11174" spans="8:28" x14ac:dyDescent="0.2">
      <c r="H11174" s="238"/>
      <c r="AB11174" s="238" t="s">
        <v>442</v>
      </c>
    </row>
    <row r="11175" spans="8:28" x14ac:dyDescent="0.2">
      <c r="H11175" s="238"/>
      <c r="AB11175" s="238" t="s">
        <v>442</v>
      </c>
    </row>
    <row r="11176" spans="8:28" x14ac:dyDescent="0.2">
      <c r="H11176" s="238"/>
      <c r="AB11176" s="238" t="s">
        <v>442</v>
      </c>
    </row>
    <row r="11177" spans="8:28" x14ac:dyDescent="0.2">
      <c r="H11177" s="238"/>
      <c r="AB11177" s="238" t="s">
        <v>442</v>
      </c>
    </row>
    <row r="11178" spans="8:28" x14ac:dyDescent="0.2">
      <c r="H11178" s="238"/>
      <c r="AB11178" s="238" t="s">
        <v>442</v>
      </c>
    </row>
    <row r="11179" spans="8:28" x14ac:dyDescent="0.2">
      <c r="H11179" s="238"/>
      <c r="AB11179" s="238" t="s">
        <v>442</v>
      </c>
    </row>
    <row r="11180" spans="8:28" x14ac:dyDescent="0.2">
      <c r="H11180" s="238"/>
      <c r="AB11180" s="238" t="s">
        <v>442</v>
      </c>
    </row>
    <row r="11181" spans="8:28" x14ac:dyDescent="0.2">
      <c r="H11181" s="238"/>
      <c r="AB11181" s="238" t="s">
        <v>442</v>
      </c>
    </row>
    <row r="11182" spans="8:28" x14ac:dyDescent="0.2">
      <c r="H11182" s="238"/>
      <c r="AB11182" s="238" t="s">
        <v>442</v>
      </c>
    </row>
    <row r="11183" spans="8:28" x14ac:dyDescent="0.2">
      <c r="H11183" s="238"/>
      <c r="AB11183" s="238" t="s">
        <v>442</v>
      </c>
    </row>
    <row r="11184" spans="8:28" x14ac:dyDescent="0.2">
      <c r="H11184" s="238"/>
      <c r="AB11184" s="238" t="s">
        <v>442</v>
      </c>
    </row>
    <row r="11185" spans="8:28" x14ac:dyDescent="0.2">
      <c r="H11185" s="238"/>
      <c r="AB11185" s="238" t="s">
        <v>442</v>
      </c>
    </row>
    <row r="11186" spans="8:28" x14ac:dyDescent="0.2">
      <c r="H11186" s="238"/>
      <c r="AB11186" s="238" t="s">
        <v>442</v>
      </c>
    </row>
    <row r="11187" spans="8:28" x14ac:dyDescent="0.2">
      <c r="H11187" s="238"/>
      <c r="AB11187" s="238" t="s">
        <v>442</v>
      </c>
    </row>
    <row r="11188" spans="8:28" x14ac:dyDescent="0.2">
      <c r="H11188" s="238"/>
      <c r="AB11188" s="238" t="s">
        <v>442</v>
      </c>
    </row>
    <row r="11189" spans="8:28" x14ac:dyDescent="0.2">
      <c r="H11189" s="238"/>
      <c r="AB11189" s="238" t="s">
        <v>442</v>
      </c>
    </row>
    <row r="11190" spans="8:28" x14ac:dyDescent="0.2">
      <c r="H11190" s="238"/>
      <c r="AB11190" s="238" t="s">
        <v>442</v>
      </c>
    </row>
    <row r="11191" spans="8:28" x14ac:dyDescent="0.2">
      <c r="H11191" s="238"/>
      <c r="AB11191" s="238" t="s">
        <v>442</v>
      </c>
    </row>
    <row r="11192" spans="8:28" x14ac:dyDescent="0.2">
      <c r="H11192" s="238"/>
      <c r="AB11192" s="238" t="s">
        <v>442</v>
      </c>
    </row>
    <row r="11193" spans="8:28" x14ac:dyDescent="0.2">
      <c r="H11193" s="238"/>
      <c r="AB11193" s="238" t="s">
        <v>442</v>
      </c>
    </row>
    <row r="11194" spans="8:28" x14ac:dyDescent="0.2">
      <c r="H11194" s="238"/>
      <c r="AB11194" s="238" t="s">
        <v>442</v>
      </c>
    </row>
    <row r="11195" spans="8:28" x14ac:dyDescent="0.2">
      <c r="H11195" s="238"/>
      <c r="AB11195" s="238" t="s">
        <v>442</v>
      </c>
    </row>
    <row r="11196" spans="8:28" x14ac:dyDescent="0.2">
      <c r="H11196" s="238"/>
      <c r="AB11196" s="238" t="s">
        <v>442</v>
      </c>
    </row>
    <row r="11197" spans="8:28" x14ac:dyDescent="0.2">
      <c r="H11197" s="238"/>
      <c r="AB11197" s="238" t="s">
        <v>442</v>
      </c>
    </row>
    <row r="11198" spans="8:28" x14ac:dyDescent="0.2">
      <c r="H11198" s="238"/>
      <c r="AB11198" s="238" t="s">
        <v>442</v>
      </c>
    </row>
    <row r="11199" spans="8:28" x14ac:dyDescent="0.2">
      <c r="H11199" s="238"/>
      <c r="AB11199" s="238" t="s">
        <v>442</v>
      </c>
    </row>
    <row r="11200" spans="8:28" x14ac:dyDescent="0.2">
      <c r="H11200" s="238"/>
      <c r="AB11200" s="238" t="s">
        <v>442</v>
      </c>
    </row>
    <row r="11201" spans="8:28" x14ac:dyDescent="0.2">
      <c r="H11201" s="238"/>
      <c r="AB11201" s="238" t="s">
        <v>442</v>
      </c>
    </row>
    <row r="11202" spans="8:28" x14ac:dyDescent="0.2">
      <c r="H11202" s="238"/>
      <c r="AB11202" s="238" t="s">
        <v>442</v>
      </c>
    </row>
    <row r="11203" spans="8:28" x14ac:dyDescent="0.2">
      <c r="H11203" s="238"/>
      <c r="AB11203" s="238" t="s">
        <v>442</v>
      </c>
    </row>
    <row r="11204" spans="8:28" x14ac:dyDescent="0.2">
      <c r="H11204" s="238"/>
      <c r="AB11204" s="238" t="s">
        <v>442</v>
      </c>
    </row>
    <row r="11205" spans="8:28" x14ac:dyDescent="0.2">
      <c r="H11205" s="238"/>
      <c r="AB11205" s="238" t="s">
        <v>442</v>
      </c>
    </row>
    <row r="11206" spans="8:28" x14ac:dyDescent="0.2">
      <c r="H11206" s="238"/>
      <c r="AB11206" s="238" t="s">
        <v>442</v>
      </c>
    </row>
    <row r="11207" spans="8:28" x14ac:dyDescent="0.2">
      <c r="H11207" s="238"/>
      <c r="AB11207" s="238" t="s">
        <v>442</v>
      </c>
    </row>
    <row r="11208" spans="8:28" x14ac:dyDescent="0.2">
      <c r="H11208" s="238"/>
      <c r="AB11208" s="238" t="s">
        <v>442</v>
      </c>
    </row>
    <row r="11209" spans="8:28" x14ac:dyDescent="0.2">
      <c r="H11209" s="238"/>
      <c r="AB11209" s="238" t="s">
        <v>442</v>
      </c>
    </row>
    <row r="11210" spans="8:28" x14ac:dyDescent="0.2">
      <c r="H11210" s="238"/>
      <c r="AB11210" s="238" t="s">
        <v>442</v>
      </c>
    </row>
    <row r="11211" spans="8:28" x14ac:dyDescent="0.2">
      <c r="H11211" s="238"/>
      <c r="AB11211" s="238" t="s">
        <v>442</v>
      </c>
    </row>
    <row r="11212" spans="8:28" x14ac:dyDescent="0.2">
      <c r="H11212" s="238"/>
      <c r="AB11212" s="238" t="s">
        <v>442</v>
      </c>
    </row>
    <row r="11213" spans="8:28" x14ac:dyDescent="0.2">
      <c r="H11213" s="238"/>
      <c r="AB11213" s="238" t="s">
        <v>442</v>
      </c>
    </row>
    <row r="11214" spans="8:28" x14ac:dyDescent="0.2">
      <c r="H11214" s="238"/>
      <c r="AB11214" s="238" t="s">
        <v>442</v>
      </c>
    </row>
    <row r="11215" spans="8:28" x14ac:dyDescent="0.2">
      <c r="H11215" s="238"/>
      <c r="AB11215" s="238" t="s">
        <v>442</v>
      </c>
    </row>
    <row r="11216" spans="8:28" x14ac:dyDescent="0.2">
      <c r="H11216" s="238"/>
      <c r="AB11216" s="238" t="s">
        <v>442</v>
      </c>
    </row>
    <row r="11217" spans="8:28" x14ac:dyDescent="0.2">
      <c r="H11217" s="238"/>
      <c r="AB11217" s="238" t="s">
        <v>442</v>
      </c>
    </row>
    <row r="11218" spans="8:28" x14ac:dyDescent="0.2">
      <c r="H11218" s="238"/>
      <c r="AB11218" s="238" t="s">
        <v>442</v>
      </c>
    </row>
    <row r="11219" spans="8:28" x14ac:dyDescent="0.2">
      <c r="H11219" s="238"/>
      <c r="AB11219" s="238" t="s">
        <v>442</v>
      </c>
    </row>
    <row r="11220" spans="8:28" x14ac:dyDescent="0.2">
      <c r="H11220" s="238"/>
      <c r="AB11220" s="238" t="s">
        <v>442</v>
      </c>
    </row>
    <row r="11221" spans="8:28" x14ac:dyDescent="0.2">
      <c r="H11221" s="238"/>
      <c r="AB11221" s="238" t="s">
        <v>442</v>
      </c>
    </row>
    <row r="11222" spans="8:28" x14ac:dyDescent="0.2">
      <c r="H11222" s="238"/>
      <c r="AB11222" s="238" t="s">
        <v>442</v>
      </c>
    </row>
    <row r="11223" spans="8:28" x14ac:dyDescent="0.2">
      <c r="H11223" s="238"/>
      <c r="AB11223" s="238" t="s">
        <v>442</v>
      </c>
    </row>
    <row r="11224" spans="8:28" x14ac:dyDescent="0.2">
      <c r="H11224" s="238"/>
      <c r="AB11224" s="238" t="s">
        <v>442</v>
      </c>
    </row>
    <row r="11225" spans="8:28" x14ac:dyDescent="0.2">
      <c r="H11225" s="238"/>
      <c r="AB11225" s="238" t="s">
        <v>442</v>
      </c>
    </row>
    <row r="11226" spans="8:28" x14ac:dyDescent="0.2">
      <c r="H11226" s="238"/>
      <c r="AB11226" s="238" t="s">
        <v>442</v>
      </c>
    </row>
    <row r="11227" spans="8:28" x14ac:dyDescent="0.2">
      <c r="H11227" s="238"/>
      <c r="AB11227" s="238" t="s">
        <v>442</v>
      </c>
    </row>
    <row r="11228" spans="8:28" x14ac:dyDescent="0.2">
      <c r="H11228" s="238"/>
      <c r="AB11228" s="238" t="s">
        <v>442</v>
      </c>
    </row>
    <row r="11229" spans="8:28" x14ac:dyDescent="0.2">
      <c r="H11229" s="238"/>
      <c r="AB11229" s="238" t="s">
        <v>442</v>
      </c>
    </row>
    <row r="11230" spans="8:28" x14ac:dyDescent="0.2">
      <c r="H11230" s="238"/>
      <c r="AB11230" s="238" t="s">
        <v>442</v>
      </c>
    </row>
    <row r="11231" spans="8:28" x14ac:dyDescent="0.2">
      <c r="H11231" s="238"/>
      <c r="AB11231" s="238" t="s">
        <v>442</v>
      </c>
    </row>
    <row r="11232" spans="8:28" x14ac:dyDescent="0.2">
      <c r="H11232" s="238"/>
      <c r="AB11232" s="238" t="s">
        <v>442</v>
      </c>
    </row>
    <row r="11233" spans="8:28" x14ac:dyDescent="0.2">
      <c r="H11233" s="238"/>
      <c r="AB11233" s="238" t="s">
        <v>442</v>
      </c>
    </row>
    <row r="11234" spans="8:28" x14ac:dyDescent="0.2">
      <c r="H11234" s="238"/>
      <c r="AB11234" s="238" t="s">
        <v>442</v>
      </c>
    </row>
    <row r="11235" spans="8:28" x14ac:dyDescent="0.2">
      <c r="H11235" s="238"/>
      <c r="AB11235" s="238" t="s">
        <v>442</v>
      </c>
    </row>
    <row r="11236" spans="8:28" x14ac:dyDescent="0.2">
      <c r="H11236" s="238"/>
      <c r="AB11236" s="238" t="s">
        <v>442</v>
      </c>
    </row>
    <row r="11237" spans="8:28" x14ac:dyDescent="0.2">
      <c r="H11237" s="238"/>
      <c r="AB11237" s="238" t="s">
        <v>442</v>
      </c>
    </row>
    <row r="11238" spans="8:28" x14ac:dyDescent="0.2">
      <c r="H11238" s="238"/>
      <c r="AB11238" s="238" t="s">
        <v>442</v>
      </c>
    </row>
    <row r="11239" spans="8:28" x14ac:dyDescent="0.2">
      <c r="H11239" s="238"/>
      <c r="AB11239" s="238" t="s">
        <v>442</v>
      </c>
    </row>
    <row r="11240" spans="8:28" x14ac:dyDescent="0.2">
      <c r="H11240" s="238"/>
      <c r="AB11240" s="238" t="s">
        <v>442</v>
      </c>
    </row>
    <row r="11241" spans="8:28" x14ac:dyDescent="0.2">
      <c r="H11241" s="238"/>
      <c r="AB11241" s="238" t="s">
        <v>442</v>
      </c>
    </row>
    <row r="11242" spans="8:28" x14ac:dyDescent="0.2">
      <c r="H11242" s="238"/>
      <c r="AB11242" s="238" t="s">
        <v>442</v>
      </c>
    </row>
    <row r="11243" spans="8:28" x14ac:dyDescent="0.2">
      <c r="H11243" s="238"/>
      <c r="AB11243" s="238" t="s">
        <v>442</v>
      </c>
    </row>
    <row r="11244" spans="8:28" x14ac:dyDescent="0.2">
      <c r="H11244" s="238"/>
      <c r="AB11244" s="238" t="s">
        <v>442</v>
      </c>
    </row>
    <row r="11245" spans="8:28" x14ac:dyDescent="0.2">
      <c r="H11245" s="238"/>
      <c r="AB11245" s="238" t="s">
        <v>442</v>
      </c>
    </row>
    <row r="11246" spans="8:28" x14ac:dyDescent="0.2">
      <c r="H11246" s="238"/>
      <c r="AB11246" s="238" t="s">
        <v>442</v>
      </c>
    </row>
    <row r="11247" spans="8:28" x14ac:dyDescent="0.2">
      <c r="H11247" s="238"/>
      <c r="AB11247" s="238" t="s">
        <v>442</v>
      </c>
    </row>
    <row r="11248" spans="8:28" x14ac:dyDescent="0.2">
      <c r="H11248" s="238"/>
      <c r="AB11248" s="238" t="s">
        <v>442</v>
      </c>
    </row>
    <row r="11249" spans="8:28" x14ac:dyDescent="0.2">
      <c r="H11249" s="238"/>
      <c r="AB11249" s="238" t="s">
        <v>442</v>
      </c>
    </row>
    <row r="11250" spans="8:28" x14ac:dyDescent="0.2">
      <c r="H11250" s="238"/>
      <c r="AB11250" s="238" t="s">
        <v>442</v>
      </c>
    </row>
    <row r="11251" spans="8:28" x14ac:dyDescent="0.2">
      <c r="H11251" s="238"/>
      <c r="AB11251" s="238" t="s">
        <v>442</v>
      </c>
    </row>
    <row r="11252" spans="8:28" x14ac:dyDescent="0.2">
      <c r="H11252" s="238"/>
      <c r="AB11252" s="238" t="s">
        <v>442</v>
      </c>
    </row>
    <row r="11253" spans="8:28" x14ac:dyDescent="0.2">
      <c r="H11253" s="238"/>
      <c r="AB11253" s="238" t="s">
        <v>442</v>
      </c>
    </row>
    <row r="11254" spans="8:28" x14ac:dyDescent="0.2">
      <c r="H11254" s="238"/>
      <c r="AB11254" s="238" t="s">
        <v>442</v>
      </c>
    </row>
    <row r="11255" spans="8:28" x14ac:dyDescent="0.2">
      <c r="H11255" s="238"/>
      <c r="AB11255" s="238" t="s">
        <v>442</v>
      </c>
    </row>
    <row r="11256" spans="8:28" x14ac:dyDescent="0.2">
      <c r="H11256" s="238"/>
      <c r="AB11256" s="238" t="s">
        <v>442</v>
      </c>
    </row>
    <row r="11257" spans="8:28" x14ac:dyDescent="0.2">
      <c r="H11257" s="238"/>
      <c r="AB11257" s="238" t="s">
        <v>442</v>
      </c>
    </row>
    <row r="11258" spans="8:28" x14ac:dyDescent="0.2">
      <c r="H11258" s="238"/>
      <c r="AB11258" s="238" t="s">
        <v>442</v>
      </c>
    </row>
    <row r="11259" spans="8:28" x14ac:dyDescent="0.2">
      <c r="H11259" s="238"/>
      <c r="AB11259" s="238" t="s">
        <v>442</v>
      </c>
    </row>
    <row r="11260" spans="8:28" x14ac:dyDescent="0.2">
      <c r="H11260" s="238"/>
      <c r="AB11260" s="238" t="s">
        <v>442</v>
      </c>
    </row>
    <row r="11261" spans="8:28" x14ac:dyDescent="0.2">
      <c r="H11261" s="238"/>
      <c r="AB11261" s="238" t="s">
        <v>442</v>
      </c>
    </row>
    <row r="11262" spans="8:28" x14ac:dyDescent="0.2">
      <c r="H11262" s="238"/>
      <c r="AB11262" s="238" t="s">
        <v>442</v>
      </c>
    </row>
    <row r="11263" spans="8:28" x14ac:dyDescent="0.2">
      <c r="H11263" s="238"/>
      <c r="AB11263" s="238" t="s">
        <v>442</v>
      </c>
    </row>
    <row r="11264" spans="8:28" x14ac:dyDescent="0.2">
      <c r="H11264" s="238"/>
      <c r="AB11264" s="238" t="s">
        <v>442</v>
      </c>
    </row>
    <row r="11265" spans="8:28" x14ac:dyDescent="0.2">
      <c r="H11265" s="238"/>
      <c r="AB11265" s="238" t="s">
        <v>442</v>
      </c>
    </row>
    <row r="11266" spans="8:28" x14ac:dyDescent="0.2">
      <c r="H11266" s="238"/>
      <c r="AB11266" s="238" t="s">
        <v>442</v>
      </c>
    </row>
    <row r="11267" spans="8:28" x14ac:dyDescent="0.2">
      <c r="H11267" s="238"/>
      <c r="AB11267" s="238" t="s">
        <v>442</v>
      </c>
    </row>
    <row r="11268" spans="8:28" x14ac:dyDescent="0.2">
      <c r="H11268" s="238"/>
      <c r="AB11268" s="238" t="s">
        <v>442</v>
      </c>
    </row>
    <row r="11269" spans="8:28" x14ac:dyDescent="0.2">
      <c r="H11269" s="238"/>
      <c r="AB11269" s="238" t="s">
        <v>442</v>
      </c>
    </row>
    <row r="11270" spans="8:28" x14ac:dyDescent="0.2">
      <c r="H11270" s="238"/>
      <c r="AB11270" s="238" t="s">
        <v>442</v>
      </c>
    </row>
    <row r="11271" spans="8:28" x14ac:dyDescent="0.2">
      <c r="H11271" s="238"/>
      <c r="AB11271" s="238" t="s">
        <v>442</v>
      </c>
    </row>
    <row r="11272" spans="8:28" x14ac:dyDescent="0.2">
      <c r="H11272" s="238"/>
      <c r="AB11272" s="238" t="s">
        <v>442</v>
      </c>
    </row>
    <row r="11273" spans="8:28" x14ac:dyDescent="0.2">
      <c r="H11273" s="238"/>
      <c r="AB11273" s="238" t="s">
        <v>442</v>
      </c>
    </row>
    <row r="11274" spans="8:28" x14ac:dyDescent="0.2">
      <c r="H11274" s="238"/>
      <c r="AB11274" s="238" t="s">
        <v>442</v>
      </c>
    </row>
    <row r="11275" spans="8:28" x14ac:dyDescent="0.2">
      <c r="H11275" s="238"/>
      <c r="AB11275" s="238" t="s">
        <v>442</v>
      </c>
    </row>
    <row r="11276" spans="8:28" x14ac:dyDescent="0.2">
      <c r="H11276" s="238"/>
      <c r="AB11276" s="238" t="s">
        <v>442</v>
      </c>
    </row>
    <row r="11277" spans="8:28" x14ac:dyDescent="0.2">
      <c r="H11277" s="238"/>
      <c r="AB11277" s="238" t="s">
        <v>442</v>
      </c>
    </row>
    <row r="11278" spans="8:28" x14ac:dyDescent="0.2">
      <c r="H11278" s="238"/>
      <c r="AB11278" s="238" t="s">
        <v>442</v>
      </c>
    </row>
    <row r="11279" spans="8:28" x14ac:dyDescent="0.2">
      <c r="H11279" s="238"/>
      <c r="AB11279" s="238" t="s">
        <v>442</v>
      </c>
    </row>
    <row r="11280" spans="8:28" x14ac:dyDescent="0.2">
      <c r="H11280" s="238"/>
      <c r="AB11280" s="238" t="s">
        <v>442</v>
      </c>
    </row>
    <row r="11281" spans="8:28" x14ac:dyDescent="0.2">
      <c r="H11281" s="238"/>
      <c r="AB11281" s="238" t="s">
        <v>442</v>
      </c>
    </row>
    <row r="11282" spans="8:28" x14ac:dyDescent="0.2">
      <c r="H11282" s="238"/>
      <c r="AB11282" s="238" t="s">
        <v>442</v>
      </c>
    </row>
    <row r="11283" spans="8:28" x14ac:dyDescent="0.2">
      <c r="H11283" s="238"/>
      <c r="AB11283" s="238" t="s">
        <v>442</v>
      </c>
    </row>
    <row r="11284" spans="8:28" x14ac:dyDescent="0.2">
      <c r="H11284" s="238"/>
      <c r="AB11284" s="238" t="s">
        <v>442</v>
      </c>
    </row>
    <row r="11285" spans="8:28" x14ac:dyDescent="0.2">
      <c r="H11285" s="238"/>
      <c r="AB11285" s="238" t="s">
        <v>442</v>
      </c>
    </row>
    <row r="11286" spans="8:28" x14ac:dyDescent="0.2">
      <c r="H11286" s="238"/>
      <c r="AB11286" s="238" t="s">
        <v>442</v>
      </c>
    </row>
    <row r="11287" spans="8:28" x14ac:dyDescent="0.2">
      <c r="H11287" s="238"/>
      <c r="AB11287" s="238" t="s">
        <v>442</v>
      </c>
    </row>
    <row r="11288" spans="8:28" x14ac:dyDescent="0.2">
      <c r="H11288" s="238"/>
      <c r="AB11288" s="238" t="s">
        <v>442</v>
      </c>
    </row>
    <row r="11289" spans="8:28" x14ac:dyDescent="0.2">
      <c r="H11289" s="238"/>
      <c r="AB11289" s="238" t="s">
        <v>442</v>
      </c>
    </row>
    <row r="11290" spans="8:28" x14ac:dyDescent="0.2">
      <c r="H11290" s="238"/>
      <c r="AB11290" s="238" t="s">
        <v>442</v>
      </c>
    </row>
    <row r="11291" spans="8:28" x14ac:dyDescent="0.2">
      <c r="H11291" s="238"/>
      <c r="AB11291" s="238" t="s">
        <v>442</v>
      </c>
    </row>
    <row r="11292" spans="8:28" x14ac:dyDescent="0.2">
      <c r="H11292" s="238"/>
      <c r="AB11292" s="238" t="s">
        <v>442</v>
      </c>
    </row>
    <row r="11293" spans="8:28" x14ac:dyDescent="0.2">
      <c r="H11293" s="238"/>
      <c r="AB11293" s="238" t="s">
        <v>442</v>
      </c>
    </row>
    <row r="11294" spans="8:28" x14ac:dyDescent="0.2">
      <c r="H11294" s="238"/>
      <c r="AB11294" s="238" t="s">
        <v>442</v>
      </c>
    </row>
    <row r="11295" spans="8:28" x14ac:dyDescent="0.2">
      <c r="H11295" s="238"/>
      <c r="AB11295" s="238" t="s">
        <v>442</v>
      </c>
    </row>
    <row r="11296" spans="8:28" x14ac:dyDescent="0.2">
      <c r="H11296" s="238"/>
      <c r="AB11296" s="238" t="s">
        <v>442</v>
      </c>
    </row>
    <row r="11297" spans="8:28" x14ac:dyDescent="0.2">
      <c r="H11297" s="238"/>
      <c r="AB11297" s="238" t="s">
        <v>442</v>
      </c>
    </row>
    <row r="11298" spans="8:28" x14ac:dyDescent="0.2">
      <c r="H11298" s="238"/>
      <c r="AB11298" s="238" t="s">
        <v>442</v>
      </c>
    </row>
    <row r="11299" spans="8:28" x14ac:dyDescent="0.2">
      <c r="H11299" s="238"/>
      <c r="AB11299" s="238" t="s">
        <v>442</v>
      </c>
    </row>
    <row r="11300" spans="8:28" x14ac:dyDescent="0.2">
      <c r="H11300" s="238"/>
      <c r="AB11300" s="238" t="s">
        <v>442</v>
      </c>
    </row>
    <row r="11301" spans="8:28" x14ac:dyDescent="0.2">
      <c r="H11301" s="238"/>
      <c r="AB11301" s="238" t="s">
        <v>442</v>
      </c>
    </row>
    <row r="11302" spans="8:28" x14ac:dyDescent="0.2">
      <c r="H11302" s="238"/>
      <c r="AB11302" s="238" t="s">
        <v>442</v>
      </c>
    </row>
    <row r="11303" spans="8:28" x14ac:dyDescent="0.2">
      <c r="H11303" s="238"/>
      <c r="AB11303" s="238" t="s">
        <v>442</v>
      </c>
    </row>
    <row r="11304" spans="8:28" x14ac:dyDescent="0.2">
      <c r="H11304" s="238"/>
      <c r="AB11304" s="238" t="s">
        <v>442</v>
      </c>
    </row>
    <row r="11305" spans="8:28" x14ac:dyDescent="0.2">
      <c r="H11305" s="238"/>
      <c r="AB11305" s="238" t="s">
        <v>442</v>
      </c>
    </row>
    <row r="11306" spans="8:28" x14ac:dyDescent="0.2">
      <c r="H11306" s="238"/>
      <c r="AB11306" s="238" t="s">
        <v>442</v>
      </c>
    </row>
    <row r="11307" spans="8:28" x14ac:dyDescent="0.2">
      <c r="H11307" s="238"/>
      <c r="AB11307" s="238" t="s">
        <v>442</v>
      </c>
    </row>
    <row r="11308" spans="8:28" x14ac:dyDescent="0.2">
      <c r="H11308" s="238"/>
      <c r="AB11308" s="238" t="s">
        <v>442</v>
      </c>
    </row>
    <row r="11309" spans="8:28" x14ac:dyDescent="0.2">
      <c r="H11309" s="238"/>
      <c r="AB11309" s="238" t="s">
        <v>442</v>
      </c>
    </row>
    <row r="11310" spans="8:28" x14ac:dyDescent="0.2">
      <c r="H11310" s="238"/>
      <c r="AB11310" s="238" t="s">
        <v>442</v>
      </c>
    </row>
    <row r="11311" spans="8:28" x14ac:dyDescent="0.2">
      <c r="H11311" s="238"/>
      <c r="AB11311" s="238" t="s">
        <v>442</v>
      </c>
    </row>
    <row r="11312" spans="8:28" x14ac:dyDescent="0.2">
      <c r="H11312" s="238"/>
      <c r="AB11312" s="238" t="s">
        <v>442</v>
      </c>
    </row>
    <row r="11313" spans="8:28" x14ac:dyDescent="0.2">
      <c r="H11313" s="238"/>
      <c r="AB11313" s="238" t="s">
        <v>442</v>
      </c>
    </row>
    <row r="11314" spans="8:28" x14ac:dyDescent="0.2">
      <c r="H11314" s="238"/>
      <c r="AB11314" s="238" t="s">
        <v>442</v>
      </c>
    </row>
    <row r="11315" spans="8:28" x14ac:dyDescent="0.2">
      <c r="H11315" s="238"/>
      <c r="AB11315" s="238" t="s">
        <v>442</v>
      </c>
    </row>
    <row r="11316" spans="8:28" x14ac:dyDescent="0.2">
      <c r="H11316" s="238"/>
      <c r="AB11316" s="238" t="s">
        <v>442</v>
      </c>
    </row>
    <row r="11317" spans="8:28" x14ac:dyDescent="0.2">
      <c r="H11317" s="238"/>
      <c r="AB11317" s="238" t="s">
        <v>442</v>
      </c>
    </row>
    <row r="11318" spans="8:28" x14ac:dyDescent="0.2">
      <c r="H11318" s="238"/>
      <c r="AB11318" s="238" t="s">
        <v>442</v>
      </c>
    </row>
    <row r="11319" spans="8:28" x14ac:dyDescent="0.2">
      <c r="H11319" s="238"/>
      <c r="AB11319" s="238" t="s">
        <v>442</v>
      </c>
    </row>
    <row r="11320" spans="8:28" x14ac:dyDescent="0.2">
      <c r="H11320" s="238"/>
      <c r="AB11320" s="238" t="s">
        <v>442</v>
      </c>
    </row>
    <row r="11321" spans="8:28" x14ac:dyDescent="0.2">
      <c r="H11321" s="238"/>
      <c r="AB11321" s="238" t="s">
        <v>442</v>
      </c>
    </row>
    <row r="11322" spans="8:28" x14ac:dyDescent="0.2">
      <c r="H11322" s="238"/>
      <c r="AB11322" s="238" t="s">
        <v>442</v>
      </c>
    </row>
    <row r="11323" spans="8:28" x14ac:dyDescent="0.2">
      <c r="H11323" s="238"/>
      <c r="AB11323" s="238" t="s">
        <v>442</v>
      </c>
    </row>
    <row r="11324" spans="8:28" x14ac:dyDescent="0.2">
      <c r="H11324" s="238"/>
      <c r="AB11324" s="238" t="s">
        <v>442</v>
      </c>
    </row>
    <row r="11325" spans="8:28" x14ac:dyDescent="0.2">
      <c r="H11325" s="238"/>
      <c r="AB11325" s="238" t="s">
        <v>442</v>
      </c>
    </row>
    <row r="11326" spans="8:28" x14ac:dyDescent="0.2">
      <c r="H11326" s="238"/>
      <c r="AB11326" s="238" t="s">
        <v>442</v>
      </c>
    </row>
    <row r="11327" spans="8:28" x14ac:dyDescent="0.2">
      <c r="H11327" s="238"/>
      <c r="AB11327" s="238" t="s">
        <v>442</v>
      </c>
    </row>
    <row r="11328" spans="8:28" x14ac:dyDescent="0.2">
      <c r="H11328" s="238"/>
      <c r="AB11328" s="238" t="s">
        <v>442</v>
      </c>
    </row>
    <row r="11329" spans="8:28" x14ac:dyDescent="0.2">
      <c r="H11329" s="238"/>
      <c r="AB11329" s="238" t="s">
        <v>442</v>
      </c>
    </row>
    <row r="11330" spans="8:28" x14ac:dyDescent="0.2">
      <c r="H11330" s="238"/>
      <c r="AB11330" s="238" t="s">
        <v>442</v>
      </c>
    </row>
    <row r="11331" spans="8:28" x14ac:dyDescent="0.2">
      <c r="H11331" s="238"/>
      <c r="AB11331" s="238" t="s">
        <v>442</v>
      </c>
    </row>
    <row r="11332" spans="8:28" x14ac:dyDescent="0.2">
      <c r="H11332" s="238"/>
      <c r="AB11332" s="238" t="s">
        <v>442</v>
      </c>
    </row>
    <row r="11333" spans="8:28" x14ac:dyDescent="0.2">
      <c r="H11333" s="238"/>
      <c r="AB11333" s="238" t="s">
        <v>442</v>
      </c>
    </row>
    <row r="11334" spans="8:28" x14ac:dyDescent="0.2">
      <c r="H11334" s="238"/>
      <c r="AB11334" s="238" t="s">
        <v>442</v>
      </c>
    </row>
    <row r="11335" spans="8:28" x14ac:dyDescent="0.2">
      <c r="H11335" s="238"/>
      <c r="AB11335" s="238" t="s">
        <v>442</v>
      </c>
    </row>
    <row r="11336" spans="8:28" x14ac:dyDescent="0.2">
      <c r="H11336" s="238"/>
      <c r="AB11336" s="238" t="s">
        <v>442</v>
      </c>
    </row>
    <row r="11337" spans="8:28" x14ac:dyDescent="0.2">
      <c r="H11337" s="238"/>
      <c r="AB11337" s="238" t="s">
        <v>442</v>
      </c>
    </row>
    <row r="11338" spans="8:28" x14ac:dyDescent="0.2">
      <c r="H11338" s="238"/>
      <c r="AB11338" s="238" t="s">
        <v>442</v>
      </c>
    </row>
    <row r="11339" spans="8:28" x14ac:dyDescent="0.2">
      <c r="H11339" s="238"/>
      <c r="AB11339" s="238" t="s">
        <v>442</v>
      </c>
    </row>
    <row r="11340" spans="8:28" x14ac:dyDescent="0.2">
      <c r="H11340" s="238"/>
      <c r="AB11340" s="238" t="s">
        <v>442</v>
      </c>
    </row>
    <row r="11341" spans="8:28" x14ac:dyDescent="0.2">
      <c r="H11341" s="238"/>
      <c r="AB11341" s="238" t="s">
        <v>442</v>
      </c>
    </row>
    <row r="11342" spans="8:28" x14ac:dyDescent="0.2">
      <c r="H11342" s="238"/>
      <c r="AB11342" s="238" t="s">
        <v>442</v>
      </c>
    </row>
    <row r="11343" spans="8:28" x14ac:dyDescent="0.2">
      <c r="H11343" s="238"/>
      <c r="AB11343" s="238" t="s">
        <v>442</v>
      </c>
    </row>
    <row r="11344" spans="8:28" x14ac:dyDescent="0.2">
      <c r="H11344" s="238"/>
      <c r="AB11344" s="238" t="s">
        <v>442</v>
      </c>
    </row>
    <row r="11345" spans="8:28" x14ac:dyDescent="0.2">
      <c r="H11345" s="238"/>
      <c r="AB11345" s="238" t="s">
        <v>442</v>
      </c>
    </row>
    <row r="11346" spans="8:28" x14ac:dyDescent="0.2">
      <c r="H11346" s="238"/>
      <c r="AB11346" s="238" t="s">
        <v>442</v>
      </c>
    </row>
    <row r="11347" spans="8:28" x14ac:dyDescent="0.2">
      <c r="H11347" s="238"/>
      <c r="AB11347" s="238" t="s">
        <v>442</v>
      </c>
    </row>
    <row r="11348" spans="8:28" x14ac:dyDescent="0.2">
      <c r="H11348" s="238"/>
      <c r="AB11348" s="238" t="s">
        <v>442</v>
      </c>
    </row>
    <row r="11349" spans="8:28" x14ac:dyDescent="0.2">
      <c r="H11349" s="238"/>
      <c r="AB11349" s="238" t="s">
        <v>442</v>
      </c>
    </row>
    <row r="11350" spans="8:28" x14ac:dyDescent="0.2">
      <c r="H11350" s="238"/>
      <c r="AB11350" s="238" t="s">
        <v>442</v>
      </c>
    </row>
    <row r="11351" spans="8:28" x14ac:dyDescent="0.2">
      <c r="H11351" s="238"/>
      <c r="AB11351" s="238" t="s">
        <v>442</v>
      </c>
    </row>
    <row r="11352" spans="8:28" x14ac:dyDescent="0.2">
      <c r="H11352" s="238"/>
      <c r="AB11352" s="238" t="s">
        <v>442</v>
      </c>
    </row>
    <row r="11353" spans="8:28" x14ac:dyDescent="0.2">
      <c r="H11353" s="238"/>
      <c r="AB11353" s="238" t="s">
        <v>442</v>
      </c>
    </row>
    <row r="11354" spans="8:28" x14ac:dyDescent="0.2">
      <c r="H11354" s="238"/>
      <c r="AB11354" s="238" t="s">
        <v>442</v>
      </c>
    </row>
    <row r="11355" spans="8:28" x14ac:dyDescent="0.2">
      <c r="H11355" s="238"/>
      <c r="AB11355" s="238" t="s">
        <v>442</v>
      </c>
    </row>
    <row r="11356" spans="8:28" x14ac:dyDescent="0.2">
      <c r="H11356" s="238"/>
      <c r="AB11356" s="238" t="s">
        <v>442</v>
      </c>
    </row>
    <row r="11357" spans="8:28" x14ac:dyDescent="0.2">
      <c r="H11357" s="238"/>
      <c r="AB11357" s="238" t="s">
        <v>442</v>
      </c>
    </row>
    <row r="11358" spans="8:28" x14ac:dyDescent="0.2">
      <c r="H11358" s="238"/>
      <c r="AB11358" s="238" t="s">
        <v>442</v>
      </c>
    </row>
    <row r="11359" spans="8:28" x14ac:dyDescent="0.2">
      <c r="H11359" s="238"/>
      <c r="AB11359" s="238" t="s">
        <v>442</v>
      </c>
    </row>
    <row r="11360" spans="8:28" x14ac:dyDescent="0.2">
      <c r="H11360" s="238"/>
      <c r="AB11360" s="238" t="s">
        <v>442</v>
      </c>
    </row>
    <row r="11361" spans="8:28" x14ac:dyDescent="0.2">
      <c r="H11361" s="238"/>
      <c r="AB11361" s="238" t="s">
        <v>442</v>
      </c>
    </row>
    <row r="11362" spans="8:28" x14ac:dyDescent="0.2">
      <c r="H11362" s="238"/>
      <c r="AB11362" s="238" t="s">
        <v>442</v>
      </c>
    </row>
    <row r="11363" spans="8:28" x14ac:dyDescent="0.2">
      <c r="H11363" s="238"/>
      <c r="AB11363" s="238" t="s">
        <v>442</v>
      </c>
    </row>
    <row r="11364" spans="8:28" x14ac:dyDescent="0.2">
      <c r="H11364" s="238"/>
      <c r="AB11364" s="238" t="s">
        <v>442</v>
      </c>
    </row>
    <row r="11365" spans="8:28" x14ac:dyDescent="0.2">
      <c r="H11365" s="238"/>
      <c r="AB11365" s="238" t="s">
        <v>442</v>
      </c>
    </row>
    <row r="11366" spans="8:28" x14ac:dyDescent="0.2">
      <c r="H11366" s="238"/>
      <c r="AB11366" s="238" t="s">
        <v>442</v>
      </c>
    </row>
    <row r="11367" spans="8:28" x14ac:dyDescent="0.2">
      <c r="H11367" s="238"/>
      <c r="AB11367" s="238" t="s">
        <v>442</v>
      </c>
    </row>
    <row r="11368" spans="8:28" x14ac:dyDescent="0.2">
      <c r="H11368" s="238"/>
      <c r="AB11368" s="238" t="s">
        <v>442</v>
      </c>
    </row>
    <row r="11369" spans="8:28" x14ac:dyDescent="0.2">
      <c r="H11369" s="238"/>
      <c r="AB11369" s="238" t="s">
        <v>442</v>
      </c>
    </row>
    <row r="11370" spans="8:28" x14ac:dyDescent="0.2">
      <c r="H11370" s="238"/>
      <c r="AB11370" s="238" t="s">
        <v>442</v>
      </c>
    </row>
    <row r="11371" spans="8:28" x14ac:dyDescent="0.2">
      <c r="H11371" s="238"/>
      <c r="AB11371" s="238" t="s">
        <v>442</v>
      </c>
    </row>
    <row r="11372" spans="8:28" x14ac:dyDescent="0.2">
      <c r="H11372" s="238"/>
      <c r="AB11372" s="238" t="s">
        <v>442</v>
      </c>
    </row>
    <row r="11373" spans="8:28" x14ac:dyDescent="0.2">
      <c r="H11373" s="238"/>
      <c r="AB11373" s="238" t="s">
        <v>442</v>
      </c>
    </row>
    <row r="11374" spans="8:28" x14ac:dyDescent="0.2">
      <c r="H11374" s="238"/>
      <c r="AB11374" s="238" t="s">
        <v>442</v>
      </c>
    </row>
    <row r="11375" spans="8:28" x14ac:dyDescent="0.2">
      <c r="H11375" s="238"/>
      <c r="AB11375" s="238" t="s">
        <v>442</v>
      </c>
    </row>
    <row r="11376" spans="8:28" x14ac:dyDescent="0.2">
      <c r="H11376" s="238"/>
      <c r="AB11376" s="238" t="s">
        <v>442</v>
      </c>
    </row>
    <row r="11377" spans="8:28" x14ac:dyDescent="0.2">
      <c r="H11377" s="238"/>
      <c r="AB11377" s="238" t="s">
        <v>442</v>
      </c>
    </row>
    <row r="11378" spans="8:28" x14ac:dyDescent="0.2">
      <c r="H11378" s="238"/>
      <c r="AB11378" s="238" t="s">
        <v>442</v>
      </c>
    </row>
    <row r="11379" spans="8:28" x14ac:dyDescent="0.2">
      <c r="H11379" s="238"/>
      <c r="AB11379" s="238" t="s">
        <v>442</v>
      </c>
    </row>
    <row r="11380" spans="8:28" x14ac:dyDescent="0.2">
      <c r="H11380" s="238"/>
      <c r="AB11380" s="238" t="s">
        <v>442</v>
      </c>
    </row>
    <row r="11381" spans="8:28" x14ac:dyDescent="0.2">
      <c r="H11381" s="238"/>
      <c r="AB11381" s="238" t="s">
        <v>442</v>
      </c>
    </row>
    <row r="11382" spans="8:28" x14ac:dyDescent="0.2">
      <c r="H11382" s="238"/>
      <c r="AB11382" s="238" t="s">
        <v>442</v>
      </c>
    </row>
    <row r="11383" spans="8:28" x14ac:dyDescent="0.2">
      <c r="H11383" s="238"/>
      <c r="AB11383" s="238" t="s">
        <v>442</v>
      </c>
    </row>
    <row r="11384" spans="8:28" x14ac:dyDescent="0.2">
      <c r="H11384" s="238"/>
      <c r="AB11384" s="238" t="s">
        <v>442</v>
      </c>
    </row>
    <row r="11385" spans="8:28" x14ac:dyDescent="0.2">
      <c r="H11385" s="238"/>
      <c r="AB11385" s="238" t="s">
        <v>442</v>
      </c>
    </row>
    <row r="11386" spans="8:28" x14ac:dyDescent="0.2">
      <c r="H11386" s="238"/>
      <c r="AB11386" s="238" t="s">
        <v>442</v>
      </c>
    </row>
    <row r="11387" spans="8:28" x14ac:dyDescent="0.2">
      <c r="H11387" s="238"/>
      <c r="AB11387" s="238" t="s">
        <v>442</v>
      </c>
    </row>
    <row r="11388" spans="8:28" x14ac:dyDescent="0.2">
      <c r="H11388" s="238"/>
      <c r="AB11388" s="238" t="s">
        <v>442</v>
      </c>
    </row>
    <row r="11389" spans="8:28" x14ac:dyDescent="0.2">
      <c r="H11389" s="238"/>
      <c r="AB11389" s="238" t="s">
        <v>442</v>
      </c>
    </row>
    <row r="11390" spans="8:28" x14ac:dyDescent="0.2">
      <c r="H11390" s="238"/>
      <c r="AB11390" s="238" t="s">
        <v>442</v>
      </c>
    </row>
    <row r="11391" spans="8:28" x14ac:dyDescent="0.2">
      <c r="H11391" s="238"/>
      <c r="AB11391" s="238" t="s">
        <v>442</v>
      </c>
    </row>
    <row r="11392" spans="8:28" x14ac:dyDescent="0.2">
      <c r="H11392" s="238"/>
      <c r="AB11392" s="238" t="s">
        <v>442</v>
      </c>
    </row>
    <row r="11393" spans="8:28" x14ac:dyDescent="0.2">
      <c r="H11393" s="238"/>
      <c r="AB11393" s="238" t="s">
        <v>442</v>
      </c>
    </row>
    <row r="11394" spans="8:28" x14ac:dyDescent="0.2">
      <c r="H11394" s="238"/>
      <c r="AB11394" s="238" t="s">
        <v>442</v>
      </c>
    </row>
    <row r="11395" spans="8:28" x14ac:dyDescent="0.2">
      <c r="H11395" s="238"/>
      <c r="AB11395" s="238" t="s">
        <v>442</v>
      </c>
    </row>
    <row r="11396" spans="8:28" x14ac:dyDescent="0.2">
      <c r="H11396" s="238"/>
      <c r="AB11396" s="238" t="s">
        <v>442</v>
      </c>
    </row>
    <row r="11397" spans="8:28" x14ac:dyDescent="0.2">
      <c r="H11397" s="238"/>
      <c r="AB11397" s="238" t="s">
        <v>442</v>
      </c>
    </row>
    <row r="11398" spans="8:28" x14ac:dyDescent="0.2">
      <c r="H11398" s="238"/>
      <c r="AB11398" s="238" t="s">
        <v>442</v>
      </c>
    </row>
    <row r="11399" spans="8:28" x14ac:dyDescent="0.2">
      <c r="H11399" s="238"/>
      <c r="AB11399" s="238" t="s">
        <v>442</v>
      </c>
    </row>
    <row r="11400" spans="8:28" x14ac:dyDescent="0.2">
      <c r="H11400" s="238"/>
      <c r="AB11400" s="238" t="s">
        <v>442</v>
      </c>
    </row>
    <row r="11401" spans="8:28" x14ac:dyDescent="0.2">
      <c r="H11401" s="238"/>
      <c r="AB11401" s="238" t="s">
        <v>442</v>
      </c>
    </row>
    <row r="11402" spans="8:28" x14ac:dyDescent="0.2">
      <c r="H11402" s="238"/>
      <c r="AB11402" s="238" t="s">
        <v>442</v>
      </c>
    </row>
    <row r="11403" spans="8:28" x14ac:dyDescent="0.2">
      <c r="H11403" s="238"/>
      <c r="AB11403" s="238" t="s">
        <v>442</v>
      </c>
    </row>
    <row r="11404" spans="8:28" x14ac:dyDescent="0.2">
      <c r="H11404" s="238"/>
      <c r="AB11404" s="238" t="s">
        <v>442</v>
      </c>
    </row>
    <row r="11405" spans="8:28" x14ac:dyDescent="0.2">
      <c r="H11405" s="238"/>
      <c r="AB11405" s="238" t="s">
        <v>442</v>
      </c>
    </row>
    <row r="11406" spans="8:28" x14ac:dyDescent="0.2">
      <c r="H11406" s="238"/>
      <c r="AB11406" s="238" t="s">
        <v>442</v>
      </c>
    </row>
    <row r="11407" spans="8:28" x14ac:dyDescent="0.2">
      <c r="H11407" s="238"/>
      <c r="AB11407" s="238" t="s">
        <v>442</v>
      </c>
    </row>
    <row r="11408" spans="8:28" x14ac:dyDescent="0.2">
      <c r="H11408" s="238"/>
      <c r="AB11408" s="238" t="s">
        <v>442</v>
      </c>
    </row>
    <row r="11409" spans="8:28" x14ac:dyDescent="0.2">
      <c r="H11409" s="238"/>
      <c r="AB11409" s="238" t="s">
        <v>442</v>
      </c>
    </row>
    <row r="11410" spans="8:28" x14ac:dyDescent="0.2">
      <c r="H11410" s="238"/>
      <c r="AB11410" s="238" t="s">
        <v>442</v>
      </c>
    </row>
    <row r="11411" spans="8:28" x14ac:dyDescent="0.2">
      <c r="H11411" s="238"/>
      <c r="AB11411" s="238" t="s">
        <v>442</v>
      </c>
    </row>
    <row r="11412" spans="8:28" x14ac:dyDescent="0.2">
      <c r="H11412" s="238"/>
      <c r="AB11412" s="238" t="s">
        <v>442</v>
      </c>
    </row>
    <row r="11413" spans="8:28" x14ac:dyDescent="0.2">
      <c r="H11413" s="238"/>
      <c r="AB11413" s="238" t="s">
        <v>442</v>
      </c>
    </row>
    <row r="11414" spans="8:28" x14ac:dyDescent="0.2">
      <c r="H11414" s="238"/>
      <c r="AB11414" s="238" t="s">
        <v>442</v>
      </c>
    </row>
    <row r="11415" spans="8:28" x14ac:dyDescent="0.2">
      <c r="H11415" s="238"/>
      <c r="AB11415" s="238" t="s">
        <v>442</v>
      </c>
    </row>
    <row r="11416" spans="8:28" x14ac:dyDescent="0.2">
      <c r="H11416" s="238"/>
      <c r="AB11416" s="238" t="s">
        <v>442</v>
      </c>
    </row>
    <row r="11417" spans="8:28" x14ac:dyDescent="0.2">
      <c r="H11417" s="238"/>
      <c r="AB11417" s="238" t="s">
        <v>442</v>
      </c>
    </row>
    <row r="11418" spans="8:28" x14ac:dyDescent="0.2">
      <c r="H11418" s="238"/>
      <c r="AB11418" s="238" t="s">
        <v>442</v>
      </c>
    </row>
    <row r="11419" spans="8:28" x14ac:dyDescent="0.2">
      <c r="H11419" s="238"/>
      <c r="AB11419" s="238" t="s">
        <v>442</v>
      </c>
    </row>
    <row r="11420" spans="8:28" x14ac:dyDescent="0.2">
      <c r="H11420" s="238"/>
      <c r="AB11420" s="238" t="s">
        <v>442</v>
      </c>
    </row>
    <row r="11421" spans="8:28" x14ac:dyDescent="0.2">
      <c r="H11421" s="238"/>
      <c r="AB11421" s="238" t="s">
        <v>442</v>
      </c>
    </row>
    <row r="11422" spans="8:28" x14ac:dyDescent="0.2">
      <c r="H11422" s="238"/>
      <c r="AB11422" s="238" t="s">
        <v>442</v>
      </c>
    </row>
    <row r="11423" spans="8:28" x14ac:dyDescent="0.2">
      <c r="H11423" s="238"/>
      <c r="AB11423" s="238" t="s">
        <v>442</v>
      </c>
    </row>
    <row r="11424" spans="8:28" x14ac:dyDescent="0.2">
      <c r="H11424" s="238"/>
      <c r="AB11424" s="238" t="s">
        <v>442</v>
      </c>
    </row>
    <row r="11425" spans="8:28" x14ac:dyDescent="0.2">
      <c r="H11425" s="238"/>
      <c r="AB11425" s="238" t="s">
        <v>442</v>
      </c>
    </row>
    <row r="11426" spans="8:28" x14ac:dyDescent="0.2">
      <c r="H11426" s="238"/>
      <c r="AB11426" s="238" t="s">
        <v>442</v>
      </c>
    </row>
    <row r="11427" spans="8:28" x14ac:dyDescent="0.2">
      <c r="H11427" s="238"/>
      <c r="AB11427" s="238" t="s">
        <v>442</v>
      </c>
    </row>
    <row r="11428" spans="8:28" x14ac:dyDescent="0.2">
      <c r="H11428" s="238"/>
      <c r="AB11428" s="238" t="s">
        <v>442</v>
      </c>
    </row>
    <row r="11429" spans="8:28" x14ac:dyDescent="0.2">
      <c r="H11429" s="238"/>
      <c r="AB11429" s="238" t="s">
        <v>442</v>
      </c>
    </row>
    <row r="11430" spans="8:28" x14ac:dyDescent="0.2">
      <c r="H11430" s="238"/>
      <c r="AB11430" s="238" t="s">
        <v>442</v>
      </c>
    </row>
    <row r="11431" spans="8:28" x14ac:dyDescent="0.2">
      <c r="H11431" s="238"/>
      <c r="AB11431" s="238" t="s">
        <v>442</v>
      </c>
    </row>
    <row r="11432" spans="8:28" x14ac:dyDescent="0.2">
      <c r="H11432" s="238"/>
      <c r="AB11432" s="238" t="s">
        <v>442</v>
      </c>
    </row>
    <row r="11433" spans="8:28" x14ac:dyDescent="0.2">
      <c r="H11433" s="238"/>
      <c r="AB11433" s="238" t="s">
        <v>442</v>
      </c>
    </row>
    <row r="11434" spans="8:28" x14ac:dyDescent="0.2">
      <c r="H11434" s="238"/>
      <c r="AB11434" s="238" t="s">
        <v>442</v>
      </c>
    </row>
    <row r="11435" spans="8:28" x14ac:dyDescent="0.2">
      <c r="H11435" s="238"/>
      <c r="AB11435" s="238" t="s">
        <v>442</v>
      </c>
    </row>
    <row r="11436" spans="8:28" x14ac:dyDescent="0.2">
      <c r="H11436" s="238"/>
      <c r="AB11436" s="238" t="s">
        <v>442</v>
      </c>
    </row>
    <row r="11437" spans="8:28" x14ac:dyDescent="0.2">
      <c r="H11437" s="238"/>
      <c r="AB11437" s="238" t="s">
        <v>442</v>
      </c>
    </row>
    <row r="11438" spans="8:28" x14ac:dyDescent="0.2">
      <c r="H11438" s="238"/>
      <c r="AB11438" s="238" t="s">
        <v>442</v>
      </c>
    </row>
    <row r="11439" spans="8:28" x14ac:dyDescent="0.2">
      <c r="H11439" s="238"/>
      <c r="AB11439" s="238" t="s">
        <v>442</v>
      </c>
    </row>
    <row r="11440" spans="8:28" x14ac:dyDescent="0.2">
      <c r="H11440" s="238"/>
      <c r="AB11440" s="238" t="s">
        <v>442</v>
      </c>
    </row>
    <row r="11441" spans="8:28" x14ac:dyDescent="0.2">
      <c r="H11441" s="238"/>
      <c r="AB11441" s="238" t="s">
        <v>442</v>
      </c>
    </row>
    <row r="11442" spans="8:28" x14ac:dyDescent="0.2">
      <c r="H11442" s="238"/>
      <c r="AB11442" s="238" t="s">
        <v>442</v>
      </c>
    </row>
    <row r="11443" spans="8:28" x14ac:dyDescent="0.2">
      <c r="H11443" s="238"/>
      <c r="AB11443" s="238" t="s">
        <v>442</v>
      </c>
    </row>
    <row r="11444" spans="8:28" x14ac:dyDescent="0.2">
      <c r="H11444" s="238"/>
      <c r="AB11444" s="238" t="s">
        <v>442</v>
      </c>
    </row>
    <row r="11445" spans="8:28" x14ac:dyDescent="0.2">
      <c r="H11445" s="238"/>
      <c r="AB11445" s="238" t="s">
        <v>442</v>
      </c>
    </row>
    <row r="11446" spans="8:28" x14ac:dyDescent="0.2">
      <c r="H11446" s="238"/>
      <c r="AB11446" s="238" t="s">
        <v>442</v>
      </c>
    </row>
    <row r="11447" spans="8:28" x14ac:dyDescent="0.2">
      <c r="H11447" s="238"/>
      <c r="AB11447" s="238" t="s">
        <v>442</v>
      </c>
    </row>
    <row r="11448" spans="8:28" x14ac:dyDescent="0.2">
      <c r="H11448" s="238"/>
      <c r="AB11448" s="238" t="s">
        <v>442</v>
      </c>
    </row>
    <row r="11449" spans="8:28" x14ac:dyDescent="0.2">
      <c r="H11449" s="238"/>
      <c r="AB11449" s="238" t="s">
        <v>442</v>
      </c>
    </row>
    <row r="11450" spans="8:28" x14ac:dyDescent="0.2">
      <c r="H11450" s="238"/>
      <c r="AB11450" s="238" t="s">
        <v>442</v>
      </c>
    </row>
    <row r="11451" spans="8:28" x14ac:dyDescent="0.2">
      <c r="H11451" s="238"/>
      <c r="AB11451" s="238" t="s">
        <v>442</v>
      </c>
    </row>
    <row r="11452" spans="8:28" x14ac:dyDescent="0.2">
      <c r="H11452" s="238"/>
      <c r="AB11452" s="238" t="s">
        <v>442</v>
      </c>
    </row>
    <row r="11453" spans="8:28" x14ac:dyDescent="0.2">
      <c r="H11453" s="238"/>
      <c r="AB11453" s="238" t="s">
        <v>442</v>
      </c>
    </row>
    <row r="11454" spans="8:28" x14ac:dyDescent="0.2">
      <c r="H11454" s="238"/>
      <c r="AB11454" s="238" t="s">
        <v>442</v>
      </c>
    </row>
    <row r="11455" spans="8:28" x14ac:dyDescent="0.2">
      <c r="H11455" s="238"/>
      <c r="AB11455" s="238" t="s">
        <v>442</v>
      </c>
    </row>
    <row r="11456" spans="8:28" x14ac:dyDescent="0.2">
      <c r="H11456" s="238"/>
      <c r="AB11456" s="238" t="s">
        <v>442</v>
      </c>
    </row>
    <row r="11457" spans="8:28" x14ac:dyDescent="0.2">
      <c r="H11457" s="238"/>
      <c r="AB11457" s="238" t="s">
        <v>442</v>
      </c>
    </row>
    <row r="11458" spans="8:28" x14ac:dyDescent="0.2">
      <c r="H11458" s="238"/>
      <c r="AB11458" s="238" t="s">
        <v>442</v>
      </c>
    </row>
    <row r="11459" spans="8:28" x14ac:dyDescent="0.2">
      <c r="H11459" s="238"/>
      <c r="AB11459" s="238" t="s">
        <v>442</v>
      </c>
    </row>
    <row r="11460" spans="8:28" x14ac:dyDescent="0.2">
      <c r="H11460" s="238"/>
      <c r="AB11460" s="238" t="s">
        <v>442</v>
      </c>
    </row>
    <row r="11461" spans="8:28" x14ac:dyDescent="0.2">
      <c r="H11461" s="238"/>
      <c r="AB11461" s="238" t="s">
        <v>442</v>
      </c>
    </row>
    <row r="11462" spans="8:28" x14ac:dyDescent="0.2">
      <c r="H11462" s="238"/>
      <c r="AB11462" s="238" t="s">
        <v>442</v>
      </c>
    </row>
    <row r="11463" spans="8:28" x14ac:dyDescent="0.2">
      <c r="H11463" s="238"/>
      <c r="AB11463" s="238" t="s">
        <v>442</v>
      </c>
    </row>
    <row r="11464" spans="8:28" x14ac:dyDescent="0.2">
      <c r="H11464" s="238"/>
      <c r="AB11464" s="238" t="s">
        <v>442</v>
      </c>
    </row>
    <row r="11465" spans="8:28" x14ac:dyDescent="0.2">
      <c r="H11465" s="238"/>
      <c r="AB11465" s="238" t="s">
        <v>442</v>
      </c>
    </row>
    <row r="11466" spans="8:28" x14ac:dyDescent="0.2">
      <c r="H11466" s="238"/>
      <c r="AB11466" s="238" t="s">
        <v>442</v>
      </c>
    </row>
    <row r="11467" spans="8:28" x14ac:dyDescent="0.2">
      <c r="H11467" s="238"/>
      <c r="AB11467" s="238" t="s">
        <v>442</v>
      </c>
    </row>
    <row r="11468" spans="8:28" x14ac:dyDescent="0.2">
      <c r="H11468" s="238"/>
      <c r="AB11468" s="238" t="s">
        <v>442</v>
      </c>
    </row>
    <row r="11469" spans="8:28" x14ac:dyDescent="0.2">
      <c r="H11469" s="238"/>
      <c r="AB11469" s="238" t="s">
        <v>442</v>
      </c>
    </row>
    <row r="11470" spans="8:28" x14ac:dyDescent="0.2">
      <c r="H11470" s="238"/>
      <c r="AB11470" s="238" t="s">
        <v>442</v>
      </c>
    </row>
    <row r="11471" spans="8:28" x14ac:dyDescent="0.2">
      <c r="H11471" s="238"/>
      <c r="AB11471" s="238" t="s">
        <v>442</v>
      </c>
    </row>
    <row r="11472" spans="8:28" x14ac:dyDescent="0.2">
      <c r="H11472" s="238"/>
      <c r="AB11472" s="238" t="s">
        <v>442</v>
      </c>
    </row>
    <row r="11473" spans="8:28" x14ac:dyDescent="0.2">
      <c r="H11473" s="238"/>
      <c r="AB11473" s="238" t="s">
        <v>442</v>
      </c>
    </row>
    <row r="11474" spans="8:28" x14ac:dyDescent="0.2">
      <c r="H11474" s="238"/>
      <c r="AB11474" s="238" t="s">
        <v>442</v>
      </c>
    </row>
    <row r="11475" spans="8:28" x14ac:dyDescent="0.2">
      <c r="H11475" s="238"/>
      <c r="AB11475" s="238" t="s">
        <v>442</v>
      </c>
    </row>
    <row r="11476" spans="8:28" x14ac:dyDescent="0.2">
      <c r="H11476" s="238"/>
      <c r="AB11476" s="238" t="s">
        <v>442</v>
      </c>
    </row>
    <row r="11477" spans="8:28" x14ac:dyDescent="0.2">
      <c r="H11477" s="238"/>
      <c r="AB11477" s="238" t="s">
        <v>442</v>
      </c>
    </row>
    <row r="11478" spans="8:28" x14ac:dyDescent="0.2">
      <c r="H11478" s="238"/>
      <c r="AB11478" s="238" t="s">
        <v>442</v>
      </c>
    </row>
    <row r="11479" spans="8:28" x14ac:dyDescent="0.2">
      <c r="H11479" s="238"/>
      <c r="AB11479" s="238" t="s">
        <v>442</v>
      </c>
    </row>
    <row r="11480" spans="8:28" x14ac:dyDescent="0.2">
      <c r="H11480" s="238"/>
      <c r="AB11480" s="238" t="s">
        <v>442</v>
      </c>
    </row>
    <row r="11481" spans="8:28" x14ac:dyDescent="0.2">
      <c r="H11481" s="238"/>
      <c r="AB11481" s="238" t="s">
        <v>442</v>
      </c>
    </row>
    <row r="11482" spans="8:28" x14ac:dyDescent="0.2">
      <c r="H11482" s="238"/>
      <c r="AB11482" s="238" t="s">
        <v>442</v>
      </c>
    </row>
    <row r="11483" spans="8:28" x14ac:dyDescent="0.2">
      <c r="H11483" s="238"/>
      <c r="AB11483" s="238" t="s">
        <v>442</v>
      </c>
    </row>
    <row r="11484" spans="8:28" x14ac:dyDescent="0.2">
      <c r="H11484" s="238"/>
      <c r="AB11484" s="238" t="s">
        <v>442</v>
      </c>
    </row>
    <row r="11485" spans="8:28" x14ac:dyDescent="0.2">
      <c r="H11485" s="238"/>
      <c r="AB11485" s="238" t="s">
        <v>442</v>
      </c>
    </row>
    <row r="11486" spans="8:28" x14ac:dyDescent="0.2">
      <c r="H11486" s="238"/>
      <c r="AB11486" s="238" t="s">
        <v>442</v>
      </c>
    </row>
    <row r="11487" spans="8:28" x14ac:dyDescent="0.2">
      <c r="H11487" s="238"/>
      <c r="AB11487" s="238" t="s">
        <v>442</v>
      </c>
    </row>
    <row r="11488" spans="8:28" x14ac:dyDescent="0.2">
      <c r="H11488" s="238"/>
      <c r="AB11488" s="238" t="s">
        <v>442</v>
      </c>
    </row>
    <row r="11489" spans="8:28" x14ac:dyDescent="0.2">
      <c r="H11489" s="238"/>
      <c r="AB11489" s="238" t="s">
        <v>442</v>
      </c>
    </row>
    <row r="11490" spans="8:28" x14ac:dyDescent="0.2">
      <c r="H11490" s="238"/>
      <c r="AB11490" s="238" t="s">
        <v>442</v>
      </c>
    </row>
    <row r="11491" spans="8:28" x14ac:dyDescent="0.2">
      <c r="H11491" s="238"/>
      <c r="AB11491" s="238" t="s">
        <v>442</v>
      </c>
    </row>
    <row r="11492" spans="8:28" x14ac:dyDescent="0.2">
      <c r="H11492" s="238"/>
      <c r="AB11492" s="238" t="s">
        <v>442</v>
      </c>
    </row>
    <row r="11493" spans="8:28" x14ac:dyDescent="0.2">
      <c r="H11493" s="238"/>
      <c r="AB11493" s="238" t="s">
        <v>442</v>
      </c>
    </row>
    <row r="11494" spans="8:28" x14ac:dyDescent="0.2">
      <c r="H11494" s="238"/>
      <c r="AB11494" s="238" t="s">
        <v>442</v>
      </c>
    </row>
    <row r="11495" spans="8:28" x14ac:dyDescent="0.2">
      <c r="H11495" s="238"/>
      <c r="AB11495" s="238" t="s">
        <v>442</v>
      </c>
    </row>
    <row r="11496" spans="8:28" x14ac:dyDescent="0.2">
      <c r="H11496" s="238"/>
      <c r="AB11496" s="238" t="s">
        <v>442</v>
      </c>
    </row>
    <row r="11497" spans="8:28" x14ac:dyDescent="0.2">
      <c r="H11497" s="238"/>
      <c r="AB11497" s="238" t="s">
        <v>442</v>
      </c>
    </row>
    <row r="11498" spans="8:28" x14ac:dyDescent="0.2">
      <c r="H11498" s="238"/>
      <c r="AB11498" s="238" t="s">
        <v>442</v>
      </c>
    </row>
    <row r="11499" spans="8:28" x14ac:dyDescent="0.2">
      <c r="H11499" s="238"/>
      <c r="AB11499" s="238" t="s">
        <v>442</v>
      </c>
    </row>
    <row r="11500" spans="8:28" x14ac:dyDescent="0.2">
      <c r="H11500" s="238"/>
      <c r="AB11500" s="238" t="s">
        <v>442</v>
      </c>
    </row>
    <row r="11501" spans="8:28" x14ac:dyDescent="0.2">
      <c r="H11501" s="238"/>
      <c r="AB11501" s="238" t="s">
        <v>442</v>
      </c>
    </row>
    <row r="11502" spans="8:28" x14ac:dyDescent="0.2">
      <c r="H11502" s="238"/>
      <c r="AB11502" s="238" t="s">
        <v>442</v>
      </c>
    </row>
    <row r="11503" spans="8:28" x14ac:dyDescent="0.2">
      <c r="H11503" s="238"/>
      <c r="AB11503" s="238" t="s">
        <v>442</v>
      </c>
    </row>
    <row r="11504" spans="8:28" x14ac:dyDescent="0.2">
      <c r="H11504" s="238"/>
      <c r="AB11504" s="238" t="s">
        <v>442</v>
      </c>
    </row>
    <row r="11505" spans="8:28" x14ac:dyDescent="0.2">
      <c r="H11505" s="238"/>
      <c r="AB11505" s="238" t="s">
        <v>442</v>
      </c>
    </row>
    <row r="11506" spans="8:28" x14ac:dyDescent="0.2">
      <c r="H11506" s="238"/>
      <c r="AB11506" s="238" t="s">
        <v>442</v>
      </c>
    </row>
    <row r="11507" spans="8:28" x14ac:dyDescent="0.2">
      <c r="H11507" s="238"/>
      <c r="AB11507" s="238" t="s">
        <v>442</v>
      </c>
    </row>
    <row r="11508" spans="8:28" x14ac:dyDescent="0.2">
      <c r="H11508" s="238"/>
      <c r="AB11508" s="238" t="s">
        <v>442</v>
      </c>
    </row>
    <row r="11509" spans="8:28" x14ac:dyDescent="0.2">
      <c r="H11509" s="238"/>
      <c r="AB11509" s="238" t="s">
        <v>442</v>
      </c>
    </row>
    <row r="11510" spans="8:28" x14ac:dyDescent="0.2">
      <c r="H11510" s="238"/>
      <c r="AB11510" s="238" t="s">
        <v>442</v>
      </c>
    </row>
    <row r="11511" spans="8:28" x14ac:dyDescent="0.2">
      <c r="H11511" s="238"/>
      <c r="AB11511" s="238" t="s">
        <v>442</v>
      </c>
    </row>
    <row r="11512" spans="8:28" x14ac:dyDescent="0.2">
      <c r="H11512" s="238"/>
      <c r="AB11512" s="238" t="s">
        <v>442</v>
      </c>
    </row>
    <row r="11513" spans="8:28" x14ac:dyDescent="0.2">
      <c r="H11513" s="238"/>
      <c r="AB11513" s="238" t="s">
        <v>442</v>
      </c>
    </row>
    <row r="11514" spans="8:28" x14ac:dyDescent="0.2">
      <c r="H11514" s="238"/>
      <c r="AB11514" s="238" t="s">
        <v>442</v>
      </c>
    </row>
    <row r="11515" spans="8:28" x14ac:dyDescent="0.2">
      <c r="H11515" s="238"/>
      <c r="AB11515" s="238" t="s">
        <v>442</v>
      </c>
    </row>
    <row r="11516" spans="8:28" x14ac:dyDescent="0.2">
      <c r="H11516" s="238"/>
      <c r="AB11516" s="238" t="s">
        <v>442</v>
      </c>
    </row>
    <row r="11517" spans="8:28" x14ac:dyDescent="0.2">
      <c r="H11517" s="238"/>
      <c r="AB11517" s="238" t="s">
        <v>442</v>
      </c>
    </row>
    <row r="11518" spans="8:28" x14ac:dyDescent="0.2">
      <c r="H11518" s="238"/>
      <c r="AB11518" s="238" t="s">
        <v>442</v>
      </c>
    </row>
    <row r="11519" spans="8:28" x14ac:dyDescent="0.2">
      <c r="H11519" s="238"/>
      <c r="AB11519" s="238" t="s">
        <v>442</v>
      </c>
    </row>
    <row r="11520" spans="8:28" x14ac:dyDescent="0.2">
      <c r="H11520" s="238"/>
      <c r="AB11520" s="238" t="s">
        <v>442</v>
      </c>
    </row>
    <row r="11521" spans="8:28" x14ac:dyDescent="0.2">
      <c r="H11521" s="238"/>
      <c r="AB11521" s="238" t="s">
        <v>442</v>
      </c>
    </row>
    <row r="11522" spans="8:28" x14ac:dyDescent="0.2">
      <c r="H11522" s="238"/>
      <c r="AB11522" s="238" t="s">
        <v>442</v>
      </c>
    </row>
    <row r="11523" spans="8:28" x14ac:dyDescent="0.2">
      <c r="H11523" s="238"/>
      <c r="AB11523" s="238" t="s">
        <v>442</v>
      </c>
    </row>
    <row r="11524" spans="8:28" x14ac:dyDescent="0.2">
      <c r="H11524" s="238"/>
      <c r="AB11524" s="238" t="s">
        <v>442</v>
      </c>
    </row>
    <row r="11525" spans="8:28" x14ac:dyDescent="0.2">
      <c r="H11525" s="238"/>
      <c r="AB11525" s="238" t="s">
        <v>442</v>
      </c>
    </row>
    <row r="11526" spans="8:28" x14ac:dyDescent="0.2">
      <c r="H11526" s="238"/>
      <c r="AB11526" s="238" t="s">
        <v>442</v>
      </c>
    </row>
    <row r="11527" spans="8:28" x14ac:dyDescent="0.2">
      <c r="H11527" s="238"/>
      <c r="AB11527" s="238" t="s">
        <v>442</v>
      </c>
    </row>
    <row r="11528" spans="8:28" x14ac:dyDescent="0.2">
      <c r="H11528" s="238"/>
      <c r="AB11528" s="238" t="s">
        <v>442</v>
      </c>
    </row>
    <row r="11529" spans="8:28" x14ac:dyDescent="0.2">
      <c r="H11529" s="238"/>
      <c r="AB11529" s="238" t="s">
        <v>442</v>
      </c>
    </row>
    <row r="11530" spans="8:28" x14ac:dyDescent="0.2">
      <c r="H11530" s="238"/>
      <c r="AB11530" s="238" t="s">
        <v>442</v>
      </c>
    </row>
    <row r="11531" spans="8:28" x14ac:dyDescent="0.2">
      <c r="H11531" s="238"/>
      <c r="AB11531" s="238" t="s">
        <v>442</v>
      </c>
    </row>
    <row r="11532" spans="8:28" x14ac:dyDescent="0.2">
      <c r="H11532" s="238"/>
      <c r="AB11532" s="238" t="s">
        <v>442</v>
      </c>
    </row>
    <row r="11533" spans="8:28" x14ac:dyDescent="0.2">
      <c r="H11533" s="238"/>
      <c r="AB11533" s="238" t="s">
        <v>442</v>
      </c>
    </row>
    <row r="11534" spans="8:28" x14ac:dyDescent="0.2">
      <c r="H11534" s="238"/>
      <c r="AB11534" s="238" t="s">
        <v>442</v>
      </c>
    </row>
    <row r="11535" spans="8:28" x14ac:dyDescent="0.2">
      <c r="H11535" s="238"/>
      <c r="AB11535" s="238" t="s">
        <v>442</v>
      </c>
    </row>
    <row r="11536" spans="8:28" x14ac:dyDescent="0.2">
      <c r="H11536" s="238"/>
      <c r="AB11536" s="238" t="s">
        <v>442</v>
      </c>
    </row>
    <row r="11537" spans="8:28" x14ac:dyDescent="0.2">
      <c r="H11537" s="238"/>
      <c r="AB11537" s="238" t="s">
        <v>442</v>
      </c>
    </row>
    <row r="11538" spans="8:28" x14ac:dyDescent="0.2">
      <c r="H11538" s="238"/>
      <c r="AB11538" s="238" t="s">
        <v>442</v>
      </c>
    </row>
    <row r="11539" spans="8:28" x14ac:dyDescent="0.2">
      <c r="H11539" s="238"/>
      <c r="AB11539" s="238" t="s">
        <v>442</v>
      </c>
    </row>
    <row r="11540" spans="8:28" x14ac:dyDescent="0.2">
      <c r="H11540" s="238"/>
      <c r="AB11540" s="238" t="s">
        <v>442</v>
      </c>
    </row>
    <row r="11541" spans="8:28" x14ac:dyDescent="0.2">
      <c r="H11541" s="238"/>
      <c r="AB11541" s="238" t="s">
        <v>442</v>
      </c>
    </row>
    <row r="11542" spans="8:28" x14ac:dyDescent="0.2">
      <c r="H11542" s="238"/>
      <c r="AB11542" s="238" t="s">
        <v>442</v>
      </c>
    </row>
    <row r="11543" spans="8:28" x14ac:dyDescent="0.2">
      <c r="H11543" s="238"/>
      <c r="AB11543" s="238" t="s">
        <v>442</v>
      </c>
    </row>
    <row r="11544" spans="8:28" x14ac:dyDescent="0.2">
      <c r="H11544" s="238"/>
      <c r="AB11544" s="238" t="s">
        <v>442</v>
      </c>
    </row>
    <row r="11545" spans="8:28" x14ac:dyDescent="0.2">
      <c r="H11545" s="238"/>
      <c r="AB11545" s="238" t="s">
        <v>442</v>
      </c>
    </row>
    <row r="11546" spans="8:28" x14ac:dyDescent="0.2">
      <c r="H11546" s="238"/>
      <c r="AB11546" s="238" t="s">
        <v>442</v>
      </c>
    </row>
    <row r="11547" spans="8:28" x14ac:dyDescent="0.2">
      <c r="H11547" s="238"/>
      <c r="AB11547" s="238" t="s">
        <v>442</v>
      </c>
    </row>
    <row r="11548" spans="8:28" x14ac:dyDescent="0.2">
      <c r="H11548" s="238"/>
      <c r="AB11548" s="238" t="s">
        <v>442</v>
      </c>
    </row>
    <row r="11549" spans="8:28" x14ac:dyDescent="0.2">
      <c r="H11549" s="238"/>
      <c r="AB11549" s="238" t="s">
        <v>442</v>
      </c>
    </row>
    <row r="11550" spans="8:28" x14ac:dyDescent="0.2">
      <c r="H11550" s="238"/>
      <c r="AB11550" s="238" t="s">
        <v>442</v>
      </c>
    </row>
    <row r="11551" spans="8:28" x14ac:dyDescent="0.2">
      <c r="H11551" s="238"/>
      <c r="AB11551" s="238" t="s">
        <v>442</v>
      </c>
    </row>
    <row r="11552" spans="8:28" x14ac:dyDescent="0.2">
      <c r="H11552" s="238"/>
      <c r="AB11552" s="238" t="s">
        <v>442</v>
      </c>
    </row>
    <row r="11553" spans="8:28" x14ac:dyDescent="0.2">
      <c r="H11553" s="238"/>
      <c r="AB11553" s="238" t="s">
        <v>442</v>
      </c>
    </row>
    <row r="11554" spans="8:28" x14ac:dyDescent="0.2">
      <c r="H11554" s="238"/>
      <c r="AB11554" s="238" t="s">
        <v>442</v>
      </c>
    </row>
    <row r="11555" spans="8:28" x14ac:dyDescent="0.2">
      <c r="H11555" s="238"/>
      <c r="AB11555" s="238" t="s">
        <v>442</v>
      </c>
    </row>
    <row r="11556" spans="8:28" x14ac:dyDescent="0.2">
      <c r="H11556" s="238"/>
      <c r="AB11556" s="238" t="s">
        <v>442</v>
      </c>
    </row>
    <row r="11557" spans="8:28" x14ac:dyDescent="0.2">
      <c r="H11557" s="238"/>
      <c r="AB11557" s="238" t="s">
        <v>442</v>
      </c>
    </row>
    <row r="11558" spans="8:28" x14ac:dyDescent="0.2">
      <c r="H11558" s="238"/>
      <c r="AB11558" s="238" t="s">
        <v>442</v>
      </c>
    </row>
    <row r="11559" spans="8:28" x14ac:dyDescent="0.2">
      <c r="H11559" s="238"/>
      <c r="AB11559" s="238" t="s">
        <v>442</v>
      </c>
    </row>
    <row r="11560" spans="8:28" x14ac:dyDescent="0.2">
      <c r="H11560" s="238"/>
      <c r="AB11560" s="238" t="s">
        <v>442</v>
      </c>
    </row>
    <row r="11561" spans="8:28" x14ac:dyDescent="0.2">
      <c r="H11561" s="238"/>
      <c r="AB11561" s="238" t="s">
        <v>442</v>
      </c>
    </row>
    <row r="11562" spans="8:28" x14ac:dyDescent="0.2">
      <c r="H11562" s="238"/>
      <c r="AB11562" s="238" t="s">
        <v>442</v>
      </c>
    </row>
    <row r="11563" spans="8:28" x14ac:dyDescent="0.2">
      <c r="H11563" s="238"/>
      <c r="AB11563" s="238" t="s">
        <v>442</v>
      </c>
    </row>
    <row r="11564" spans="8:28" x14ac:dyDescent="0.2">
      <c r="H11564" s="238"/>
      <c r="AB11564" s="238" t="s">
        <v>442</v>
      </c>
    </row>
    <row r="11565" spans="8:28" x14ac:dyDescent="0.2">
      <c r="H11565" s="238"/>
      <c r="AB11565" s="238" t="s">
        <v>442</v>
      </c>
    </row>
    <row r="11566" spans="8:28" x14ac:dyDescent="0.2">
      <c r="H11566" s="238"/>
      <c r="AB11566" s="238" t="s">
        <v>442</v>
      </c>
    </row>
    <row r="11567" spans="8:28" x14ac:dyDescent="0.2">
      <c r="H11567" s="238"/>
      <c r="AB11567" s="238" t="s">
        <v>442</v>
      </c>
    </row>
    <row r="11568" spans="8:28" x14ac:dyDescent="0.2">
      <c r="H11568" s="238"/>
      <c r="AB11568" s="238" t="s">
        <v>442</v>
      </c>
    </row>
    <row r="11569" spans="8:28" x14ac:dyDescent="0.2">
      <c r="H11569" s="238"/>
      <c r="AB11569" s="238" t="s">
        <v>442</v>
      </c>
    </row>
    <row r="11570" spans="8:28" x14ac:dyDescent="0.2">
      <c r="H11570" s="238"/>
      <c r="AB11570" s="238" t="s">
        <v>442</v>
      </c>
    </row>
    <row r="11571" spans="8:28" x14ac:dyDescent="0.2">
      <c r="H11571" s="238"/>
      <c r="AB11571" s="238" t="s">
        <v>442</v>
      </c>
    </row>
    <row r="11572" spans="8:28" x14ac:dyDescent="0.2">
      <c r="H11572" s="238"/>
      <c r="AB11572" s="238" t="s">
        <v>442</v>
      </c>
    </row>
    <row r="11573" spans="8:28" x14ac:dyDescent="0.2">
      <c r="H11573" s="238"/>
      <c r="AB11573" s="238" t="s">
        <v>442</v>
      </c>
    </row>
    <row r="11574" spans="8:28" x14ac:dyDescent="0.2">
      <c r="H11574" s="238"/>
      <c r="AB11574" s="238" t="s">
        <v>442</v>
      </c>
    </row>
    <row r="11575" spans="8:28" x14ac:dyDescent="0.2">
      <c r="H11575" s="238"/>
      <c r="AB11575" s="238" t="s">
        <v>442</v>
      </c>
    </row>
    <row r="11576" spans="8:28" x14ac:dyDescent="0.2">
      <c r="H11576" s="238"/>
      <c r="AB11576" s="238" t="s">
        <v>442</v>
      </c>
    </row>
    <row r="11577" spans="8:28" x14ac:dyDescent="0.2">
      <c r="H11577" s="238"/>
      <c r="AB11577" s="238" t="s">
        <v>442</v>
      </c>
    </row>
    <row r="11578" spans="8:28" x14ac:dyDescent="0.2">
      <c r="H11578" s="238"/>
      <c r="AB11578" s="238" t="s">
        <v>442</v>
      </c>
    </row>
    <row r="11579" spans="8:28" x14ac:dyDescent="0.2">
      <c r="H11579" s="238"/>
      <c r="AB11579" s="238" t="s">
        <v>442</v>
      </c>
    </row>
    <row r="11580" spans="8:28" x14ac:dyDescent="0.2">
      <c r="H11580" s="238"/>
      <c r="AB11580" s="238" t="s">
        <v>442</v>
      </c>
    </row>
    <row r="11581" spans="8:28" x14ac:dyDescent="0.2">
      <c r="H11581" s="238"/>
      <c r="AB11581" s="238" t="s">
        <v>442</v>
      </c>
    </row>
    <row r="11582" spans="8:28" x14ac:dyDescent="0.2">
      <c r="H11582" s="238"/>
      <c r="AB11582" s="238" t="s">
        <v>442</v>
      </c>
    </row>
    <row r="11583" spans="8:28" x14ac:dyDescent="0.2">
      <c r="H11583" s="238"/>
      <c r="AB11583" s="238" t="s">
        <v>442</v>
      </c>
    </row>
    <row r="11584" spans="8:28" x14ac:dyDescent="0.2">
      <c r="H11584" s="238"/>
      <c r="AB11584" s="238" t="s">
        <v>442</v>
      </c>
    </row>
    <row r="11585" spans="8:28" x14ac:dyDescent="0.2">
      <c r="H11585" s="238"/>
      <c r="AB11585" s="238" t="s">
        <v>442</v>
      </c>
    </row>
    <row r="11586" spans="8:28" x14ac:dyDescent="0.2">
      <c r="H11586" s="238"/>
      <c r="AB11586" s="238" t="s">
        <v>442</v>
      </c>
    </row>
    <row r="11587" spans="8:28" x14ac:dyDescent="0.2">
      <c r="H11587" s="238"/>
      <c r="AB11587" s="238" t="s">
        <v>442</v>
      </c>
    </row>
    <row r="11588" spans="8:28" x14ac:dyDescent="0.2">
      <c r="H11588" s="238"/>
      <c r="AB11588" s="238" t="s">
        <v>442</v>
      </c>
    </row>
    <row r="11589" spans="8:28" x14ac:dyDescent="0.2">
      <c r="H11589" s="238"/>
      <c r="AB11589" s="238" t="s">
        <v>442</v>
      </c>
    </row>
    <row r="11590" spans="8:28" x14ac:dyDescent="0.2">
      <c r="H11590" s="238"/>
      <c r="AB11590" s="238" t="s">
        <v>442</v>
      </c>
    </row>
    <row r="11591" spans="8:28" x14ac:dyDescent="0.2">
      <c r="H11591" s="238"/>
      <c r="AB11591" s="238" t="s">
        <v>442</v>
      </c>
    </row>
    <row r="11592" spans="8:28" x14ac:dyDescent="0.2">
      <c r="H11592" s="238"/>
      <c r="AB11592" s="238" t="s">
        <v>442</v>
      </c>
    </row>
    <row r="11593" spans="8:28" x14ac:dyDescent="0.2">
      <c r="H11593" s="238"/>
      <c r="AB11593" s="238" t="s">
        <v>442</v>
      </c>
    </row>
    <row r="11594" spans="8:28" x14ac:dyDescent="0.2">
      <c r="H11594" s="238"/>
      <c r="AB11594" s="238" t="s">
        <v>442</v>
      </c>
    </row>
    <row r="11595" spans="8:28" x14ac:dyDescent="0.2">
      <c r="H11595" s="238"/>
      <c r="AB11595" s="238" t="s">
        <v>442</v>
      </c>
    </row>
    <row r="11596" spans="8:28" x14ac:dyDescent="0.2">
      <c r="H11596" s="238"/>
      <c r="AB11596" s="238" t="s">
        <v>442</v>
      </c>
    </row>
    <row r="11597" spans="8:28" x14ac:dyDescent="0.2">
      <c r="H11597" s="238"/>
      <c r="AB11597" s="238" t="s">
        <v>442</v>
      </c>
    </row>
    <row r="11598" spans="8:28" x14ac:dyDescent="0.2">
      <c r="H11598" s="238"/>
      <c r="AB11598" s="238" t="s">
        <v>442</v>
      </c>
    </row>
    <row r="11599" spans="8:28" x14ac:dyDescent="0.2">
      <c r="H11599" s="238"/>
      <c r="AB11599" s="238" t="s">
        <v>442</v>
      </c>
    </row>
    <row r="11600" spans="8:28" x14ac:dyDescent="0.2">
      <c r="H11600" s="238"/>
      <c r="AB11600" s="238" t="s">
        <v>442</v>
      </c>
    </row>
    <row r="11601" spans="8:28" x14ac:dyDescent="0.2">
      <c r="H11601" s="238"/>
      <c r="AB11601" s="238" t="s">
        <v>442</v>
      </c>
    </row>
    <row r="11602" spans="8:28" x14ac:dyDescent="0.2">
      <c r="H11602" s="238"/>
      <c r="AB11602" s="238" t="s">
        <v>442</v>
      </c>
    </row>
    <row r="11603" spans="8:28" x14ac:dyDescent="0.2">
      <c r="H11603" s="238"/>
      <c r="AB11603" s="238" t="s">
        <v>442</v>
      </c>
    </row>
    <row r="11604" spans="8:28" x14ac:dyDescent="0.2">
      <c r="H11604" s="238"/>
      <c r="AB11604" s="238" t="s">
        <v>442</v>
      </c>
    </row>
    <row r="11605" spans="8:28" x14ac:dyDescent="0.2">
      <c r="H11605" s="238"/>
      <c r="AB11605" s="238" t="s">
        <v>442</v>
      </c>
    </row>
    <row r="11606" spans="8:28" x14ac:dyDescent="0.2">
      <c r="H11606" s="238"/>
      <c r="AB11606" s="238" t="s">
        <v>442</v>
      </c>
    </row>
    <row r="11607" spans="8:28" x14ac:dyDescent="0.2">
      <c r="H11607" s="238"/>
      <c r="AB11607" s="238" t="s">
        <v>442</v>
      </c>
    </row>
    <row r="11608" spans="8:28" x14ac:dyDescent="0.2">
      <c r="H11608" s="238"/>
      <c r="AB11608" s="238" t="s">
        <v>442</v>
      </c>
    </row>
    <row r="11609" spans="8:28" x14ac:dyDescent="0.2">
      <c r="H11609" s="238"/>
      <c r="AB11609" s="238" t="s">
        <v>442</v>
      </c>
    </row>
    <row r="11610" spans="8:28" x14ac:dyDescent="0.2">
      <c r="H11610" s="238"/>
      <c r="AB11610" s="238" t="s">
        <v>442</v>
      </c>
    </row>
    <row r="11611" spans="8:28" x14ac:dyDescent="0.2">
      <c r="H11611" s="238"/>
      <c r="AB11611" s="238" t="s">
        <v>442</v>
      </c>
    </row>
    <row r="11612" spans="8:28" x14ac:dyDescent="0.2">
      <c r="H11612" s="238"/>
      <c r="AB11612" s="238" t="s">
        <v>442</v>
      </c>
    </row>
    <row r="11613" spans="8:28" x14ac:dyDescent="0.2">
      <c r="H11613" s="238"/>
      <c r="AB11613" s="238" t="s">
        <v>442</v>
      </c>
    </row>
    <row r="11614" spans="8:28" x14ac:dyDescent="0.2">
      <c r="H11614" s="238"/>
      <c r="AB11614" s="238" t="s">
        <v>442</v>
      </c>
    </row>
    <row r="11615" spans="8:28" x14ac:dyDescent="0.2">
      <c r="H11615" s="238"/>
      <c r="AB11615" s="238" t="s">
        <v>442</v>
      </c>
    </row>
    <row r="11616" spans="8:28" x14ac:dyDescent="0.2">
      <c r="H11616" s="238"/>
      <c r="AB11616" s="238" t="s">
        <v>442</v>
      </c>
    </row>
    <row r="11617" spans="8:28" x14ac:dyDescent="0.2">
      <c r="H11617" s="238"/>
      <c r="AB11617" s="238" t="s">
        <v>442</v>
      </c>
    </row>
    <row r="11618" spans="8:28" x14ac:dyDescent="0.2">
      <c r="H11618" s="238"/>
      <c r="AB11618" s="238" t="s">
        <v>442</v>
      </c>
    </row>
    <row r="11619" spans="8:28" x14ac:dyDescent="0.2">
      <c r="H11619" s="238"/>
      <c r="AB11619" s="238" t="s">
        <v>442</v>
      </c>
    </row>
    <row r="11620" spans="8:28" x14ac:dyDescent="0.2">
      <c r="H11620" s="238"/>
      <c r="AB11620" s="238" t="s">
        <v>442</v>
      </c>
    </row>
    <row r="11621" spans="8:28" x14ac:dyDescent="0.2">
      <c r="H11621" s="238"/>
      <c r="AB11621" s="238" t="s">
        <v>442</v>
      </c>
    </row>
    <row r="11622" spans="8:28" x14ac:dyDescent="0.2">
      <c r="H11622" s="238"/>
      <c r="AB11622" s="238" t="s">
        <v>442</v>
      </c>
    </row>
    <row r="11623" spans="8:28" x14ac:dyDescent="0.2">
      <c r="H11623" s="238"/>
      <c r="AB11623" s="238" t="s">
        <v>442</v>
      </c>
    </row>
    <row r="11624" spans="8:28" x14ac:dyDescent="0.2">
      <c r="H11624" s="238"/>
      <c r="AB11624" s="238" t="s">
        <v>442</v>
      </c>
    </row>
    <row r="11625" spans="8:28" x14ac:dyDescent="0.2">
      <c r="H11625" s="238"/>
      <c r="AB11625" s="238" t="s">
        <v>442</v>
      </c>
    </row>
    <row r="11626" spans="8:28" x14ac:dyDescent="0.2">
      <c r="H11626" s="238"/>
      <c r="AB11626" s="238" t="s">
        <v>442</v>
      </c>
    </row>
    <row r="11627" spans="8:28" x14ac:dyDescent="0.2">
      <c r="H11627" s="238"/>
      <c r="AB11627" s="238" t="s">
        <v>442</v>
      </c>
    </row>
    <row r="11628" spans="8:28" x14ac:dyDescent="0.2">
      <c r="H11628" s="238"/>
      <c r="AB11628" s="238" t="s">
        <v>442</v>
      </c>
    </row>
    <row r="11629" spans="8:28" x14ac:dyDescent="0.2">
      <c r="H11629" s="238"/>
      <c r="AB11629" s="238" t="s">
        <v>442</v>
      </c>
    </row>
    <row r="11630" spans="8:28" x14ac:dyDescent="0.2">
      <c r="H11630" s="238"/>
      <c r="AB11630" s="238" t="s">
        <v>442</v>
      </c>
    </row>
    <row r="11631" spans="8:28" x14ac:dyDescent="0.2">
      <c r="H11631" s="238"/>
      <c r="AB11631" s="238" t="s">
        <v>442</v>
      </c>
    </row>
    <row r="11632" spans="8:28" x14ac:dyDescent="0.2">
      <c r="H11632" s="238"/>
      <c r="AB11632" s="238" t="s">
        <v>442</v>
      </c>
    </row>
    <row r="11633" spans="8:28" x14ac:dyDescent="0.2">
      <c r="H11633" s="238"/>
      <c r="AB11633" s="238" t="s">
        <v>442</v>
      </c>
    </row>
    <row r="11634" spans="8:28" x14ac:dyDescent="0.2">
      <c r="H11634" s="238"/>
      <c r="AB11634" s="238" t="s">
        <v>442</v>
      </c>
    </row>
    <row r="11635" spans="8:28" x14ac:dyDescent="0.2">
      <c r="H11635" s="238"/>
      <c r="AB11635" s="238" t="s">
        <v>442</v>
      </c>
    </row>
    <row r="11636" spans="8:28" x14ac:dyDescent="0.2">
      <c r="H11636" s="238"/>
      <c r="AB11636" s="238" t="s">
        <v>442</v>
      </c>
    </row>
    <row r="11637" spans="8:28" x14ac:dyDescent="0.2">
      <c r="H11637" s="238"/>
      <c r="AB11637" s="238" t="s">
        <v>442</v>
      </c>
    </row>
    <row r="11638" spans="8:28" x14ac:dyDescent="0.2">
      <c r="H11638" s="238"/>
      <c r="AB11638" s="238" t="s">
        <v>442</v>
      </c>
    </row>
    <row r="11639" spans="8:28" x14ac:dyDescent="0.2">
      <c r="H11639" s="238"/>
      <c r="AB11639" s="238" t="s">
        <v>442</v>
      </c>
    </row>
    <row r="11640" spans="8:28" x14ac:dyDescent="0.2">
      <c r="H11640" s="238"/>
      <c r="AB11640" s="238" t="s">
        <v>442</v>
      </c>
    </row>
    <row r="11641" spans="8:28" x14ac:dyDescent="0.2">
      <c r="H11641" s="238"/>
      <c r="AB11641" s="238" t="s">
        <v>442</v>
      </c>
    </row>
    <row r="11642" spans="8:28" x14ac:dyDescent="0.2">
      <c r="H11642" s="238"/>
      <c r="AB11642" s="238" t="s">
        <v>442</v>
      </c>
    </row>
    <row r="11643" spans="8:28" x14ac:dyDescent="0.2">
      <c r="H11643" s="238"/>
      <c r="AB11643" s="238" t="s">
        <v>442</v>
      </c>
    </row>
    <row r="11644" spans="8:28" x14ac:dyDescent="0.2">
      <c r="H11644" s="238"/>
      <c r="AB11644" s="238" t="s">
        <v>442</v>
      </c>
    </row>
    <row r="11645" spans="8:28" x14ac:dyDescent="0.2">
      <c r="H11645" s="238"/>
      <c r="AB11645" s="238" t="s">
        <v>442</v>
      </c>
    </row>
    <row r="11646" spans="8:28" x14ac:dyDescent="0.2">
      <c r="H11646" s="238"/>
      <c r="AB11646" s="238" t="s">
        <v>442</v>
      </c>
    </row>
    <row r="11647" spans="8:28" x14ac:dyDescent="0.2">
      <c r="H11647" s="238"/>
      <c r="AB11647" s="238" t="s">
        <v>442</v>
      </c>
    </row>
    <row r="11648" spans="8:28" x14ac:dyDescent="0.2">
      <c r="H11648" s="238"/>
      <c r="AB11648" s="238" t="s">
        <v>442</v>
      </c>
    </row>
    <row r="11649" spans="8:28" x14ac:dyDescent="0.2">
      <c r="H11649" s="238"/>
      <c r="AB11649" s="238" t="s">
        <v>442</v>
      </c>
    </row>
    <row r="11650" spans="8:28" x14ac:dyDescent="0.2">
      <c r="H11650" s="238"/>
      <c r="AB11650" s="238" t="s">
        <v>442</v>
      </c>
    </row>
    <row r="11651" spans="8:28" x14ac:dyDescent="0.2">
      <c r="H11651" s="238"/>
      <c r="AB11651" s="238" t="s">
        <v>442</v>
      </c>
    </row>
    <row r="11652" spans="8:28" x14ac:dyDescent="0.2">
      <c r="H11652" s="238"/>
      <c r="AB11652" s="238" t="s">
        <v>442</v>
      </c>
    </row>
    <row r="11653" spans="8:28" x14ac:dyDescent="0.2">
      <c r="H11653" s="238"/>
      <c r="AB11653" s="238" t="s">
        <v>442</v>
      </c>
    </row>
    <row r="11654" spans="8:28" x14ac:dyDescent="0.2">
      <c r="H11654" s="238"/>
      <c r="AB11654" s="238" t="s">
        <v>442</v>
      </c>
    </row>
    <row r="11655" spans="8:28" x14ac:dyDescent="0.2">
      <c r="H11655" s="238"/>
      <c r="AB11655" s="238" t="s">
        <v>442</v>
      </c>
    </row>
    <row r="11656" spans="8:28" x14ac:dyDescent="0.2">
      <c r="H11656" s="238"/>
      <c r="AB11656" s="238" t="s">
        <v>442</v>
      </c>
    </row>
    <row r="11657" spans="8:28" x14ac:dyDescent="0.2">
      <c r="H11657" s="238"/>
      <c r="AB11657" s="238" t="s">
        <v>442</v>
      </c>
    </row>
    <row r="11658" spans="8:28" x14ac:dyDescent="0.2">
      <c r="H11658" s="238"/>
      <c r="AB11658" s="238" t="s">
        <v>442</v>
      </c>
    </row>
    <row r="11659" spans="8:28" x14ac:dyDescent="0.2">
      <c r="H11659" s="238"/>
      <c r="AB11659" s="238" t="s">
        <v>442</v>
      </c>
    </row>
    <row r="11660" spans="8:28" x14ac:dyDescent="0.2">
      <c r="H11660" s="238"/>
      <c r="AB11660" s="238" t="s">
        <v>442</v>
      </c>
    </row>
    <row r="11661" spans="8:28" x14ac:dyDescent="0.2">
      <c r="H11661" s="238"/>
      <c r="AB11661" s="238" t="s">
        <v>442</v>
      </c>
    </row>
    <row r="11662" spans="8:28" x14ac:dyDescent="0.2">
      <c r="H11662" s="238"/>
      <c r="AB11662" s="238" t="s">
        <v>442</v>
      </c>
    </row>
    <row r="11663" spans="8:28" x14ac:dyDescent="0.2">
      <c r="H11663" s="238"/>
      <c r="AB11663" s="238" t="s">
        <v>442</v>
      </c>
    </row>
    <row r="11664" spans="8:28" x14ac:dyDescent="0.2">
      <c r="H11664" s="238"/>
      <c r="AB11664" s="238" t="s">
        <v>442</v>
      </c>
    </row>
    <row r="11665" spans="8:28" x14ac:dyDescent="0.2">
      <c r="H11665" s="238"/>
      <c r="AB11665" s="238" t="s">
        <v>442</v>
      </c>
    </row>
    <row r="11666" spans="8:28" x14ac:dyDescent="0.2">
      <c r="H11666" s="238"/>
      <c r="AB11666" s="238" t="s">
        <v>442</v>
      </c>
    </row>
    <row r="11667" spans="8:28" x14ac:dyDescent="0.2">
      <c r="H11667" s="238"/>
      <c r="AB11667" s="238" t="s">
        <v>442</v>
      </c>
    </row>
    <row r="11668" spans="8:28" x14ac:dyDescent="0.2">
      <c r="H11668" s="238"/>
      <c r="AB11668" s="238" t="s">
        <v>442</v>
      </c>
    </row>
    <row r="11669" spans="8:28" x14ac:dyDescent="0.2">
      <c r="H11669" s="238"/>
      <c r="AB11669" s="238" t="s">
        <v>442</v>
      </c>
    </row>
    <row r="11670" spans="8:28" x14ac:dyDescent="0.2">
      <c r="H11670" s="238"/>
      <c r="AB11670" s="238" t="s">
        <v>442</v>
      </c>
    </row>
    <row r="11671" spans="8:28" x14ac:dyDescent="0.2">
      <c r="H11671" s="238"/>
      <c r="AB11671" s="238" t="s">
        <v>442</v>
      </c>
    </row>
    <row r="11672" spans="8:28" x14ac:dyDescent="0.2">
      <c r="H11672" s="238"/>
      <c r="AB11672" s="238" t="s">
        <v>442</v>
      </c>
    </row>
    <row r="11673" spans="8:28" x14ac:dyDescent="0.2">
      <c r="H11673" s="238"/>
      <c r="AB11673" s="238" t="s">
        <v>442</v>
      </c>
    </row>
    <row r="11674" spans="8:28" x14ac:dyDescent="0.2">
      <c r="H11674" s="238"/>
      <c r="AB11674" s="238" t="s">
        <v>442</v>
      </c>
    </row>
    <row r="11675" spans="8:28" x14ac:dyDescent="0.2">
      <c r="H11675" s="238"/>
      <c r="AB11675" s="238" t="s">
        <v>442</v>
      </c>
    </row>
    <row r="11676" spans="8:28" x14ac:dyDescent="0.2">
      <c r="H11676" s="238"/>
      <c r="AB11676" s="238" t="s">
        <v>442</v>
      </c>
    </row>
    <row r="11677" spans="8:28" x14ac:dyDescent="0.2">
      <c r="H11677" s="238"/>
      <c r="AB11677" s="238" t="s">
        <v>442</v>
      </c>
    </row>
    <row r="11678" spans="8:28" x14ac:dyDescent="0.2">
      <c r="H11678" s="238"/>
      <c r="AB11678" s="238" t="s">
        <v>442</v>
      </c>
    </row>
    <row r="11679" spans="8:28" x14ac:dyDescent="0.2">
      <c r="H11679" s="238"/>
      <c r="AB11679" s="238" t="s">
        <v>442</v>
      </c>
    </row>
    <row r="11680" spans="8:28" x14ac:dyDescent="0.2">
      <c r="H11680" s="238"/>
      <c r="AB11680" s="238" t="s">
        <v>442</v>
      </c>
    </row>
    <row r="11681" spans="8:28" x14ac:dyDescent="0.2">
      <c r="H11681" s="238"/>
      <c r="AB11681" s="238" t="s">
        <v>442</v>
      </c>
    </row>
    <row r="11682" spans="8:28" x14ac:dyDescent="0.2">
      <c r="H11682" s="238"/>
      <c r="AB11682" s="238" t="s">
        <v>442</v>
      </c>
    </row>
    <row r="11683" spans="8:28" x14ac:dyDescent="0.2">
      <c r="H11683" s="238"/>
      <c r="AB11683" s="238" t="s">
        <v>442</v>
      </c>
    </row>
    <row r="11684" spans="8:28" x14ac:dyDescent="0.2">
      <c r="H11684" s="238"/>
      <c r="AB11684" s="238" t="s">
        <v>442</v>
      </c>
    </row>
    <row r="11685" spans="8:28" x14ac:dyDescent="0.2">
      <c r="H11685" s="238"/>
      <c r="AB11685" s="238" t="s">
        <v>442</v>
      </c>
    </row>
    <row r="11686" spans="8:28" x14ac:dyDescent="0.2">
      <c r="H11686" s="238"/>
      <c r="AB11686" s="238" t="s">
        <v>442</v>
      </c>
    </row>
    <row r="11687" spans="8:28" x14ac:dyDescent="0.2">
      <c r="H11687" s="238"/>
      <c r="AB11687" s="238" t="s">
        <v>442</v>
      </c>
    </row>
    <row r="11688" spans="8:28" x14ac:dyDescent="0.2">
      <c r="H11688" s="238"/>
      <c r="AB11688" s="238" t="s">
        <v>442</v>
      </c>
    </row>
    <row r="11689" spans="8:28" x14ac:dyDescent="0.2">
      <c r="H11689" s="238"/>
      <c r="AB11689" s="238" t="s">
        <v>442</v>
      </c>
    </row>
    <row r="11690" spans="8:28" x14ac:dyDescent="0.2">
      <c r="H11690" s="238"/>
      <c r="AB11690" s="238" t="s">
        <v>442</v>
      </c>
    </row>
    <row r="11691" spans="8:28" x14ac:dyDescent="0.2">
      <c r="H11691" s="238"/>
      <c r="AB11691" s="238" t="s">
        <v>442</v>
      </c>
    </row>
    <row r="11692" spans="8:28" x14ac:dyDescent="0.2">
      <c r="H11692" s="238"/>
      <c r="AB11692" s="238" t="s">
        <v>442</v>
      </c>
    </row>
    <row r="11693" spans="8:28" x14ac:dyDescent="0.2">
      <c r="H11693" s="238"/>
      <c r="AB11693" s="238" t="s">
        <v>442</v>
      </c>
    </row>
    <row r="11694" spans="8:28" x14ac:dyDescent="0.2">
      <c r="H11694" s="238"/>
      <c r="AB11694" s="238" t="s">
        <v>442</v>
      </c>
    </row>
    <row r="11695" spans="8:28" x14ac:dyDescent="0.2">
      <c r="H11695" s="238"/>
      <c r="AB11695" s="238" t="s">
        <v>442</v>
      </c>
    </row>
    <row r="11696" spans="8:28" x14ac:dyDescent="0.2">
      <c r="H11696" s="238"/>
      <c r="AB11696" s="238" t="s">
        <v>442</v>
      </c>
    </row>
    <row r="11697" spans="8:28" x14ac:dyDescent="0.2">
      <c r="H11697" s="238"/>
      <c r="AB11697" s="238" t="s">
        <v>442</v>
      </c>
    </row>
    <row r="11698" spans="8:28" x14ac:dyDescent="0.2">
      <c r="H11698" s="238"/>
      <c r="AB11698" s="238" t="s">
        <v>442</v>
      </c>
    </row>
    <row r="11699" spans="8:28" x14ac:dyDescent="0.2">
      <c r="H11699" s="238"/>
      <c r="AB11699" s="238" t="s">
        <v>442</v>
      </c>
    </row>
    <row r="11700" spans="8:28" x14ac:dyDescent="0.2">
      <c r="H11700" s="238"/>
      <c r="AB11700" s="238" t="s">
        <v>442</v>
      </c>
    </row>
    <row r="11701" spans="8:28" x14ac:dyDescent="0.2">
      <c r="H11701" s="238"/>
      <c r="AB11701" s="238" t="s">
        <v>442</v>
      </c>
    </row>
    <row r="11702" spans="8:28" x14ac:dyDescent="0.2">
      <c r="H11702" s="238"/>
      <c r="AB11702" s="238" t="s">
        <v>442</v>
      </c>
    </row>
    <row r="11703" spans="8:28" x14ac:dyDescent="0.2">
      <c r="H11703" s="238"/>
      <c r="AB11703" s="238" t="s">
        <v>442</v>
      </c>
    </row>
    <row r="11704" spans="8:28" x14ac:dyDescent="0.2">
      <c r="H11704" s="238"/>
      <c r="AB11704" s="238" t="s">
        <v>442</v>
      </c>
    </row>
    <row r="11705" spans="8:28" x14ac:dyDescent="0.2">
      <c r="H11705" s="238"/>
      <c r="AB11705" s="238" t="s">
        <v>442</v>
      </c>
    </row>
    <row r="11706" spans="8:28" x14ac:dyDescent="0.2">
      <c r="H11706" s="238"/>
      <c r="AB11706" s="238" t="s">
        <v>442</v>
      </c>
    </row>
    <row r="11707" spans="8:28" x14ac:dyDescent="0.2">
      <c r="H11707" s="238"/>
      <c r="AB11707" s="238" t="s">
        <v>442</v>
      </c>
    </row>
    <row r="11708" spans="8:28" x14ac:dyDescent="0.2">
      <c r="H11708" s="238"/>
      <c r="AB11708" s="238" t="s">
        <v>442</v>
      </c>
    </row>
    <row r="11709" spans="8:28" x14ac:dyDescent="0.2">
      <c r="H11709" s="238"/>
      <c r="AB11709" s="238" t="s">
        <v>442</v>
      </c>
    </row>
    <row r="11710" spans="8:28" x14ac:dyDescent="0.2">
      <c r="H11710" s="238"/>
      <c r="AB11710" s="238" t="s">
        <v>442</v>
      </c>
    </row>
    <row r="11711" spans="8:28" x14ac:dyDescent="0.2">
      <c r="H11711" s="238"/>
      <c r="AB11711" s="238" t="s">
        <v>442</v>
      </c>
    </row>
    <row r="11712" spans="8:28" x14ac:dyDescent="0.2">
      <c r="H11712" s="238"/>
      <c r="AB11712" s="238" t="s">
        <v>442</v>
      </c>
    </row>
    <row r="11713" spans="8:28" x14ac:dyDescent="0.2">
      <c r="H11713" s="238"/>
      <c r="AB11713" s="238" t="s">
        <v>442</v>
      </c>
    </row>
    <row r="11714" spans="8:28" x14ac:dyDescent="0.2">
      <c r="H11714" s="238"/>
      <c r="AB11714" s="238" t="s">
        <v>442</v>
      </c>
    </row>
    <row r="11715" spans="8:28" x14ac:dyDescent="0.2">
      <c r="H11715" s="238"/>
      <c r="AB11715" s="238" t="s">
        <v>442</v>
      </c>
    </row>
    <row r="11716" spans="8:28" x14ac:dyDescent="0.2">
      <c r="H11716" s="238"/>
      <c r="AB11716" s="238" t="s">
        <v>442</v>
      </c>
    </row>
    <row r="11717" spans="8:28" x14ac:dyDescent="0.2">
      <c r="H11717" s="238"/>
      <c r="AB11717" s="238" t="s">
        <v>442</v>
      </c>
    </row>
    <row r="11718" spans="8:28" x14ac:dyDescent="0.2">
      <c r="H11718" s="238"/>
      <c r="AB11718" s="238" t="s">
        <v>442</v>
      </c>
    </row>
    <row r="11719" spans="8:28" x14ac:dyDescent="0.2">
      <c r="H11719" s="238"/>
      <c r="AB11719" s="238" t="s">
        <v>442</v>
      </c>
    </row>
    <row r="11720" spans="8:28" x14ac:dyDescent="0.2">
      <c r="H11720" s="238"/>
      <c r="AB11720" s="238" t="s">
        <v>442</v>
      </c>
    </row>
    <row r="11721" spans="8:28" x14ac:dyDescent="0.2">
      <c r="H11721" s="238"/>
      <c r="AB11721" s="238" t="s">
        <v>442</v>
      </c>
    </row>
    <row r="11722" spans="8:28" x14ac:dyDescent="0.2">
      <c r="H11722" s="238"/>
      <c r="AB11722" s="238" t="s">
        <v>442</v>
      </c>
    </row>
    <row r="11723" spans="8:28" x14ac:dyDescent="0.2">
      <c r="H11723" s="238"/>
      <c r="AB11723" s="238" t="s">
        <v>442</v>
      </c>
    </row>
    <row r="11724" spans="8:28" x14ac:dyDescent="0.2">
      <c r="H11724" s="238"/>
      <c r="AB11724" s="238" t="s">
        <v>442</v>
      </c>
    </row>
    <row r="11725" spans="8:28" x14ac:dyDescent="0.2">
      <c r="H11725" s="238"/>
      <c r="AB11725" s="238" t="s">
        <v>442</v>
      </c>
    </row>
    <row r="11726" spans="8:28" x14ac:dyDescent="0.2">
      <c r="H11726" s="238"/>
      <c r="AB11726" s="238" t="s">
        <v>442</v>
      </c>
    </row>
    <row r="11727" spans="8:28" x14ac:dyDescent="0.2">
      <c r="H11727" s="238"/>
      <c r="AB11727" s="238" t="s">
        <v>442</v>
      </c>
    </row>
    <row r="11728" spans="8:28" x14ac:dyDescent="0.2">
      <c r="H11728" s="238"/>
      <c r="AB11728" s="238" t="s">
        <v>442</v>
      </c>
    </row>
    <row r="11729" spans="8:28" x14ac:dyDescent="0.2">
      <c r="H11729" s="238"/>
      <c r="AB11729" s="238" t="s">
        <v>442</v>
      </c>
    </row>
    <row r="11730" spans="8:28" x14ac:dyDescent="0.2">
      <c r="H11730" s="238"/>
      <c r="AB11730" s="238" t="s">
        <v>442</v>
      </c>
    </row>
    <row r="11731" spans="8:28" x14ac:dyDescent="0.2">
      <c r="H11731" s="238"/>
      <c r="AB11731" s="238" t="s">
        <v>442</v>
      </c>
    </row>
    <row r="11732" spans="8:28" x14ac:dyDescent="0.2">
      <c r="H11732" s="238"/>
      <c r="AB11732" s="238" t="s">
        <v>442</v>
      </c>
    </row>
    <row r="11733" spans="8:28" x14ac:dyDescent="0.2">
      <c r="H11733" s="238"/>
      <c r="AB11733" s="238" t="s">
        <v>442</v>
      </c>
    </row>
    <row r="11734" spans="8:28" x14ac:dyDescent="0.2">
      <c r="H11734" s="238"/>
      <c r="AB11734" s="238" t="s">
        <v>442</v>
      </c>
    </row>
    <row r="11735" spans="8:28" x14ac:dyDescent="0.2">
      <c r="H11735" s="238"/>
      <c r="AB11735" s="238" t="s">
        <v>442</v>
      </c>
    </row>
    <row r="11736" spans="8:28" x14ac:dyDescent="0.2">
      <c r="H11736" s="238"/>
      <c r="AB11736" s="238" t="s">
        <v>442</v>
      </c>
    </row>
    <row r="11737" spans="8:28" x14ac:dyDescent="0.2">
      <c r="H11737" s="238"/>
      <c r="AB11737" s="238" t="s">
        <v>442</v>
      </c>
    </row>
    <row r="11738" spans="8:28" x14ac:dyDescent="0.2">
      <c r="H11738" s="238"/>
      <c r="AB11738" s="238" t="s">
        <v>442</v>
      </c>
    </row>
    <row r="11739" spans="8:28" x14ac:dyDescent="0.2">
      <c r="H11739" s="238"/>
      <c r="AB11739" s="238" t="s">
        <v>442</v>
      </c>
    </row>
    <row r="11740" spans="8:28" x14ac:dyDescent="0.2">
      <c r="H11740" s="238"/>
      <c r="AB11740" s="238" t="s">
        <v>442</v>
      </c>
    </row>
    <row r="11741" spans="8:28" x14ac:dyDescent="0.2">
      <c r="H11741" s="238"/>
      <c r="AB11741" s="238" t="s">
        <v>442</v>
      </c>
    </row>
    <row r="11742" spans="8:28" x14ac:dyDescent="0.2">
      <c r="H11742" s="238"/>
      <c r="AB11742" s="238" t="s">
        <v>442</v>
      </c>
    </row>
    <row r="11743" spans="8:28" x14ac:dyDescent="0.2">
      <c r="H11743" s="238"/>
      <c r="AB11743" s="238" t="s">
        <v>442</v>
      </c>
    </row>
    <row r="11744" spans="8:28" x14ac:dyDescent="0.2">
      <c r="H11744" s="238"/>
      <c r="AB11744" s="238" t="s">
        <v>442</v>
      </c>
    </row>
    <row r="11745" spans="8:28" x14ac:dyDescent="0.2">
      <c r="H11745" s="238"/>
      <c r="AB11745" s="238" t="s">
        <v>442</v>
      </c>
    </row>
    <row r="11746" spans="8:28" x14ac:dyDescent="0.2">
      <c r="H11746" s="238"/>
      <c r="AB11746" s="238" t="s">
        <v>442</v>
      </c>
    </row>
    <row r="11747" spans="8:28" x14ac:dyDescent="0.2">
      <c r="H11747" s="238"/>
      <c r="AB11747" s="238" t="s">
        <v>442</v>
      </c>
    </row>
    <row r="11748" spans="8:28" x14ac:dyDescent="0.2">
      <c r="H11748" s="238"/>
      <c r="AB11748" s="238" t="s">
        <v>442</v>
      </c>
    </row>
    <row r="11749" spans="8:28" x14ac:dyDescent="0.2">
      <c r="H11749" s="238"/>
      <c r="AB11749" s="238" t="s">
        <v>442</v>
      </c>
    </row>
    <row r="11750" spans="8:28" x14ac:dyDescent="0.2">
      <c r="H11750" s="238"/>
      <c r="AB11750" s="238" t="s">
        <v>442</v>
      </c>
    </row>
    <row r="11751" spans="8:28" x14ac:dyDescent="0.2">
      <c r="H11751" s="238"/>
      <c r="AB11751" s="238" t="s">
        <v>442</v>
      </c>
    </row>
    <row r="11752" spans="8:28" x14ac:dyDescent="0.2">
      <c r="H11752" s="238"/>
      <c r="AB11752" s="238" t="s">
        <v>442</v>
      </c>
    </row>
    <row r="11753" spans="8:28" x14ac:dyDescent="0.2">
      <c r="H11753" s="238"/>
      <c r="AB11753" s="238" t="s">
        <v>442</v>
      </c>
    </row>
    <row r="11754" spans="8:28" x14ac:dyDescent="0.2">
      <c r="H11754" s="238"/>
      <c r="AB11754" s="238" t="s">
        <v>442</v>
      </c>
    </row>
    <row r="11755" spans="8:28" x14ac:dyDescent="0.2">
      <c r="H11755" s="238"/>
      <c r="AB11755" s="238" t="s">
        <v>442</v>
      </c>
    </row>
    <row r="11756" spans="8:28" x14ac:dyDescent="0.2">
      <c r="H11756" s="238"/>
      <c r="AB11756" s="238" t="s">
        <v>442</v>
      </c>
    </row>
    <row r="11757" spans="8:28" x14ac:dyDescent="0.2">
      <c r="H11757" s="238"/>
      <c r="AB11757" s="238" t="s">
        <v>442</v>
      </c>
    </row>
    <row r="11758" spans="8:28" x14ac:dyDescent="0.2">
      <c r="H11758" s="238"/>
      <c r="AB11758" s="238" t="s">
        <v>442</v>
      </c>
    </row>
    <row r="11759" spans="8:28" x14ac:dyDescent="0.2">
      <c r="H11759" s="238"/>
      <c r="AB11759" s="238" t="s">
        <v>442</v>
      </c>
    </row>
    <row r="11760" spans="8:28" x14ac:dyDescent="0.2">
      <c r="H11760" s="238"/>
      <c r="AB11760" s="238" t="s">
        <v>442</v>
      </c>
    </row>
    <row r="11761" spans="8:28" x14ac:dyDescent="0.2">
      <c r="H11761" s="238"/>
      <c r="AB11761" s="238" t="s">
        <v>442</v>
      </c>
    </row>
    <row r="11762" spans="8:28" x14ac:dyDescent="0.2">
      <c r="H11762" s="238"/>
      <c r="AB11762" s="238" t="s">
        <v>442</v>
      </c>
    </row>
    <row r="11763" spans="8:28" x14ac:dyDescent="0.2">
      <c r="H11763" s="238"/>
      <c r="AB11763" s="238" t="s">
        <v>442</v>
      </c>
    </row>
    <row r="11764" spans="8:28" x14ac:dyDescent="0.2">
      <c r="H11764" s="238"/>
      <c r="AB11764" s="238" t="s">
        <v>442</v>
      </c>
    </row>
    <row r="11765" spans="8:28" x14ac:dyDescent="0.2">
      <c r="H11765" s="238"/>
      <c r="AB11765" s="238" t="s">
        <v>442</v>
      </c>
    </row>
    <row r="11766" spans="8:28" x14ac:dyDescent="0.2">
      <c r="H11766" s="238"/>
      <c r="AB11766" s="238" t="s">
        <v>442</v>
      </c>
    </row>
    <row r="11767" spans="8:28" x14ac:dyDescent="0.2">
      <c r="H11767" s="238"/>
      <c r="AB11767" s="238" t="s">
        <v>442</v>
      </c>
    </row>
    <row r="11768" spans="8:28" x14ac:dyDescent="0.2">
      <c r="H11768" s="238"/>
      <c r="AB11768" s="238" t="s">
        <v>442</v>
      </c>
    </row>
    <row r="11769" spans="8:28" x14ac:dyDescent="0.2">
      <c r="H11769" s="238"/>
      <c r="AB11769" s="238" t="s">
        <v>442</v>
      </c>
    </row>
    <row r="11770" spans="8:28" x14ac:dyDescent="0.2">
      <c r="H11770" s="238"/>
      <c r="AB11770" s="238" t="s">
        <v>442</v>
      </c>
    </row>
    <row r="11771" spans="8:28" x14ac:dyDescent="0.2">
      <c r="H11771" s="238"/>
      <c r="AB11771" s="238" t="s">
        <v>442</v>
      </c>
    </row>
    <row r="11772" spans="8:28" x14ac:dyDescent="0.2">
      <c r="H11772" s="238"/>
      <c r="AB11772" s="238" t="s">
        <v>442</v>
      </c>
    </row>
    <row r="11773" spans="8:28" x14ac:dyDescent="0.2">
      <c r="H11773" s="238"/>
      <c r="AB11773" s="238" t="s">
        <v>442</v>
      </c>
    </row>
    <row r="11774" spans="8:28" x14ac:dyDescent="0.2">
      <c r="H11774" s="238"/>
      <c r="AB11774" s="238" t="s">
        <v>442</v>
      </c>
    </row>
    <row r="11775" spans="8:28" x14ac:dyDescent="0.2">
      <c r="H11775" s="238"/>
      <c r="AB11775" s="238" t="s">
        <v>442</v>
      </c>
    </row>
    <row r="11776" spans="8:28" x14ac:dyDescent="0.2">
      <c r="H11776" s="238"/>
      <c r="AB11776" s="238" t="s">
        <v>442</v>
      </c>
    </row>
    <row r="11777" spans="8:28" x14ac:dyDescent="0.2">
      <c r="H11777" s="238"/>
      <c r="AB11777" s="238" t="s">
        <v>442</v>
      </c>
    </row>
    <row r="11778" spans="8:28" x14ac:dyDescent="0.2">
      <c r="H11778" s="238"/>
      <c r="AB11778" s="238" t="s">
        <v>442</v>
      </c>
    </row>
    <row r="11779" spans="8:28" x14ac:dyDescent="0.2">
      <c r="H11779" s="238"/>
      <c r="AB11779" s="238" t="s">
        <v>442</v>
      </c>
    </row>
    <row r="11780" spans="8:28" x14ac:dyDescent="0.2">
      <c r="H11780" s="238"/>
      <c r="AB11780" s="238" t="s">
        <v>442</v>
      </c>
    </row>
    <row r="11781" spans="8:28" x14ac:dyDescent="0.2">
      <c r="H11781" s="238"/>
      <c r="AB11781" s="238" t="s">
        <v>442</v>
      </c>
    </row>
    <row r="11782" spans="8:28" x14ac:dyDescent="0.2">
      <c r="H11782" s="238"/>
      <c r="AB11782" s="238" t="s">
        <v>442</v>
      </c>
    </row>
    <row r="11783" spans="8:28" x14ac:dyDescent="0.2">
      <c r="H11783" s="238"/>
      <c r="AB11783" s="238" t="s">
        <v>442</v>
      </c>
    </row>
    <row r="11784" spans="8:28" x14ac:dyDescent="0.2">
      <c r="H11784" s="238"/>
      <c r="AB11784" s="238" t="s">
        <v>442</v>
      </c>
    </row>
    <row r="11785" spans="8:28" x14ac:dyDescent="0.2">
      <c r="H11785" s="238"/>
      <c r="AB11785" s="238" t="s">
        <v>442</v>
      </c>
    </row>
    <row r="11786" spans="8:28" x14ac:dyDescent="0.2">
      <c r="H11786" s="238"/>
      <c r="AB11786" s="238" t="s">
        <v>442</v>
      </c>
    </row>
    <row r="11787" spans="8:28" x14ac:dyDescent="0.2">
      <c r="H11787" s="238"/>
      <c r="AB11787" s="238" t="s">
        <v>442</v>
      </c>
    </row>
    <row r="11788" spans="8:28" x14ac:dyDescent="0.2">
      <c r="H11788" s="238"/>
      <c r="AB11788" s="238" t="s">
        <v>442</v>
      </c>
    </row>
    <row r="11789" spans="8:28" x14ac:dyDescent="0.2">
      <c r="H11789" s="238"/>
      <c r="AB11789" s="238" t="s">
        <v>442</v>
      </c>
    </row>
    <row r="11790" spans="8:28" x14ac:dyDescent="0.2">
      <c r="H11790" s="238"/>
      <c r="AB11790" s="238" t="s">
        <v>442</v>
      </c>
    </row>
    <row r="11791" spans="8:28" x14ac:dyDescent="0.2">
      <c r="H11791" s="238"/>
      <c r="AB11791" s="238" t="s">
        <v>442</v>
      </c>
    </row>
    <row r="11792" spans="8:28" x14ac:dyDescent="0.2">
      <c r="H11792" s="238"/>
      <c r="AB11792" s="238" t="s">
        <v>442</v>
      </c>
    </row>
    <row r="11793" spans="8:28" x14ac:dyDescent="0.2">
      <c r="H11793" s="238"/>
      <c r="AB11793" s="238" t="s">
        <v>442</v>
      </c>
    </row>
    <row r="11794" spans="8:28" x14ac:dyDescent="0.2">
      <c r="H11794" s="238"/>
      <c r="AB11794" s="238" t="s">
        <v>442</v>
      </c>
    </row>
    <row r="11795" spans="8:28" x14ac:dyDescent="0.2">
      <c r="H11795" s="238"/>
      <c r="AB11795" s="238" t="s">
        <v>442</v>
      </c>
    </row>
    <row r="11796" spans="8:28" x14ac:dyDescent="0.2">
      <c r="H11796" s="238"/>
      <c r="AB11796" s="238" t="s">
        <v>442</v>
      </c>
    </row>
    <row r="11797" spans="8:28" x14ac:dyDescent="0.2">
      <c r="H11797" s="238"/>
      <c r="AB11797" s="238" t="s">
        <v>442</v>
      </c>
    </row>
    <row r="11798" spans="8:28" x14ac:dyDescent="0.2">
      <c r="H11798" s="238"/>
      <c r="AB11798" s="238" t="s">
        <v>442</v>
      </c>
    </row>
    <row r="11799" spans="8:28" x14ac:dyDescent="0.2">
      <c r="H11799" s="238"/>
      <c r="AB11799" s="238" t="s">
        <v>442</v>
      </c>
    </row>
    <row r="11800" spans="8:28" x14ac:dyDescent="0.2">
      <c r="H11800" s="238"/>
      <c r="AB11800" s="238" t="s">
        <v>442</v>
      </c>
    </row>
    <row r="11801" spans="8:28" x14ac:dyDescent="0.2">
      <c r="H11801" s="238"/>
      <c r="AB11801" s="238" t="s">
        <v>442</v>
      </c>
    </row>
    <row r="11802" spans="8:28" x14ac:dyDescent="0.2">
      <c r="H11802" s="238"/>
      <c r="AB11802" s="238" t="s">
        <v>442</v>
      </c>
    </row>
    <row r="11803" spans="8:28" x14ac:dyDescent="0.2">
      <c r="H11803" s="238"/>
      <c r="AB11803" s="238" t="s">
        <v>442</v>
      </c>
    </row>
    <row r="11804" spans="8:28" x14ac:dyDescent="0.2">
      <c r="H11804" s="238"/>
      <c r="AB11804" s="238" t="s">
        <v>442</v>
      </c>
    </row>
    <row r="11805" spans="8:28" x14ac:dyDescent="0.2">
      <c r="H11805" s="238"/>
      <c r="AB11805" s="238" t="s">
        <v>442</v>
      </c>
    </row>
    <row r="11806" spans="8:28" x14ac:dyDescent="0.2">
      <c r="H11806" s="238"/>
      <c r="AB11806" s="238" t="s">
        <v>442</v>
      </c>
    </row>
    <row r="11807" spans="8:28" x14ac:dyDescent="0.2">
      <c r="H11807" s="238"/>
      <c r="AB11807" s="238" t="s">
        <v>442</v>
      </c>
    </row>
    <row r="11808" spans="8:28" x14ac:dyDescent="0.2">
      <c r="H11808" s="238"/>
      <c r="AB11808" s="238" t="s">
        <v>442</v>
      </c>
    </row>
    <row r="11809" spans="8:28" x14ac:dyDescent="0.2">
      <c r="H11809" s="238"/>
      <c r="AB11809" s="238" t="s">
        <v>442</v>
      </c>
    </row>
    <row r="11810" spans="8:28" x14ac:dyDescent="0.2">
      <c r="H11810" s="238"/>
      <c r="AB11810" s="238" t="s">
        <v>442</v>
      </c>
    </row>
    <row r="11811" spans="8:28" x14ac:dyDescent="0.2">
      <c r="H11811" s="238"/>
      <c r="AB11811" s="238" t="s">
        <v>442</v>
      </c>
    </row>
    <row r="11812" spans="8:28" x14ac:dyDescent="0.2">
      <c r="H11812" s="238"/>
      <c r="AB11812" s="238" t="s">
        <v>442</v>
      </c>
    </row>
    <row r="11813" spans="8:28" x14ac:dyDescent="0.2">
      <c r="H11813" s="238"/>
      <c r="AB11813" s="238" t="s">
        <v>442</v>
      </c>
    </row>
    <row r="11814" spans="8:28" x14ac:dyDescent="0.2">
      <c r="H11814" s="238"/>
      <c r="AB11814" s="238" t="s">
        <v>442</v>
      </c>
    </row>
    <row r="11815" spans="8:28" x14ac:dyDescent="0.2">
      <c r="H11815" s="238"/>
      <c r="AB11815" s="238" t="s">
        <v>442</v>
      </c>
    </row>
    <row r="11816" spans="8:28" x14ac:dyDescent="0.2">
      <c r="H11816" s="238"/>
      <c r="AB11816" s="238" t="s">
        <v>442</v>
      </c>
    </row>
    <row r="11817" spans="8:28" x14ac:dyDescent="0.2">
      <c r="H11817" s="238"/>
      <c r="AB11817" s="238" t="s">
        <v>442</v>
      </c>
    </row>
    <row r="11818" spans="8:28" x14ac:dyDescent="0.2">
      <c r="H11818" s="238"/>
      <c r="AB11818" s="238" t="s">
        <v>442</v>
      </c>
    </row>
    <row r="11819" spans="8:28" x14ac:dyDescent="0.2">
      <c r="H11819" s="238"/>
      <c r="AB11819" s="238" t="s">
        <v>442</v>
      </c>
    </row>
    <row r="11820" spans="8:28" x14ac:dyDescent="0.2">
      <c r="H11820" s="238"/>
      <c r="AB11820" s="238" t="s">
        <v>442</v>
      </c>
    </row>
    <row r="11821" spans="8:28" x14ac:dyDescent="0.2">
      <c r="H11821" s="238"/>
      <c r="AB11821" s="238" t="s">
        <v>442</v>
      </c>
    </row>
    <row r="11822" spans="8:28" x14ac:dyDescent="0.2">
      <c r="H11822" s="238"/>
      <c r="AB11822" s="238" t="s">
        <v>442</v>
      </c>
    </row>
    <row r="11823" spans="8:28" x14ac:dyDescent="0.2">
      <c r="H11823" s="238"/>
      <c r="AB11823" s="238" t="s">
        <v>442</v>
      </c>
    </row>
    <row r="11824" spans="8:28" x14ac:dyDescent="0.2">
      <c r="H11824" s="238"/>
      <c r="AB11824" s="238" t="s">
        <v>442</v>
      </c>
    </row>
    <row r="11825" spans="8:28" x14ac:dyDescent="0.2">
      <c r="H11825" s="238"/>
      <c r="AB11825" s="238" t="s">
        <v>442</v>
      </c>
    </row>
    <row r="11826" spans="8:28" x14ac:dyDescent="0.2">
      <c r="H11826" s="238"/>
      <c r="AB11826" s="238" t="s">
        <v>442</v>
      </c>
    </row>
    <row r="11827" spans="8:28" x14ac:dyDescent="0.2">
      <c r="H11827" s="238"/>
      <c r="AB11827" s="238" t="s">
        <v>442</v>
      </c>
    </row>
    <row r="11828" spans="8:28" x14ac:dyDescent="0.2">
      <c r="H11828" s="238"/>
      <c r="AB11828" s="238" t="s">
        <v>442</v>
      </c>
    </row>
    <row r="11829" spans="8:28" x14ac:dyDescent="0.2">
      <c r="H11829" s="238"/>
      <c r="AB11829" s="238" t="s">
        <v>442</v>
      </c>
    </row>
    <row r="11830" spans="8:28" x14ac:dyDescent="0.2">
      <c r="H11830" s="238"/>
      <c r="AB11830" s="238" t="s">
        <v>442</v>
      </c>
    </row>
    <row r="11831" spans="8:28" x14ac:dyDescent="0.2">
      <c r="H11831" s="238"/>
      <c r="AB11831" s="238" t="s">
        <v>442</v>
      </c>
    </row>
    <row r="11832" spans="8:28" x14ac:dyDescent="0.2">
      <c r="H11832" s="238"/>
      <c r="AB11832" s="238" t="s">
        <v>442</v>
      </c>
    </row>
    <row r="11833" spans="8:28" x14ac:dyDescent="0.2">
      <c r="H11833" s="238"/>
      <c r="AB11833" s="238" t="s">
        <v>442</v>
      </c>
    </row>
    <row r="11834" spans="8:28" x14ac:dyDescent="0.2">
      <c r="H11834" s="238"/>
      <c r="AB11834" s="238" t="s">
        <v>442</v>
      </c>
    </row>
    <row r="11835" spans="8:28" x14ac:dyDescent="0.2">
      <c r="H11835" s="238"/>
      <c r="AB11835" s="238" t="s">
        <v>442</v>
      </c>
    </row>
    <row r="11836" spans="8:28" x14ac:dyDescent="0.2">
      <c r="H11836" s="238"/>
      <c r="AB11836" s="238" t="s">
        <v>442</v>
      </c>
    </row>
    <row r="11837" spans="8:28" x14ac:dyDescent="0.2">
      <c r="H11837" s="238"/>
      <c r="AB11837" s="238" t="s">
        <v>442</v>
      </c>
    </row>
    <row r="11838" spans="8:28" x14ac:dyDescent="0.2">
      <c r="H11838" s="238"/>
      <c r="AB11838" s="238" t="s">
        <v>442</v>
      </c>
    </row>
    <row r="11839" spans="8:28" x14ac:dyDescent="0.2">
      <c r="H11839" s="238"/>
      <c r="AB11839" s="238" t="s">
        <v>442</v>
      </c>
    </row>
    <row r="11840" spans="8:28" x14ac:dyDescent="0.2">
      <c r="H11840" s="238"/>
      <c r="AB11840" s="238" t="s">
        <v>442</v>
      </c>
    </row>
    <row r="11841" spans="8:28" x14ac:dyDescent="0.2">
      <c r="H11841" s="238"/>
      <c r="AB11841" s="238" t="s">
        <v>442</v>
      </c>
    </row>
    <row r="11842" spans="8:28" x14ac:dyDescent="0.2">
      <c r="H11842" s="238"/>
      <c r="AB11842" s="238" t="s">
        <v>442</v>
      </c>
    </row>
    <row r="11843" spans="8:28" x14ac:dyDescent="0.2">
      <c r="H11843" s="238"/>
      <c r="AB11843" s="238" t="s">
        <v>442</v>
      </c>
    </row>
    <row r="11844" spans="8:28" x14ac:dyDescent="0.2">
      <c r="H11844" s="238"/>
      <c r="AB11844" s="238" t="s">
        <v>442</v>
      </c>
    </row>
    <row r="11845" spans="8:28" x14ac:dyDescent="0.2">
      <c r="H11845" s="238"/>
      <c r="AB11845" s="238" t="s">
        <v>442</v>
      </c>
    </row>
    <row r="11846" spans="8:28" x14ac:dyDescent="0.2">
      <c r="H11846" s="238"/>
      <c r="AB11846" s="238" t="s">
        <v>442</v>
      </c>
    </row>
    <row r="11847" spans="8:28" x14ac:dyDescent="0.2">
      <c r="H11847" s="238"/>
      <c r="AB11847" s="238" t="s">
        <v>442</v>
      </c>
    </row>
    <row r="11848" spans="8:28" x14ac:dyDescent="0.2">
      <c r="H11848" s="238"/>
      <c r="AB11848" s="238" t="s">
        <v>442</v>
      </c>
    </row>
    <row r="11849" spans="8:28" x14ac:dyDescent="0.2">
      <c r="H11849" s="238"/>
      <c r="AB11849" s="238" t="s">
        <v>442</v>
      </c>
    </row>
    <row r="11850" spans="8:28" x14ac:dyDescent="0.2">
      <c r="H11850" s="238"/>
      <c r="AB11850" s="238" t="s">
        <v>442</v>
      </c>
    </row>
    <row r="11851" spans="8:28" x14ac:dyDescent="0.2">
      <c r="H11851" s="238"/>
      <c r="AB11851" s="238" t="s">
        <v>442</v>
      </c>
    </row>
    <row r="11852" spans="8:28" x14ac:dyDescent="0.2">
      <c r="H11852" s="238"/>
      <c r="AB11852" s="238" t="s">
        <v>442</v>
      </c>
    </row>
    <row r="11853" spans="8:28" x14ac:dyDescent="0.2">
      <c r="H11853" s="238"/>
      <c r="AB11853" s="238" t="s">
        <v>442</v>
      </c>
    </row>
    <row r="11854" spans="8:28" x14ac:dyDescent="0.2">
      <c r="H11854" s="238"/>
      <c r="AB11854" s="238" t="s">
        <v>442</v>
      </c>
    </row>
    <row r="11855" spans="8:28" x14ac:dyDescent="0.2">
      <c r="H11855" s="238"/>
      <c r="AB11855" s="238" t="s">
        <v>442</v>
      </c>
    </row>
    <row r="11856" spans="8:28" x14ac:dyDescent="0.2">
      <c r="H11856" s="238"/>
      <c r="AB11856" s="238" t="s">
        <v>442</v>
      </c>
    </row>
    <row r="11857" spans="8:28" x14ac:dyDescent="0.2">
      <c r="H11857" s="238"/>
      <c r="AB11857" s="238" t="s">
        <v>442</v>
      </c>
    </row>
    <row r="11858" spans="8:28" x14ac:dyDescent="0.2">
      <c r="H11858" s="238"/>
      <c r="AB11858" s="238" t="s">
        <v>442</v>
      </c>
    </row>
    <row r="11859" spans="8:28" x14ac:dyDescent="0.2">
      <c r="H11859" s="238"/>
      <c r="AB11859" s="238" t="s">
        <v>442</v>
      </c>
    </row>
    <row r="11860" spans="8:28" x14ac:dyDescent="0.2">
      <c r="H11860" s="238"/>
      <c r="AB11860" s="238" t="s">
        <v>442</v>
      </c>
    </row>
    <row r="11861" spans="8:28" x14ac:dyDescent="0.2">
      <c r="H11861" s="238"/>
      <c r="AB11861" s="238" t="s">
        <v>442</v>
      </c>
    </row>
    <row r="11862" spans="8:28" x14ac:dyDescent="0.2">
      <c r="H11862" s="238"/>
      <c r="AB11862" s="238" t="s">
        <v>442</v>
      </c>
    </row>
    <row r="11863" spans="8:28" x14ac:dyDescent="0.2">
      <c r="H11863" s="238"/>
      <c r="AB11863" s="238" t="s">
        <v>442</v>
      </c>
    </row>
    <row r="11864" spans="8:28" x14ac:dyDescent="0.2">
      <c r="H11864" s="238"/>
      <c r="AB11864" s="238" t="s">
        <v>442</v>
      </c>
    </row>
    <row r="11865" spans="8:28" x14ac:dyDescent="0.2">
      <c r="H11865" s="238"/>
      <c r="AB11865" s="238" t="s">
        <v>442</v>
      </c>
    </row>
    <row r="11866" spans="8:28" x14ac:dyDescent="0.2">
      <c r="H11866" s="238"/>
      <c r="AB11866" s="238" t="s">
        <v>442</v>
      </c>
    </row>
    <row r="11867" spans="8:28" x14ac:dyDescent="0.2">
      <c r="H11867" s="238"/>
      <c r="AB11867" s="238" t="s">
        <v>442</v>
      </c>
    </row>
    <row r="11868" spans="8:28" x14ac:dyDescent="0.2">
      <c r="H11868" s="238"/>
      <c r="AB11868" s="238" t="s">
        <v>442</v>
      </c>
    </row>
    <row r="11869" spans="8:28" x14ac:dyDescent="0.2">
      <c r="H11869" s="238"/>
      <c r="AB11869" s="238" t="s">
        <v>442</v>
      </c>
    </row>
    <row r="11870" spans="8:28" x14ac:dyDescent="0.2">
      <c r="H11870" s="238"/>
      <c r="AB11870" s="238" t="s">
        <v>442</v>
      </c>
    </row>
    <row r="11871" spans="8:28" x14ac:dyDescent="0.2">
      <c r="H11871" s="238"/>
      <c r="AB11871" s="238" t="s">
        <v>442</v>
      </c>
    </row>
    <row r="11872" spans="8:28" x14ac:dyDescent="0.2">
      <c r="H11872" s="238"/>
      <c r="AB11872" s="238" t="s">
        <v>442</v>
      </c>
    </row>
    <row r="11873" spans="8:28" x14ac:dyDescent="0.2">
      <c r="H11873" s="238"/>
      <c r="AB11873" s="238" t="s">
        <v>442</v>
      </c>
    </row>
    <row r="11874" spans="8:28" x14ac:dyDescent="0.2">
      <c r="H11874" s="238"/>
      <c r="AB11874" s="238" t="s">
        <v>442</v>
      </c>
    </row>
    <row r="11875" spans="8:28" x14ac:dyDescent="0.2">
      <c r="H11875" s="238"/>
      <c r="AB11875" s="238" t="s">
        <v>442</v>
      </c>
    </row>
    <row r="11876" spans="8:28" x14ac:dyDescent="0.2">
      <c r="H11876" s="238"/>
      <c r="AB11876" s="238" t="s">
        <v>442</v>
      </c>
    </row>
    <row r="11877" spans="8:28" x14ac:dyDescent="0.2">
      <c r="H11877" s="238"/>
      <c r="AB11877" s="238" t="s">
        <v>442</v>
      </c>
    </row>
    <row r="11878" spans="8:28" x14ac:dyDescent="0.2">
      <c r="H11878" s="238"/>
      <c r="AB11878" s="238" t="s">
        <v>442</v>
      </c>
    </row>
    <row r="11879" spans="8:28" x14ac:dyDescent="0.2">
      <c r="H11879" s="238"/>
      <c r="AB11879" s="238" t="s">
        <v>442</v>
      </c>
    </row>
    <row r="11880" spans="8:28" x14ac:dyDescent="0.2">
      <c r="H11880" s="238"/>
      <c r="AB11880" s="238" t="s">
        <v>442</v>
      </c>
    </row>
    <row r="11881" spans="8:28" x14ac:dyDescent="0.2">
      <c r="H11881" s="238"/>
      <c r="AB11881" s="238" t="s">
        <v>442</v>
      </c>
    </row>
    <row r="11882" spans="8:28" x14ac:dyDescent="0.2">
      <c r="H11882" s="238"/>
      <c r="AB11882" s="238" t="s">
        <v>442</v>
      </c>
    </row>
    <row r="11883" spans="8:28" x14ac:dyDescent="0.2">
      <c r="H11883" s="238"/>
      <c r="AB11883" s="238" t="s">
        <v>442</v>
      </c>
    </row>
    <row r="11884" spans="8:28" x14ac:dyDescent="0.2">
      <c r="H11884" s="238"/>
      <c r="AB11884" s="238" t="s">
        <v>442</v>
      </c>
    </row>
    <row r="11885" spans="8:28" x14ac:dyDescent="0.2">
      <c r="H11885" s="238"/>
      <c r="AB11885" s="238" t="s">
        <v>442</v>
      </c>
    </row>
    <row r="11886" spans="8:28" x14ac:dyDescent="0.2">
      <c r="H11886" s="238"/>
      <c r="AB11886" s="238" t="s">
        <v>442</v>
      </c>
    </row>
    <row r="11887" spans="8:28" x14ac:dyDescent="0.2">
      <c r="H11887" s="238"/>
      <c r="AB11887" s="238" t="s">
        <v>442</v>
      </c>
    </row>
    <row r="11888" spans="8:28" x14ac:dyDescent="0.2">
      <c r="H11888" s="238"/>
      <c r="AB11888" s="238" t="s">
        <v>442</v>
      </c>
    </row>
    <row r="11889" spans="8:28" x14ac:dyDescent="0.2">
      <c r="H11889" s="238"/>
      <c r="AB11889" s="238" t="s">
        <v>442</v>
      </c>
    </row>
    <row r="11890" spans="8:28" x14ac:dyDescent="0.2">
      <c r="H11890" s="238"/>
      <c r="AB11890" s="238" t="s">
        <v>442</v>
      </c>
    </row>
    <row r="11891" spans="8:28" x14ac:dyDescent="0.2">
      <c r="H11891" s="238"/>
      <c r="AB11891" s="238" t="s">
        <v>442</v>
      </c>
    </row>
    <row r="11892" spans="8:28" x14ac:dyDescent="0.2">
      <c r="H11892" s="238"/>
      <c r="AB11892" s="238" t="s">
        <v>442</v>
      </c>
    </row>
    <row r="11893" spans="8:28" x14ac:dyDescent="0.2">
      <c r="H11893" s="238"/>
      <c r="AB11893" s="238" t="s">
        <v>442</v>
      </c>
    </row>
    <row r="11894" spans="8:28" x14ac:dyDescent="0.2">
      <c r="H11894" s="238"/>
      <c r="AB11894" s="238" t="s">
        <v>442</v>
      </c>
    </row>
    <row r="11895" spans="8:28" x14ac:dyDescent="0.2">
      <c r="H11895" s="238"/>
      <c r="AB11895" s="238" t="s">
        <v>442</v>
      </c>
    </row>
    <row r="11896" spans="8:28" x14ac:dyDescent="0.2">
      <c r="H11896" s="238"/>
      <c r="AB11896" s="238" t="s">
        <v>442</v>
      </c>
    </row>
    <row r="11897" spans="8:28" x14ac:dyDescent="0.2">
      <c r="H11897" s="238"/>
      <c r="AB11897" s="238" t="s">
        <v>442</v>
      </c>
    </row>
    <row r="11898" spans="8:28" x14ac:dyDescent="0.2">
      <c r="H11898" s="238"/>
      <c r="AB11898" s="238" t="s">
        <v>442</v>
      </c>
    </row>
    <row r="11899" spans="8:28" x14ac:dyDescent="0.2">
      <c r="H11899" s="238"/>
      <c r="AB11899" s="238" t="s">
        <v>442</v>
      </c>
    </row>
    <row r="11900" spans="8:28" x14ac:dyDescent="0.2">
      <c r="H11900" s="238"/>
      <c r="AB11900" s="238" t="s">
        <v>442</v>
      </c>
    </row>
    <row r="11901" spans="8:28" x14ac:dyDescent="0.2">
      <c r="H11901" s="238"/>
      <c r="AB11901" s="238" t="s">
        <v>442</v>
      </c>
    </row>
    <row r="11902" spans="8:28" x14ac:dyDescent="0.2">
      <c r="H11902" s="238"/>
      <c r="AB11902" s="238" t="s">
        <v>442</v>
      </c>
    </row>
    <row r="11903" spans="8:28" x14ac:dyDescent="0.2">
      <c r="H11903" s="238"/>
      <c r="AB11903" s="238" t="s">
        <v>442</v>
      </c>
    </row>
    <row r="11904" spans="8:28" x14ac:dyDescent="0.2">
      <c r="H11904" s="238"/>
      <c r="AB11904" s="238" t="s">
        <v>442</v>
      </c>
    </row>
    <row r="11905" spans="8:28" x14ac:dyDescent="0.2">
      <c r="H11905" s="238"/>
      <c r="AB11905" s="238" t="s">
        <v>442</v>
      </c>
    </row>
    <row r="11906" spans="8:28" x14ac:dyDescent="0.2">
      <c r="H11906" s="238"/>
      <c r="AB11906" s="238" t="s">
        <v>442</v>
      </c>
    </row>
    <row r="11907" spans="8:28" x14ac:dyDescent="0.2">
      <c r="H11907" s="238"/>
      <c r="AB11907" s="238" t="s">
        <v>442</v>
      </c>
    </row>
    <row r="11908" spans="8:28" x14ac:dyDescent="0.2">
      <c r="H11908" s="238"/>
      <c r="AB11908" s="238" t="s">
        <v>442</v>
      </c>
    </row>
    <row r="11909" spans="8:28" x14ac:dyDescent="0.2">
      <c r="H11909" s="238"/>
      <c r="AB11909" s="238" t="s">
        <v>442</v>
      </c>
    </row>
    <row r="11910" spans="8:28" x14ac:dyDescent="0.2">
      <c r="H11910" s="238"/>
      <c r="AB11910" s="238" t="s">
        <v>442</v>
      </c>
    </row>
    <row r="11911" spans="8:28" x14ac:dyDescent="0.2">
      <c r="H11911" s="238"/>
      <c r="AB11911" s="238" t="s">
        <v>442</v>
      </c>
    </row>
    <row r="11912" spans="8:28" x14ac:dyDescent="0.2">
      <c r="H11912" s="238"/>
      <c r="AB11912" s="238" t="s">
        <v>442</v>
      </c>
    </row>
    <row r="11913" spans="8:28" x14ac:dyDescent="0.2">
      <c r="H11913" s="238"/>
      <c r="AB11913" s="238" t="s">
        <v>442</v>
      </c>
    </row>
    <row r="11914" spans="8:28" x14ac:dyDescent="0.2">
      <c r="H11914" s="238"/>
      <c r="AB11914" s="238" t="s">
        <v>442</v>
      </c>
    </row>
    <row r="11915" spans="8:28" x14ac:dyDescent="0.2">
      <c r="H11915" s="238"/>
      <c r="AB11915" s="238" t="s">
        <v>442</v>
      </c>
    </row>
    <row r="11916" spans="8:28" x14ac:dyDescent="0.2">
      <c r="H11916" s="238"/>
      <c r="AB11916" s="238" t="s">
        <v>442</v>
      </c>
    </row>
    <row r="11917" spans="8:28" x14ac:dyDescent="0.2">
      <c r="H11917" s="238"/>
      <c r="AB11917" s="238" t="s">
        <v>442</v>
      </c>
    </row>
    <row r="11918" spans="8:28" x14ac:dyDescent="0.2">
      <c r="H11918" s="238"/>
      <c r="AB11918" s="238" t="s">
        <v>442</v>
      </c>
    </row>
    <row r="11919" spans="8:28" x14ac:dyDescent="0.2">
      <c r="H11919" s="238"/>
      <c r="AB11919" s="238" t="s">
        <v>442</v>
      </c>
    </row>
    <row r="11920" spans="8:28" x14ac:dyDescent="0.2">
      <c r="H11920" s="238"/>
      <c r="AB11920" s="238" t="s">
        <v>442</v>
      </c>
    </row>
    <row r="11921" spans="8:28" x14ac:dyDescent="0.2">
      <c r="H11921" s="238"/>
      <c r="AB11921" s="238" t="s">
        <v>442</v>
      </c>
    </row>
    <row r="11922" spans="8:28" x14ac:dyDescent="0.2">
      <c r="H11922" s="238"/>
      <c r="AB11922" s="238" t="s">
        <v>442</v>
      </c>
    </row>
    <row r="11923" spans="8:28" x14ac:dyDescent="0.2">
      <c r="H11923" s="238"/>
      <c r="AB11923" s="238" t="s">
        <v>442</v>
      </c>
    </row>
    <row r="11924" spans="8:28" x14ac:dyDescent="0.2">
      <c r="H11924" s="238"/>
      <c r="AB11924" s="238" t="s">
        <v>442</v>
      </c>
    </row>
    <row r="11925" spans="8:28" x14ac:dyDescent="0.2">
      <c r="H11925" s="238"/>
      <c r="AB11925" s="238" t="s">
        <v>442</v>
      </c>
    </row>
    <row r="11926" spans="8:28" x14ac:dyDescent="0.2">
      <c r="H11926" s="238"/>
      <c r="AB11926" s="238" t="s">
        <v>442</v>
      </c>
    </row>
    <row r="11927" spans="8:28" x14ac:dyDescent="0.2">
      <c r="H11927" s="238"/>
      <c r="AB11927" s="238" t="s">
        <v>442</v>
      </c>
    </row>
    <row r="11928" spans="8:28" x14ac:dyDescent="0.2">
      <c r="H11928" s="238"/>
      <c r="AB11928" s="238" t="s">
        <v>442</v>
      </c>
    </row>
    <row r="11929" spans="8:28" x14ac:dyDescent="0.2">
      <c r="H11929" s="238"/>
      <c r="AB11929" s="238" t="s">
        <v>442</v>
      </c>
    </row>
    <row r="11930" spans="8:28" x14ac:dyDescent="0.2">
      <c r="H11930" s="238"/>
      <c r="AB11930" s="238" t="s">
        <v>442</v>
      </c>
    </row>
    <row r="11931" spans="8:28" x14ac:dyDescent="0.2">
      <c r="H11931" s="238"/>
      <c r="AB11931" s="238" t="s">
        <v>442</v>
      </c>
    </row>
    <row r="11932" spans="8:28" x14ac:dyDescent="0.2">
      <c r="H11932" s="238"/>
      <c r="AB11932" s="238" t="s">
        <v>442</v>
      </c>
    </row>
    <row r="11933" spans="8:28" x14ac:dyDescent="0.2">
      <c r="H11933" s="238"/>
      <c r="AB11933" s="238" t="s">
        <v>442</v>
      </c>
    </row>
    <row r="11934" spans="8:28" x14ac:dyDescent="0.2">
      <c r="H11934" s="238"/>
      <c r="AB11934" s="238" t="s">
        <v>442</v>
      </c>
    </row>
    <row r="11935" spans="8:28" x14ac:dyDescent="0.2">
      <c r="H11935" s="238"/>
      <c r="AB11935" s="238" t="s">
        <v>442</v>
      </c>
    </row>
    <row r="11936" spans="8:28" x14ac:dyDescent="0.2">
      <c r="H11936" s="238"/>
      <c r="AB11936" s="238" t="s">
        <v>442</v>
      </c>
    </row>
    <row r="11937" spans="8:28" x14ac:dyDescent="0.2">
      <c r="H11937" s="238"/>
      <c r="AB11937" s="238" t="s">
        <v>442</v>
      </c>
    </row>
    <row r="11938" spans="8:28" x14ac:dyDescent="0.2">
      <c r="H11938" s="238"/>
      <c r="AB11938" s="238" t="s">
        <v>442</v>
      </c>
    </row>
    <row r="11939" spans="8:28" x14ac:dyDescent="0.2">
      <c r="H11939" s="238"/>
      <c r="AB11939" s="238" t="s">
        <v>442</v>
      </c>
    </row>
    <row r="11940" spans="8:28" x14ac:dyDescent="0.2">
      <c r="H11940" s="238"/>
      <c r="AB11940" s="238" t="s">
        <v>442</v>
      </c>
    </row>
    <row r="11941" spans="8:28" x14ac:dyDescent="0.2">
      <c r="H11941" s="238"/>
      <c r="AB11941" s="238" t="s">
        <v>442</v>
      </c>
    </row>
    <row r="11942" spans="8:28" x14ac:dyDescent="0.2">
      <c r="H11942" s="238"/>
      <c r="AB11942" s="238" t="s">
        <v>442</v>
      </c>
    </row>
    <row r="11943" spans="8:28" x14ac:dyDescent="0.2">
      <c r="H11943" s="238"/>
      <c r="AB11943" s="238" t="s">
        <v>442</v>
      </c>
    </row>
    <row r="11944" spans="8:28" x14ac:dyDescent="0.2">
      <c r="H11944" s="238"/>
      <c r="AB11944" s="238" t="s">
        <v>442</v>
      </c>
    </row>
    <row r="11945" spans="8:28" x14ac:dyDescent="0.2">
      <c r="H11945" s="238"/>
      <c r="AB11945" s="238" t="s">
        <v>442</v>
      </c>
    </row>
    <row r="11946" spans="8:28" x14ac:dyDescent="0.2">
      <c r="H11946" s="238"/>
      <c r="AB11946" s="238" t="s">
        <v>442</v>
      </c>
    </row>
    <row r="11947" spans="8:28" x14ac:dyDescent="0.2">
      <c r="H11947" s="238"/>
      <c r="AB11947" s="238" t="s">
        <v>442</v>
      </c>
    </row>
    <row r="11948" spans="8:28" x14ac:dyDescent="0.2">
      <c r="H11948" s="238"/>
      <c r="AB11948" s="238" t="s">
        <v>442</v>
      </c>
    </row>
    <row r="11949" spans="8:28" x14ac:dyDescent="0.2">
      <c r="H11949" s="238"/>
      <c r="AB11949" s="238" t="s">
        <v>442</v>
      </c>
    </row>
    <row r="11950" spans="8:28" x14ac:dyDescent="0.2">
      <c r="H11950" s="238"/>
      <c r="AB11950" s="238" t="s">
        <v>442</v>
      </c>
    </row>
    <row r="11951" spans="8:28" x14ac:dyDescent="0.2">
      <c r="H11951" s="238"/>
      <c r="AB11951" s="238" t="s">
        <v>442</v>
      </c>
    </row>
    <row r="11952" spans="8:28" x14ac:dyDescent="0.2">
      <c r="H11952" s="238"/>
      <c r="AB11952" s="238" t="s">
        <v>442</v>
      </c>
    </row>
    <row r="11953" spans="8:28" x14ac:dyDescent="0.2">
      <c r="H11953" s="238"/>
      <c r="AB11953" s="238" t="s">
        <v>442</v>
      </c>
    </row>
    <row r="11954" spans="8:28" x14ac:dyDescent="0.2">
      <c r="H11954" s="238"/>
      <c r="AB11954" s="238" t="s">
        <v>442</v>
      </c>
    </row>
    <row r="11955" spans="8:28" x14ac:dyDescent="0.2">
      <c r="H11955" s="238"/>
      <c r="AB11955" s="238" t="s">
        <v>442</v>
      </c>
    </row>
    <row r="11956" spans="8:28" x14ac:dyDescent="0.2">
      <c r="H11956" s="238"/>
      <c r="AB11956" s="238" t="s">
        <v>442</v>
      </c>
    </row>
    <row r="11957" spans="8:28" x14ac:dyDescent="0.2">
      <c r="H11957" s="238"/>
      <c r="AB11957" s="238" t="s">
        <v>442</v>
      </c>
    </row>
    <row r="11958" spans="8:28" x14ac:dyDescent="0.2">
      <c r="H11958" s="238"/>
      <c r="AB11958" s="238" t="s">
        <v>442</v>
      </c>
    </row>
    <row r="11959" spans="8:28" x14ac:dyDescent="0.2">
      <c r="H11959" s="238"/>
      <c r="AB11959" s="238" t="s">
        <v>442</v>
      </c>
    </row>
    <row r="11960" spans="8:28" x14ac:dyDescent="0.2">
      <c r="H11960" s="238"/>
      <c r="AB11960" s="238" t="s">
        <v>442</v>
      </c>
    </row>
    <row r="11961" spans="8:28" x14ac:dyDescent="0.2">
      <c r="H11961" s="238"/>
      <c r="AB11961" s="238" t="s">
        <v>442</v>
      </c>
    </row>
    <row r="11962" spans="8:28" x14ac:dyDescent="0.2">
      <c r="H11962" s="238"/>
      <c r="AB11962" s="238" t="s">
        <v>442</v>
      </c>
    </row>
    <row r="11963" spans="8:28" x14ac:dyDescent="0.2">
      <c r="H11963" s="238"/>
      <c r="AB11963" s="238" t="s">
        <v>442</v>
      </c>
    </row>
    <row r="11964" spans="8:28" x14ac:dyDescent="0.2">
      <c r="H11964" s="238"/>
      <c r="AB11964" s="238" t="s">
        <v>442</v>
      </c>
    </row>
    <row r="11965" spans="8:28" x14ac:dyDescent="0.2">
      <c r="H11965" s="238"/>
      <c r="AB11965" s="238" t="s">
        <v>442</v>
      </c>
    </row>
    <row r="11966" spans="8:28" x14ac:dyDescent="0.2">
      <c r="H11966" s="238"/>
      <c r="AB11966" s="238" t="s">
        <v>442</v>
      </c>
    </row>
    <row r="11967" spans="8:28" x14ac:dyDescent="0.2">
      <c r="H11967" s="238"/>
      <c r="AB11967" s="238" t="s">
        <v>442</v>
      </c>
    </row>
    <row r="11968" spans="8:28" x14ac:dyDescent="0.2">
      <c r="H11968" s="238"/>
      <c r="AB11968" s="238" t="s">
        <v>442</v>
      </c>
    </row>
    <row r="11969" spans="8:28" x14ac:dyDescent="0.2">
      <c r="H11969" s="238"/>
      <c r="AB11969" s="238" t="s">
        <v>442</v>
      </c>
    </row>
    <row r="11970" spans="8:28" x14ac:dyDescent="0.2">
      <c r="H11970" s="238"/>
      <c r="AB11970" s="238" t="s">
        <v>442</v>
      </c>
    </row>
    <row r="11971" spans="8:28" x14ac:dyDescent="0.2">
      <c r="H11971" s="238"/>
      <c r="AB11971" s="238" t="s">
        <v>442</v>
      </c>
    </row>
    <row r="11972" spans="8:28" x14ac:dyDescent="0.2">
      <c r="H11972" s="238"/>
      <c r="AB11972" s="238" t="s">
        <v>442</v>
      </c>
    </row>
    <row r="11973" spans="8:28" x14ac:dyDescent="0.2">
      <c r="H11973" s="238"/>
      <c r="AB11973" s="238" t="s">
        <v>442</v>
      </c>
    </row>
    <row r="11974" spans="8:28" x14ac:dyDescent="0.2">
      <c r="H11974" s="238"/>
      <c r="AB11974" s="238" t="s">
        <v>442</v>
      </c>
    </row>
    <row r="11975" spans="8:28" x14ac:dyDescent="0.2">
      <c r="H11975" s="238"/>
      <c r="AB11975" s="238" t="s">
        <v>442</v>
      </c>
    </row>
    <row r="11976" spans="8:28" x14ac:dyDescent="0.2">
      <c r="H11976" s="238"/>
      <c r="AB11976" s="238" t="s">
        <v>442</v>
      </c>
    </row>
    <row r="11977" spans="8:28" x14ac:dyDescent="0.2">
      <c r="H11977" s="238"/>
      <c r="AB11977" s="238" t="s">
        <v>442</v>
      </c>
    </row>
    <row r="11978" spans="8:28" x14ac:dyDescent="0.2">
      <c r="H11978" s="238"/>
      <c r="AB11978" s="238" t="s">
        <v>442</v>
      </c>
    </row>
    <row r="11979" spans="8:28" x14ac:dyDescent="0.2">
      <c r="H11979" s="238"/>
      <c r="AB11979" s="238" t="s">
        <v>442</v>
      </c>
    </row>
    <row r="11980" spans="8:28" x14ac:dyDescent="0.2">
      <c r="H11980" s="238"/>
      <c r="AB11980" s="238" t="s">
        <v>442</v>
      </c>
    </row>
    <row r="11981" spans="8:28" x14ac:dyDescent="0.2">
      <c r="H11981" s="238"/>
      <c r="AB11981" s="238" t="s">
        <v>442</v>
      </c>
    </row>
    <row r="11982" spans="8:28" x14ac:dyDescent="0.2">
      <c r="H11982" s="238"/>
      <c r="AB11982" s="238" t="s">
        <v>442</v>
      </c>
    </row>
    <row r="11983" spans="8:28" x14ac:dyDescent="0.2">
      <c r="H11983" s="238"/>
      <c r="AB11983" s="238" t="s">
        <v>442</v>
      </c>
    </row>
    <row r="11984" spans="8:28" x14ac:dyDescent="0.2">
      <c r="H11984" s="238"/>
      <c r="AB11984" s="238" t="s">
        <v>442</v>
      </c>
    </row>
    <row r="11985" spans="8:28" x14ac:dyDescent="0.2">
      <c r="H11985" s="238"/>
      <c r="AB11985" s="238" t="s">
        <v>442</v>
      </c>
    </row>
    <row r="11986" spans="8:28" x14ac:dyDescent="0.2">
      <c r="H11986" s="238"/>
      <c r="AB11986" s="238" t="s">
        <v>442</v>
      </c>
    </row>
    <row r="11987" spans="8:28" x14ac:dyDescent="0.2">
      <c r="H11987" s="238"/>
      <c r="AB11987" s="238" t="s">
        <v>442</v>
      </c>
    </row>
    <row r="11988" spans="8:28" x14ac:dyDescent="0.2">
      <c r="H11988" s="238"/>
      <c r="AB11988" s="238" t="s">
        <v>442</v>
      </c>
    </row>
    <row r="11989" spans="8:28" x14ac:dyDescent="0.2">
      <c r="H11989" s="238"/>
      <c r="AB11989" s="238" t="s">
        <v>442</v>
      </c>
    </row>
    <row r="11990" spans="8:28" x14ac:dyDescent="0.2">
      <c r="H11990" s="238"/>
      <c r="AB11990" s="238" t="s">
        <v>442</v>
      </c>
    </row>
    <row r="11991" spans="8:28" x14ac:dyDescent="0.2">
      <c r="H11991" s="238"/>
      <c r="AB11991" s="238" t="s">
        <v>442</v>
      </c>
    </row>
    <row r="11992" spans="8:28" x14ac:dyDescent="0.2">
      <c r="H11992" s="238"/>
      <c r="AB11992" s="238" t="s">
        <v>442</v>
      </c>
    </row>
    <row r="11993" spans="8:28" x14ac:dyDescent="0.2">
      <c r="H11993" s="238"/>
      <c r="AB11993" s="238" t="s">
        <v>442</v>
      </c>
    </row>
    <row r="11994" spans="8:28" x14ac:dyDescent="0.2">
      <c r="H11994" s="238"/>
      <c r="AB11994" s="238" t="s">
        <v>442</v>
      </c>
    </row>
    <row r="11995" spans="8:28" x14ac:dyDescent="0.2">
      <c r="H11995" s="238"/>
      <c r="AB11995" s="238" t="s">
        <v>442</v>
      </c>
    </row>
    <row r="11996" spans="8:28" x14ac:dyDescent="0.2">
      <c r="H11996" s="238"/>
      <c r="AB11996" s="238" t="s">
        <v>442</v>
      </c>
    </row>
    <row r="11997" spans="8:28" x14ac:dyDescent="0.2">
      <c r="H11997" s="238"/>
      <c r="AB11997" s="238" t="s">
        <v>442</v>
      </c>
    </row>
    <row r="11998" spans="8:28" x14ac:dyDescent="0.2">
      <c r="H11998" s="238"/>
      <c r="AB11998" s="238" t="s">
        <v>442</v>
      </c>
    </row>
    <row r="11999" spans="8:28" x14ac:dyDescent="0.2">
      <c r="H11999" s="238"/>
      <c r="AB11999" s="238" t="s">
        <v>442</v>
      </c>
    </row>
    <row r="12000" spans="8:28" x14ac:dyDescent="0.2">
      <c r="H12000" s="238"/>
      <c r="AB12000" s="238" t="s">
        <v>442</v>
      </c>
    </row>
    <row r="12001" spans="8:28" x14ac:dyDescent="0.2">
      <c r="H12001" s="238"/>
      <c r="AB12001" s="238" t="s">
        <v>442</v>
      </c>
    </row>
    <row r="12002" spans="8:28" x14ac:dyDescent="0.2">
      <c r="H12002" s="238"/>
      <c r="AB12002" s="238" t="s">
        <v>442</v>
      </c>
    </row>
    <row r="12003" spans="8:28" x14ac:dyDescent="0.2">
      <c r="H12003" s="238"/>
      <c r="AB12003" s="238" t="s">
        <v>442</v>
      </c>
    </row>
    <row r="12004" spans="8:28" x14ac:dyDescent="0.2">
      <c r="H12004" s="238"/>
      <c r="AB12004" s="238" t="s">
        <v>442</v>
      </c>
    </row>
    <row r="12005" spans="8:28" x14ac:dyDescent="0.2">
      <c r="H12005" s="238"/>
      <c r="AB12005" s="238" t="s">
        <v>442</v>
      </c>
    </row>
    <row r="12006" spans="8:28" x14ac:dyDescent="0.2">
      <c r="H12006" s="238"/>
      <c r="AB12006" s="238" t="s">
        <v>442</v>
      </c>
    </row>
    <row r="12007" spans="8:28" x14ac:dyDescent="0.2">
      <c r="H12007" s="238"/>
      <c r="AB12007" s="238" t="s">
        <v>442</v>
      </c>
    </row>
    <row r="12008" spans="8:28" x14ac:dyDescent="0.2">
      <c r="H12008" s="238"/>
      <c r="AB12008" s="238" t="s">
        <v>442</v>
      </c>
    </row>
    <row r="12009" spans="8:28" x14ac:dyDescent="0.2">
      <c r="H12009" s="238"/>
      <c r="AB12009" s="238" t="s">
        <v>442</v>
      </c>
    </row>
    <row r="12010" spans="8:28" x14ac:dyDescent="0.2">
      <c r="H12010" s="238"/>
      <c r="AB12010" s="238" t="s">
        <v>442</v>
      </c>
    </row>
    <row r="12011" spans="8:28" x14ac:dyDescent="0.2">
      <c r="H12011" s="238"/>
      <c r="AB12011" s="238" t="s">
        <v>442</v>
      </c>
    </row>
    <row r="12012" spans="8:28" x14ac:dyDescent="0.2">
      <c r="H12012" s="238"/>
      <c r="AB12012" s="238" t="s">
        <v>442</v>
      </c>
    </row>
    <row r="12013" spans="8:28" x14ac:dyDescent="0.2">
      <c r="H12013" s="238"/>
      <c r="AB12013" s="238" t="s">
        <v>442</v>
      </c>
    </row>
    <row r="12014" spans="8:28" x14ac:dyDescent="0.2">
      <c r="H12014" s="238"/>
      <c r="AB12014" s="238" t="s">
        <v>442</v>
      </c>
    </row>
    <row r="12015" spans="8:28" x14ac:dyDescent="0.2">
      <c r="H12015" s="238"/>
      <c r="AB12015" s="238" t="s">
        <v>442</v>
      </c>
    </row>
    <row r="12016" spans="8:28" x14ac:dyDescent="0.2">
      <c r="H12016" s="238"/>
      <c r="AB12016" s="238" t="s">
        <v>442</v>
      </c>
    </row>
    <row r="12017" spans="8:28" x14ac:dyDescent="0.2">
      <c r="H12017" s="238"/>
      <c r="AB12017" s="238" t="s">
        <v>442</v>
      </c>
    </row>
    <row r="12018" spans="8:28" x14ac:dyDescent="0.2">
      <c r="H12018" s="238"/>
      <c r="AB12018" s="238" t="s">
        <v>442</v>
      </c>
    </row>
    <row r="12019" spans="8:28" x14ac:dyDescent="0.2">
      <c r="H12019" s="238"/>
      <c r="AB12019" s="238" t="s">
        <v>442</v>
      </c>
    </row>
    <row r="12020" spans="8:28" x14ac:dyDescent="0.2">
      <c r="H12020" s="238"/>
      <c r="AB12020" s="238" t="s">
        <v>442</v>
      </c>
    </row>
    <row r="12021" spans="8:28" x14ac:dyDescent="0.2">
      <c r="H12021" s="238"/>
      <c r="AB12021" s="238" t="s">
        <v>442</v>
      </c>
    </row>
    <row r="12022" spans="8:28" x14ac:dyDescent="0.2">
      <c r="H12022" s="238"/>
      <c r="AB12022" s="238" t="s">
        <v>442</v>
      </c>
    </row>
    <row r="12023" spans="8:28" x14ac:dyDescent="0.2">
      <c r="H12023" s="238"/>
      <c r="AB12023" s="238" t="s">
        <v>442</v>
      </c>
    </row>
    <row r="12024" spans="8:28" x14ac:dyDescent="0.2">
      <c r="H12024" s="238"/>
      <c r="AB12024" s="238" t="s">
        <v>442</v>
      </c>
    </row>
    <row r="12025" spans="8:28" x14ac:dyDescent="0.2">
      <c r="H12025" s="238"/>
      <c r="AB12025" s="238" t="s">
        <v>442</v>
      </c>
    </row>
    <row r="12026" spans="8:28" x14ac:dyDescent="0.2">
      <c r="H12026" s="238"/>
      <c r="AB12026" s="238" t="s">
        <v>442</v>
      </c>
    </row>
    <row r="12027" spans="8:28" x14ac:dyDescent="0.2">
      <c r="H12027" s="238"/>
      <c r="AB12027" s="238" t="s">
        <v>442</v>
      </c>
    </row>
    <row r="12028" spans="8:28" x14ac:dyDescent="0.2">
      <c r="H12028" s="238"/>
      <c r="AB12028" s="238" t="s">
        <v>442</v>
      </c>
    </row>
    <row r="12029" spans="8:28" x14ac:dyDescent="0.2">
      <c r="H12029" s="238"/>
      <c r="AB12029" s="238" t="s">
        <v>442</v>
      </c>
    </row>
    <row r="12030" spans="8:28" x14ac:dyDescent="0.2">
      <c r="H12030" s="238"/>
      <c r="AB12030" s="238" t="s">
        <v>442</v>
      </c>
    </row>
    <row r="12031" spans="8:28" x14ac:dyDescent="0.2">
      <c r="H12031" s="238"/>
      <c r="AB12031" s="238" t="s">
        <v>442</v>
      </c>
    </row>
    <row r="12032" spans="8:28" x14ac:dyDescent="0.2">
      <c r="H12032" s="238"/>
      <c r="AB12032" s="238" t="s">
        <v>442</v>
      </c>
    </row>
    <row r="12033" spans="8:28" x14ac:dyDescent="0.2">
      <c r="H12033" s="238"/>
      <c r="AB12033" s="238" t="s">
        <v>442</v>
      </c>
    </row>
    <row r="12034" spans="8:28" x14ac:dyDescent="0.2">
      <c r="H12034" s="238"/>
      <c r="AB12034" s="238" t="s">
        <v>442</v>
      </c>
    </row>
  </sheetData>
  <sheetProtection algorithmName="SHA-512" hashValue="2Erlw8nn7VmE5caExAjbYoXd08qCN7pEZNsAkvkPHqbECLUrGcFe7gQua4CH4Zs0AlqAdT2Qqa2Ig1QxndNKSg==" saltValue="QXZSa59NwT5AjzTFkXke5g==" spinCount="100000" sheet="1" objects="1" scenarios="1" selectLockedCells="1" selectUnlockedCells="1"/>
  <autoFilter ref="A2:AB12034" xr:uid="{00000000-0001-0000-0600-000000000000}">
    <sortState xmlns:xlrd2="http://schemas.microsoft.com/office/spreadsheetml/2017/richdata2" ref="A3:AB12034">
      <sortCondition ref="I2:I12034"/>
    </sortState>
  </autoFilter>
  <conditionalFormatting sqref="A3545:A1048576 C1 E1 G1 I1 K1 M1 O1 Q1 S1 U1 W1 Y1 AA1 A1:A2702">
    <cfRule type="duplicateValues" dxfId="2" priority="3"/>
  </conditionalFormatting>
  <conditionalFormatting sqref="A2703:A3544">
    <cfRule type="duplicateValues" dxfId="1" priority="31"/>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ED79A600-4C43-4E1F-801F-4D0CAA9CA4C1}">
            <xm:f>'اختيار المقررات'!$E$2="مستنفذ"</xm:f>
            <x14:dxf>
              <font>
                <color theme="0"/>
              </font>
              <fill>
                <patternFill patternType="none">
                  <bgColor auto="1"/>
                </patternFill>
              </fill>
              <border>
                <left/>
                <right/>
                <top/>
                <bottom/>
                <vertical/>
                <horizontal/>
              </border>
            </x14:dxf>
          </x14:cfRule>
          <xm:sqref>X2:AB2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قانونية-21-22-ف2</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DELL</cp:lastModifiedBy>
  <cp:revision/>
  <cp:lastPrinted>2022-07-03T13:59:37Z</cp:lastPrinted>
  <dcterms:created xsi:type="dcterms:W3CDTF">2015-06-05T18:17:20Z</dcterms:created>
  <dcterms:modified xsi:type="dcterms:W3CDTF">2022-08-02T07:09:40Z</dcterms:modified>
</cp:coreProperties>
</file>